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2024\24_046_Palackého Univerzita_Sportovní hala\Výkresová část\DUR\"/>
    </mc:Choice>
  </mc:AlternateContent>
  <xr:revisionPtr revIDLastSave="0" documentId="8_{221D4A1F-6F2B-40AE-8BC3-49FD0A3A0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SO01 S01 Pol" sheetId="12" r:id="rId3"/>
    <sheet name="SO01 T01 Pol" sheetId="13" r:id="rId4"/>
    <sheet name="SO01 VON Pol" sheetId="14" r:id="rId5"/>
  </sheets>
  <externalReferences>
    <externalReference r:id="rId6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S01 Pol'!$1:$7</definedName>
    <definedName name="_xlnm.Print_Titles" localSheetId="3">'SO01 T01 Pol'!$1:$7</definedName>
    <definedName name="_xlnm.Print_Titles" localSheetId="4">'SO01 VON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S01 Pol'!$A$1:$Y$157</definedName>
    <definedName name="_xlnm.Print_Area" localSheetId="3">'SO01 T01 Pol'!$A$1:$Y$87</definedName>
    <definedName name="_xlnm.Print_Area" localSheetId="4">'SO01 VON Pol'!$A$1:$Y$23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4" i="1"/>
  <c r="I44" i="1" s="1"/>
  <c r="F44" i="1"/>
  <c r="G43" i="1"/>
  <c r="F43" i="1"/>
  <c r="G22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AE22" i="14"/>
  <c r="AF22" i="14"/>
  <c r="G86" i="13"/>
  <c r="G9" i="13"/>
  <c r="M9" i="13" s="1"/>
  <c r="I9" i="13"/>
  <c r="K9" i="13"/>
  <c r="K8" i="13" s="1"/>
  <c r="O9" i="13"/>
  <c r="Q9" i="13"/>
  <c r="V9" i="13"/>
  <c r="V8" i="13" s="1"/>
  <c r="G10" i="13"/>
  <c r="I10" i="13"/>
  <c r="K10" i="13"/>
  <c r="M10" i="13"/>
  <c r="O10" i="13"/>
  <c r="Q10" i="13"/>
  <c r="V10" i="13"/>
  <c r="G11" i="13"/>
  <c r="G8" i="13" s="1"/>
  <c r="I11" i="13"/>
  <c r="K11" i="13"/>
  <c r="O11" i="13"/>
  <c r="O8" i="13" s="1"/>
  <c r="Q11" i="13"/>
  <c r="V11" i="13"/>
  <c r="G12" i="13"/>
  <c r="M12" i="13" s="1"/>
  <c r="I12" i="13"/>
  <c r="I8" i="13" s="1"/>
  <c r="K12" i="13"/>
  <c r="O12" i="13"/>
  <c r="Q12" i="13"/>
  <c r="Q8" i="13" s="1"/>
  <c r="V12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O13" i="13" s="1"/>
  <c r="Q15" i="13"/>
  <c r="V15" i="13"/>
  <c r="G16" i="13"/>
  <c r="M16" i="13" s="1"/>
  <c r="I16" i="13"/>
  <c r="I13" i="13" s="1"/>
  <c r="K16" i="13"/>
  <c r="O16" i="13"/>
  <c r="Q16" i="13"/>
  <c r="Q13" i="13" s="1"/>
  <c r="V16" i="13"/>
  <c r="G17" i="13"/>
  <c r="M17" i="13" s="1"/>
  <c r="I17" i="13"/>
  <c r="K17" i="13"/>
  <c r="K13" i="13" s="1"/>
  <c r="O17" i="13"/>
  <c r="Q17" i="13"/>
  <c r="V17" i="13"/>
  <c r="V13" i="13" s="1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O54" i="13" s="1"/>
  <c r="Q55" i="13"/>
  <c r="V55" i="13"/>
  <c r="G56" i="13"/>
  <c r="M56" i="13" s="1"/>
  <c r="I56" i="13"/>
  <c r="I54" i="13" s="1"/>
  <c r="K56" i="13"/>
  <c r="O56" i="13"/>
  <c r="Q56" i="13"/>
  <c r="Q54" i="13" s="1"/>
  <c r="V56" i="13"/>
  <c r="G57" i="13"/>
  <c r="M57" i="13" s="1"/>
  <c r="I57" i="13"/>
  <c r="K57" i="13"/>
  <c r="K54" i="13" s="1"/>
  <c r="O57" i="13"/>
  <c r="Q57" i="13"/>
  <c r="V57" i="13"/>
  <c r="V54" i="13" s="1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3" i="13"/>
  <c r="M63" i="13" s="1"/>
  <c r="I63" i="13"/>
  <c r="I62" i="13" s="1"/>
  <c r="K63" i="13"/>
  <c r="O63" i="13"/>
  <c r="O62" i="13" s="1"/>
  <c r="Q63" i="13"/>
  <c r="Q62" i="13" s="1"/>
  <c r="V63" i="13"/>
  <c r="G64" i="13"/>
  <c r="M64" i="13" s="1"/>
  <c r="I64" i="13"/>
  <c r="K64" i="13"/>
  <c r="O64" i="13"/>
  <c r="Q64" i="13"/>
  <c r="V64" i="13"/>
  <c r="G65" i="13"/>
  <c r="I65" i="13"/>
  <c r="K65" i="13"/>
  <c r="K62" i="13" s="1"/>
  <c r="M65" i="13"/>
  <c r="O65" i="13"/>
  <c r="Q65" i="13"/>
  <c r="V65" i="13"/>
  <c r="V62" i="13" s="1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O71" i="13"/>
  <c r="G72" i="13"/>
  <c r="M72" i="13" s="1"/>
  <c r="M71" i="13" s="1"/>
  <c r="I72" i="13"/>
  <c r="I71" i="13" s="1"/>
  <c r="K72" i="13"/>
  <c r="K71" i="13" s="1"/>
  <c r="O72" i="13"/>
  <c r="Q72" i="13"/>
  <c r="Q71" i="13" s="1"/>
  <c r="V72" i="13"/>
  <c r="V71" i="13" s="1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6" i="13"/>
  <c r="M76" i="13" s="1"/>
  <c r="I76" i="13"/>
  <c r="I75" i="13" s="1"/>
  <c r="K76" i="13"/>
  <c r="K75" i="13" s="1"/>
  <c r="O76" i="13"/>
  <c r="Q76" i="13"/>
  <c r="Q75" i="13" s="1"/>
  <c r="V76" i="13"/>
  <c r="V75" i="13" s="1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O75" i="13" s="1"/>
  <c r="Q79" i="13"/>
  <c r="V79" i="13"/>
  <c r="G81" i="13"/>
  <c r="I81" i="13"/>
  <c r="K81" i="13"/>
  <c r="K80" i="13" s="1"/>
  <c r="M81" i="13"/>
  <c r="O81" i="13"/>
  <c r="Q81" i="13"/>
  <c r="V81" i="13"/>
  <c r="V80" i="13" s="1"/>
  <c r="G82" i="13"/>
  <c r="I82" i="13"/>
  <c r="K82" i="13"/>
  <c r="M82" i="13"/>
  <c r="O82" i="13"/>
  <c r="Q82" i="13"/>
  <c r="V82" i="13"/>
  <c r="G83" i="13"/>
  <c r="G80" i="13" s="1"/>
  <c r="I83" i="13"/>
  <c r="K83" i="13"/>
  <c r="O83" i="13"/>
  <c r="O80" i="13" s="1"/>
  <c r="Q83" i="13"/>
  <c r="V83" i="13"/>
  <c r="G84" i="13"/>
  <c r="M84" i="13" s="1"/>
  <c r="I84" i="13"/>
  <c r="I80" i="13" s="1"/>
  <c r="K84" i="13"/>
  <c r="O84" i="13"/>
  <c r="Q84" i="13"/>
  <c r="Q80" i="13" s="1"/>
  <c r="V84" i="13"/>
  <c r="AE86" i="13"/>
  <c r="BA130" i="12"/>
  <c r="BA101" i="12"/>
  <c r="BA99" i="12"/>
  <c r="BA85" i="12"/>
  <c r="BA83" i="12"/>
  <c r="BA69" i="12"/>
  <c r="BA62" i="12"/>
  <c r="BA44" i="12"/>
  <c r="BA40" i="12"/>
  <c r="BA38" i="12"/>
  <c r="BA36" i="12"/>
  <c r="BA34" i="12"/>
  <c r="BA32" i="12"/>
  <c r="BA30" i="12"/>
  <c r="BA28" i="12"/>
  <c r="BA26" i="12"/>
  <c r="BA24" i="12"/>
  <c r="BA22" i="12"/>
  <c r="BA20" i="12"/>
  <c r="BA18" i="12"/>
  <c r="BA15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O8" i="12" s="1"/>
  <c r="Q14" i="12"/>
  <c r="V14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M78" i="12" s="1"/>
  <c r="I79" i="12"/>
  <c r="I78" i="12" s="1"/>
  <c r="K79" i="12"/>
  <c r="K78" i="12" s="1"/>
  <c r="O79" i="12"/>
  <c r="O78" i="12" s="1"/>
  <c r="Q79" i="12"/>
  <c r="Q78" i="12" s="1"/>
  <c r="V79" i="12"/>
  <c r="V78" i="12" s="1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V109" i="12"/>
  <c r="V108" i="12" s="1"/>
  <c r="I111" i="12"/>
  <c r="Q111" i="12"/>
  <c r="G112" i="12"/>
  <c r="I112" i="12"/>
  <c r="K112" i="12"/>
  <c r="K111" i="12" s="1"/>
  <c r="M112" i="12"/>
  <c r="M111" i="12" s="1"/>
  <c r="O112" i="12"/>
  <c r="Q112" i="12"/>
  <c r="V112" i="12"/>
  <c r="V111" i="12" s="1"/>
  <c r="G114" i="12"/>
  <c r="G111" i="12" s="1"/>
  <c r="I114" i="12"/>
  <c r="K114" i="12"/>
  <c r="M114" i="12"/>
  <c r="O114" i="12"/>
  <c r="O111" i="12" s="1"/>
  <c r="Q114" i="12"/>
  <c r="V114" i="12"/>
  <c r="G117" i="12"/>
  <c r="M117" i="12" s="1"/>
  <c r="I117" i="12"/>
  <c r="I116" i="12" s="1"/>
  <c r="K117" i="12"/>
  <c r="K116" i="12" s="1"/>
  <c r="O117" i="12"/>
  <c r="Q117" i="12"/>
  <c r="Q116" i="12" s="1"/>
  <c r="V117" i="12"/>
  <c r="V116" i="12" s="1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O116" i="12" s="1"/>
  <c r="Q120" i="12"/>
  <c r="V120" i="12"/>
  <c r="G121" i="12"/>
  <c r="I121" i="12"/>
  <c r="O121" i="12"/>
  <c r="Q121" i="12"/>
  <c r="G122" i="12"/>
  <c r="I122" i="12"/>
  <c r="K122" i="12"/>
  <c r="K121" i="12" s="1"/>
  <c r="M122" i="12"/>
  <c r="M121" i="12" s="1"/>
  <c r="O122" i="12"/>
  <c r="Q122" i="12"/>
  <c r="V122" i="12"/>
  <c r="V121" i="12" s="1"/>
  <c r="G124" i="12"/>
  <c r="M124" i="12" s="1"/>
  <c r="M123" i="12" s="1"/>
  <c r="I124" i="12"/>
  <c r="I123" i="12" s="1"/>
  <c r="K124" i="12"/>
  <c r="O124" i="12"/>
  <c r="O123" i="12" s="1"/>
  <c r="Q124" i="12"/>
  <c r="Q123" i="12" s="1"/>
  <c r="V124" i="12"/>
  <c r="G125" i="12"/>
  <c r="M125" i="12" s="1"/>
  <c r="I125" i="12"/>
  <c r="K125" i="12"/>
  <c r="K123" i="12" s="1"/>
  <c r="O125" i="12"/>
  <c r="Q125" i="12"/>
  <c r="V125" i="12"/>
  <c r="V123" i="12" s="1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O128" i="12"/>
  <c r="G129" i="12"/>
  <c r="M129" i="12" s="1"/>
  <c r="M128" i="12" s="1"/>
  <c r="I129" i="12"/>
  <c r="I128" i="12" s="1"/>
  <c r="K129" i="12"/>
  <c r="K128" i="12" s="1"/>
  <c r="O129" i="12"/>
  <c r="Q129" i="12"/>
  <c r="Q128" i="12" s="1"/>
  <c r="V129" i="12"/>
  <c r="V128" i="12" s="1"/>
  <c r="K131" i="12"/>
  <c r="V131" i="12"/>
  <c r="G132" i="12"/>
  <c r="G131" i="12" s="1"/>
  <c r="I132" i="12"/>
  <c r="I131" i="12" s="1"/>
  <c r="K132" i="12"/>
  <c r="M132" i="12"/>
  <c r="O132" i="12"/>
  <c r="O131" i="12" s="1"/>
  <c r="Q132" i="12"/>
  <c r="Q131" i="12" s="1"/>
  <c r="V132" i="12"/>
  <c r="G133" i="12"/>
  <c r="M133" i="12" s="1"/>
  <c r="I133" i="12"/>
  <c r="K133" i="12"/>
  <c r="O133" i="12"/>
  <c r="Q133" i="12"/>
  <c r="V133" i="12"/>
  <c r="G136" i="12"/>
  <c r="I136" i="12"/>
  <c r="K136" i="12"/>
  <c r="K135" i="12" s="1"/>
  <c r="M136" i="12"/>
  <c r="M135" i="12" s="1"/>
  <c r="O136" i="12"/>
  <c r="Q136" i="12"/>
  <c r="V136" i="12"/>
  <c r="V135" i="12" s="1"/>
  <c r="G137" i="12"/>
  <c r="G135" i="12" s="1"/>
  <c r="I137" i="12"/>
  <c r="K137" i="12"/>
  <c r="M137" i="12"/>
  <c r="O137" i="12"/>
  <c r="O135" i="12" s="1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I135" i="12" s="1"/>
  <c r="K139" i="12"/>
  <c r="O139" i="12"/>
  <c r="Q139" i="12"/>
  <c r="Q135" i="12" s="1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8" i="12"/>
  <c r="G147" i="12" s="1"/>
  <c r="I148" i="12"/>
  <c r="K148" i="12"/>
  <c r="K147" i="12" s="1"/>
  <c r="M148" i="12"/>
  <c r="M147" i="12" s="1"/>
  <c r="O148" i="12"/>
  <c r="O147" i="12" s="1"/>
  <c r="Q148" i="12"/>
  <c r="V148" i="12"/>
  <c r="V147" i="12" s="1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I152" i="12"/>
  <c r="I147" i="12" s="1"/>
  <c r="K152" i="12"/>
  <c r="M152" i="12"/>
  <c r="O152" i="12"/>
  <c r="Q152" i="12"/>
  <c r="Q147" i="12" s="1"/>
  <c r="V152" i="12"/>
  <c r="G153" i="12"/>
  <c r="I153" i="12"/>
  <c r="K153" i="12"/>
  <c r="M153" i="12"/>
  <c r="O153" i="12"/>
  <c r="Q153" i="12"/>
  <c r="V153" i="12"/>
  <c r="G154" i="12"/>
  <c r="I154" i="12"/>
  <c r="K154" i="12"/>
  <c r="M154" i="12"/>
  <c r="O154" i="12"/>
  <c r="Q154" i="12"/>
  <c r="V154" i="12"/>
  <c r="AE156" i="12"/>
  <c r="F41" i="1" s="1"/>
  <c r="I20" i="1"/>
  <c r="I19" i="1"/>
  <c r="I18" i="1"/>
  <c r="I17" i="1"/>
  <c r="H45" i="1"/>
  <c r="I43" i="1"/>
  <c r="J28" i="1"/>
  <c r="J26" i="1"/>
  <c r="G38" i="1"/>
  <c r="F38" i="1"/>
  <c r="J23" i="1"/>
  <c r="J24" i="1"/>
  <c r="J25" i="1"/>
  <c r="J27" i="1"/>
  <c r="E24" i="1"/>
  <c r="G24" i="1"/>
  <c r="E26" i="1"/>
  <c r="G26" i="1"/>
  <c r="F39" i="1" l="1"/>
  <c r="F42" i="1"/>
  <c r="AF156" i="12"/>
  <c r="F45" i="1"/>
  <c r="G23" i="1" s="1"/>
  <c r="M12" i="14"/>
  <c r="M8" i="14" s="1"/>
  <c r="M75" i="13"/>
  <c r="M54" i="13"/>
  <c r="M62" i="13"/>
  <c r="M13" i="13"/>
  <c r="G13" i="13"/>
  <c r="G62" i="13"/>
  <c r="G54" i="13"/>
  <c r="G75" i="13"/>
  <c r="AF86" i="13"/>
  <c r="M83" i="13"/>
  <c r="M80" i="13" s="1"/>
  <c r="M11" i="13"/>
  <c r="M8" i="13" s="1"/>
  <c r="M8" i="12"/>
  <c r="M131" i="12"/>
  <c r="M116" i="12"/>
  <c r="G123" i="12"/>
  <c r="G108" i="12"/>
  <c r="G78" i="12"/>
  <c r="G116" i="12"/>
  <c r="G8" i="12"/>
  <c r="G41" i="1" l="1"/>
  <c r="I41" i="1" s="1"/>
  <c r="G39" i="1"/>
  <c r="G42" i="1"/>
  <c r="I42" i="1" s="1"/>
  <c r="G156" i="12"/>
  <c r="I57" i="1"/>
  <c r="G45" i="1" l="1"/>
  <c r="G25" i="1" s="1"/>
  <c r="A27" i="1" s="1"/>
  <c r="I39" i="1"/>
  <c r="I45" i="1" s="1"/>
  <c r="I75" i="1"/>
  <c r="I16" i="1"/>
  <c r="I21" i="1" s="1"/>
  <c r="J73" i="1" l="1"/>
  <c r="J64" i="1"/>
  <c r="J59" i="1"/>
  <c r="J67" i="1"/>
  <c r="J68" i="1"/>
  <c r="J62" i="1"/>
  <c r="J61" i="1"/>
  <c r="J69" i="1"/>
  <c r="J60" i="1"/>
  <c r="J70" i="1"/>
  <c r="J63" i="1"/>
  <c r="J57" i="1"/>
  <c r="J72" i="1"/>
  <c r="J66" i="1"/>
  <c r="J74" i="1"/>
  <c r="J71" i="1"/>
  <c r="J58" i="1"/>
  <c r="J65" i="1"/>
  <c r="A28" i="1"/>
  <c r="G28" i="1"/>
  <c r="G27" i="1" s="1"/>
  <c r="G29" i="1" s="1"/>
  <c r="J44" i="1"/>
  <c r="J42" i="1"/>
  <c r="J39" i="1"/>
  <c r="J45" i="1" s="1"/>
  <c r="J43" i="1"/>
  <c r="J41" i="1"/>
  <c r="J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Ivoš Kupský</author>
  </authors>
  <commentList>
    <comment ref="S6" authorId="0" shapeId="0" xr:uid="{96AB4015-E8BD-44A4-B0C3-620333E955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630623-DC3B-47BE-9F45-9744273428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Ivoš Kupský</author>
  </authors>
  <commentList>
    <comment ref="S6" authorId="0" shapeId="0" xr:uid="{C218BD2C-05AC-4E14-808A-3910EE30B1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E8DF4A-7E47-4460-A72C-22B7DEF2CF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Ivoš Kupský</author>
  </authors>
  <commentList>
    <comment ref="S6" authorId="0" shapeId="0" xr:uid="{0C9F55F8-4A49-4C89-ADA1-818CDEE35A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5CBB4F-515F-4410-89B4-0142509719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<sst xmlns="http://schemas.openxmlformats.org/spreadsheetml/2006/main" count="1869" uniqueCount="531">
  <si>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</si>
  <si>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</si>
  <si>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</si>
  <si>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</si>
  <si>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</si>
  <si>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</si>
  <si>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</si>
  <si>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</si>
  <si>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</si>
  <si>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</si>
  <si>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</si>
  <si>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</si>
  <si>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</si>
  <si>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</si>
  <si>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</si>
  <si>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</si>
  <si>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</si>
  <si>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</si>
  <si>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</si>
  <si>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</si>
  <si>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</si>
  <si>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</si>
  <si>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</si>
  <si>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</si>
  <si>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</si>
  <si>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</si>
  <si>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</si>
  <si>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</si>
  <si>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</si>
  <si>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</si>
  <si>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</si>
  <si>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</si>
  <si>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</si>
  <si>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</si>
  <si>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</si>
  <si>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</si>
  <si>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</si>
  <si>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</si>
  <si>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</si>
  <si>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</si>
  <si>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</si>
  <si>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24_046</t>
  </si>
  <si>
    <t>Sportovní hala UP – přípojky horkovodu</t>
  </si>
  <si>
    <t>Univerzita palackého v Olomouci</t>
  </si>
  <si>
    <t>Křížkovského 511/8</t>
  </si>
  <si>
    <t>Olomouc</t>
  </si>
  <si>
    <t>77900</t>
  </si>
  <si>
    <t>61989592</t>
  </si>
  <si>
    <t>iprojekt info s.r.o.</t>
  </si>
  <si>
    <t>Šeříková 98/8</t>
  </si>
  <si>
    <t>Brno-Jundrov</t>
  </si>
  <si>
    <t>63700</t>
  </si>
  <si>
    <t>07691670</t>
  </si>
  <si>
    <t>Stavba</t>
  </si>
  <si>
    <t>Stavební objekt</t>
  </si>
  <si>
    <t>SO01</t>
  </si>
  <si>
    <t>Horkovodní přípojky</t>
  </si>
  <si>
    <t>S01</t>
  </si>
  <si>
    <t>Stavební část</t>
  </si>
  <si>
    <t>T01</t>
  </si>
  <si>
    <t>Trubní část</t>
  </si>
  <si>
    <t>VON</t>
  </si>
  <si>
    <t>Vedlejší a ostaní náklady</t>
  </si>
  <si>
    <t>Celkem za stavbu</t>
  </si>
  <si>
    <t>CZK</t>
  </si>
  <si>
    <t>#POPS</t>
  </si>
  <si>
    <t>Popis stavby: 24_046 - Sportovní hala UP – přípojky horkovodu</t>
  </si>
  <si>
    <t>#POPO</t>
  </si>
  <si>
    <t>Popis objektu: SO01 - Horkovodní přípojky</t>
  </si>
  <si>
    <t>#POPR</t>
  </si>
  <si>
    <t>Popis rozpočtu: S01 - Stavební část</t>
  </si>
  <si>
    <t>Popis rozpočtu: T01 - Trubní část</t>
  </si>
  <si>
    <t>Popis rozpočtu: VON - Vedlejší a ostaní náklady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</si>
  <si>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</si>
  <si>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</si>
  <si>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</si>
  <si>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</si>
  <si>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</si>
  <si>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</si>
  <si>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</si>
  <si>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</si>
  <si>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63</t>
  </si>
  <si>
    <t>Podlahy a podlahové konstrukce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</si>
  <si>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</si>
  <si>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</si>
  <si>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</si>
  <si>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</si>
  <si>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</si>
  <si>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</si>
  <si>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</si>
  <si>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</si>
  <si>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</si>
  <si>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</si>
  <si>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</si>
  <si>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</si>
  <si>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</si>
  <si>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</si>
  <si>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</si>
  <si>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</si>
  <si>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</si>
  <si>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</si>
  <si>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</si>
  <si>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</si>
  <si>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M22</t>
  </si>
  <si>
    <t>Montáž sdělovací a zabezp.tech</t>
  </si>
  <si>
    <t>M23</t>
  </si>
  <si>
    <t>Montáže potrubí</t>
  </si>
  <si>
    <t>D96</t>
  </si>
  <si>
    <t>Přesuny sutí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</si>
  <si>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</si>
  <si>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</si>
  <si>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</si>
  <si>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</si>
  <si>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</si>
  <si>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</si>
  <si>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</si>
  <si>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</si>
  <si>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</si>
  <si>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</si>
  <si>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</si>
  <si>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</si>
  <si>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</si>
  <si>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</si>
  <si>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</si>
  <si>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</si>
  <si>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</si>
  <si>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</si>
  <si>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</si>
  <si>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</si>
  <si>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</si>
  <si>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</si>
  <si>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</si>
  <si>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</si>
  <si>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</si>
  <si>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</si>
  <si>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</si>
  <si>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</si>
  <si>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</si>
  <si>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</si>
  <si>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</si>
  <si>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</si>
  <si>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121100001RAB</t>
  </si>
  <si>
    <t>Sejmutí ornice naložení a uložení  odvoz do 5 000 m</t>
  </si>
  <si>
    <t>m3</t>
  </si>
  <si>
    <t>AP-HSV</t>
  </si>
  <si>
    <t>RTS 25/ I</t>
  </si>
  <si>
    <t>RTS 24/ II</t>
  </si>
  <si>
    <t>Agregovaná položka</t>
  </si>
  <si>
    <t>Běžná</t>
  </si>
  <si>
    <t>POL2_1</t>
  </si>
  <si>
    <t>popř. lesní půdy s naložením, vodorovným přemístěním a složením na hromady nebo se zpětným přemístěním a rozprostřením.</t>
  </si>
  <si>
    <t>SPI</t>
  </si>
  <si>
    <t>167101101R00</t>
  </si>
  <si>
    <t>Nakládání, skládání, překládání neulehlého výkopku nakládání výkopku  do 100 m3, z horniny 1 až 4</t>
  </si>
  <si>
    <t>800-1</t>
  </si>
  <si>
    <t>Práce</t>
  </si>
  <si>
    <t>POL1_1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</si>
  <si>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</si>
  <si>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</si>
  <si>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</si>
  <si>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181301103R00</t>
  </si>
  <si>
    <t>Rozprostření a urovnání ornice v rovině v souvislé ploše do 500 m2, tloušťka vrstvy přes 150 do 200 mm</t>
  </si>
  <si>
    <t>m2</t>
  </si>
  <si>
    <t>s případným nutným přemístěním hromad nebo dočasných skládek na místo potřeby ze vzdálenosti do 30 m, v rovině nebo ve svahu do 1 : 5,</t>
  </si>
  <si>
    <t>180400120RA0</t>
  </si>
  <si>
    <t>Založení trávníku s dodáním osiva parkového, v rovině, s odplevelením</t>
  </si>
  <si>
    <t>119001421R00</t>
  </si>
  <si>
    <t>Dočasné zajištění podzemního potrubí nebo vedení kabelů do 3 kabelů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</si>
  <si>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</si>
  <si>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</si>
  <si>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119001412R00</t>
  </si>
  <si>
    <t>Dočasné zajištění podzemního potrubí nebo vedení betonového potrubí  DN  přes 200  do 500 mm</t>
  </si>
  <si>
    <t>119001401R00</t>
  </si>
  <si>
    <t>Dočasné zajištění podzemního potrubí nebo vedení ocelového potrubí  DN  do 200 mm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</si>
  <si>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</si>
  <si>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</si>
  <si>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</si>
  <si>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</si>
  <si>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</si>
  <si>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</si>
  <si>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</si>
  <si>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</si>
  <si>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132301211R00</t>
  </si>
  <si>
    <t xml:space="preserve">Hloubení rýh šířky přes 60 do 200 cm do 100 m3, v hornině 4, hloubení strojně </t>
  </si>
  <si>
    <t>132301219R00</t>
  </si>
  <si>
    <t xml:space="preserve">Hloubení rýh šířky přes 60 do 200 cm příplatek za lepivost, v hornině 4,  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</si>
  <si>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</si>
  <si>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</si>
  <si>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</si>
  <si>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133201109R00</t>
  </si>
  <si>
    <t>Hloubení šachet v hornině 3  příplatek za lepivost horniny</t>
  </si>
  <si>
    <t>133301101R00</t>
  </si>
  <si>
    <t>Hloubení šachet v hornině 4  do 100 m3</t>
  </si>
  <si>
    <t>133301109R00</t>
  </si>
  <si>
    <t>Hloubení šachet v hornině 4  příplatek za lepivost horniny</t>
  </si>
  <si>
    <t>139711101R00</t>
  </si>
  <si>
    <t>Vykopávka v uzavřených prostorách v hornině 1-4</t>
  </si>
  <si>
    <t>s naložením výkopku na dopravní prostředek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</si>
  <si>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</si>
  <si>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</si>
  <si>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</si>
  <si>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</si>
  <si>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</si>
  <si>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</si>
  <si>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</si>
  <si>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</si>
  <si>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171201201R00</t>
  </si>
  <si>
    <t>Uložení sypaniny na dočasnou skládku tak, že na 1 m2 plochy připadá přes 2 m3 výkopku nebo ornice</t>
  </si>
  <si>
    <t>167101201R00</t>
  </si>
  <si>
    <t>Nakládání, skládání, překládání neulehlého výkopku nakládání, skládání, překládání neulehléno výkopku nebo zeminy - ručně  z horniny 1 až 4</t>
  </si>
  <si>
    <t>POL1_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</si>
  <si>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</si>
  <si>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</si>
  <si>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</si>
  <si>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151101101R00</t>
  </si>
  <si>
    <t>Zřízení pažení a rozepření stěn rýh příložné  pro jakoukoliv mezerovitost, hloubky do 2 m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</si>
  <si>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</si>
  <si>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</si>
  <si>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</si>
  <si>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</si>
  <si>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</si>
  <si>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</si>
  <si>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</si>
  <si>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451572111R00</t>
  </si>
  <si>
    <t>Lože pod potrubí, stoky a drobné objekty z kameniva drobného těženého 0÷4 mm</t>
  </si>
  <si>
    <t>827-1</t>
  </si>
  <si>
    <t>v otevřeném výkopu,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</si>
  <si>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</si>
  <si>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</si>
  <si>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</si>
  <si>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167101102R00</t>
  </si>
  <si>
    <t>Nakládání, skládání, překládání neulehlého výkopku nakládání výkopku  přes 100 m3, z horniny 1 až 4</t>
  </si>
  <si>
    <t>174101101R00</t>
  </si>
  <si>
    <t>Zásyp sypaninou se zhutněním jam, šachet, rýh nebo kolem objektů v těchto vykopávkách</t>
  </si>
  <si>
    <t>162701105R00</t>
  </si>
  <si>
    <t>Vodorovné přemístění výkopku z horniny 1 až 4, na vzdálenost přes 9 000  do 10 000 m</t>
  </si>
  <si>
    <t>199000002R00</t>
  </si>
  <si>
    <t>Poplatky za skládku horniny 1- 4, skupina 17 05 04 z Katalogu odpadů</t>
  </si>
  <si>
    <t>271571111R00</t>
  </si>
  <si>
    <t xml:space="preserve">Polštáře zhutněné pod základy štěrkopísek tříděný,  </t>
  </si>
  <si>
    <t>800-2</t>
  </si>
  <si>
    <t>273321311R00</t>
  </si>
  <si>
    <t>Beton základových desek železový třídy C 16/20</t>
  </si>
  <si>
    <t>801-1</t>
  </si>
  <si>
    <t>bez dodávky a uložení výztuže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</si>
  <si>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</si>
  <si>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</si>
  <si>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</si>
  <si>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273351216R00</t>
  </si>
  <si>
    <t>Bednění stěn základových desek odstranění</t>
  </si>
  <si>
    <t>273361921RT4</t>
  </si>
  <si>
    <t>Uložení výztuže základových desek ze svařovaných sítí průměr drátu 6 mm, velikost oka 100/100 mm</t>
  </si>
  <si>
    <t>t</t>
  </si>
  <si>
    <t>včetně distančních prvků</t>
  </si>
  <si>
    <t>273361921RT8</t>
  </si>
  <si>
    <t>Uložení výztuže základových desek ze svařovaných sítí průměr drátu 8 mm, velikost oka 100/100 mm</t>
  </si>
  <si>
    <t>274272110RT3</t>
  </si>
  <si>
    <t>Zdivo základové z bednicích tvárnic tloušťky 150 mm, výplň betonem C 16/20</t>
  </si>
  <si>
    <t>s výplní betonem, bez výztuže,</t>
  </si>
  <si>
    <t>279361821R00</t>
  </si>
  <si>
    <t>Výztuž základových zdí z betonářské oceli 10 505(R), Výztuž ocelová betonářská - tyč; úprava: stříhaná, ohýbaná; povrch: žebírkový; značka: B500B (1.0439); d = 10,0 mm</t>
  </si>
  <si>
    <t>273323711RT5</t>
  </si>
  <si>
    <t>Beton základových desek železový vodostavební třídy C 35/45, stupeň vlivu prostředí XF3, odolnost proti střídavému působení mrazu</t>
  </si>
  <si>
    <t>411351201R00</t>
  </si>
  <si>
    <t>Bednění stropů deskových včetně podpěrné konstrukce výšky do 3,5 m do 5kPa, - zřízení</t>
  </si>
  <si>
    <t>s pomocným lešením</t>
  </si>
  <si>
    <t>411351202R00</t>
  </si>
  <si>
    <t>Bednění stropů deskových včetně podpěrné konstrukce výšky do 3,5 m do 5kPa, - odstranění</t>
  </si>
  <si>
    <t>273361821R00</t>
  </si>
  <si>
    <t>Uložení výztuže základových desek z betonářské oceli 10 505(R), Výztuž ocelová betonářská - tyč; úprava: stříhaná, ohýbaná; povrch: žebírkový; značka: B500B (1.0439); d = 12,0 mm</t>
  </si>
  <si>
    <t>310238411R00</t>
  </si>
  <si>
    <t>Zazdívka otvorů o ploše přes 0,25 m2 do 1 m2 ve zdivu nadzákladovém cihlami pálenými pro jakoukoliv maltu cementovou, Prvek zdicí pálený funkce: cihla plná; dl = 290 mm; š = 140 mm; v = 65 mm; fb = 20,0 N/mm2</t>
  </si>
  <si>
    <t>kus</t>
  </si>
  <si>
    <t>801-4</t>
  </si>
  <si>
    <t>včetně pomocného pracovního lešení</t>
  </si>
  <si>
    <t>631315511R00</t>
  </si>
  <si>
    <t xml:space="preserve">Mazanina z betonu prostého tl. přes 120 do 240 mm třídy C 12/15,  </t>
  </si>
  <si>
    <t>(z kameniva) hlazená dřevěným hladítkem</t>
  </si>
  <si>
    <t>632411115R00</t>
  </si>
  <si>
    <t>Potěr ze suchých směsí samonivelační anhydritový, tloušťky 15 mm, bez penetrace</t>
  </si>
  <si>
    <t>s rozprostřením a uhlazením</t>
  </si>
  <si>
    <t>899102111R00</t>
  </si>
  <si>
    <t>Osazení poklopů litinových a ocelových o hmotnost jednotlivě přes 50  do 100 kg</t>
  </si>
  <si>
    <t>28697462RX</t>
  </si>
  <si>
    <t>Poklop kompozitní   600x905x80 mm, třída B125, uzamykatelný s těsněním</t>
  </si>
  <si>
    <t>Vlastní</t>
  </si>
  <si>
    <t>Kalkul</t>
  </si>
  <si>
    <t>Specifikace</t>
  </si>
  <si>
    <t>POL3_0</t>
  </si>
  <si>
    <t>899711122R00</t>
  </si>
  <si>
    <t>Výstražné fólie výstražná fólie pro kanalizaci, šířka 30 cm</t>
  </si>
  <si>
    <t>899711121R00</t>
  </si>
  <si>
    <t>Výstražné fólie výstražná fólie pro kanalizaci, šířka 22 cm</t>
  </si>
  <si>
    <t>965042231RT2</t>
  </si>
  <si>
    <t>Bourání podkladů pod dlažby nebo litých celistvých dlažeb a mazanin  betonových nebo z litého asfaltu, tloušťky přes 100 mm, plochy do 4 m2</t>
  </si>
  <si>
    <t>801-3</t>
  </si>
  <si>
    <t>970051160R00</t>
  </si>
  <si>
    <t>Jádrové vrtání, kruhové prostupy v železobetonu jádrové vrtání , do D 160 mm</t>
  </si>
  <si>
    <t>970054160R00</t>
  </si>
  <si>
    <t>Jádrové vrtání, kruhové prostupy v železobetonu příplatek za jádrové vrtání vodorovně ve stěně , do D 160 mm</t>
  </si>
  <si>
    <t>977151129</t>
  </si>
  <si>
    <t>Jádrové vtání diamantovými korunkami do stvebních, materiál D přes 300 do 350 mm</t>
  </si>
  <si>
    <t>970251150R00</t>
  </si>
  <si>
    <t>Řezání železobetonu hloubka řezu 150 mm</t>
  </si>
  <si>
    <t>998272201R00</t>
  </si>
  <si>
    <t>Přesun hmot pro trubní vedení z ocelových trub v otevřeném výkopu</t>
  </si>
  <si>
    <t>Přesun hmot</t>
  </si>
  <si>
    <t>POL7_</t>
  </si>
  <si>
    <t>svařovaných (vodovody, plynovody, teplovody, shybky, produktovody - 827 1.2, 827 2.2, 827 4.2, 827 5.2, 827 6.2) včetně drobných objektů,</t>
  </si>
  <si>
    <t>711212012RT3</t>
  </si>
  <si>
    <t>Izolace proti vodě stěrka hydroizolační vyztužená tkaninou pružná</t>
  </si>
  <si>
    <t>800-711</t>
  </si>
  <si>
    <t>POL1_7</t>
  </si>
  <si>
    <t>998711201R00</t>
  </si>
  <si>
    <t>Přesun hmot pro izolace proti vodě svisle do 6 m</t>
  </si>
  <si>
    <t>50 m vodorovně měřeno od těžiště půdorysné plochy skládky do těžiště půdorysné plochy objektu</t>
  </si>
  <si>
    <t>222085005R00</t>
  </si>
  <si>
    <t>Trubka HDPE do D40 v kabelové rýze</t>
  </si>
  <si>
    <t>POL1_9</t>
  </si>
  <si>
    <t>28613301R</t>
  </si>
  <si>
    <t>trubka ochranná HDPE; vnější průměr 75,0 mm; vnitřní průměr 63,0 mm; barva černá</t>
  </si>
  <si>
    <t>SPCM</t>
  </si>
  <si>
    <t>222085101R00</t>
  </si>
  <si>
    <t>Spojka trubky HDPE mechanická rozebíratelná</t>
  </si>
  <si>
    <t>28613302R</t>
  </si>
  <si>
    <t>spojka/nátrubek HDPE; oboustranná; DN 40,0 mm; spoj násuvný</t>
  </si>
  <si>
    <t>222085111R00</t>
  </si>
  <si>
    <t>Koncovka trubky HDPE</t>
  </si>
  <si>
    <t>28613305R</t>
  </si>
  <si>
    <t>zátka HDPE; DN 40,0 mm</t>
  </si>
  <si>
    <t>28613303R</t>
  </si>
  <si>
    <t>kroužek těsnicí profilový; DN = 40,0 mm</t>
  </si>
  <si>
    <t>222085301R00</t>
  </si>
  <si>
    <t>Kalibrace trubky HDPE</t>
  </si>
  <si>
    <t>222085401R00</t>
  </si>
  <si>
    <t>Tlakování trubky HDPE</t>
  </si>
  <si>
    <t>220060604R00</t>
  </si>
  <si>
    <t>Zatažení závlečného kabelu TCEKEE(Y), ručně</t>
  </si>
  <si>
    <t>34126115RX</t>
  </si>
  <si>
    <t>kabel sdělovací Cu TCEPKPFLE 5x4x0,6</t>
  </si>
  <si>
    <t>979082111R00</t>
  </si>
  <si>
    <t>Vnitrostaveništní doprava suti a vybouraných hmot do 10 m</t>
  </si>
  <si>
    <t>Přesun suti</t>
  </si>
  <si>
    <t>POL8_</t>
  </si>
  <si>
    <t>979082121R00</t>
  </si>
  <si>
    <t>Vnitrostaveništní doprava suti a vybouraných hmot příplatek k ceně za každých dalších 5 m</t>
  </si>
  <si>
    <t>979087213R00</t>
  </si>
  <si>
    <t>Nakládání na dopravní prostředky vybouraných hmot</t>
  </si>
  <si>
    <t>822-1</t>
  </si>
  <si>
    <t>pro vodorovnou dopravu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</si>
  <si>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</si>
  <si>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</si>
  <si>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</si>
  <si>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</si>
  <si>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979990107R00</t>
  </si>
  <si>
    <t>Poplatek za uložení, směs betonu, cihel a dřeva,  , skupina 17 09 04 z Katalogu odpadů</t>
  </si>
  <si>
    <t>SUM</t>
  </si>
  <si>
    <t>END</t>
  </si>
  <si>
    <t>713411121R00</t>
  </si>
  <si>
    <t>Izolace tepelná potrubí pásy LSP a drátem, 1vrstvá</t>
  </si>
  <si>
    <t>Indiv</t>
  </si>
  <si>
    <t>63154128R</t>
  </si>
  <si>
    <t>Rohož lamelová  ALS  80x1000x3000 mm, skružovatelná, s hliníkovou fólií</t>
  </si>
  <si>
    <t>63154127.AR</t>
  </si>
  <si>
    <t>Rohož lamelová  ALS 60x1000x4000 mm , skružovatelná, s hliníkovou fólií</t>
  </si>
  <si>
    <t>998713201R00</t>
  </si>
  <si>
    <t>Přesun hmot pro izolace tepelné, výšky do 6 m</t>
  </si>
  <si>
    <t>230013091R00</t>
  </si>
  <si>
    <t>Mont.předizol. potr.DN 125 mm,D 225 mm</t>
  </si>
  <si>
    <t>14710026R</t>
  </si>
  <si>
    <t>Trubka předizolovaná ocelová  PIP 130 "A" , DN 125 , D 225 mm</t>
  </si>
  <si>
    <t>230014091R00</t>
  </si>
  <si>
    <t>Spojka předizolovaného potrubí DN 125/D225 mm</t>
  </si>
  <si>
    <t>230014091R0X</t>
  </si>
  <si>
    <t>Spojka předizolovaného potrubí DN 125/D225 mm, podélně svařitelná</t>
  </si>
  <si>
    <t>230013061R00</t>
  </si>
  <si>
    <t>Mont.předizol. potr.DN 65 mm,D 140 mm,</t>
  </si>
  <si>
    <t>14710020R</t>
  </si>
  <si>
    <t>Trubka  předizolovaná ocelová  PIP 130 "A" , DN 65 , D140  mm</t>
  </si>
  <si>
    <t>230014061R00</t>
  </si>
  <si>
    <t>Spojka předizolovaného potrubí DN 65/D140 mm</t>
  </si>
  <si>
    <t>230014061R0X</t>
  </si>
  <si>
    <t>Spojka předizolovaného potrubí DN 65/D140 mm, podélně svařitelná</t>
  </si>
  <si>
    <t>R PIP 01</t>
  </si>
  <si>
    <t>Oblouk PIP 90 st. DN 125/225  1 x 1 m</t>
  </si>
  <si>
    <t>ks</t>
  </si>
  <si>
    <t>R PIP 02</t>
  </si>
  <si>
    <t>Oblouk 6IP 90  st. DN 125/225  1 x 1,5  m</t>
  </si>
  <si>
    <t>R PIP 03</t>
  </si>
  <si>
    <t>Oblouk PIP 90 st. DN 125/225  1,5 x 2  m</t>
  </si>
  <si>
    <t>R PIP 04</t>
  </si>
  <si>
    <t>Oblouk PIP 90 st. DN 125/225  2 x 1  m</t>
  </si>
  <si>
    <t>R PIP 05</t>
  </si>
  <si>
    <t>Oblouk PIP 90 st. DN 65/140  1 x 1  m</t>
  </si>
  <si>
    <t>R PIP 06</t>
  </si>
  <si>
    <t>Oblouk PIP 90 st. DN 65/140  1,5 x 2,5  m</t>
  </si>
  <si>
    <t>R PIP 09</t>
  </si>
  <si>
    <t>Elevační odbočka PIP DN 125/225x125/225, dle PD</t>
  </si>
  <si>
    <t>R PIP 10</t>
  </si>
  <si>
    <t>Elevační odbočka PIP DN 125/225x65/140, dle PD</t>
  </si>
  <si>
    <t>R PIP 11</t>
  </si>
  <si>
    <t>Jednostranná  armatura PIP kombinovaná DN 125/1x40, dle PD  vřeteno celkem 0,7 m</t>
  </si>
  <si>
    <t>R PIP 12</t>
  </si>
  <si>
    <t>Jednostranná  armatura PIP kombinovaná DN 65/1x40, dle PD  vřeteno celkem 1,25 m</t>
  </si>
  <si>
    <t>R PIP 13</t>
  </si>
  <si>
    <t>Dilatační polštář vel. č. 1   1000x120x40, dle PD</t>
  </si>
  <si>
    <t>R PIP 14</t>
  </si>
  <si>
    <t>Dilatační polštář vel. č. 2   1000x240x40, dle PD</t>
  </si>
  <si>
    <t>R PIP 15</t>
  </si>
  <si>
    <t>Koncové těsnění izolace  DN 125/225, dle PD</t>
  </si>
  <si>
    <t>R PIP 16</t>
  </si>
  <si>
    <t>Koncové těsnění izolace  DN 65/140, dle PD</t>
  </si>
  <si>
    <t>R PIP 17</t>
  </si>
  <si>
    <t>Gumová průchodka stěnou  225, dle PD</t>
  </si>
  <si>
    <t>R PIP 18</t>
  </si>
  <si>
    <t>Gumová průchodka stěnou  140, dle PD</t>
  </si>
  <si>
    <t>R PIP 19</t>
  </si>
  <si>
    <t>Lisovací konekt. monitorovacích vodičů, bal 100 ks</t>
  </si>
  <si>
    <t>bal</t>
  </si>
  <si>
    <t>Držák monitorovacích vodičů, bal 50 ks</t>
  </si>
  <si>
    <t>R-položka</t>
  </si>
  <si>
    <t>POL12_0</t>
  </si>
  <si>
    <t>R PIP 20</t>
  </si>
  <si>
    <t>Terplovzdorná páska</t>
  </si>
  <si>
    <t>R PIP 21</t>
  </si>
  <si>
    <t>Dopravné a balné PI potrubí</t>
  </si>
  <si>
    <t>733121232R00</t>
  </si>
  <si>
    <t>Potrubí hladké bezešvé v kotelnách D 139 x 4 mm</t>
  </si>
  <si>
    <t>733121222R00</t>
  </si>
  <si>
    <t>Potrubí hladké bezešvé v kotelnách D 76 x 3,2 mm</t>
  </si>
  <si>
    <t>733111414R00</t>
  </si>
  <si>
    <t>Potrubí zesílené svař. v kotelnách DN 20</t>
  </si>
  <si>
    <t>230021016R00</t>
  </si>
  <si>
    <t>Montáž trub.dílů přivař. do 1kg , 25 x 4</t>
  </si>
  <si>
    <t>31630508.AX</t>
  </si>
  <si>
    <t>Oblouk K3 90° 11353.1 d 26,9 x 4 mm, zesílená</t>
  </si>
  <si>
    <t>7332835R20</t>
  </si>
  <si>
    <t>T kus s jednoznačnými hrdly DN 20, zesílený</t>
  </si>
  <si>
    <t>7332845R20</t>
  </si>
  <si>
    <t>Trubkové hrdlo přivačovací DN 20, dle PD</t>
  </si>
  <si>
    <t>904R00</t>
  </si>
  <si>
    <t>Hzs-zkousky v ramci montaz.praci</t>
  </si>
  <si>
    <t>h</t>
  </si>
  <si>
    <t>733190217R00</t>
  </si>
  <si>
    <t>Tlaková zkouška ocelového hladkého potrubí D 51</t>
  </si>
  <si>
    <t>733190225R00</t>
  </si>
  <si>
    <t>Tlaková zkouška ocelového hladkého potrubí D 89</t>
  </si>
  <si>
    <t>733190232R00</t>
  </si>
  <si>
    <t>Tlaková zkouška ocelového hladkého potrubí D 133</t>
  </si>
  <si>
    <t>998733201R00</t>
  </si>
  <si>
    <t>Přesun hmot pro rozvody potrubí, výšky do 6 m</t>
  </si>
  <si>
    <t>230022077R00</t>
  </si>
  <si>
    <t>Montáž trub.dílů přivař.do 3 kg tř.11-13, 133x4,5</t>
  </si>
  <si>
    <t>4223910104R</t>
  </si>
  <si>
    <t>Kohout kulový ocelový přivař, DN 125, PN 25 dle PD</t>
  </si>
  <si>
    <t>230022047R00</t>
  </si>
  <si>
    <t>Montáž trub.dílů přivař.do 3 kg t, 76 x 3,2</t>
  </si>
  <si>
    <t>4223910101R</t>
  </si>
  <si>
    <t>Kohout kulový ocelový přivař, DN 65, PN 25 dle PD</t>
  </si>
  <si>
    <t>230021014R00</t>
  </si>
  <si>
    <t>Montáž trub.dílů přivař. do 1kg , 25 x 2,9</t>
  </si>
  <si>
    <t>4223170103R</t>
  </si>
  <si>
    <t>Kohout kulový ocelový přivař., DN 20, PN 40 dle PD</t>
  </si>
  <si>
    <t>998734201R00</t>
  </si>
  <si>
    <t>Přesun hmot pro armatury, výšky do 6 m</t>
  </si>
  <si>
    <t>767995101R00</t>
  </si>
  <si>
    <t>Výroba a montáž kov. atypických konstr. do 5 kg</t>
  </si>
  <si>
    <t>kg</t>
  </si>
  <si>
    <t>13611248R</t>
  </si>
  <si>
    <t>Plech hladký jakost 11375.1  20x1000x2000 mm</t>
  </si>
  <si>
    <t>230050003R00</t>
  </si>
  <si>
    <t>Montáž uložení přišroubováním do DN 150</t>
  </si>
  <si>
    <t>230050013R00</t>
  </si>
  <si>
    <t>Montáž uložení přivařením do DN 150</t>
  </si>
  <si>
    <t>31179131R</t>
  </si>
  <si>
    <t>Tyč závitová M20, DIN 975, poz.</t>
  </si>
  <si>
    <t>31110718R</t>
  </si>
  <si>
    <t>Matice přesná šestihranná 02 1401 M 20</t>
  </si>
  <si>
    <t>311202240000R</t>
  </si>
  <si>
    <t>Podložka přesná 021702.1 otvor 21 mm</t>
  </si>
  <si>
    <t>998767201R00</t>
  </si>
  <si>
    <t>Přesun hmot pro zámečnické konstr., výšky do 6 m</t>
  </si>
  <si>
    <t>783903811R00</t>
  </si>
  <si>
    <t>Odmaštění chemickými rozpouštědly</t>
  </si>
  <si>
    <t>783225600R00</t>
  </si>
  <si>
    <t>Nátěr syntetický kovových konstrukcí 2x email</t>
  </si>
  <si>
    <t>783226100R00</t>
  </si>
  <si>
    <t>Nátěr syntetický kovových konstrukcí základní</t>
  </si>
  <si>
    <t>220260103R00</t>
  </si>
  <si>
    <t>Krabicová rozvodka</t>
  </si>
  <si>
    <t>210800623RT1</t>
  </si>
  <si>
    <t>Vodič nn a vn CYA 1,5 mm2 uložený volně, včetně dodávky vodiče CYA 1,5</t>
  </si>
  <si>
    <t>210810005RT1</t>
  </si>
  <si>
    <t>Kabel CYKY-m 750 V 3 x 1,5 mm2 volně uložený, včetně dodávky kabelu</t>
  </si>
  <si>
    <t>22255RTX</t>
  </si>
  <si>
    <t>Měření  . příslušenství</t>
  </si>
  <si>
    <t>230230076R00</t>
  </si>
  <si>
    <t>Čištění potrubí,do  DN 200</t>
  </si>
  <si>
    <t>230161009R00</t>
  </si>
  <si>
    <t>Proz. sv. ir. 192 -70-82,5 ,t  2,9-7</t>
  </si>
  <si>
    <t>230161013R00</t>
  </si>
  <si>
    <t>Proz. sv. ir. 192 -133-180 , 4-11</t>
  </si>
  <si>
    <t>23016RTX</t>
  </si>
  <si>
    <t>Vizuální kontrola svarů</t>
  </si>
  <si>
    <t>soubor</t>
  </si>
  <si>
    <t>00524RT1</t>
  </si>
  <si>
    <t>Dopracování dokumentace pro provedení, stavby</t>
  </si>
  <si>
    <t>00524RT3</t>
  </si>
  <si>
    <t>Vytýčení inženýrských sítí</t>
  </si>
  <si>
    <t>005121R</t>
  </si>
  <si>
    <t>Zařízení staveniště</t>
  </si>
  <si>
    <t>VRN</t>
  </si>
  <si>
    <t>POL99_</t>
  </si>
  <si>
    <t>00524RT5</t>
  </si>
  <si>
    <t>Geotechnické práce</t>
  </si>
  <si>
    <t>005123R</t>
  </si>
  <si>
    <t>Územní vlivy</t>
  </si>
  <si>
    <t>005122R</t>
  </si>
  <si>
    <t>Provozní vlivy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</si>
  <si>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</si>
  <si>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</si>
  <si>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</si>
  <si>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</si>
  <si>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</si>
  <si>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</si>
  <si>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</si>
  <si>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</si>
  <si>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</si>
  <si>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</si>
  <si>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005124020R</t>
  </si>
  <si>
    <t>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</si>
</sst>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3" t="s">
        <v>39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41</v>
      </c>
      <c r="E2" s="107" t="s">
        <v>42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1" t="s">
        <v>40</v>
      </c>
      <c r="D5" s="120" t="s">
        <v>43</v>
      </c>
      <c r="E5" s="87"/>
      <c r="F5" s="87"/>
      <c r="G5" s="87"/>
      <c r="H5" s="18" t="s">
        <v>38</v>
      </c>
      <c r="I5" s="124" t="s">
        <v>47</v>
      </c>
      <c r="J5" s="8"/>
    </row>
    <row r="6" spans="1:15" ht="15.75" customHeight="1" x14ac:dyDescent="0.2">
      <c r="A6" s="2"/>
      <c r="B6" s="28"/>
      <c r="C6" s="53"/>
      <c r="D6" s="121" t="s">
        <v>44</v>
      </c>
      <c r="E6" s="88"/>
      <c r="F6" s="88"/>
      <c r="G6" s="88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3" t="s">
        <v>46</v>
      </c>
      <c r="E7" s="122" t="s">
        <v>45</v>
      </c>
      <c r="F7" s="89"/>
      <c r="G7" s="8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5" t="s">
        <v>48</v>
      </c>
      <c r="H8" s="18" t="s">
        <v>38</v>
      </c>
      <c r="I8" s="124" t="s">
        <v>52</v>
      </c>
      <c r="J8" s="8"/>
    </row>
    <row r="9" spans="1:15" ht="15.75" hidden="1" customHeight="1" x14ac:dyDescent="0.2">
      <c r="A9" s="2"/>
      <c r="B9" s="2"/>
      <c r="D9" s="125" t="s">
        <v>49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3" t="s">
        <v>51</v>
      </c>
      <c r="E10" s="126" t="s">
        <v>50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38</v>
      </c>
      <c r="I11" s="132"/>
      <c r="J11" s="8"/>
    </row>
    <row r="12" spans="1:15" ht="15.75" customHeight="1" x14ac:dyDescent="0.2">
      <c r="A12" s="2"/>
      <c r="B12" s="28"/>
      <c r="C12" s="53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4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7" t="s">
        <v>24</v>
      </c>
      <c r="B16" s="38" t="s">
        <v>24</v>
      </c>
      <c r="C16" s="59"/>
      <c r="D16" s="60"/>
      <c r="E16" s="79"/>
      <c r="F16" s="80"/>
      <c r="G16" s="79"/>
      <c r="H16" s="80"/>
      <c r="I16" s="79">
        <f>SUMIF(F57:F74,A16,I57:I74)+SUMIF(F57:F74,"PSU",I57:I74)</f>
        <v>0</v>
      </c>
      <c r="J16" s="81"/>
    </row>
    <row r="17" spans="1:10" ht="23.25" customHeight="1" x14ac:dyDescent="0.2">
      <c r="A17" s="197" t="s">
        <v>25</v>
      </c>
      <c r="B17" s="38" t="s">
        <v>25</v>
      </c>
      <c r="C17" s="59"/>
      <c r="D17" s="60"/>
      <c r="E17" s="79"/>
      <c r="F17" s="80"/>
      <c r="G17" s="79"/>
      <c r="H17" s="80"/>
      <c r="I17" s="79">
        <f>SUMIF(F57:F74,A17,I57:I74)</f>
        <v>0</v>
      </c>
      <c r="J17" s="81"/>
    </row>
    <row r="18" spans="1:10" ht="23.25" customHeight="1" x14ac:dyDescent="0.2">
      <c r="A18" s="197" t="s">
        <v>26</v>
      </c>
      <c r="B18" s="38" t="s">
        <v>26</v>
      </c>
      <c r="C18" s="59"/>
      <c r="D18" s="60"/>
      <c r="E18" s="79"/>
      <c r="F18" s="80"/>
      <c r="G18" s="79"/>
      <c r="H18" s="80"/>
      <c r="I18" s="79">
        <f>SUMIF(F57:F74,A18,I57:I74)</f>
        <v>0</v>
      </c>
      <c r="J18" s="81"/>
    </row>
    <row r="19" spans="1:10" ht="23.25" customHeight="1" x14ac:dyDescent="0.2">
      <c r="A19" s="197" t="s">
        <v>110</v>
      </c>
      <c r="B19" s="38" t="s">
        <v>27</v>
      </c>
      <c r="C19" s="59"/>
      <c r="D19" s="60"/>
      <c r="E19" s="79"/>
      <c r="F19" s="80"/>
      <c r="G19" s="79"/>
      <c r="H19" s="80"/>
      <c r="I19" s="79">
        <f>SUMIF(F57:F74,A19,I57:I74)</f>
        <v>0</v>
      </c>
      <c r="J19" s="81"/>
    </row>
    <row r="20" spans="1:10" ht="23.25" customHeight="1" x14ac:dyDescent="0.2">
      <c r="A20" s="197" t="s">
        <v>111</v>
      </c>
      <c r="B20" s="38" t="s">
        <v>28</v>
      </c>
      <c r="C20" s="59"/>
      <c r="D20" s="60"/>
      <c r="E20" s="79"/>
      <c r="F20" s="80"/>
      <c r="G20" s="79"/>
      <c r="H20" s="80"/>
      <c r="I20" s="79">
        <f>SUMIF(F57:F74,A20,I57:I74)</f>
        <v>0</v>
      </c>
      <c r="J20" s="81"/>
    </row>
    <row r="21" spans="1:10" ht="23.25" customHeight="1" x14ac:dyDescent="0.2">
      <c r="A21" s="2"/>
      <c r="B21" s="48" t="s">
        <v>29</v>
      </c>
      <c r="C21" s="61"/>
      <c r="D21" s="62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12</v>
      </c>
      <c r="F23" s="39" t="s">
        <v>0</v>
      </c>
      <c r="G23" s="93">
        <f>ZakladDPHSniVypocet</f>
        <v>0</v>
      </c>
      <c r="H23" s="94"/>
      <c r="I23" s="9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12</v>
      </c>
      <c r="F24" s="39" t="s">
        <v>0</v>
      </c>
      <c r="G24" s="91">
        <f>I23*E23/100</f>
        <v>0</v>
      </c>
      <c r="H24" s="92"/>
      <c r="I24" s="9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93">
        <f>ZakladDPHZaklVypocet</f>
        <v>0</v>
      </c>
      <c r="H25" s="94"/>
      <c r="I25" s="9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6">
        <f>I25*E25/100</f>
        <v>0</v>
      </c>
      <c r="H26" s="77"/>
      <c r="I26" s="7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8">
        <f>CenaCelkemBezDPH-(ZakladDPHSni+ZakladDPHZakl)</f>
        <v>0</v>
      </c>
      <c r="H27" s="78"/>
      <c r="I27" s="7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6"/>
      <c r="E34" s="97"/>
      <c r="G34" s="98"/>
      <c r="H34" s="99"/>
      <c r="I34" s="99"/>
      <c r="J34" s="25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53</v>
      </c>
      <c r="C39" s="146"/>
      <c r="D39" s="146"/>
      <c r="E39" s="146"/>
      <c r="F39" s="147">
        <f>'SO01 S01 Pol'!AE156+'SO01 T01 Pol'!AE86+'SO01 VON Pol'!AE22</f>
        <v>0</v>
      </c>
      <c r="G39" s="148">
        <f>'SO01 S01 Pol'!AF156+'SO01 T01 Pol'!AF86+'SO01 VON Pol'!AF22</f>
        <v>0</v>
      </c>
      <c r="H39" s="149"/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2"/>
      <c r="C40" s="153" t="s">
        <v>54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55</v>
      </c>
      <c r="C41" s="153" t="s">
        <v>56</v>
      </c>
      <c r="D41" s="153"/>
      <c r="E41" s="153"/>
      <c r="F41" s="154">
        <f>'SO01 S01 Pol'!AE156+'SO01 T01 Pol'!AE86+'SO01 VON Pol'!AE22</f>
        <v>0</v>
      </c>
      <c r="G41" s="155">
        <f>'SO01 S01 Pol'!AF156+'SO01 T01 Pol'!AF86+'SO01 VON Pol'!AF22</f>
        <v>0</v>
      </c>
      <c r="H41" s="155"/>
      <c r="I41" s="156">
        <f>F41+G41+H41</f>
        <v>0</v>
      </c>
      <c r="J41" s="157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8" t="s">
        <v>57</v>
      </c>
      <c r="C42" s="146" t="s">
        <v>58</v>
      </c>
      <c r="D42" s="146"/>
      <c r="E42" s="146"/>
      <c r="F42" s="159">
        <f>'SO01 S01 Pol'!AE156</f>
        <v>0</v>
      </c>
      <c r="G42" s="149">
        <f>'SO01 S01 Pol'!AF156</f>
        <v>0</v>
      </c>
      <c r="H42" s="149"/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8" t="s">
        <v>59</v>
      </c>
      <c r="C43" s="146" t="s">
        <v>60</v>
      </c>
      <c r="D43" s="146"/>
      <c r="E43" s="146"/>
      <c r="F43" s="159">
        <f>'SO01 T01 Pol'!AE86</f>
        <v>0</v>
      </c>
      <c r="G43" s="149">
        <f>'SO01 T01 Pol'!AF86</f>
        <v>0</v>
      </c>
      <c r="H43" s="149"/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8" t="s">
        <v>61</v>
      </c>
      <c r="C44" s="146" t="s">
        <v>62</v>
      </c>
      <c r="D44" s="146"/>
      <c r="E44" s="146"/>
      <c r="F44" s="159">
        <f>'SO01 VON Pol'!AE22</f>
        <v>0</v>
      </c>
      <c r="G44" s="149">
        <f>'SO01 VON Pol'!AF22</f>
        <v>0</v>
      </c>
      <c r="H44" s="149"/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">
      <c r="A45" s="134"/>
      <c r="B45" s="160" t="s">
        <v>63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65</v>
      </c>
      <c r="B47" t="s">
        <v>66</v>
      </c>
    </row>
    <row r="48" spans="1:10" x14ac:dyDescent="0.2">
      <c r="A48" t="s">
        <v>67</v>
      </c>
      <c r="B48" t="s">
        <v>68</v>
      </c>
    </row>
    <row r="49" spans="1:10" x14ac:dyDescent="0.2">
      <c r="A49" t="s">
        <v>69</v>
      </c>
      <c r="B49" t="s">
        <v>70</v>
      </c>
    </row>
    <row r="50" spans="1:10" x14ac:dyDescent="0.2">
      <c r="A50" t="s">
        <v>69</v>
      </c>
      <c r="B50" t="s">
        <v>71</v>
      </c>
    </row>
    <row r="51" spans="1:10" x14ac:dyDescent="0.2">
      <c r="A51" t="s">
        <v>69</v>
      </c>
      <c r="B51" t="s">
        <v>72</v>
      </c>
    </row>
    <row r="54" spans="1:10" ht="15.75" x14ac:dyDescent="0.25">
      <c r="B54" s="176" t="s">
        <v>73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74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75</v>
      </c>
      <c r="C57" s="185" t="s">
        <v>76</v>
      </c>
      <c r="D57" s="186"/>
      <c r="E57" s="186"/>
      <c r="F57" s="193" t="s">
        <v>24</v>
      </c>
      <c r="G57" s="194"/>
      <c r="H57" s="194"/>
      <c r="I57" s="194">
        <f>'SO01 S01 Pol'!G8</f>
        <v>0</v>
      </c>
      <c r="J57" s="190" t="str">
        <f>IF(I75=0,"",I57/I75*100)</f>
        <v/>
      </c>
    </row>
    <row r="58" spans="1:10" ht="36.75" customHeight="1" x14ac:dyDescent="0.2">
      <c r="A58" s="179"/>
      <c r="B58" s="184" t="s">
        <v>77</v>
      </c>
      <c r="C58" s="185" t="s">
        <v>78</v>
      </c>
      <c r="D58" s="186"/>
      <c r="E58" s="186"/>
      <c r="F58" s="193" t="s">
        <v>24</v>
      </c>
      <c r="G58" s="194"/>
      <c r="H58" s="194"/>
      <c r="I58" s="194">
        <f>'SO01 S01 Pol'!G78</f>
        <v>0</v>
      </c>
      <c r="J58" s="190" t="str">
        <f>IF(I75=0,"",I58/I75*100)</f>
        <v/>
      </c>
    </row>
    <row r="59" spans="1:10" ht="36.75" customHeight="1" x14ac:dyDescent="0.2">
      <c r="A59" s="179"/>
      <c r="B59" s="184" t="s">
        <v>79</v>
      </c>
      <c r="C59" s="185" t="s">
        <v>80</v>
      </c>
      <c r="D59" s="186"/>
      <c r="E59" s="186"/>
      <c r="F59" s="193" t="s">
        <v>24</v>
      </c>
      <c r="G59" s="194"/>
      <c r="H59" s="194"/>
      <c r="I59" s="194">
        <f>'SO01 S01 Pol'!G108</f>
        <v>0</v>
      </c>
      <c r="J59" s="190" t="str">
        <f>IF(I75=0,"",I59/I75*100)</f>
        <v/>
      </c>
    </row>
    <row r="60" spans="1:10" ht="36.75" customHeight="1" x14ac:dyDescent="0.2">
      <c r="A60" s="179"/>
      <c r="B60" s="184" t="s">
        <v>81</v>
      </c>
      <c r="C60" s="185" t="s">
        <v>82</v>
      </c>
      <c r="D60" s="186"/>
      <c r="E60" s="186"/>
      <c r="F60" s="193" t="s">
        <v>24</v>
      </c>
      <c r="G60" s="194"/>
      <c r="H60" s="194"/>
      <c r="I60" s="194">
        <f>'SO01 S01 Pol'!G111</f>
        <v>0</v>
      </c>
      <c r="J60" s="190" t="str">
        <f>IF(I75=0,"",I60/I75*100)</f>
        <v/>
      </c>
    </row>
    <row r="61" spans="1:10" ht="36.75" customHeight="1" x14ac:dyDescent="0.2">
      <c r="A61" s="179"/>
      <c r="B61" s="184" t="s">
        <v>83</v>
      </c>
      <c r="C61" s="185" t="s">
        <v>84</v>
      </c>
      <c r="D61" s="186"/>
      <c r="E61" s="186"/>
      <c r="F61" s="193" t="s">
        <v>24</v>
      </c>
      <c r="G61" s="194"/>
      <c r="H61" s="194"/>
      <c r="I61" s="194">
        <f>'SO01 S01 Pol'!G116</f>
        <v>0</v>
      </c>
      <c r="J61" s="190" t="str">
        <f>IF(I75=0,"",I61/I75*100)</f>
        <v/>
      </c>
    </row>
    <row r="62" spans="1:10" ht="36.75" customHeight="1" x14ac:dyDescent="0.2">
      <c r="A62" s="179"/>
      <c r="B62" s="184" t="s">
        <v>85</v>
      </c>
      <c r="C62" s="185" t="s">
        <v>86</v>
      </c>
      <c r="D62" s="186"/>
      <c r="E62" s="186"/>
      <c r="F62" s="193" t="s">
        <v>24</v>
      </c>
      <c r="G62" s="194"/>
      <c r="H62" s="194"/>
      <c r="I62" s="194">
        <f>'SO01 S01 Pol'!G121</f>
        <v>0</v>
      </c>
      <c r="J62" s="190" t="str">
        <f>IF(I75=0,"",I62/I75*100)</f>
        <v/>
      </c>
    </row>
    <row r="63" spans="1:10" ht="36.75" customHeight="1" x14ac:dyDescent="0.2">
      <c r="A63" s="179"/>
      <c r="B63" s="184" t="s">
        <v>87</v>
      </c>
      <c r="C63" s="185" t="s">
        <v>88</v>
      </c>
      <c r="D63" s="186"/>
      <c r="E63" s="186"/>
      <c r="F63" s="193" t="s">
        <v>24</v>
      </c>
      <c r="G63" s="194"/>
      <c r="H63" s="194"/>
      <c r="I63" s="194">
        <f>'SO01 S01 Pol'!G123</f>
        <v>0</v>
      </c>
      <c r="J63" s="190" t="str">
        <f>IF(I75=0,"",I63/I75*100)</f>
        <v/>
      </c>
    </row>
    <row r="64" spans="1:10" ht="36.75" customHeight="1" x14ac:dyDescent="0.2">
      <c r="A64" s="179"/>
      <c r="B64" s="184" t="s">
        <v>89</v>
      </c>
      <c r="C64" s="185" t="s">
        <v>90</v>
      </c>
      <c r="D64" s="186"/>
      <c r="E64" s="186"/>
      <c r="F64" s="193" t="s">
        <v>24</v>
      </c>
      <c r="G64" s="194"/>
      <c r="H64" s="194"/>
      <c r="I64" s="194">
        <f>'SO01 S01 Pol'!G128</f>
        <v>0</v>
      </c>
      <c r="J64" s="190" t="str">
        <f>IF(I75=0,"",I64/I75*100)</f>
        <v/>
      </c>
    </row>
    <row r="65" spans="1:10" ht="36.75" customHeight="1" x14ac:dyDescent="0.2">
      <c r="A65" s="179"/>
      <c r="B65" s="184" t="s">
        <v>91</v>
      </c>
      <c r="C65" s="185" t="s">
        <v>92</v>
      </c>
      <c r="D65" s="186"/>
      <c r="E65" s="186"/>
      <c r="F65" s="193" t="s">
        <v>25</v>
      </c>
      <c r="G65" s="194"/>
      <c r="H65" s="194"/>
      <c r="I65" s="194">
        <f>'SO01 S01 Pol'!G131</f>
        <v>0</v>
      </c>
      <c r="J65" s="190" t="str">
        <f>IF(I75=0,"",I65/I75*100)</f>
        <v/>
      </c>
    </row>
    <row r="66" spans="1:10" ht="36.75" customHeight="1" x14ac:dyDescent="0.2">
      <c r="A66" s="179"/>
      <c r="B66" s="184" t="s">
        <v>93</v>
      </c>
      <c r="C66" s="185" t="s">
        <v>94</v>
      </c>
      <c r="D66" s="186"/>
      <c r="E66" s="186"/>
      <c r="F66" s="193" t="s">
        <v>25</v>
      </c>
      <c r="G66" s="194"/>
      <c r="H66" s="194"/>
      <c r="I66" s="194">
        <f>'SO01 T01 Pol'!G8</f>
        <v>0</v>
      </c>
      <c r="J66" s="190" t="str">
        <f>IF(I75=0,"",I66/I75*100)</f>
        <v/>
      </c>
    </row>
    <row r="67" spans="1:10" ht="36.75" customHeight="1" x14ac:dyDescent="0.2">
      <c r="A67" s="179"/>
      <c r="B67" s="184" t="s">
        <v>95</v>
      </c>
      <c r="C67" s="185" t="s">
        <v>96</v>
      </c>
      <c r="D67" s="186"/>
      <c r="E67" s="186"/>
      <c r="F67" s="193" t="s">
        <v>25</v>
      </c>
      <c r="G67" s="194"/>
      <c r="H67" s="194"/>
      <c r="I67" s="194">
        <f>'SO01 T01 Pol'!G13</f>
        <v>0</v>
      </c>
      <c r="J67" s="190" t="str">
        <f>IF(I75=0,"",I67/I75*100)</f>
        <v/>
      </c>
    </row>
    <row r="68" spans="1:10" ht="36.75" customHeight="1" x14ac:dyDescent="0.2">
      <c r="A68" s="179"/>
      <c r="B68" s="184" t="s">
        <v>97</v>
      </c>
      <c r="C68" s="185" t="s">
        <v>98</v>
      </c>
      <c r="D68" s="186"/>
      <c r="E68" s="186"/>
      <c r="F68" s="193" t="s">
        <v>25</v>
      </c>
      <c r="G68" s="194"/>
      <c r="H68" s="194"/>
      <c r="I68" s="194">
        <f>'SO01 T01 Pol'!G54</f>
        <v>0</v>
      </c>
      <c r="J68" s="190" t="str">
        <f>IF(I75=0,"",I68/I75*100)</f>
        <v/>
      </c>
    </row>
    <row r="69" spans="1:10" ht="36.75" customHeight="1" x14ac:dyDescent="0.2">
      <c r="A69" s="179"/>
      <c r="B69" s="184" t="s">
        <v>99</v>
      </c>
      <c r="C69" s="185" t="s">
        <v>100</v>
      </c>
      <c r="D69" s="186"/>
      <c r="E69" s="186"/>
      <c r="F69" s="193" t="s">
        <v>25</v>
      </c>
      <c r="G69" s="194"/>
      <c r="H69" s="194"/>
      <c r="I69" s="194">
        <f>'SO01 T01 Pol'!G62</f>
        <v>0</v>
      </c>
      <c r="J69" s="190" t="str">
        <f>IF(I75=0,"",I69/I75*100)</f>
        <v/>
      </c>
    </row>
    <row r="70" spans="1:10" ht="36.75" customHeight="1" x14ac:dyDescent="0.2">
      <c r="A70" s="179"/>
      <c r="B70" s="184" t="s">
        <v>101</v>
      </c>
      <c r="C70" s="185" t="s">
        <v>102</v>
      </c>
      <c r="D70" s="186"/>
      <c r="E70" s="186"/>
      <c r="F70" s="193" t="s">
        <v>25</v>
      </c>
      <c r="G70" s="194"/>
      <c r="H70" s="194"/>
      <c r="I70" s="194">
        <f>'SO01 T01 Pol'!G71</f>
        <v>0</v>
      </c>
      <c r="J70" s="190" t="str">
        <f>IF(I75=0,"",I70/I75*100)</f>
        <v/>
      </c>
    </row>
    <row r="71" spans="1:10" ht="36.75" customHeight="1" x14ac:dyDescent="0.2">
      <c r="A71" s="179"/>
      <c r="B71" s="184" t="s">
        <v>103</v>
      </c>
      <c r="C71" s="185" t="s">
        <v>104</v>
      </c>
      <c r="D71" s="186"/>
      <c r="E71" s="186"/>
      <c r="F71" s="193" t="s">
        <v>26</v>
      </c>
      <c r="G71" s="194"/>
      <c r="H71" s="194"/>
      <c r="I71" s="194">
        <f>'SO01 S01 Pol'!G135+'SO01 T01 Pol'!G75</f>
        <v>0</v>
      </c>
      <c r="J71" s="190" t="str">
        <f>IF(I75=0,"",I71/I75*100)</f>
        <v/>
      </c>
    </row>
    <row r="72" spans="1:10" ht="36.75" customHeight="1" x14ac:dyDescent="0.2">
      <c r="A72" s="179"/>
      <c r="B72" s="184" t="s">
        <v>105</v>
      </c>
      <c r="C72" s="185" t="s">
        <v>106</v>
      </c>
      <c r="D72" s="186"/>
      <c r="E72" s="186"/>
      <c r="F72" s="193" t="s">
        <v>26</v>
      </c>
      <c r="G72" s="194"/>
      <c r="H72" s="194"/>
      <c r="I72" s="194">
        <f>'SO01 T01 Pol'!G80</f>
        <v>0</v>
      </c>
      <c r="J72" s="190" t="str">
        <f>IF(I75=0,"",I72/I75*100)</f>
        <v/>
      </c>
    </row>
    <row r="73" spans="1:10" ht="36.75" customHeight="1" x14ac:dyDescent="0.2">
      <c r="A73" s="179"/>
      <c r="B73" s="184" t="s">
        <v>107</v>
      </c>
      <c r="C73" s="185" t="s">
        <v>108</v>
      </c>
      <c r="D73" s="186"/>
      <c r="E73" s="186"/>
      <c r="F73" s="193" t="s">
        <v>109</v>
      </c>
      <c r="G73" s="194"/>
      <c r="H73" s="194"/>
      <c r="I73" s="194">
        <f>'SO01 S01 Pol'!G147</f>
        <v>0</v>
      </c>
      <c r="J73" s="190" t="str">
        <f>IF(I75=0,"",I73/I75*100)</f>
        <v/>
      </c>
    </row>
    <row r="74" spans="1:10" ht="36.75" customHeight="1" x14ac:dyDescent="0.2">
      <c r="A74" s="179"/>
      <c r="B74" s="184" t="s">
        <v>110</v>
      </c>
      <c r="C74" s="185" t="s">
        <v>27</v>
      </c>
      <c r="D74" s="186"/>
      <c r="E74" s="186"/>
      <c r="F74" s="193" t="s">
        <v>110</v>
      </c>
      <c r="G74" s="194"/>
      <c r="H74" s="194"/>
      <c r="I74" s="194">
        <f>'SO01 VON Pol'!G8</f>
        <v>0</v>
      </c>
      <c r="J74" s="190" t="str">
        <f>IF(I75=0,"",I74/I75*100)</f>
        <v/>
      </c>
    </row>
    <row r="75" spans="1:10" ht="25.5" customHeight="1" x14ac:dyDescent="0.2">
      <c r="A75" s="180"/>
      <c r="B75" s="187" t="s">
        <v>1</v>
      </c>
      <c r="C75" s="188"/>
      <c r="D75" s="189"/>
      <c r="E75" s="189"/>
      <c r="F75" s="195"/>
      <c r="G75" s="196"/>
      <c r="H75" s="196"/>
      <c r="I75" s="196">
        <f>SUM(I57:I74)</f>
        <v>0</v>
      </c>
      <c r="J75" s="191">
        <f>SUM(J57:J74)</f>
        <v>0</v>
      </c>
    </row>
    <row r="76" spans="1:10" x14ac:dyDescent="0.2">
      <c r="F76" s="133"/>
      <c r="G76" s="133"/>
      <c r="H76" s="133"/>
      <c r="I76" s="133"/>
      <c r="J76" s="192"/>
    </row>
    <row r="77" spans="1:10" x14ac:dyDescent="0.2">
      <c r="F77" s="133"/>
      <c r="G77" s="133"/>
      <c r="H77" s="133"/>
      <c r="I77" s="133"/>
      <c r="J77" s="192"/>
    </row>
    <row r="78" spans="1:10" x14ac:dyDescent="0.2">
      <c r="F78" s="133"/>
      <c r="G78" s="133"/>
      <c r="H78" s="133"/>
      <c r="I78" s="133"/>
      <c r="J78" s="192"/>
    </row>
  </sheetData>
  <sheetProtection algorithmName="SHA-512" hashValue="Ze+xmYhZTokNGaPPymR4mRR6OCFpuOt5W4gGpF+rIxPbwT+sXEGJxTzBccv1IOGxdkNB4c8ur8kE5nzhYjU71Q==" saltValue="n3MvK2KwRPPu1w40MWvmC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50" t="s">
        <v>7</v>
      </c>
      <c r="B2" s="49"/>
      <c r="C2" s="102"/>
      <c r="D2" s="102"/>
      <c r="E2" s="102"/>
      <c r="F2" s="102"/>
      <c r="G2" s="103"/>
    </row>
    <row r="3" spans="1:7" ht="24.95" customHeight="1" x14ac:dyDescent="0.2">
      <c r="A3" s="50" t="s">
        <v>8</v>
      </c>
      <c r="B3" s="49"/>
      <c r="C3" s="102"/>
      <c r="D3" s="102"/>
      <c r="E3" s="102"/>
      <c r="F3" s="102"/>
      <c r="G3" s="103"/>
    </row>
    <row r="4" spans="1:7" ht="24.95" customHeight="1" x14ac:dyDescent="0.2">
      <c r="A4" s="50" t="s">
        <v>9</v>
      </c>
      <c r="B4" s="49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moN16svzzMmtN4H3AmCA3sVtB+/qqRmfO1GxhksVnjMFKndTbe/7CrPHHcx4FDF4DLB6vUgJtPx2DDbYGv08WA==" saltValue="u6cKrM6tFi5bPqQoq3ogF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9CB5-52DE-4CE4-A073-C6DF6062A94F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112</v>
      </c>
      <c r="B1" s="198"/>
      <c r="C1" s="198"/>
      <c r="D1" s="198"/>
      <c r="E1" s="198"/>
      <c r="F1" s="198"/>
      <c r="G1" s="198"/>
      <c r="AG1" t="s">
        <v>113</v>
      </c>
    </row>
    <row r="2" spans="1:60" ht="24.95" customHeight="1" x14ac:dyDescent="0.2">
      <c r="A2" s="199" t="s">
        <v>7</v>
      </c>
      <c r="B2" s="49" t="s">
        <v>41</v>
      </c>
      <c r="C2" s="202" t="s">
        <v>42</v>
      </c>
      <c r="D2" s="200"/>
      <c r="E2" s="200"/>
      <c r="F2" s="200"/>
      <c r="G2" s="201"/>
      <c r="AG2" t="s">
        <v>114</v>
      </c>
    </row>
    <row r="3" spans="1:60" ht="24.95" customHeight="1" x14ac:dyDescent="0.2">
      <c r="A3" s="199" t="s">
        <v>8</v>
      </c>
      <c r="B3" s="49" t="s">
        <v>55</v>
      </c>
      <c r="C3" s="202" t="s">
        <v>56</v>
      </c>
      <c r="D3" s="200"/>
      <c r="E3" s="200"/>
      <c r="F3" s="200"/>
      <c r="G3" s="201"/>
      <c r="AC3" s="177" t="s">
        <v>114</v>
      </c>
      <c r="AG3" t="s">
        <v>115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116</v>
      </c>
    </row>
    <row r="5" spans="1:60" x14ac:dyDescent="0.2">
      <c r="D5" s="10"/>
    </row>
    <row r="6" spans="1:60" ht="38.25" x14ac:dyDescent="0.2">
      <c r="A6" s="209" t="s">
        <v>117</v>
      </c>
      <c r="B6" s="211" t="s">
        <v>118</v>
      </c>
      <c r="C6" s="211" t="s">
        <v>119</v>
      </c>
      <c r="D6" s="210" t="s">
        <v>120</v>
      </c>
      <c r="E6" s="209" t="s">
        <v>121</v>
      </c>
      <c r="F6" s="208" t="s">
        <v>122</v>
      </c>
      <c r="G6" s="209" t="s">
        <v>29</v>
      </c>
      <c r="H6" s="212" t="s">
        <v>30</v>
      </c>
      <c r="I6" s="212" t="s">
        <v>123</v>
      </c>
      <c r="J6" s="212" t="s">
        <v>31</v>
      </c>
      <c r="K6" s="212" t="s">
        <v>124</v>
      </c>
      <c r="L6" s="212" t="s">
        <v>125</v>
      </c>
      <c r="M6" s="212" t="s">
        <v>126</v>
      </c>
      <c r="N6" s="212" t="s">
        <v>127</v>
      </c>
      <c r="O6" s="212" t="s">
        <v>128</v>
      </c>
      <c r="P6" s="212" t="s">
        <v>129</v>
      </c>
      <c r="Q6" s="212" t="s">
        <v>130</v>
      </c>
      <c r="R6" s="212" t="s">
        <v>131</v>
      </c>
      <c r="S6" s="212" t="s">
        <v>132</v>
      </c>
      <c r="T6" s="212" t="s">
        <v>133</v>
      </c>
      <c r="U6" s="212" t="s">
        <v>134</v>
      </c>
      <c r="V6" s="212" t="s">
        <v>135</v>
      </c>
      <c r="W6" s="212" t="s">
        <v>136</v>
      </c>
      <c r="X6" s="212" t="s">
        <v>137</v>
      </c>
      <c r="Y6" s="212" t="s">
        <v>138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139</v>
      </c>
      <c r="B8" s="228" t="s">
        <v>75</v>
      </c>
      <c r="C8" s="252" t="s">
        <v>76</v>
      </c>
      <c r="D8" s="229"/>
      <c r="E8" s="230"/>
      <c r="F8" s="231"/>
      <c r="G8" s="231">
        <f>SUMIF(AG9:AG77,"&lt;&gt;NOR",G9:G77)</f>
        <v>0</v>
      </c>
      <c r="H8" s="231"/>
      <c r="I8" s="231">
        <f>SUM(I9:I77)</f>
        <v>0</v>
      </c>
      <c r="J8" s="231"/>
      <c r="K8" s="231">
        <f>SUM(K9:K77)</f>
        <v>0</v>
      </c>
      <c r="L8" s="231"/>
      <c r="M8" s="231">
        <f>SUM(M9:M77)</f>
        <v>0</v>
      </c>
      <c r="N8" s="230"/>
      <c r="O8" s="230">
        <f>SUM(O9:O77)</f>
        <v>77.86</v>
      </c>
      <c r="P8" s="230"/>
      <c r="Q8" s="230">
        <f>SUM(Q9:Q77)</f>
        <v>0</v>
      </c>
      <c r="R8" s="231"/>
      <c r="S8" s="231"/>
      <c r="T8" s="232"/>
      <c r="U8" s="226"/>
      <c r="V8" s="226">
        <f>SUM(V9:V77)</f>
        <v>542.49999999999989</v>
      </c>
      <c r="W8" s="226"/>
      <c r="X8" s="226"/>
      <c r="Y8" s="226"/>
      <c r="AG8" t="s">
        <v>140</v>
      </c>
    </row>
    <row r="9" spans="1:60" outlineLevel="1" x14ac:dyDescent="0.2">
      <c r="A9" s="234">
        <v>1</v>
      </c>
      <c r="B9" s="235" t="s">
        <v>141</v>
      </c>
      <c r="C9" s="253" t="s">
        <v>142</v>
      </c>
      <c r="D9" s="236" t="s">
        <v>143</v>
      </c>
      <c r="E9" s="237">
        <v>17.149999999999999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144</v>
      </c>
      <c r="S9" s="239" t="s">
        <v>145</v>
      </c>
      <c r="T9" s="240" t="s">
        <v>146</v>
      </c>
      <c r="U9" s="224">
        <v>0.17</v>
      </c>
      <c r="V9" s="224">
        <f>ROUND(E9*U9,2)</f>
        <v>2.92</v>
      </c>
      <c r="W9" s="224"/>
      <c r="X9" s="224" t="s">
        <v>147</v>
      </c>
      <c r="Y9" s="224" t="s">
        <v>148</v>
      </c>
      <c r="Z9" s="213"/>
      <c r="AA9" s="213"/>
      <c r="AB9" s="213"/>
      <c r="AC9" s="213"/>
      <c r="AD9" s="213"/>
      <c r="AE9" s="213"/>
      <c r="AF9" s="213"/>
      <c r="AG9" s="213" t="s">
        <v>149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4" t="s">
        <v>150</v>
      </c>
      <c r="D10" s="242"/>
      <c r="E10" s="242"/>
      <c r="F10" s="242"/>
      <c r="G10" s="24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151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1" t="str">
        <f>C10</f>
        <v>popř. lesní půdy s naložením, vodorovným přemístěním a složením na hromady nebo se zpětným přemístěním a rozprostřením.</v>
      </c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3">
        <v>2</v>
      </c>
      <c r="B11" s="244" t="s">
        <v>152</v>
      </c>
      <c r="C11" s="255" t="s">
        <v>153</v>
      </c>
      <c r="D11" s="245" t="s">
        <v>143</v>
      </c>
      <c r="E11" s="246">
        <v>17.149999999999999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 t="s">
        <v>154</v>
      </c>
      <c r="S11" s="248" t="s">
        <v>145</v>
      </c>
      <c r="T11" s="249" t="s">
        <v>146</v>
      </c>
      <c r="U11" s="224">
        <v>0.65200000000000002</v>
      </c>
      <c r="V11" s="224">
        <f>ROUND(E11*U11,2)</f>
        <v>11.18</v>
      </c>
      <c r="W11" s="224"/>
      <c r="X11" s="224" t="s">
        <v>155</v>
      </c>
      <c r="Y11" s="224" t="s">
        <v>148</v>
      </c>
      <c r="Z11" s="213"/>
      <c r="AA11" s="213"/>
      <c r="AB11" s="213"/>
      <c r="AC11" s="213"/>
      <c r="AD11" s="213"/>
      <c r="AE11" s="213"/>
      <c r="AF11" s="213"/>
      <c r="AG11" s="213" t="s">
        <v>156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4">
        <v>3</v>
      </c>
      <c r="B12" s="235" t="s">
        <v>157</v>
      </c>
      <c r="C12" s="253" t="s">
        <v>158</v>
      </c>
      <c r="D12" s="236" t="s">
        <v>143</v>
      </c>
      <c r="E12" s="237">
        <v>17.149999999999999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154</v>
      </c>
      <c r="S12" s="239" t="s">
        <v>145</v>
      </c>
      <c r="T12" s="240" t="s">
        <v>146</v>
      </c>
      <c r="U12" s="224">
        <v>1.0999999999999999E-2</v>
      </c>
      <c r="V12" s="224">
        <f>ROUND(E12*U12,2)</f>
        <v>0.19</v>
      </c>
      <c r="W12" s="224"/>
      <c r="X12" s="224" t="s">
        <v>155</v>
      </c>
      <c r="Y12" s="224" t="s">
        <v>148</v>
      </c>
      <c r="Z12" s="213"/>
      <c r="AA12" s="213"/>
      <c r="AB12" s="213"/>
      <c r="AC12" s="213"/>
      <c r="AD12" s="213"/>
      <c r="AE12" s="213"/>
      <c r="AF12" s="213"/>
      <c r="AG12" s="213" t="s">
        <v>156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4" t="s">
        <v>159</v>
      </c>
      <c r="D13" s="242"/>
      <c r="E13" s="242"/>
      <c r="F13" s="242"/>
      <c r="G13" s="242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151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4</v>
      </c>
      <c r="B14" s="235" t="s">
        <v>160</v>
      </c>
      <c r="C14" s="253" t="s">
        <v>161</v>
      </c>
      <c r="D14" s="236" t="s">
        <v>162</v>
      </c>
      <c r="E14" s="237">
        <v>85.75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 t="s">
        <v>154</v>
      </c>
      <c r="S14" s="239" t="s">
        <v>145</v>
      </c>
      <c r="T14" s="240" t="s">
        <v>146</v>
      </c>
      <c r="U14" s="224">
        <v>0.254</v>
      </c>
      <c r="V14" s="224">
        <f>ROUND(E14*U14,2)</f>
        <v>21.78</v>
      </c>
      <c r="W14" s="224"/>
      <c r="X14" s="224" t="s">
        <v>155</v>
      </c>
      <c r="Y14" s="224" t="s">
        <v>148</v>
      </c>
      <c r="Z14" s="213"/>
      <c r="AA14" s="213"/>
      <c r="AB14" s="213"/>
      <c r="AC14" s="213"/>
      <c r="AD14" s="213"/>
      <c r="AE14" s="213"/>
      <c r="AF14" s="213"/>
      <c r="AG14" s="213" t="s">
        <v>156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2" x14ac:dyDescent="0.2">
      <c r="A15" s="220"/>
      <c r="B15" s="221"/>
      <c r="C15" s="254" t="s">
        <v>163</v>
      </c>
      <c r="D15" s="242"/>
      <c r="E15" s="242"/>
      <c r="F15" s="242"/>
      <c r="G15" s="242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151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1" t="str">
        <f>C15</f>
        <v>s případným nutným přemístěním hromad nebo dočasných skládek na místo potřeby ze vzdálenosti do 30 m, v rovině nebo ve svahu do 1 : 5,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5</v>
      </c>
      <c r="B16" s="244" t="s">
        <v>164</v>
      </c>
      <c r="C16" s="255" t="s">
        <v>165</v>
      </c>
      <c r="D16" s="245" t="s">
        <v>162</v>
      </c>
      <c r="E16" s="246">
        <v>85.75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1.2999999999999999E-4</v>
      </c>
      <c r="O16" s="246">
        <f>ROUND(E16*N16,2)</f>
        <v>0.01</v>
      </c>
      <c r="P16" s="246">
        <v>0</v>
      </c>
      <c r="Q16" s="246">
        <f>ROUND(E16*P16,2)</f>
        <v>0</v>
      </c>
      <c r="R16" s="248" t="s">
        <v>144</v>
      </c>
      <c r="S16" s="248" t="s">
        <v>145</v>
      </c>
      <c r="T16" s="249" t="s">
        <v>146</v>
      </c>
      <c r="U16" s="224">
        <v>7.1389999999999995E-2</v>
      </c>
      <c r="V16" s="224">
        <f>ROUND(E16*U16,2)</f>
        <v>6.12</v>
      </c>
      <c r="W16" s="224"/>
      <c r="X16" s="224" t="s">
        <v>147</v>
      </c>
      <c r="Y16" s="224" t="s">
        <v>148</v>
      </c>
      <c r="Z16" s="213"/>
      <c r="AA16" s="213"/>
      <c r="AB16" s="213"/>
      <c r="AC16" s="213"/>
      <c r="AD16" s="213"/>
      <c r="AE16" s="213"/>
      <c r="AF16" s="213"/>
      <c r="AG16" s="213" t="s">
        <v>149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4">
        <v>6</v>
      </c>
      <c r="B17" s="235" t="s">
        <v>166</v>
      </c>
      <c r="C17" s="253" t="s">
        <v>167</v>
      </c>
      <c r="D17" s="236" t="s">
        <v>168</v>
      </c>
      <c r="E17" s="237">
        <v>31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2.478E-2</v>
      </c>
      <c r="O17" s="237">
        <f>ROUND(E17*N17,2)</f>
        <v>0.77</v>
      </c>
      <c r="P17" s="237">
        <v>0</v>
      </c>
      <c r="Q17" s="237">
        <f>ROUND(E17*P17,2)</f>
        <v>0</v>
      </c>
      <c r="R17" s="239" t="s">
        <v>154</v>
      </c>
      <c r="S17" s="239" t="s">
        <v>145</v>
      </c>
      <c r="T17" s="240" t="s">
        <v>146</v>
      </c>
      <c r="U17" s="224">
        <v>0.54700000000000004</v>
      </c>
      <c r="V17" s="224">
        <f>ROUND(E17*U17,2)</f>
        <v>16.96</v>
      </c>
      <c r="W17" s="224"/>
      <c r="X17" s="224" t="s">
        <v>155</v>
      </c>
      <c r="Y17" s="224" t="s">
        <v>148</v>
      </c>
      <c r="Z17" s="213"/>
      <c r="AA17" s="213"/>
      <c r="AB17" s="213"/>
      <c r="AC17" s="213"/>
      <c r="AD17" s="213"/>
      <c r="AE17" s="213"/>
      <c r="AF17" s="213"/>
      <c r="AG17" s="213" t="s">
        <v>156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2" x14ac:dyDescent="0.2">
      <c r="A18" s="220"/>
      <c r="B18" s="221"/>
      <c r="C18" s="254" t="s">
        <v>169</v>
      </c>
      <c r="D18" s="242"/>
      <c r="E18" s="242"/>
      <c r="F18" s="242"/>
      <c r="G18" s="242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151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1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7</v>
      </c>
      <c r="B19" s="235" t="s">
        <v>170</v>
      </c>
      <c r="C19" s="253" t="s">
        <v>171</v>
      </c>
      <c r="D19" s="236" t="s">
        <v>168</v>
      </c>
      <c r="E19" s="237">
        <v>7.5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1.2710000000000001E-2</v>
      </c>
      <c r="O19" s="237">
        <f>ROUND(E19*N19,2)</f>
        <v>0.1</v>
      </c>
      <c r="P19" s="237">
        <v>0</v>
      </c>
      <c r="Q19" s="237">
        <f>ROUND(E19*P19,2)</f>
        <v>0</v>
      </c>
      <c r="R19" s="239" t="s">
        <v>154</v>
      </c>
      <c r="S19" s="239" t="s">
        <v>145</v>
      </c>
      <c r="T19" s="240" t="s">
        <v>146</v>
      </c>
      <c r="U19" s="224">
        <v>1.153</v>
      </c>
      <c r="V19" s="224">
        <f>ROUND(E19*U19,2)</f>
        <v>8.65</v>
      </c>
      <c r="W19" s="224"/>
      <c r="X19" s="224" t="s">
        <v>155</v>
      </c>
      <c r="Y19" s="224" t="s">
        <v>148</v>
      </c>
      <c r="Z19" s="213"/>
      <c r="AA19" s="213"/>
      <c r="AB19" s="213"/>
      <c r="AC19" s="213"/>
      <c r="AD19" s="213"/>
      <c r="AE19" s="213"/>
      <c r="AF19" s="213"/>
      <c r="AG19" s="213" t="s">
        <v>156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2" x14ac:dyDescent="0.2">
      <c r="A20" s="220"/>
      <c r="B20" s="221"/>
      <c r="C20" s="254" t="s">
        <v>169</v>
      </c>
      <c r="D20" s="242"/>
      <c r="E20" s="242"/>
      <c r="F20" s="242"/>
      <c r="G20" s="242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151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1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4">
        <v>8</v>
      </c>
      <c r="B21" s="235" t="s">
        <v>172</v>
      </c>
      <c r="C21" s="253" t="s">
        <v>173</v>
      </c>
      <c r="D21" s="236" t="s">
        <v>168</v>
      </c>
      <c r="E21" s="237">
        <v>31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8.6899999999999998E-3</v>
      </c>
      <c r="O21" s="237">
        <f>ROUND(E21*N21,2)</f>
        <v>0.27</v>
      </c>
      <c r="P21" s="237">
        <v>0</v>
      </c>
      <c r="Q21" s="237">
        <f>ROUND(E21*P21,2)</f>
        <v>0</v>
      </c>
      <c r="R21" s="239" t="s">
        <v>154</v>
      </c>
      <c r="S21" s="239" t="s">
        <v>145</v>
      </c>
      <c r="T21" s="240" t="s">
        <v>146</v>
      </c>
      <c r="U21" s="224">
        <v>0.70299999999999996</v>
      </c>
      <c r="V21" s="224">
        <f>ROUND(E21*U21,2)</f>
        <v>21.79</v>
      </c>
      <c r="W21" s="224"/>
      <c r="X21" s="224" t="s">
        <v>155</v>
      </c>
      <c r="Y21" s="224" t="s">
        <v>148</v>
      </c>
      <c r="Z21" s="213"/>
      <c r="AA21" s="213"/>
      <c r="AB21" s="213"/>
      <c r="AC21" s="213"/>
      <c r="AD21" s="213"/>
      <c r="AE21" s="213"/>
      <c r="AF21" s="213"/>
      <c r="AG21" s="213" t="s">
        <v>156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2" x14ac:dyDescent="0.2">
      <c r="A22" s="220"/>
      <c r="B22" s="221"/>
      <c r="C22" s="254" t="s">
        <v>169</v>
      </c>
      <c r="D22" s="242"/>
      <c r="E22" s="242"/>
      <c r="F22" s="242"/>
      <c r="G22" s="242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151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1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4">
        <v>9</v>
      </c>
      <c r="B23" s="235" t="s">
        <v>174</v>
      </c>
      <c r="C23" s="253" t="s">
        <v>175</v>
      </c>
      <c r="D23" s="236" t="s">
        <v>143</v>
      </c>
      <c r="E23" s="237">
        <v>55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154</v>
      </c>
      <c r="S23" s="239" t="s">
        <v>145</v>
      </c>
      <c r="T23" s="240" t="s">
        <v>146</v>
      </c>
      <c r="U23" s="224">
        <v>1.7629999999999999</v>
      </c>
      <c r="V23" s="224">
        <f>ROUND(E23*U23,2)</f>
        <v>96.97</v>
      </c>
      <c r="W23" s="224"/>
      <c r="X23" s="224" t="s">
        <v>155</v>
      </c>
      <c r="Y23" s="224" t="s">
        <v>148</v>
      </c>
      <c r="Z23" s="213"/>
      <c r="AA23" s="213"/>
      <c r="AB23" s="213"/>
      <c r="AC23" s="213"/>
      <c r="AD23" s="213"/>
      <c r="AE23" s="213"/>
      <c r="AF23" s="213"/>
      <c r="AG23" s="213" t="s">
        <v>156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4" t="s">
        <v>176</v>
      </c>
      <c r="D24" s="242"/>
      <c r="E24" s="242"/>
      <c r="F24" s="242"/>
      <c r="G24" s="242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151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1" t="str">
        <f>C24</f>
        <v>Příplatek k cenám hloubených vykopávek za ztížení vykopávky v blízkosti podzemního vedení nebo výbušnin pro jakoukoliv třídu horniny.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10</v>
      </c>
      <c r="B25" s="235" t="s">
        <v>177</v>
      </c>
      <c r="C25" s="253" t="s">
        <v>178</v>
      </c>
      <c r="D25" s="236" t="s">
        <v>143</v>
      </c>
      <c r="E25" s="237">
        <v>66.473200000000006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154</v>
      </c>
      <c r="S25" s="239" t="s">
        <v>145</v>
      </c>
      <c r="T25" s="240" t="s">
        <v>146</v>
      </c>
      <c r="U25" s="224">
        <v>0.2</v>
      </c>
      <c r="V25" s="224">
        <f>ROUND(E25*U25,2)</f>
        <v>13.29</v>
      </c>
      <c r="W25" s="224"/>
      <c r="X25" s="224" t="s">
        <v>155</v>
      </c>
      <c r="Y25" s="224" t="s">
        <v>148</v>
      </c>
      <c r="Z25" s="213"/>
      <c r="AA25" s="213"/>
      <c r="AB25" s="213"/>
      <c r="AC25" s="213"/>
      <c r="AD25" s="213"/>
      <c r="AE25" s="213"/>
      <c r="AF25" s="213"/>
      <c r="AG25" s="213" t="s">
        <v>156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3.75" outlineLevel="2" x14ac:dyDescent="0.2">
      <c r="A26" s="220"/>
      <c r="B26" s="221"/>
      <c r="C26" s="254" t="s">
        <v>179</v>
      </c>
      <c r="D26" s="242"/>
      <c r="E26" s="242"/>
      <c r="F26" s="242"/>
      <c r="G26" s="242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151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41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11</v>
      </c>
      <c r="B27" s="235" t="s">
        <v>180</v>
      </c>
      <c r="C27" s="253" t="s">
        <v>181</v>
      </c>
      <c r="D27" s="236" t="s">
        <v>143</v>
      </c>
      <c r="E27" s="237">
        <v>66.473200000000006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154</v>
      </c>
      <c r="S27" s="239" t="s">
        <v>145</v>
      </c>
      <c r="T27" s="240" t="s">
        <v>146</v>
      </c>
      <c r="U27" s="224">
        <v>8.4000000000000005E-2</v>
      </c>
      <c r="V27" s="224">
        <f>ROUND(E27*U27,2)</f>
        <v>5.58</v>
      </c>
      <c r="W27" s="224"/>
      <c r="X27" s="224" t="s">
        <v>155</v>
      </c>
      <c r="Y27" s="224" t="s">
        <v>148</v>
      </c>
      <c r="Z27" s="213"/>
      <c r="AA27" s="213"/>
      <c r="AB27" s="213"/>
      <c r="AC27" s="213"/>
      <c r="AD27" s="213"/>
      <c r="AE27" s="213"/>
      <c r="AF27" s="213"/>
      <c r="AG27" s="213" t="s">
        <v>156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3.75" outlineLevel="2" x14ac:dyDescent="0.2">
      <c r="A28" s="220"/>
      <c r="B28" s="221"/>
      <c r="C28" s="254" t="s">
        <v>179</v>
      </c>
      <c r="D28" s="242"/>
      <c r="E28" s="242"/>
      <c r="F28" s="242"/>
      <c r="G28" s="242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151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1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12</v>
      </c>
      <c r="B29" s="235" t="s">
        <v>182</v>
      </c>
      <c r="C29" s="253" t="s">
        <v>183</v>
      </c>
      <c r="D29" s="236" t="s">
        <v>143</v>
      </c>
      <c r="E29" s="237">
        <v>66.473200000000006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154</v>
      </c>
      <c r="S29" s="239" t="s">
        <v>145</v>
      </c>
      <c r="T29" s="240" t="s">
        <v>146</v>
      </c>
      <c r="U29" s="224">
        <v>0.35</v>
      </c>
      <c r="V29" s="224">
        <f>ROUND(E29*U29,2)</f>
        <v>23.27</v>
      </c>
      <c r="W29" s="224"/>
      <c r="X29" s="224" t="s">
        <v>155</v>
      </c>
      <c r="Y29" s="224" t="s">
        <v>148</v>
      </c>
      <c r="Z29" s="213"/>
      <c r="AA29" s="213"/>
      <c r="AB29" s="213"/>
      <c r="AC29" s="213"/>
      <c r="AD29" s="213"/>
      <c r="AE29" s="213"/>
      <c r="AF29" s="213"/>
      <c r="AG29" s="213" t="s">
        <v>156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3.75" outlineLevel="2" x14ac:dyDescent="0.2">
      <c r="A30" s="220"/>
      <c r="B30" s="221"/>
      <c r="C30" s="254" t="s">
        <v>179</v>
      </c>
      <c r="D30" s="242"/>
      <c r="E30" s="242"/>
      <c r="F30" s="242"/>
      <c r="G30" s="242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151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41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13</v>
      </c>
      <c r="B31" s="235" t="s">
        <v>184</v>
      </c>
      <c r="C31" s="253" t="s">
        <v>185</v>
      </c>
      <c r="D31" s="236">
        <v>66473</v>
      </c>
      <c r="E31" s="237">
        <v>66.473200000000006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154</v>
      </c>
      <c r="S31" s="239" t="s">
        <v>145</v>
      </c>
      <c r="T31" s="240" t="s">
        <v>146</v>
      </c>
      <c r="U31" s="224">
        <v>0.14829999999999999</v>
      </c>
      <c r="V31" s="224">
        <f>ROUND(E31*U31,2)</f>
        <v>9.86</v>
      </c>
      <c r="W31" s="224"/>
      <c r="X31" s="224" t="s">
        <v>155</v>
      </c>
      <c r="Y31" s="224" t="s">
        <v>148</v>
      </c>
      <c r="Z31" s="213"/>
      <c r="AA31" s="213"/>
      <c r="AB31" s="213"/>
      <c r="AC31" s="213"/>
      <c r="AD31" s="213"/>
      <c r="AE31" s="213"/>
      <c r="AF31" s="213"/>
      <c r="AG31" s="213" t="s">
        <v>156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33.75" outlineLevel="2" x14ac:dyDescent="0.2">
      <c r="A32" s="220"/>
      <c r="B32" s="221"/>
      <c r="C32" s="254" t="s">
        <v>179</v>
      </c>
      <c r="D32" s="242"/>
      <c r="E32" s="242"/>
      <c r="F32" s="242"/>
      <c r="G32" s="242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151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1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14</v>
      </c>
      <c r="B33" s="235" t="s">
        <v>186</v>
      </c>
      <c r="C33" s="253" t="s">
        <v>187</v>
      </c>
      <c r="D33" s="236" t="s">
        <v>143</v>
      </c>
      <c r="E33" s="237">
        <v>3.6427999999999998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154</v>
      </c>
      <c r="S33" s="239" t="s">
        <v>145</v>
      </c>
      <c r="T33" s="240" t="s">
        <v>146</v>
      </c>
      <c r="U33" s="224">
        <v>3.1309999999999998</v>
      </c>
      <c r="V33" s="224">
        <f>ROUND(E33*U33,2)</f>
        <v>11.41</v>
      </c>
      <c r="W33" s="224"/>
      <c r="X33" s="224" t="s">
        <v>155</v>
      </c>
      <c r="Y33" s="224" t="s">
        <v>148</v>
      </c>
      <c r="Z33" s="213"/>
      <c r="AA33" s="213"/>
      <c r="AB33" s="213"/>
      <c r="AC33" s="213"/>
      <c r="AD33" s="213"/>
      <c r="AE33" s="213"/>
      <c r="AF33" s="213"/>
      <c r="AG33" s="213" t="s">
        <v>156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33.75" outlineLevel="2" x14ac:dyDescent="0.2">
      <c r="A34" s="220"/>
      <c r="B34" s="221"/>
      <c r="C34" s="254" t="s">
        <v>188</v>
      </c>
      <c r="D34" s="242"/>
      <c r="E34" s="242"/>
      <c r="F34" s="242"/>
      <c r="G34" s="242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151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1" t="str">
        <f>C34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15</v>
      </c>
      <c r="B35" s="235" t="s">
        <v>189</v>
      </c>
      <c r="C35" s="253" t="s">
        <v>190</v>
      </c>
      <c r="D35" s="236" t="s">
        <v>143</v>
      </c>
      <c r="E35" s="237">
        <v>3.6427999999999998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154</v>
      </c>
      <c r="S35" s="239" t="s">
        <v>145</v>
      </c>
      <c r="T35" s="240" t="s">
        <v>146</v>
      </c>
      <c r="U35" s="224">
        <v>0.47399999999999998</v>
      </c>
      <c r="V35" s="224">
        <f>ROUND(E35*U35,2)</f>
        <v>1.73</v>
      </c>
      <c r="W35" s="224"/>
      <c r="X35" s="224" t="s">
        <v>155</v>
      </c>
      <c r="Y35" s="224" t="s">
        <v>148</v>
      </c>
      <c r="Z35" s="213"/>
      <c r="AA35" s="213"/>
      <c r="AB35" s="213"/>
      <c r="AC35" s="213"/>
      <c r="AD35" s="213"/>
      <c r="AE35" s="213"/>
      <c r="AF35" s="213"/>
      <c r="AG35" s="213" t="s">
        <v>156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2" x14ac:dyDescent="0.2">
      <c r="A36" s="220"/>
      <c r="B36" s="221"/>
      <c r="C36" s="254" t="s">
        <v>188</v>
      </c>
      <c r="D36" s="242"/>
      <c r="E36" s="242"/>
      <c r="F36" s="242"/>
      <c r="G36" s="242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151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1" t="str">
        <f>C36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4">
        <v>16</v>
      </c>
      <c r="B37" s="235" t="s">
        <v>191</v>
      </c>
      <c r="C37" s="253" t="s">
        <v>192</v>
      </c>
      <c r="D37" s="236" t="s">
        <v>143</v>
      </c>
      <c r="E37" s="237">
        <v>3.6427999999999998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 t="s">
        <v>154</v>
      </c>
      <c r="S37" s="239" t="s">
        <v>145</v>
      </c>
      <c r="T37" s="240" t="s">
        <v>146</v>
      </c>
      <c r="U37" s="224">
        <v>4.6180000000000003</v>
      </c>
      <c r="V37" s="224">
        <f>ROUND(E37*U37,2)</f>
        <v>16.82</v>
      </c>
      <c r="W37" s="224"/>
      <c r="X37" s="224" t="s">
        <v>155</v>
      </c>
      <c r="Y37" s="224" t="s">
        <v>148</v>
      </c>
      <c r="Z37" s="213"/>
      <c r="AA37" s="213"/>
      <c r="AB37" s="213"/>
      <c r="AC37" s="213"/>
      <c r="AD37" s="213"/>
      <c r="AE37" s="213"/>
      <c r="AF37" s="213"/>
      <c r="AG37" s="213" t="s">
        <v>156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33.75" outlineLevel="2" x14ac:dyDescent="0.2">
      <c r="A38" s="220"/>
      <c r="B38" s="221"/>
      <c r="C38" s="254" t="s">
        <v>188</v>
      </c>
      <c r="D38" s="242"/>
      <c r="E38" s="242"/>
      <c r="F38" s="242"/>
      <c r="G38" s="242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151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41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17</v>
      </c>
      <c r="B39" s="235" t="s">
        <v>193</v>
      </c>
      <c r="C39" s="253" t="s">
        <v>194</v>
      </c>
      <c r="D39" s="236" t="s">
        <v>143</v>
      </c>
      <c r="E39" s="237">
        <v>3.6427999999999998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154</v>
      </c>
      <c r="S39" s="239" t="s">
        <v>145</v>
      </c>
      <c r="T39" s="240" t="s">
        <v>146</v>
      </c>
      <c r="U39" s="224">
        <v>0.747</v>
      </c>
      <c r="V39" s="224">
        <f>ROUND(E39*U39,2)</f>
        <v>2.72</v>
      </c>
      <c r="W39" s="224"/>
      <c r="X39" s="224" t="s">
        <v>155</v>
      </c>
      <c r="Y39" s="224" t="s">
        <v>148</v>
      </c>
      <c r="Z39" s="213"/>
      <c r="AA39" s="213"/>
      <c r="AB39" s="213"/>
      <c r="AC39" s="213"/>
      <c r="AD39" s="213"/>
      <c r="AE39" s="213"/>
      <c r="AF39" s="213"/>
      <c r="AG39" s="213" t="s">
        <v>156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33.75" outlineLevel="2" x14ac:dyDescent="0.2">
      <c r="A40" s="220"/>
      <c r="B40" s="221"/>
      <c r="C40" s="254" t="s">
        <v>188</v>
      </c>
      <c r="D40" s="242"/>
      <c r="E40" s="242"/>
      <c r="F40" s="242"/>
      <c r="G40" s="242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151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41" t="str">
        <f>C40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18</v>
      </c>
      <c r="B41" s="235" t="s">
        <v>195</v>
      </c>
      <c r="C41" s="253" t="s">
        <v>196</v>
      </c>
      <c r="D41" s="236" t="s">
        <v>143</v>
      </c>
      <c r="E41" s="237">
        <v>2.7404999999999999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154</v>
      </c>
      <c r="S41" s="239" t="s">
        <v>145</v>
      </c>
      <c r="T41" s="240" t="s">
        <v>146</v>
      </c>
      <c r="U41" s="224">
        <v>6.298</v>
      </c>
      <c r="V41" s="224">
        <f>ROUND(E41*U41,2)</f>
        <v>17.260000000000002</v>
      </c>
      <c r="W41" s="224"/>
      <c r="X41" s="224" t="s">
        <v>155</v>
      </c>
      <c r="Y41" s="224" t="s">
        <v>148</v>
      </c>
      <c r="Z41" s="213"/>
      <c r="AA41" s="213"/>
      <c r="AB41" s="213"/>
      <c r="AC41" s="213"/>
      <c r="AD41" s="213"/>
      <c r="AE41" s="213"/>
      <c r="AF41" s="213"/>
      <c r="AG41" s="213" t="s">
        <v>156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4" t="s">
        <v>197</v>
      </c>
      <c r="D42" s="242"/>
      <c r="E42" s="242"/>
      <c r="F42" s="242"/>
      <c r="G42" s="242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151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19</v>
      </c>
      <c r="B43" s="235" t="s">
        <v>198</v>
      </c>
      <c r="C43" s="253" t="s">
        <v>199</v>
      </c>
      <c r="D43" s="236" t="s">
        <v>143</v>
      </c>
      <c r="E43" s="237">
        <v>2.7404999999999999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154</v>
      </c>
      <c r="S43" s="239" t="s">
        <v>145</v>
      </c>
      <c r="T43" s="240" t="s">
        <v>146</v>
      </c>
      <c r="U43" s="224">
        <v>3.81</v>
      </c>
      <c r="V43" s="224">
        <f>ROUND(E43*U43,2)</f>
        <v>10.44</v>
      </c>
      <c r="W43" s="224"/>
      <c r="X43" s="224" t="s">
        <v>155</v>
      </c>
      <c r="Y43" s="224" t="s">
        <v>148</v>
      </c>
      <c r="Z43" s="213"/>
      <c r="AA43" s="213"/>
      <c r="AB43" s="213"/>
      <c r="AC43" s="213"/>
      <c r="AD43" s="213"/>
      <c r="AE43" s="213"/>
      <c r="AF43" s="213"/>
      <c r="AG43" s="213" t="s">
        <v>156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4" t="s">
        <v>200</v>
      </c>
      <c r="D44" s="242"/>
      <c r="E44" s="242"/>
      <c r="F44" s="242"/>
      <c r="G44" s="242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151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1" t="str">
        <f>C44</f>
        <v xml:space="preserve"> bez naložení, avšak s vyprázdněním nádoby na hromady nebo do dopravního prostředku, na každých třeba i započatých 3 m výšky,</v>
      </c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4">
        <v>20</v>
      </c>
      <c r="B45" s="235" t="s">
        <v>201</v>
      </c>
      <c r="C45" s="253" t="s">
        <v>202</v>
      </c>
      <c r="D45" s="236" t="s">
        <v>143</v>
      </c>
      <c r="E45" s="237">
        <v>2.7404999999999999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154</v>
      </c>
      <c r="S45" s="239" t="s">
        <v>145</v>
      </c>
      <c r="T45" s="240" t="s">
        <v>146</v>
      </c>
      <c r="U45" s="224">
        <v>0.66800000000000004</v>
      </c>
      <c r="V45" s="224">
        <f>ROUND(E45*U45,2)</f>
        <v>1.83</v>
      </c>
      <c r="W45" s="224"/>
      <c r="X45" s="224" t="s">
        <v>155</v>
      </c>
      <c r="Y45" s="224" t="s">
        <v>148</v>
      </c>
      <c r="Z45" s="213"/>
      <c r="AA45" s="213"/>
      <c r="AB45" s="213"/>
      <c r="AC45" s="213"/>
      <c r="AD45" s="213"/>
      <c r="AE45" s="213"/>
      <c r="AF45" s="213"/>
      <c r="AG45" s="213" t="s">
        <v>156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4" t="s">
        <v>203</v>
      </c>
      <c r="D46" s="242"/>
      <c r="E46" s="242"/>
      <c r="F46" s="242"/>
      <c r="G46" s="242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151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4">
        <v>21</v>
      </c>
      <c r="B47" s="235" t="s">
        <v>204</v>
      </c>
      <c r="C47" s="253" t="s">
        <v>205</v>
      </c>
      <c r="D47" s="236" t="s">
        <v>143</v>
      </c>
      <c r="E47" s="237">
        <v>2.7404999999999999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 t="s">
        <v>154</v>
      </c>
      <c r="S47" s="239" t="s">
        <v>145</v>
      </c>
      <c r="T47" s="240" t="s">
        <v>146</v>
      </c>
      <c r="U47" s="224">
        <v>0.59099999999999997</v>
      </c>
      <c r="V47" s="224">
        <f>ROUND(E47*U47,2)</f>
        <v>1.62</v>
      </c>
      <c r="W47" s="224"/>
      <c r="X47" s="224" t="s">
        <v>155</v>
      </c>
      <c r="Y47" s="224" t="s">
        <v>148</v>
      </c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4" t="s">
        <v>203</v>
      </c>
      <c r="D48" s="242"/>
      <c r="E48" s="242"/>
      <c r="F48" s="242"/>
      <c r="G48" s="242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151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3">
        <v>22</v>
      </c>
      <c r="B49" s="244" t="s">
        <v>206</v>
      </c>
      <c r="C49" s="255" t="s">
        <v>207</v>
      </c>
      <c r="D49" s="245" t="s">
        <v>143</v>
      </c>
      <c r="E49" s="246">
        <v>2.7404999999999999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 t="s">
        <v>154</v>
      </c>
      <c r="S49" s="248" t="s">
        <v>145</v>
      </c>
      <c r="T49" s="249" t="s">
        <v>146</v>
      </c>
      <c r="U49" s="224">
        <v>8.9999999999999993E-3</v>
      </c>
      <c r="V49" s="224">
        <f>ROUND(E49*U49,2)</f>
        <v>0.02</v>
      </c>
      <c r="W49" s="224"/>
      <c r="X49" s="224" t="s">
        <v>155</v>
      </c>
      <c r="Y49" s="224" t="s">
        <v>148</v>
      </c>
      <c r="Z49" s="213"/>
      <c r="AA49" s="213"/>
      <c r="AB49" s="213"/>
      <c r="AC49" s="213"/>
      <c r="AD49" s="213"/>
      <c r="AE49" s="213"/>
      <c r="AF49" s="213"/>
      <c r="AG49" s="213" t="s">
        <v>156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43">
        <v>23</v>
      </c>
      <c r="B50" s="244" t="s">
        <v>208</v>
      </c>
      <c r="C50" s="255" t="s">
        <v>209</v>
      </c>
      <c r="D50" s="245" t="s">
        <v>143</v>
      </c>
      <c r="E50" s="246">
        <v>2.7404999999999999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 t="s">
        <v>154</v>
      </c>
      <c r="S50" s="248" t="s">
        <v>145</v>
      </c>
      <c r="T50" s="249" t="s">
        <v>146</v>
      </c>
      <c r="U50" s="224">
        <v>1.9379999999999999</v>
      </c>
      <c r="V50" s="224">
        <f>ROUND(E50*U50,2)</f>
        <v>5.31</v>
      </c>
      <c r="W50" s="224"/>
      <c r="X50" s="224" t="s">
        <v>155</v>
      </c>
      <c r="Y50" s="224" t="s">
        <v>148</v>
      </c>
      <c r="Z50" s="213"/>
      <c r="AA50" s="213"/>
      <c r="AB50" s="213"/>
      <c r="AC50" s="213"/>
      <c r="AD50" s="213"/>
      <c r="AE50" s="213"/>
      <c r="AF50" s="213"/>
      <c r="AG50" s="213" t="s">
        <v>156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4">
        <v>24</v>
      </c>
      <c r="B51" s="235" t="s">
        <v>201</v>
      </c>
      <c r="C51" s="253" t="s">
        <v>202</v>
      </c>
      <c r="D51" s="236" t="s">
        <v>143</v>
      </c>
      <c r="E51" s="237">
        <v>2.7404999999999999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 t="s">
        <v>154</v>
      </c>
      <c r="S51" s="239" t="s">
        <v>145</v>
      </c>
      <c r="T51" s="240" t="s">
        <v>146</v>
      </c>
      <c r="U51" s="224">
        <v>0.66800000000000004</v>
      </c>
      <c r="V51" s="224">
        <f>ROUND(E51*U51,2)</f>
        <v>1.83</v>
      </c>
      <c r="W51" s="224"/>
      <c r="X51" s="224" t="s">
        <v>155</v>
      </c>
      <c r="Y51" s="224" t="s">
        <v>148</v>
      </c>
      <c r="Z51" s="213"/>
      <c r="AA51" s="213"/>
      <c r="AB51" s="213"/>
      <c r="AC51" s="213"/>
      <c r="AD51" s="213"/>
      <c r="AE51" s="213"/>
      <c r="AF51" s="213"/>
      <c r="AG51" s="213" t="s">
        <v>210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4" t="s">
        <v>203</v>
      </c>
      <c r="D52" s="242"/>
      <c r="E52" s="242"/>
      <c r="F52" s="242"/>
      <c r="G52" s="242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151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34">
        <v>25</v>
      </c>
      <c r="B53" s="235" t="s">
        <v>204</v>
      </c>
      <c r="C53" s="253" t="s">
        <v>205</v>
      </c>
      <c r="D53" s="236" t="s">
        <v>143</v>
      </c>
      <c r="E53" s="237">
        <v>2.7404999999999999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 t="s">
        <v>154</v>
      </c>
      <c r="S53" s="239" t="s">
        <v>145</v>
      </c>
      <c r="T53" s="240" t="s">
        <v>146</v>
      </c>
      <c r="U53" s="224">
        <v>0.59099999999999997</v>
      </c>
      <c r="V53" s="224">
        <f>ROUND(E53*U53,2)</f>
        <v>1.62</v>
      </c>
      <c r="W53" s="224"/>
      <c r="X53" s="224" t="s">
        <v>155</v>
      </c>
      <c r="Y53" s="224" t="s">
        <v>148</v>
      </c>
      <c r="Z53" s="213"/>
      <c r="AA53" s="213"/>
      <c r="AB53" s="213"/>
      <c r="AC53" s="213"/>
      <c r="AD53" s="213"/>
      <c r="AE53" s="213"/>
      <c r="AF53" s="213"/>
      <c r="AG53" s="213" t="s">
        <v>156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4" t="s">
        <v>203</v>
      </c>
      <c r="D54" s="242"/>
      <c r="E54" s="242"/>
      <c r="F54" s="242"/>
      <c r="G54" s="242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151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4">
        <v>26</v>
      </c>
      <c r="B55" s="235" t="s">
        <v>211</v>
      </c>
      <c r="C55" s="253" t="s">
        <v>212</v>
      </c>
      <c r="D55" s="236" t="s">
        <v>143</v>
      </c>
      <c r="E55" s="237">
        <v>2.7404999999999999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154</v>
      </c>
      <c r="S55" s="239" t="s">
        <v>145</v>
      </c>
      <c r="T55" s="240" t="s">
        <v>146</v>
      </c>
      <c r="U55" s="224">
        <v>1.1499999999999999</v>
      </c>
      <c r="V55" s="224">
        <f>ROUND(E55*U55,2)</f>
        <v>3.15</v>
      </c>
      <c r="W55" s="224"/>
      <c r="X55" s="224" t="s">
        <v>155</v>
      </c>
      <c r="Y55" s="224" t="s">
        <v>148</v>
      </c>
      <c r="Z55" s="213"/>
      <c r="AA55" s="213"/>
      <c r="AB55" s="213"/>
      <c r="AC55" s="213"/>
      <c r="AD55" s="213"/>
      <c r="AE55" s="213"/>
      <c r="AF55" s="213"/>
      <c r="AG55" s="213" t="s">
        <v>156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4" t="s">
        <v>213</v>
      </c>
      <c r="D56" s="242"/>
      <c r="E56" s="242"/>
      <c r="F56" s="242"/>
      <c r="G56" s="242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151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27</v>
      </c>
      <c r="B57" s="235" t="s">
        <v>214</v>
      </c>
      <c r="C57" s="253" t="s">
        <v>215</v>
      </c>
      <c r="D57" s="236" t="s">
        <v>162</v>
      </c>
      <c r="E57" s="237">
        <v>225.57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9.8999999999999999E-4</v>
      </c>
      <c r="O57" s="237">
        <f>ROUND(E57*N57,2)</f>
        <v>0.22</v>
      </c>
      <c r="P57" s="237">
        <v>0</v>
      </c>
      <c r="Q57" s="237">
        <f>ROUND(E57*P57,2)</f>
        <v>0</v>
      </c>
      <c r="R57" s="239" t="s">
        <v>154</v>
      </c>
      <c r="S57" s="239" t="s">
        <v>145</v>
      </c>
      <c r="T57" s="240" t="s">
        <v>146</v>
      </c>
      <c r="U57" s="224">
        <v>0.23599999999999999</v>
      </c>
      <c r="V57" s="224">
        <f>ROUND(E57*U57,2)</f>
        <v>53.23</v>
      </c>
      <c r="W57" s="224"/>
      <c r="X57" s="224" t="s">
        <v>155</v>
      </c>
      <c r="Y57" s="224" t="s">
        <v>148</v>
      </c>
      <c r="Z57" s="213"/>
      <c r="AA57" s="213"/>
      <c r="AB57" s="213"/>
      <c r="AC57" s="213"/>
      <c r="AD57" s="213"/>
      <c r="AE57" s="213"/>
      <c r="AF57" s="213"/>
      <c r="AG57" s="213" t="s">
        <v>156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4" t="s">
        <v>216</v>
      </c>
      <c r="D58" s="242"/>
      <c r="E58" s="242"/>
      <c r="F58" s="242"/>
      <c r="G58" s="242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151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28</v>
      </c>
      <c r="B59" s="235" t="s">
        <v>217</v>
      </c>
      <c r="C59" s="253" t="s">
        <v>218</v>
      </c>
      <c r="D59" s="236" t="s">
        <v>162</v>
      </c>
      <c r="E59" s="237">
        <v>225.57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154</v>
      </c>
      <c r="S59" s="239" t="s">
        <v>145</v>
      </c>
      <c r="T59" s="240" t="s">
        <v>146</v>
      </c>
      <c r="U59" s="224">
        <v>7.0000000000000007E-2</v>
      </c>
      <c r="V59" s="224">
        <f>ROUND(E59*U59,2)</f>
        <v>15.79</v>
      </c>
      <c r="W59" s="224"/>
      <c r="X59" s="224" t="s">
        <v>155</v>
      </c>
      <c r="Y59" s="224" t="s">
        <v>148</v>
      </c>
      <c r="Z59" s="213"/>
      <c r="AA59" s="213"/>
      <c r="AB59" s="213"/>
      <c r="AC59" s="213"/>
      <c r="AD59" s="213"/>
      <c r="AE59" s="213"/>
      <c r="AF59" s="213"/>
      <c r="AG59" s="213" t="s">
        <v>156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4" t="s">
        <v>219</v>
      </c>
      <c r="D60" s="242"/>
      <c r="E60" s="242"/>
      <c r="F60" s="242"/>
      <c r="G60" s="242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151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29</v>
      </c>
      <c r="B61" s="235" t="s">
        <v>220</v>
      </c>
      <c r="C61" s="253" t="s">
        <v>221</v>
      </c>
      <c r="D61" s="236" t="s">
        <v>143</v>
      </c>
      <c r="E61" s="237">
        <v>140.232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9" t="s">
        <v>154</v>
      </c>
      <c r="S61" s="239" t="s">
        <v>145</v>
      </c>
      <c r="T61" s="240" t="s">
        <v>146</v>
      </c>
      <c r="U61" s="224">
        <v>0.34499999999999997</v>
      </c>
      <c r="V61" s="224">
        <f>ROUND(E61*U61,2)</f>
        <v>48.38</v>
      </c>
      <c r="W61" s="224"/>
      <c r="X61" s="224" t="s">
        <v>155</v>
      </c>
      <c r="Y61" s="224" t="s">
        <v>148</v>
      </c>
      <c r="Z61" s="213"/>
      <c r="AA61" s="213"/>
      <c r="AB61" s="213"/>
      <c r="AC61" s="213"/>
      <c r="AD61" s="213"/>
      <c r="AE61" s="213"/>
      <c r="AF61" s="213"/>
      <c r="AG61" s="213" t="s">
        <v>156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4" t="s">
        <v>222</v>
      </c>
      <c r="D62" s="242"/>
      <c r="E62" s="242"/>
      <c r="F62" s="242"/>
      <c r="G62" s="242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151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41" t="str">
        <f>C62</f>
        <v>bez naložení do dopravní nádoby, ale s vyprázdněním dopravní nádoby na hromadu nebo na dopravní prostředek,</v>
      </c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30</v>
      </c>
      <c r="B63" s="235" t="s">
        <v>157</v>
      </c>
      <c r="C63" s="253" t="s">
        <v>158</v>
      </c>
      <c r="D63" s="236" t="s">
        <v>143</v>
      </c>
      <c r="E63" s="237">
        <v>140.232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9" t="s">
        <v>154</v>
      </c>
      <c r="S63" s="239" t="s">
        <v>145</v>
      </c>
      <c r="T63" s="240" t="s">
        <v>146</v>
      </c>
      <c r="U63" s="224">
        <v>1.0999999999999999E-2</v>
      </c>
      <c r="V63" s="224">
        <f>ROUND(E63*U63,2)</f>
        <v>1.54</v>
      </c>
      <c r="W63" s="224"/>
      <c r="X63" s="224" t="s">
        <v>155</v>
      </c>
      <c r="Y63" s="224" t="s">
        <v>148</v>
      </c>
      <c r="Z63" s="213"/>
      <c r="AA63" s="213"/>
      <c r="AB63" s="213"/>
      <c r="AC63" s="213"/>
      <c r="AD63" s="213"/>
      <c r="AE63" s="213"/>
      <c r="AF63" s="213"/>
      <c r="AG63" s="213" t="s">
        <v>156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4" t="s">
        <v>159</v>
      </c>
      <c r="D64" s="242"/>
      <c r="E64" s="242"/>
      <c r="F64" s="242"/>
      <c r="G64" s="242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151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43">
        <v>31</v>
      </c>
      <c r="B65" s="244" t="s">
        <v>206</v>
      </c>
      <c r="C65" s="255" t="s">
        <v>207</v>
      </c>
      <c r="D65" s="245" t="s">
        <v>143</v>
      </c>
      <c r="E65" s="246">
        <v>140.232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 t="s">
        <v>154</v>
      </c>
      <c r="S65" s="248" t="s">
        <v>145</v>
      </c>
      <c r="T65" s="249" t="s">
        <v>146</v>
      </c>
      <c r="U65" s="224">
        <v>8.9999999999999993E-3</v>
      </c>
      <c r="V65" s="224">
        <f>ROUND(E65*U65,2)</f>
        <v>1.26</v>
      </c>
      <c r="W65" s="224"/>
      <c r="X65" s="224" t="s">
        <v>155</v>
      </c>
      <c r="Y65" s="224" t="s">
        <v>148</v>
      </c>
      <c r="Z65" s="213"/>
      <c r="AA65" s="213"/>
      <c r="AB65" s="213"/>
      <c r="AC65" s="213"/>
      <c r="AD65" s="213"/>
      <c r="AE65" s="213"/>
      <c r="AF65" s="213"/>
      <c r="AG65" s="213" t="s">
        <v>210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32</v>
      </c>
      <c r="B66" s="235" t="s">
        <v>223</v>
      </c>
      <c r="C66" s="253" t="s">
        <v>224</v>
      </c>
      <c r="D66" s="236" t="s">
        <v>143</v>
      </c>
      <c r="E66" s="237">
        <v>14.648400000000001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1.1322000000000001</v>
      </c>
      <c r="O66" s="237">
        <f>ROUND(E66*N66,2)</f>
        <v>16.579999999999998</v>
      </c>
      <c r="P66" s="237">
        <v>0</v>
      </c>
      <c r="Q66" s="237">
        <f>ROUND(E66*P66,2)</f>
        <v>0</v>
      </c>
      <c r="R66" s="239" t="s">
        <v>225</v>
      </c>
      <c r="S66" s="239" t="s">
        <v>145</v>
      </c>
      <c r="T66" s="240" t="s">
        <v>146</v>
      </c>
      <c r="U66" s="224">
        <v>1.6950000000000001</v>
      </c>
      <c r="V66" s="224">
        <f>ROUND(E66*U66,2)</f>
        <v>24.83</v>
      </c>
      <c r="W66" s="224"/>
      <c r="X66" s="224" t="s">
        <v>155</v>
      </c>
      <c r="Y66" s="224" t="s">
        <v>148</v>
      </c>
      <c r="Z66" s="213"/>
      <c r="AA66" s="213"/>
      <c r="AB66" s="213"/>
      <c r="AC66" s="213"/>
      <c r="AD66" s="213"/>
      <c r="AE66" s="213"/>
      <c r="AF66" s="213"/>
      <c r="AG66" s="213" t="s">
        <v>156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4" t="s">
        <v>226</v>
      </c>
      <c r="D67" s="242"/>
      <c r="E67" s="242"/>
      <c r="F67" s="242"/>
      <c r="G67" s="242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151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4">
        <v>33</v>
      </c>
      <c r="B68" s="235" t="s">
        <v>227</v>
      </c>
      <c r="C68" s="253" t="s">
        <v>228</v>
      </c>
      <c r="D68" s="236" t="s">
        <v>143</v>
      </c>
      <c r="E68" s="237">
        <v>35.240900000000003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1.7</v>
      </c>
      <c r="O68" s="237">
        <f>ROUND(E68*N68,2)</f>
        <v>59.91</v>
      </c>
      <c r="P68" s="237">
        <v>0</v>
      </c>
      <c r="Q68" s="237">
        <f>ROUND(E68*P68,2)</f>
        <v>0</v>
      </c>
      <c r="R68" s="239" t="s">
        <v>154</v>
      </c>
      <c r="S68" s="239" t="s">
        <v>145</v>
      </c>
      <c r="T68" s="240" t="s">
        <v>146</v>
      </c>
      <c r="U68" s="224">
        <v>1.587</v>
      </c>
      <c r="V68" s="224">
        <f>ROUND(E68*U68,2)</f>
        <v>55.93</v>
      </c>
      <c r="W68" s="224"/>
      <c r="X68" s="224" t="s">
        <v>155</v>
      </c>
      <c r="Y68" s="224" t="s">
        <v>148</v>
      </c>
      <c r="Z68" s="213"/>
      <c r="AA68" s="213"/>
      <c r="AB68" s="213"/>
      <c r="AC68" s="213"/>
      <c r="AD68" s="213"/>
      <c r="AE68" s="213"/>
      <c r="AF68" s="213"/>
      <c r="AG68" s="213" t="s">
        <v>156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2" x14ac:dyDescent="0.2">
      <c r="A69" s="220"/>
      <c r="B69" s="221"/>
      <c r="C69" s="254" t="s">
        <v>229</v>
      </c>
      <c r="D69" s="242"/>
      <c r="E69" s="242"/>
      <c r="F69" s="242"/>
      <c r="G69" s="242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151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41" t="str">
        <f>C69</f>
        <v>sypaninou z vhodných hornin tř. 1 - 4 nebo materiálem připraveným podél výkopu ve vzdálenosti do 3 m od jeho kraje, pro jakoukoliv hloubku výkopu a jakoukoliv míru zhutnění,</v>
      </c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3">
        <v>34</v>
      </c>
      <c r="B70" s="244" t="s">
        <v>230</v>
      </c>
      <c r="C70" s="255" t="s">
        <v>231</v>
      </c>
      <c r="D70" s="245" t="s">
        <v>143</v>
      </c>
      <c r="E70" s="246">
        <v>140.232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 t="s">
        <v>154</v>
      </c>
      <c r="S70" s="248" t="s">
        <v>145</v>
      </c>
      <c r="T70" s="249" t="s">
        <v>146</v>
      </c>
      <c r="U70" s="224">
        <v>5.2999999999999999E-2</v>
      </c>
      <c r="V70" s="224">
        <f>ROUND(E70*U70,2)</f>
        <v>7.43</v>
      </c>
      <c r="W70" s="224"/>
      <c r="X70" s="224" t="s">
        <v>155</v>
      </c>
      <c r="Y70" s="224" t="s">
        <v>148</v>
      </c>
      <c r="Z70" s="213"/>
      <c r="AA70" s="213"/>
      <c r="AB70" s="213"/>
      <c r="AC70" s="213"/>
      <c r="AD70" s="213"/>
      <c r="AE70" s="213"/>
      <c r="AF70" s="213"/>
      <c r="AG70" s="213" t="s">
        <v>156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4">
        <v>35</v>
      </c>
      <c r="B71" s="235" t="s">
        <v>157</v>
      </c>
      <c r="C71" s="253" t="s">
        <v>158</v>
      </c>
      <c r="D71" s="236" t="s">
        <v>143</v>
      </c>
      <c r="E71" s="237">
        <v>90.342699999999994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154</v>
      </c>
      <c r="S71" s="239" t="s">
        <v>145</v>
      </c>
      <c r="T71" s="240" t="s">
        <v>146</v>
      </c>
      <c r="U71" s="224">
        <v>1.0999999999999999E-2</v>
      </c>
      <c r="V71" s="224">
        <f>ROUND(E71*U71,2)</f>
        <v>0.99</v>
      </c>
      <c r="W71" s="224"/>
      <c r="X71" s="224" t="s">
        <v>155</v>
      </c>
      <c r="Y71" s="224" t="s">
        <v>148</v>
      </c>
      <c r="Z71" s="213"/>
      <c r="AA71" s="213"/>
      <c r="AB71" s="213"/>
      <c r="AC71" s="213"/>
      <c r="AD71" s="213"/>
      <c r="AE71" s="213"/>
      <c r="AF71" s="213"/>
      <c r="AG71" s="213" t="s">
        <v>156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4" t="s">
        <v>159</v>
      </c>
      <c r="D72" s="242"/>
      <c r="E72" s="242"/>
      <c r="F72" s="242"/>
      <c r="G72" s="242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151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36</v>
      </c>
      <c r="B73" s="235" t="s">
        <v>232</v>
      </c>
      <c r="C73" s="253" t="s">
        <v>233</v>
      </c>
      <c r="D73" s="236" t="s">
        <v>143</v>
      </c>
      <c r="E73" s="237">
        <v>90.342699999999994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9" t="s">
        <v>154</v>
      </c>
      <c r="S73" s="239" t="s">
        <v>145</v>
      </c>
      <c r="T73" s="240" t="s">
        <v>146</v>
      </c>
      <c r="U73" s="224">
        <v>0.20200000000000001</v>
      </c>
      <c r="V73" s="224">
        <f>ROUND(E73*U73,2)</f>
        <v>18.25</v>
      </c>
      <c r="W73" s="224"/>
      <c r="X73" s="224" t="s">
        <v>155</v>
      </c>
      <c r="Y73" s="224" t="s">
        <v>148</v>
      </c>
      <c r="Z73" s="213"/>
      <c r="AA73" s="213"/>
      <c r="AB73" s="213"/>
      <c r="AC73" s="213"/>
      <c r="AD73" s="213"/>
      <c r="AE73" s="213"/>
      <c r="AF73" s="213"/>
      <c r="AG73" s="213" t="s">
        <v>156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4" t="s">
        <v>213</v>
      </c>
      <c r="D74" s="242"/>
      <c r="E74" s="242"/>
      <c r="F74" s="242"/>
      <c r="G74" s="242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151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4">
        <v>37</v>
      </c>
      <c r="B75" s="235" t="s">
        <v>234</v>
      </c>
      <c r="C75" s="253" t="s">
        <v>235</v>
      </c>
      <c r="D75" s="236" t="s">
        <v>143</v>
      </c>
      <c r="E75" s="237">
        <v>49.889299999999999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9" t="s">
        <v>154</v>
      </c>
      <c r="S75" s="239" t="s">
        <v>145</v>
      </c>
      <c r="T75" s="240" t="s">
        <v>146</v>
      </c>
      <c r="U75" s="224">
        <v>1.0999999999999999E-2</v>
      </c>
      <c r="V75" s="224">
        <f>ROUND(E75*U75,2)</f>
        <v>0.55000000000000004</v>
      </c>
      <c r="W75" s="224"/>
      <c r="X75" s="224" t="s">
        <v>155</v>
      </c>
      <c r="Y75" s="224" t="s">
        <v>148</v>
      </c>
      <c r="Z75" s="213"/>
      <c r="AA75" s="213"/>
      <c r="AB75" s="213"/>
      <c r="AC75" s="213"/>
      <c r="AD75" s="213"/>
      <c r="AE75" s="213"/>
      <c r="AF75" s="213"/>
      <c r="AG75" s="213" t="s">
        <v>156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4" t="s">
        <v>159</v>
      </c>
      <c r="D76" s="242"/>
      <c r="E76" s="242"/>
      <c r="F76" s="242"/>
      <c r="G76" s="242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151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3">
        <v>38</v>
      </c>
      <c r="B77" s="244" t="s">
        <v>236</v>
      </c>
      <c r="C77" s="255" t="s">
        <v>237</v>
      </c>
      <c r="D77" s="245" t="s">
        <v>143</v>
      </c>
      <c r="E77" s="246">
        <v>49.889299999999999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 t="s">
        <v>154</v>
      </c>
      <c r="S77" s="248" t="s">
        <v>145</v>
      </c>
      <c r="T77" s="249" t="s">
        <v>146</v>
      </c>
      <c r="U77" s="224">
        <v>0</v>
      </c>
      <c r="V77" s="224">
        <f>ROUND(E77*U77,2)</f>
        <v>0</v>
      </c>
      <c r="W77" s="224"/>
      <c r="X77" s="224" t="s">
        <v>155</v>
      </c>
      <c r="Y77" s="224" t="s">
        <v>148</v>
      </c>
      <c r="Z77" s="213"/>
      <c r="AA77" s="213"/>
      <c r="AB77" s="213"/>
      <c r="AC77" s="213"/>
      <c r="AD77" s="213"/>
      <c r="AE77" s="213"/>
      <c r="AF77" s="213"/>
      <c r="AG77" s="213" t="s">
        <v>156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7" t="s">
        <v>139</v>
      </c>
      <c r="B78" s="228" t="s">
        <v>77</v>
      </c>
      <c r="C78" s="252" t="s">
        <v>78</v>
      </c>
      <c r="D78" s="229"/>
      <c r="E78" s="230"/>
      <c r="F78" s="231"/>
      <c r="G78" s="231">
        <f>SUMIF(AG79:AG107,"&lt;&gt;NOR",G79:G107)</f>
        <v>0</v>
      </c>
      <c r="H78" s="231"/>
      <c r="I78" s="231">
        <f>SUM(I79:I107)</f>
        <v>0</v>
      </c>
      <c r="J78" s="231"/>
      <c r="K78" s="231">
        <f>SUM(K79:K107)</f>
        <v>0</v>
      </c>
      <c r="L78" s="231"/>
      <c r="M78" s="231">
        <f>SUM(M79:M107)</f>
        <v>0</v>
      </c>
      <c r="N78" s="230"/>
      <c r="O78" s="230">
        <f>SUM(O79:O107)</f>
        <v>8.68</v>
      </c>
      <c r="P78" s="230"/>
      <c r="Q78" s="230">
        <f>SUM(Q79:Q107)</f>
        <v>0</v>
      </c>
      <c r="R78" s="231"/>
      <c r="S78" s="231"/>
      <c r="T78" s="232"/>
      <c r="U78" s="226"/>
      <c r="V78" s="226">
        <f>SUM(V79:V107)</f>
        <v>33.81</v>
      </c>
      <c r="W78" s="226"/>
      <c r="X78" s="226"/>
      <c r="Y78" s="226"/>
      <c r="AG78" t="s">
        <v>140</v>
      </c>
    </row>
    <row r="79" spans="1:60" outlineLevel="1" x14ac:dyDescent="0.2">
      <c r="A79" s="243">
        <v>39</v>
      </c>
      <c r="B79" s="244" t="s">
        <v>238</v>
      </c>
      <c r="C79" s="255" t="s">
        <v>239</v>
      </c>
      <c r="D79" s="245" t="s">
        <v>143</v>
      </c>
      <c r="E79" s="246">
        <v>1.3086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1.9397</v>
      </c>
      <c r="O79" s="246">
        <f>ROUND(E79*N79,2)</f>
        <v>2.54</v>
      </c>
      <c r="P79" s="246">
        <v>0</v>
      </c>
      <c r="Q79" s="246">
        <f>ROUND(E79*P79,2)</f>
        <v>0</v>
      </c>
      <c r="R79" s="248" t="s">
        <v>240</v>
      </c>
      <c r="S79" s="248" t="s">
        <v>145</v>
      </c>
      <c r="T79" s="249" t="s">
        <v>146</v>
      </c>
      <c r="U79" s="224">
        <v>0.96499999999999997</v>
      </c>
      <c r="V79" s="224">
        <f>ROUND(E79*U79,2)</f>
        <v>1.26</v>
      </c>
      <c r="W79" s="224"/>
      <c r="X79" s="224" t="s">
        <v>155</v>
      </c>
      <c r="Y79" s="224" t="s">
        <v>148</v>
      </c>
      <c r="Z79" s="213"/>
      <c r="AA79" s="213"/>
      <c r="AB79" s="213"/>
      <c r="AC79" s="213"/>
      <c r="AD79" s="213"/>
      <c r="AE79" s="213"/>
      <c r="AF79" s="213"/>
      <c r="AG79" s="213" t="s">
        <v>156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4">
        <v>40</v>
      </c>
      <c r="B80" s="235" t="s">
        <v>241</v>
      </c>
      <c r="C80" s="253" t="s">
        <v>242</v>
      </c>
      <c r="D80" s="236" t="s">
        <v>143</v>
      </c>
      <c r="E80" s="237">
        <v>0.435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2.5249999999999999</v>
      </c>
      <c r="O80" s="237">
        <f>ROUND(E80*N80,2)</f>
        <v>1.1000000000000001</v>
      </c>
      <c r="P80" s="237">
        <v>0</v>
      </c>
      <c r="Q80" s="237">
        <f>ROUND(E80*P80,2)</f>
        <v>0</v>
      </c>
      <c r="R80" s="239" t="s">
        <v>243</v>
      </c>
      <c r="S80" s="239" t="s">
        <v>145</v>
      </c>
      <c r="T80" s="240" t="s">
        <v>146</v>
      </c>
      <c r="U80" s="224">
        <v>0.48</v>
      </c>
      <c r="V80" s="224">
        <f>ROUND(E80*U80,2)</f>
        <v>0.21</v>
      </c>
      <c r="W80" s="224"/>
      <c r="X80" s="224" t="s">
        <v>155</v>
      </c>
      <c r="Y80" s="224" t="s">
        <v>148</v>
      </c>
      <c r="Z80" s="213"/>
      <c r="AA80" s="213"/>
      <c r="AB80" s="213"/>
      <c r="AC80" s="213"/>
      <c r="AD80" s="213"/>
      <c r="AE80" s="213"/>
      <c r="AF80" s="213"/>
      <c r="AG80" s="213" t="s">
        <v>156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4" t="s">
        <v>244</v>
      </c>
      <c r="D81" s="242"/>
      <c r="E81" s="242"/>
      <c r="F81" s="242"/>
      <c r="G81" s="242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151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41</v>
      </c>
      <c r="B82" s="235" t="s">
        <v>245</v>
      </c>
      <c r="C82" s="253" t="s">
        <v>246</v>
      </c>
      <c r="D82" s="236" t="s">
        <v>162</v>
      </c>
      <c r="E82" s="237">
        <v>3.48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3.9199999999999999E-2</v>
      </c>
      <c r="O82" s="237">
        <f>ROUND(E82*N82,2)</f>
        <v>0.14000000000000001</v>
      </c>
      <c r="P82" s="237">
        <v>0</v>
      </c>
      <c r="Q82" s="237">
        <f>ROUND(E82*P82,2)</f>
        <v>0</v>
      </c>
      <c r="R82" s="239" t="s">
        <v>243</v>
      </c>
      <c r="S82" s="239" t="s">
        <v>145</v>
      </c>
      <c r="T82" s="240" t="s">
        <v>146</v>
      </c>
      <c r="U82" s="224">
        <v>1.6</v>
      </c>
      <c r="V82" s="224">
        <f>ROUND(E82*U82,2)</f>
        <v>5.57</v>
      </c>
      <c r="W82" s="224"/>
      <c r="X82" s="224" t="s">
        <v>155</v>
      </c>
      <c r="Y82" s="224" t="s">
        <v>148</v>
      </c>
      <c r="Z82" s="213"/>
      <c r="AA82" s="213"/>
      <c r="AB82" s="213"/>
      <c r="AC82" s="213"/>
      <c r="AD82" s="213"/>
      <c r="AE82" s="213"/>
      <c r="AF82" s="213"/>
      <c r="AG82" s="213" t="s">
        <v>156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2" x14ac:dyDescent="0.2">
      <c r="A83" s="220"/>
      <c r="B83" s="221"/>
      <c r="C83" s="254" t="s">
        <v>247</v>
      </c>
      <c r="D83" s="242"/>
      <c r="E83" s="242"/>
      <c r="F83" s="242"/>
      <c r="G83" s="242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151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41" t="str">
        <f>C83</f>
        <v>svislé nebo šikmé (odkloněné) , půdorysně přímé nebo zalomené, stěn základových desek ve volných nebo zapažených jámách, rýhách, šachtách, včetně případných vzpěr,</v>
      </c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42</v>
      </c>
      <c r="B84" s="235" t="s">
        <v>248</v>
      </c>
      <c r="C84" s="253" t="s">
        <v>249</v>
      </c>
      <c r="D84" s="236" t="s">
        <v>162</v>
      </c>
      <c r="E84" s="237">
        <v>3.46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243</v>
      </c>
      <c r="S84" s="239" t="s">
        <v>145</v>
      </c>
      <c r="T84" s="240" t="s">
        <v>146</v>
      </c>
      <c r="U84" s="224">
        <v>0.32</v>
      </c>
      <c r="V84" s="224">
        <f>ROUND(E84*U84,2)</f>
        <v>1.1100000000000001</v>
      </c>
      <c r="W84" s="224"/>
      <c r="X84" s="224" t="s">
        <v>155</v>
      </c>
      <c r="Y84" s="224" t="s">
        <v>148</v>
      </c>
      <c r="Z84" s="213"/>
      <c r="AA84" s="213"/>
      <c r="AB84" s="213"/>
      <c r="AC84" s="213"/>
      <c r="AD84" s="213"/>
      <c r="AE84" s="213"/>
      <c r="AF84" s="213"/>
      <c r="AG84" s="213" t="s">
        <v>156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2" x14ac:dyDescent="0.2">
      <c r="A85" s="220"/>
      <c r="B85" s="221"/>
      <c r="C85" s="254" t="s">
        <v>247</v>
      </c>
      <c r="D85" s="242"/>
      <c r="E85" s="242"/>
      <c r="F85" s="242"/>
      <c r="G85" s="242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151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41" t="str">
        <f>C85</f>
        <v>svislé nebo šikmé (odkloněné) , půdorysně přímé nebo zalomené, stěn základových desek ve volných nebo zapažených jámách, rýhách, šachtách, včetně případných vzpěr,</v>
      </c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4">
        <v>43</v>
      </c>
      <c r="B86" s="235" t="s">
        <v>250</v>
      </c>
      <c r="C86" s="253" t="s">
        <v>251</v>
      </c>
      <c r="D86" s="236" t="s">
        <v>252</v>
      </c>
      <c r="E86" s="237">
        <v>0.05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1.04548</v>
      </c>
      <c r="O86" s="237">
        <f>ROUND(E86*N86,2)</f>
        <v>0.05</v>
      </c>
      <c r="P86" s="237">
        <v>0</v>
      </c>
      <c r="Q86" s="237">
        <f>ROUND(E86*P86,2)</f>
        <v>0</v>
      </c>
      <c r="R86" s="239" t="s">
        <v>243</v>
      </c>
      <c r="S86" s="239" t="s">
        <v>145</v>
      </c>
      <c r="T86" s="240" t="s">
        <v>146</v>
      </c>
      <c r="U86" s="224">
        <v>15.231</v>
      </c>
      <c r="V86" s="224">
        <f>ROUND(E86*U86,2)</f>
        <v>0.76</v>
      </c>
      <c r="W86" s="224"/>
      <c r="X86" s="224" t="s">
        <v>155</v>
      </c>
      <c r="Y86" s="224" t="s">
        <v>148</v>
      </c>
      <c r="Z86" s="213"/>
      <c r="AA86" s="213"/>
      <c r="AB86" s="213"/>
      <c r="AC86" s="213"/>
      <c r="AD86" s="213"/>
      <c r="AE86" s="213"/>
      <c r="AF86" s="213"/>
      <c r="AG86" s="213" t="s">
        <v>156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4" t="s">
        <v>253</v>
      </c>
      <c r="D87" s="242"/>
      <c r="E87" s="242"/>
      <c r="F87" s="242"/>
      <c r="G87" s="242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151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4">
        <v>44</v>
      </c>
      <c r="B88" s="235" t="s">
        <v>241</v>
      </c>
      <c r="C88" s="253" t="s">
        <v>242</v>
      </c>
      <c r="D88" s="236" t="s">
        <v>143</v>
      </c>
      <c r="E88" s="237">
        <v>0.26400000000000001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2.5249999999999999</v>
      </c>
      <c r="O88" s="237">
        <f>ROUND(E88*N88,2)</f>
        <v>0.67</v>
      </c>
      <c r="P88" s="237">
        <v>0</v>
      </c>
      <c r="Q88" s="237">
        <f>ROUND(E88*P88,2)</f>
        <v>0</v>
      </c>
      <c r="R88" s="239" t="s">
        <v>243</v>
      </c>
      <c r="S88" s="239" t="s">
        <v>145</v>
      </c>
      <c r="T88" s="240" t="s">
        <v>146</v>
      </c>
      <c r="U88" s="224">
        <v>0.48</v>
      </c>
      <c r="V88" s="224">
        <f>ROUND(E88*U88,2)</f>
        <v>0.13</v>
      </c>
      <c r="W88" s="224"/>
      <c r="X88" s="224" t="s">
        <v>155</v>
      </c>
      <c r="Y88" s="224" t="s">
        <v>148</v>
      </c>
      <c r="Z88" s="213"/>
      <c r="AA88" s="213"/>
      <c r="AB88" s="213"/>
      <c r="AC88" s="213"/>
      <c r="AD88" s="213"/>
      <c r="AE88" s="213"/>
      <c r="AF88" s="213"/>
      <c r="AG88" s="213" t="s">
        <v>210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4" t="s">
        <v>244</v>
      </c>
      <c r="D89" s="242"/>
      <c r="E89" s="242"/>
      <c r="F89" s="242"/>
      <c r="G89" s="242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151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2.5" outlineLevel="1" x14ac:dyDescent="0.2">
      <c r="A90" s="234">
        <v>45</v>
      </c>
      <c r="B90" s="235" t="s">
        <v>254</v>
      </c>
      <c r="C90" s="253" t="s">
        <v>255</v>
      </c>
      <c r="D90" s="236" t="s">
        <v>252</v>
      </c>
      <c r="E90" s="237">
        <v>1.5299999999999999E-2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1.0543899999999999</v>
      </c>
      <c r="O90" s="237">
        <f>ROUND(E90*N90,2)</f>
        <v>0.02</v>
      </c>
      <c r="P90" s="237">
        <v>0</v>
      </c>
      <c r="Q90" s="237">
        <f>ROUND(E90*P90,2)</f>
        <v>0</v>
      </c>
      <c r="R90" s="239" t="s">
        <v>243</v>
      </c>
      <c r="S90" s="239" t="s">
        <v>145</v>
      </c>
      <c r="T90" s="240" t="s">
        <v>146</v>
      </c>
      <c r="U90" s="224">
        <v>15.231</v>
      </c>
      <c r="V90" s="224">
        <f>ROUND(E90*U90,2)</f>
        <v>0.23</v>
      </c>
      <c r="W90" s="224"/>
      <c r="X90" s="224" t="s">
        <v>155</v>
      </c>
      <c r="Y90" s="224" t="s">
        <v>148</v>
      </c>
      <c r="Z90" s="213"/>
      <c r="AA90" s="213"/>
      <c r="AB90" s="213"/>
      <c r="AC90" s="213"/>
      <c r="AD90" s="213"/>
      <c r="AE90" s="213"/>
      <c r="AF90" s="213"/>
      <c r="AG90" s="213" t="s">
        <v>156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4" t="s">
        <v>253</v>
      </c>
      <c r="D91" s="242"/>
      <c r="E91" s="242"/>
      <c r="F91" s="242"/>
      <c r="G91" s="242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151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4">
        <v>46</v>
      </c>
      <c r="B92" s="235" t="s">
        <v>256</v>
      </c>
      <c r="C92" s="253" t="s">
        <v>257</v>
      </c>
      <c r="D92" s="236" t="s">
        <v>162</v>
      </c>
      <c r="E92" s="237">
        <v>5.4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0.38500000000000001</v>
      </c>
      <c r="O92" s="237">
        <f>ROUND(E92*N92,2)</f>
        <v>2.08</v>
      </c>
      <c r="P92" s="237">
        <v>0</v>
      </c>
      <c r="Q92" s="237">
        <f>ROUND(E92*P92,2)</f>
        <v>0</v>
      </c>
      <c r="R92" s="239" t="s">
        <v>243</v>
      </c>
      <c r="S92" s="239" t="s">
        <v>145</v>
      </c>
      <c r="T92" s="240" t="s">
        <v>146</v>
      </c>
      <c r="U92" s="224">
        <v>0.8</v>
      </c>
      <c r="V92" s="224">
        <f>ROUND(E92*U92,2)</f>
        <v>4.32</v>
      </c>
      <c r="W92" s="224"/>
      <c r="X92" s="224" t="s">
        <v>155</v>
      </c>
      <c r="Y92" s="224" t="s">
        <v>148</v>
      </c>
      <c r="Z92" s="213"/>
      <c r="AA92" s="213"/>
      <c r="AB92" s="213"/>
      <c r="AC92" s="213"/>
      <c r="AD92" s="213"/>
      <c r="AE92" s="213"/>
      <c r="AF92" s="213"/>
      <c r="AG92" s="213" t="s">
        <v>156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4" t="s">
        <v>258</v>
      </c>
      <c r="D93" s="242"/>
      <c r="E93" s="242"/>
      <c r="F93" s="242"/>
      <c r="G93" s="242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151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33.75" outlineLevel="1" x14ac:dyDescent="0.2">
      <c r="A94" s="234">
        <v>47</v>
      </c>
      <c r="B94" s="235" t="s">
        <v>259</v>
      </c>
      <c r="C94" s="253" t="s">
        <v>260</v>
      </c>
      <c r="D94" s="236" t="s">
        <v>252</v>
      </c>
      <c r="E94" s="237">
        <v>0.22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1.0210999999999999</v>
      </c>
      <c r="O94" s="237">
        <f>ROUND(E94*N94,2)</f>
        <v>0.22</v>
      </c>
      <c r="P94" s="237">
        <v>0</v>
      </c>
      <c r="Q94" s="237">
        <f>ROUND(E94*P94,2)</f>
        <v>0</v>
      </c>
      <c r="R94" s="239" t="s">
        <v>243</v>
      </c>
      <c r="S94" s="239" t="s">
        <v>145</v>
      </c>
      <c r="T94" s="240" t="s">
        <v>146</v>
      </c>
      <c r="U94" s="224">
        <v>29.292000000000002</v>
      </c>
      <c r="V94" s="224">
        <f>ROUND(E94*U94,2)</f>
        <v>6.44</v>
      </c>
      <c r="W94" s="224"/>
      <c r="X94" s="224" t="s">
        <v>155</v>
      </c>
      <c r="Y94" s="224" t="s">
        <v>148</v>
      </c>
      <c r="Z94" s="213"/>
      <c r="AA94" s="213"/>
      <c r="AB94" s="213"/>
      <c r="AC94" s="213"/>
      <c r="AD94" s="213"/>
      <c r="AE94" s="213"/>
      <c r="AF94" s="213"/>
      <c r="AG94" s="213" t="s">
        <v>156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4" t="s">
        <v>253</v>
      </c>
      <c r="D95" s="242"/>
      <c r="E95" s="242"/>
      <c r="F95" s="242"/>
      <c r="G95" s="242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151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4">
        <v>48</v>
      </c>
      <c r="B96" s="235" t="s">
        <v>261</v>
      </c>
      <c r="C96" s="253" t="s">
        <v>262</v>
      </c>
      <c r="D96" s="236" t="s">
        <v>143</v>
      </c>
      <c r="E96" s="237">
        <v>0.65900000000000003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2.2624</v>
      </c>
      <c r="O96" s="237">
        <f>ROUND(E96*N96,2)</f>
        <v>1.49</v>
      </c>
      <c r="P96" s="237">
        <v>0</v>
      </c>
      <c r="Q96" s="237">
        <f>ROUND(E96*P96,2)</f>
        <v>0</v>
      </c>
      <c r="R96" s="239" t="s">
        <v>243</v>
      </c>
      <c r="S96" s="239" t="s">
        <v>145</v>
      </c>
      <c r="T96" s="240" t="s">
        <v>146</v>
      </c>
      <c r="U96" s="224">
        <v>0.48</v>
      </c>
      <c r="V96" s="224">
        <f>ROUND(E96*U96,2)</f>
        <v>0.32</v>
      </c>
      <c r="W96" s="224"/>
      <c r="X96" s="224" t="s">
        <v>155</v>
      </c>
      <c r="Y96" s="224" t="s">
        <v>148</v>
      </c>
      <c r="Z96" s="213"/>
      <c r="AA96" s="213"/>
      <c r="AB96" s="213"/>
      <c r="AC96" s="213"/>
      <c r="AD96" s="213"/>
      <c r="AE96" s="213"/>
      <c r="AF96" s="213"/>
      <c r="AG96" s="213" t="s">
        <v>156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4" t="s">
        <v>244</v>
      </c>
      <c r="D97" s="242"/>
      <c r="E97" s="242"/>
      <c r="F97" s="242"/>
      <c r="G97" s="242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151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49</v>
      </c>
      <c r="B98" s="235" t="s">
        <v>245</v>
      </c>
      <c r="C98" s="253" t="s">
        <v>246</v>
      </c>
      <c r="D98" s="236" t="s">
        <v>162</v>
      </c>
      <c r="E98" s="237">
        <v>3.76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3.9199999999999999E-2</v>
      </c>
      <c r="O98" s="237">
        <f>ROUND(E98*N98,2)</f>
        <v>0.15</v>
      </c>
      <c r="P98" s="237">
        <v>0</v>
      </c>
      <c r="Q98" s="237">
        <f>ROUND(E98*P98,2)</f>
        <v>0</v>
      </c>
      <c r="R98" s="239" t="s">
        <v>243</v>
      </c>
      <c r="S98" s="239" t="s">
        <v>145</v>
      </c>
      <c r="T98" s="240" t="s">
        <v>146</v>
      </c>
      <c r="U98" s="224">
        <v>1.6</v>
      </c>
      <c r="V98" s="224">
        <f>ROUND(E98*U98,2)</f>
        <v>6.02</v>
      </c>
      <c r="W98" s="224"/>
      <c r="X98" s="224" t="s">
        <v>155</v>
      </c>
      <c r="Y98" s="224" t="s">
        <v>148</v>
      </c>
      <c r="Z98" s="213"/>
      <c r="AA98" s="213"/>
      <c r="AB98" s="213"/>
      <c r="AC98" s="213"/>
      <c r="AD98" s="213"/>
      <c r="AE98" s="213"/>
      <c r="AF98" s="213"/>
      <c r="AG98" s="213" t="s">
        <v>210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2" x14ac:dyDescent="0.2">
      <c r="A99" s="220"/>
      <c r="B99" s="221"/>
      <c r="C99" s="254" t="s">
        <v>247</v>
      </c>
      <c r="D99" s="242"/>
      <c r="E99" s="242"/>
      <c r="F99" s="242"/>
      <c r="G99" s="242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151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41" t="str">
        <f>C99</f>
        <v>svislé nebo šikmé (odkloněné) , půdorysně přímé nebo zalomené, stěn základových desek ve volných nebo zapažených jámách, rýhách, šachtách, včetně případných vzpěr,</v>
      </c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50</v>
      </c>
      <c r="B100" s="235" t="s">
        <v>248</v>
      </c>
      <c r="C100" s="253" t="s">
        <v>249</v>
      </c>
      <c r="D100" s="236" t="s">
        <v>162</v>
      </c>
      <c r="E100" s="237">
        <v>3.75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 t="s">
        <v>243</v>
      </c>
      <c r="S100" s="239" t="s">
        <v>145</v>
      </c>
      <c r="T100" s="240" t="s">
        <v>146</v>
      </c>
      <c r="U100" s="224">
        <v>0.32</v>
      </c>
      <c r="V100" s="224">
        <f>ROUND(E100*U100,2)</f>
        <v>1.2</v>
      </c>
      <c r="W100" s="224"/>
      <c r="X100" s="224" t="s">
        <v>155</v>
      </c>
      <c r="Y100" s="224" t="s">
        <v>148</v>
      </c>
      <c r="Z100" s="213"/>
      <c r="AA100" s="213"/>
      <c r="AB100" s="213"/>
      <c r="AC100" s="213"/>
      <c r="AD100" s="213"/>
      <c r="AE100" s="213"/>
      <c r="AF100" s="213"/>
      <c r="AG100" s="213" t="s">
        <v>156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2" x14ac:dyDescent="0.2">
      <c r="A101" s="220"/>
      <c r="B101" s="221"/>
      <c r="C101" s="254" t="s">
        <v>247</v>
      </c>
      <c r="D101" s="242"/>
      <c r="E101" s="242"/>
      <c r="F101" s="242"/>
      <c r="G101" s="242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151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41" t="str">
        <f>C101</f>
        <v>svislé nebo šikmé (odkloněné) , půdorysně přímé nebo zalomené, stěn základových desek ve volných nebo zapažených jámách, rýhách, šachtách, včetně případných vzpěr,</v>
      </c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34">
        <v>51</v>
      </c>
      <c r="B102" s="235" t="s">
        <v>263</v>
      </c>
      <c r="C102" s="253" t="s">
        <v>264</v>
      </c>
      <c r="D102" s="236" t="s">
        <v>162</v>
      </c>
      <c r="E102" s="237">
        <v>2.7549999999999999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3.3169999999999998E-2</v>
      </c>
      <c r="O102" s="237">
        <f>ROUND(E102*N102,2)</f>
        <v>0.09</v>
      </c>
      <c r="P102" s="237">
        <v>0</v>
      </c>
      <c r="Q102" s="237">
        <f>ROUND(E102*P102,2)</f>
        <v>0</v>
      </c>
      <c r="R102" s="239" t="s">
        <v>243</v>
      </c>
      <c r="S102" s="239" t="s">
        <v>145</v>
      </c>
      <c r="T102" s="240" t="s">
        <v>146</v>
      </c>
      <c r="U102" s="224">
        <v>0.79100000000000004</v>
      </c>
      <c r="V102" s="224">
        <f>ROUND(E102*U102,2)</f>
        <v>2.1800000000000002</v>
      </c>
      <c r="W102" s="224"/>
      <c r="X102" s="224" t="s">
        <v>155</v>
      </c>
      <c r="Y102" s="224" t="s">
        <v>148</v>
      </c>
      <c r="Z102" s="213"/>
      <c r="AA102" s="213"/>
      <c r="AB102" s="213"/>
      <c r="AC102" s="213"/>
      <c r="AD102" s="213"/>
      <c r="AE102" s="213"/>
      <c r="AF102" s="213"/>
      <c r="AG102" s="213" t="s">
        <v>156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4" t="s">
        <v>265</v>
      </c>
      <c r="D103" s="242"/>
      <c r="E103" s="242"/>
      <c r="F103" s="242"/>
      <c r="G103" s="242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151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34">
        <v>52</v>
      </c>
      <c r="B104" s="235" t="s">
        <v>266</v>
      </c>
      <c r="C104" s="253" t="s">
        <v>267</v>
      </c>
      <c r="D104" s="236" t="s">
        <v>162</v>
      </c>
      <c r="E104" s="237">
        <v>2.7549999999999999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9" t="s">
        <v>243</v>
      </c>
      <c r="S104" s="239" t="s">
        <v>145</v>
      </c>
      <c r="T104" s="240" t="s">
        <v>146</v>
      </c>
      <c r="U104" s="224">
        <v>0.39600000000000002</v>
      </c>
      <c r="V104" s="224">
        <f>ROUND(E104*U104,2)</f>
        <v>1.0900000000000001</v>
      </c>
      <c r="W104" s="224"/>
      <c r="X104" s="224" t="s">
        <v>155</v>
      </c>
      <c r="Y104" s="224" t="s">
        <v>148</v>
      </c>
      <c r="Z104" s="213"/>
      <c r="AA104" s="213"/>
      <c r="AB104" s="213"/>
      <c r="AC104" s="213"/>
      <c r="AD104" s="213"/>
      <c r="AE104" s="213"/>
      <c r="AF104" s="213"/>
      <c r="AG104" s="213" t="s">
        <v>156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4" t="s">
        <v>265</v>
      </c>
      <c r="D105" s="242"/>
      <c r="E105" s="242"/>
      <c r="F105" s="242"/>
      <c r="G105" s="242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151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34">
        <v>53</v>
      </c>
      <c r="B106" s="235" t="s">
        <v>268</v>
      </c>
      <c r="C106" s="253" t="s">
        <v>269</v>
      </c>
      <c r="D106" s="236" t="s">
        <v>252</v>
      </c>
      <c r="E106" s="237">
        <v>0.12640000000000001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1.0217400000000001</v>
      </c>
      <c r="O106" s="237">
        <f>ROUND(E106*N106,2)</f>
        <v>0.13</v>
      </c>
      <c r="P106" s="237">
        <v>0</v>
      </c>
      <c r="Q106" s="237">
        <f>ROUND(E106*P106,2)</f>
        <v>0</v>
      </c>
      <c r="R106" s="239" t="s">
        <v>243</v>
      </c>
      <c r="S106" s="239" t="s">
        <v>145</v>
      </c>
      <c r="T106" s="240" t="s">
        <v>146</v>
      </c>
      <c r="U106" s="224">
        <v>23.530999999999999</v>
      </c>
      <c r="V106" s="224">
        <f>ROUND(E106*U106,2)</f>
        <v>2.97</v>
      </c>
      <c r="W106" s="224"/>
      <c r="X106" s="224" t="s">
        <v>155</v>
      </c>
      <c r="Y106" s="224" t="s">
        <v>148</v>
      </c>
      <c r="Z106" s="213"/>
      <c r="AA106" s="213"/>
      <c r="AB106" s="213"/>
      <c r="AC106" s="213"/>
      <c r="AD106" s="213"/>
      <c r="AE106" s="213"/>
      <c r="AF106" s="213"/>
      <c r="AG106" s="213" t="s">
        <v>156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4" t="s">
        <v>253</v>
      </c>
      <c r="D107" s="242"/>
      <c r="E107" s="242"/>
      <c r="F107" s="242"/>
      <c r="G107" s="242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151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7" t="s">
        <v>139</v>
      </c>
      <c r="B108" s="228" t="s">
        <v>79</v>
      </c>
      <c r="C108" s="252" t="s">
        <v>80</v>
      </c>
      <c r="D108" s="229"/>
      <c r="E108" s="230"/>
      <c r="F108" s="231"/>
      <c r="G108" s="231">
        <f>SUMIF(AG109:AG110,"&lt;&gt;NOR",G109:G110)</f>
        <v>0</v>
      </c>
      <c r="H108" s="231"/>
      <c r="I108" s="231">
        <f>SUM(I109:I110)</f>
        <v>0</v>
      </c>
      <c r="J108" s="231"/>
      <c r="K108" s="231">
        <f>SUM(K109:K110)</f>
        <v>0</v>
      </c>
      <c r="L108" s="231"/>
      <c r="M108" s="231">
        <f>SUM(M109:M110)</f>
        <v>0</v>
      </c>
      <c r="N108" s="230"/>
      <c r="O108" s="230">
        <f>SUM(O109:O110)</f>
        <v>3.53</v>
      </c>
      <c r="P108" s="230"/>
      <c r="Q108" s="230">
        <f>SUM(Q109:Q110)</f>
        <v>0</v>
      </c>
      <c r="R108" s="231"/>
      <c r="S108" s="231"/>
      <c r="T108" s="232"/>
      <c r="U108" s="226"/>
      <c r="V108" s="226">
        <f>SUM(V109:V110)</f>
        <v>9.58</v>
      </c>
      <c r="W108" s="226"/>
      <c r="X108" s="226"/>
      <c r="Y108" s="226"/>
      <c r="AG108" t="s">
        <v>140</v>
      </c>
    </row>
    <row r="109" spans="1:60" ht="33.75" outlineLevel="1" x14ac:dyDescent="0.2">
      <c r="A109" s="234">
        <v>54</v>
      </c>
      <c r="B109" s="235" t="s">
        <v>270</v>
      </c>
      <c r="C109" s="253" t="s">
        <v>271</v>
      </c>
      <c r="D109" s="236" t="s">
        <v>272</v>
      </c>
      <c r="E109" s="237">
        <v>2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1.7671600000000001</v>
      </c>
      <c r="O109" s="237">
        <f>ROUND(E109*N109,2)</f>
        <v>3.53</v>
      </c>
      <c r="P109" s="237">
        <v>0</v>
      </c>
      <c r="Q109" s="237">
        <f>ROUND(E109*P109,2)</f>
        <v>0</v>
      </c>
      <c r="R109" s="239" t="s">
        <v>273</v>
      </c>
      <c r="S109" s="239" t="s">
        <v>145</v>
      </c>
      <c r="T109" s="240" t="s">
        <v>146</v>
      </c>
      <c r="U109" s="224">
        <v>4.79</v>
      </c>
      <c r="V109" s="224">
        <f>ROUND(E109*U109,2)</f>
        <v>9.58</v>
      </c>
      <c r="W109" s="224"/>
      <c r="X109" s="224" t="s">
        <v>155</v>
      </c>
      <c r="Y109" s="224" t="s">
        <v>148</v>
      </c>
      <c r="Z109" s="213"/>
      <c r="AA109" s="213"/>
      <c r="AB109" s="213"/>
      <c r="AC109" s="213"/>
      <c r="AD109" s="213"/>
      <c r="AE109" s="213"/>
      <c r="AF109" s="213"/>
      <c r="AG109" s="213" t="s">
        <v>156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4" t="s">
        <v>274</v>
      </c>
      <c r="D110" s="242"/>
      <c r="E110" s="242"/>
      <c r="F110" s="242"/>
      <c r="G110" s="242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151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x14ac:dyDescent="0.2">
      <c r="A111" s="227" t="s">
        <v>139</v>
      </c>
      <c r="B111" s="228" t="s">
        <v>81</v>
      </c>
      <c r="C111" s="252" t="s">
        <v>82</v>
      </c>
      <c r="D111" s="229"/>
      <c r="E111" s="230"/>
      <c r="F111" s="231"/>
      <c r="G111" s="231">
        <f>SUMIF(AG112:AG115,"&lt;&gt;NOR",G112:G115)</f>
        <v>0</v>
      </c>
      <c r="H111" s="231"/>
      <c r="I111" s="231">
        <f>SUM(I112:I115)</f>
        <v>0</v>
      </c>
      <c r="J111" s="231"/>
      <c r="K111" s="231">
        <f>SUM(K112:K115)</f>
        <v>0</v>
      </c>
      <c r="L111" s="231"/>
      <c r="M111" s="231">
        <f>SUM(M112:M115)</f>
        <v>0</v>
      </c>
      <c r="N111" s="230"/>
      <c r="O111" s="230">
        <f>SUM(O112:O115)</f>
        <v>1.1000000000000001</v>
      </c>
      <c r="P111" s="230"/>
      <c r="Q111" s="230">
        <f>SUM(Q112:Q115)</f>
        <v>0</v>
      </c>
      <c r="R111" s="231"/>
      <c r="S111" s="231"/>
      <c r="T111" s="232"/>
      <c r="U111" s="226"/>
      <c r="V111" s="226">
        <f>SUM(V112:V115)</f>
        <v>1.67</v>
      </c>
      <c r="W111" s="226"/>
      <c r="X111" s="226"/>
      <c r="Y111" s="226"/>
      <c r="AG111" t="s">
        <v>140</v>
      </c>
    </row>
    <row r="112" spans="1:60" outlineLevel="1" x14ac:dyDescent="0.2">
      <c r="A112" s="234">
        <v>55</v>
      </c>
      <c r="B112" s="235" t="s">
        <v>275</v>
      </c>
      <c r="C112" s="253" t="s">
        <v>276</v>
      </c>
      <c r="D112" s="236" t="s">
        <v>143</v>
      </c>
      <c r="E112" s="237">
        <v>0.38850000000000001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2.5249999999999999</v>
      </c>
      <c r="O112" s="237">
        <f>ROUND(E112*N112,2)</f>
        <v>0.98</v>
      </c>
      <c r="P112" s="237">
        <v>0</v>
      </c>
      <c r="Q112" s="237">
        <f>ROUND(E112*P112,2)</f>
        <v>0</v>
      </c>
      <c r="R112" s="239" t="s">
        <v>243</v>
      </c>
      <c r="S112" s="239" t="s">
        <v>145</v>
      </c>
      <c r="T112" s="240" t="s">
        <v>146</v>
      </c>
      <c r="U112" s="224">
        <v>2.3170000000000002</v>
      </c>
      <c r="V112" s="224">
        <f>ROUND(E112*U112,2)</f>
        <v>0.9</v>
      </c>
      <c r="W112" s="224"/>
      <c r="X112" s="224" t="s">
        <v>155</v>
      </c>
      <c r="Y112" s="224" t="s">
        <v>148</v>
      </c>
      <c r="Z112" s="213"/>
      <c r="AA112" s="213"/>
      <c r="AB112" s="213"/>
      <c r="AC112" s="213"/>
      <c r="AD112" s="213"/>
      <c r="AE112" s="213"/>
      <c r="AF112" s="213"/>
      <c r="AG112" s="213" t="s">
        <v>156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4" t="s">
        <v>277</v>
      </c>
      <c r="D113" s="242"/>
      <c r="E113" s="242"/>
      <c r="F113" s="242"/>
      <c r="G113" s="242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151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4">
        <v>56</v>
      </c>
      <c r="B114" s="235" t="s">
        <v>278</v>
      </c>
      <c r="C114" s="253" t="s">
        <v>279</v>
      </c>
      <c r="D114" s="236" t="s">
        <v>162</v>
      </c>
      <c r="E114" s="237">
        <v>2.59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4.7300000000000002E-2</v>
      </c>
      <c r="O114" s="237">
        <f>ROUND(E114*N114,2)</f>
        <v>0.12</v>
      </c>
      <c r="P114" s="237">
        <v>0</v>
      </c>
      <c r="Q114" s="237">
        <f>ROUND(E114*P114,2)</f>
        <v>0</v>
      </c>
      <c r="R114" s="239" t="s">
        <v>243</v>
      </c>
      <c r="S114" s="239" t="s">
        <v>145</v>
      </c>
      <c r="T114" s="240" t="s">
        <v>146</v>
      </c>
      <c r="U114" s="224">
        <v>0.29749999999999999</v>
      </c>
      <c r="V114" s="224">
        <f>ROUND(E114*U114,2)</f>
        <v>0.77</v>
      </c>
      <c r="W114" s="224"/>
      <c r="X114" s="224" t="s">
        <v>155</v>
      </c>
      <c r="Y114" s="224" t="s">
        <v>148</v>
      </c>
      <c r="Z114" s="213"/>
      <c r="AA114" s="213"/>
      <c r="AB114" s="213"/>
      <c r="AC114" s="213"/>
      <c r="AD114" s="213"/>
      <c r="AE114" s="213"/>
      <c r="AF114" s="213"/>
      <c r="AG114" s="213" t="s">
        <v>156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4" t="s">
        <v>280</v>
      </c>
      <c r="D115" s="242"/>
      <c r="E115" s="242"/>
      <c r="F115" s="242"/>
      <c r="G115" s="242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151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">
      <c r="A116" s="227" t="s">
        <v>139</v>
      </c>
      <c r="B116" s="228" t="s">
        <v>83</v>
      </c>
      <c r="C116" s="252" t="s">
        <v>84</v>
      </c>
      <c r="D116" s="229"/>
      <c r="E116" s="230"/>
      <c r="F116" s="231"/>
      <c r="G116" s="231">
        <f>SUMIF(AG117:AG120,"&lt;&gt;NOR",G117:G120)</f>
        <v>0</v>
      </c>
      <c r="H116" s="231"/>
      <c r="I116" s="231">
        <f>SUM(I117:I120)</f>
        <v>0</v>
      </c>
      <c r="J116" s="231"/>
      <c r="K116" s="231">
        <f>SUM(K117:K120)</f>
        <v>0</v>
      </c>
      <c r="L116" s="231"/>
      <c r="M116" s="231">
        <f>SUM(M117:M120)</f>
        <v>0</v>
      </c>
      <c r="N116" s="230"/>
      <c r="O116" s="230">
        <f>SUM(O117:O120)</f>
        <v>0.11</v>
      </c>
      <c r="P116" s="230"/>
      <c r="Q116" s="230">
        <f>SUM(Q117:Q120)</f>
        <v>0</v>
      </c>
      <c r="R116" s="231"/>
      <c r="S116" s="231"/>
      <c r="T116" s="232"/>
      <c r="U116" s="226"/>
      <c r="V116" s="226">
        <f>SUM(V117:V120)</f>
        <v>7.65</v>
      </c>
      <c r="W116" s="226"/>
      <c r="X116" s="226"/>
      <c r="Y116" s="226"/>
      <c r="AG116" t="s">
        <v>140</v>
      </c>
    </row>
    <row r="117" spans="1:60" outlineLevel="1" x14ac:dyDescent="0.2">
      <c r="A117" s="243">
        <v>57</v>
      </c>
      <c r="B117" s="244" t="s">
        <v>281</v>
      </c>
      <c r="C117" s="255" t="s">
        <v>282</v>
      </c>
      <c r="D117" s="245" t="s">
        <v>272</v>
      </c>
      <c r="E117" s="246">
        <v>2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6">
        <v>7.0200000000000002E-3</v>
      </c>
      <c r="O117" s="246">
        <f>ROUND(E117*N117,2)</f>
        <v>0.01</v>
      </c>
      <c r="P117" s="246">
        <v>0</v>
      </c>
      <c r="Q117" s="246">
        <f>ROUND(E117*P117,2)</f>
        <v>0</v>
      </c>
      <c r="R117" s="248" t="s">
        <v>225</v>
      </c>
      <c r="S117" s="248" t="s">
        <v>145</v>
      </c>
      <c r="T117" s="249" t="s">
        <v>146</v>
      </c>
      <c r="U117" s="224">
        <v>1.0940000000000001</v>
      </c>
      <c r="V117" s="224">
        <f>ROUND(E117*U117,2)</f>
        <v>2.19</v>
      </c>
      <c r="W117" s="224"/>
      <c r="X117" s="224" t="s">
        <v>155</v>
      </c>
      <c r="Y117" s="224" t="s">
        <v>148</v>
      </c>
      <c r="Z117" s="213"/>
      <c r="AA117" s="213"/>
      <c r="AB117" s="213"/>
      <c r="AC117" s="213"/>
      <c r="AD117" s="213"/>
      <c r="AE117" s="213"/>
      <c r="AF117" s="213"/>
      <c r="AG117" s="213" t="s">
        <v>156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3">
        <v>58</v>
      </c>
      <c r="B118" s="244" t="s">
        <v>283</v>
      </c>
      <c r="C118" s="255" t="s">
        <v>284</v>
      </c>
      <c r="D118" s="245" t="s">
        <v>272</v>
      </c>
      <c r="E118" s="246">
        <v>2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21</v>
      </c>
      <c r="M118" s="248">
        <f>G118*(1+L118/100)</f>
        <v>0</v>
      </c>
      <c r="N118" s="246">
        <v>4.8000000000000001E-2</v>
      </c>
      <c r="O118" s="246">
        <f>ROUND(E118*N118,2)</f>
        <v>0.1</v>
      </c>
      <c r="P118" s="246">
        <v>0</v>
      </c>
      <c r="Q118" s="246">
        <f>ROUND(E118*P118,2)</f>
        <v>0</v>
      </c>
      <c r="R118" s="248"/>
      <c r="S118" s="248" t="s">
        <v>285</v>
      </c>
      <c r="T118" s="249" t="s">
        <v>286</v>
      </c>
      <c r="U118" s="224">
        <v>0</v>
      </c>
      <c r="V118" s="224">
        <f>ROUND(E118*U118,2)</f>
        <v>0</v>
      </c>
      <c r="W118" s="224"/>
      <c r="X118" s="224" t="s">
        <v>287</v>
      </c>
      <c r="Y118" s="224" t="s">
        <v>148</v>
      </c>
      <c r="Z118" s="213"/>
      <c r="AA118" s="213"/>
      <c r="AB118" s="213"/>
      <c r="AC118" s="213"/>
      <c r="AD118" s="213"/>
      <c r="AE118" s="213"/>
      <c r="AF118" s="213"/>
      <c r="AG118" s="213" t="s">
        <v>288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3">
        <v>59</v>
      </c>
      <c r="B119" s="244" t="s">
        <v>289</v>
      </c>
      <c r="C119" s="255" t="s">
        <v>290</v>
      </c>
      <c r="D119" s="245" t="s">
        <v>168</v>
      </c>
      <c r="E119" s="246">
        <v>140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21</v>
      </c>
      <c r="M119" s="248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8" t="s">
        <v>225</v>
      </c>
      <c r="S119" s="248" t="s">
        <v>145</v>
      </c>
      <c r="T119" s="249" t="s">
        <v>146</v>
      </c>
      <c r="U119" s="224">
        <v>2.5999999999999999E-2</v>
      </c>
      <c r="V119" s="224">
        <f>ROUND(E119*U119,2)</f>
        <v>3.64</v>
      </c>
      <c r="W119" s="224"/>
      <c r="X119" s="224" t="s">
        <v>155</v>
      </c>
      <c r="Y119" s="224" t="s">
        <v>148</v>
      </c>
      <c r="Z119" s="213"/>
      <c r="AA119" s="213"/>
      <c r="AB119" s="213"/>
      <c r="AC119" s="213"/>
      <c r="AD119" s="213"/>
      <c r="AE119" s="213"/>
      <c r="AF119" s="213"/>
      <c r="AG119" s="213" t="s">
        <v>156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3">
        <v>60</v>
      </c>
      <c r="B120" s="244" t="s">
        <v>291</v>
      </c>
      <c r="C120" s="255" t="s">
        <v>292</v>
      </c>
      <c r="D120" s="245" t="s">
        <v>168</v>
      </c>
      <c r="E120" s="246">
        <v>70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21</v>
      </c>
      <c r="M120" s="248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8" t="s">
        <v>225</v>
      </c>
      <c r="S120" s="248" t="s">
        <v>146</v>
      </c>
      <c r="T120" s="249" t="s">
        <v>146</v>
      </c>
      <c r="U120" s="224">
        <v>2.5999999999999999E-2</v>
      </c>
      <c r="V120" s="224">
        <f>ROUND(E120*U120,2)</f>
        <v>1.82</v>
      </c>
      <c r="W120" s="224"/>
      <c r="X120" s="224" t="s">
        <v>155</v>
      </c>
      <c r="Y120" s="224" t="s">
        <v>148</v>
      </c>
      <c r="Z120" s="213"/>
      <c r="AA120" s="213"/>
      <c r="AB120" s="213"/>
      <c r="AC120" s="213"/>
      <c r="AD120" s="213"/>
      <c r="AE120" s="213"/>
      <c r="AF120" s="213"/>
      <c r="AG120" s="213" t="s">
        <v>156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x14ac:dyDescent="0.2">
      <c r="A121" s="227" t="s">
        <v>139</v>
      </c>
      <c r="B121" s="228" t="s">
        <v>85</v>
      </c>
      <c r="C121" s="252" t="s">
        <v>86</v>
      </c>
      <c r="D121" s="229"/>
      <c r="E121" s="230"/>
      <c r="F121" s="231"/>
      <c r="G121" s="231">
        <f>SUMIF(AG122:AG122,"&lt;&gt;NOR",G122:G122)</f>
        <v>0</v>
      </c>
      <c r="H121" s="231"/>
      <c r="I121" s="231">
        <f>SUM(I122:I122)</f>
        <v>0</v>
      </c>
      <c r="J121" s="231"/>
      <c r="K121" s="231">
        <f>SUM(K122:K122)</f>
        <v>0</v>
      </c>
      <c r="L121" s="231"/>
      <c r="M121" s="231">
        <f>SUM(M122:M122)</f>
        <v>0</v>
      </c>
      <c r="N121" s="230"/>
      <c r="O121" s="230">
        <f>SUM(O122:O122)</f>
        <v>0</v>
      </c>
      <c r="P121" s="230"/>
      <c r="Q121" s="230">
        <f>SUM(Q122:Q122)</f>
        <v>1.41</v>
      </c>
      <c r="R121" s="231"/>
      <c r="S121" s="231"/>
      <c r="T121" s="232"/>
      <c r="U121" s="226"/>
      <c r="V121" s="226">
        <f>SUM(V122:V122)</f>
        <v>5.82</v>
      </c>
      <c r="W121" s="226"/>
      <c r="X121" s="226"/>
      <c r="Y121" s="226"/>
      <c r="AG121" t="s">
        <v>140</v>
      </c>
    </row>
    <row r="122" spans="1:60" ht="22.5" outlineLevel="1" x14ac:dyDescent="0.2">
      <c r="A122" s="243">
        <v>61</v>
      </c>
      <c r="B122" s="244" t="s">
        <v>293</v>
      </c>
      <c r="C122" s="255" t="s">
        <v>294</v>
      </c>
      <c r="D122" s="245" t="s">
        <v>143</v>
      </c>
      <c r="E122" s="246">
        <v>0.64200000000000002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6">
        <v>0</v>
      </c>
      <c r="O122" s="246">
        <f>ROUND(E122*N122,2)</f>
        <v>0</v>
      </c>
      <c r="P122" s="246">
        <v>2.2000000000000002</v>
      </c>
      <c r="Q122" s="246">
        <f>ROUND(E122*P122,2)</f>
        <v>1.41</v>
      </c>
      <c r="R122" s="248" t="s">
        <v>295</v>
      </c>
      <c r="S122" s="248" t="s">
        <v>145</v>
      </c>
      <c r="T122" s="249" t="s">
        <v>146</v>
      </c>
      <c r="U122" s="224">
        <v>9.07</v>
      </c>
      <c r="V122" s="224">
        <f>ROUND(E122*U122,2)</f>
        <v>5.82</v>
      </c>
      <c r="W122" s="224"/>
      <c r="X122" s="224" t="s">
        <v>155</v>
      </c>
      <c r="Y122" s="224" t="s">
        <v>148</v>
      </c>
      <c r="Z122" s="213"/>
      <c r="AA122" s="213"/>
      <c r="AB122" s="213"/>
      <c r="AC122" s="213"/>
      <c r="AD122" s="213"/>
      <c r="AE122" s="213"/>
      <c r="AF122" s="213"/>
      <c r="AG122" s="213" t="s">
        <v>156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7" t="s">
        <v>139</v>
      </c>
      <c r="B123" s="228" t="s">
        <v>87</v>
      </c>
      <c r="C123" s="252" t="s">
        <v>88</v>
      </c>
      <c r="D123" s="229"/>
      <c r="E123" s="230"/>
      <c r="F123" s="231"/>
      <c r="G123" s="231">
        <f>SUMIF(AG124:AG127,"&lt;&gt;NOR",G124:G127)</f>
        <v>0</v>
      </c>
      <c r="H123" s="231"/>
      <c r="I123" s="231">
        <f>SUM(I124:I127)</f>
        <v>0</v>
      </c>
      <c r="J123" s="231"/>
      <c r="K123" s="231">
        <f>SUM(K124:K127)</f>
        <v>0</v>
      </c>
      <c r="L123" s="231"/>
      <c r="M123" s="231">
        <f>SUM(M124:M127)</f>
        <v>0</v>
      </c>
      <c r="N123" s="230"/>
      <c r="O123" s="230">
        <f>SUM(O124:O127)</f>
        <v>0</v>
      </c>
      <c r="P123" s="230"/>
      <c r="Q123" s="230">
        <f>SUM(Q124:Q127)</f>
        <v>0.01</v>
      </c>
      <c r="R123" s="231"/>
      <c r="S123" s="231"/>
      <c r="T123" s="232"/>
      <c r="U123" s="226"/>
      <c r="V123" s="226">
        <f>SUM(V124:V127)</f>
        <v>21.5</v>
      </c>
      <c r="W123" s="226"/>
      <c r="X123" s="226"/>
      <c r="Y123" s="226"/>
      <c r="AG123" t="s">
        <v>140</v>
      </c>
    </row>
    <row r="124" spans="1:60" outlineLevel="1" x14ac:dyDescent="0.2">
      <c r="A124" s="243">
        <v>62</v>
      </c>
      <c r="B124" s="244" t="s">
        <v>296</v>
      </c>
      <c r="C124" s="255" t="s">
        <v>297</v>
      </c>
      <c r="D124" s="245" t="s">
        <v>168</v>
      </c>
      <c r="E124" s="246">
        <v>0.6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21</v>
      </c>
      <c r="M124" s="248">
        <f>G124*(1+L124/100)</f>
        <v>0</v>
      </c>
      <c r="N124" s="246">
        <v>0</v>
      </c>
      <c r="O124" s="246">
        <f>ROUND(E124*N124,2)</f>
        <v>0</v>
      </c>
      <c r="P124" s="246">
        <v>2.8700000000000002E-3</v>
      </c>
      <c r="Q124" s="246">
        <f>ROUND(E124*P124,2)</f>
        <v>0</v>
      </c>
      <c r="R124" s="248" t="s">
        <v>295</v>
      </c>
      <c r="S124" s="248" t="s">
        <v>145</v>
      </c>
      <c r="T124" s="249" t="s">
        <v>146</v>
      </c>
      <c r="U124" s="224">
        <v>4.5999999999999996</v>
      </c>
      <c r="V124" s="224">
        <f>ROUND(E124*U124,2)</f>
        <v>2.76</v>
      </c>
      <c r="W124" s="224"/>
      <c r="X124" s="224" t="s">
        <v>155</v>
      </c>
      <c r="Y124" s="224" t="s">
        <v>148</v>
      </c>
      <c r="Z124" s="213"/>
      <c r="AA124" s="213"/>
      <c r="AB124" s="213"/>
      <c r="AC124" s="213"/>
      <c r="AD124" s="213"/>
      <c r="AE124" s="213"/>
      <c r="AF124" s="213"/>
      <c r="AG124" s="213" t="s">
        <v>156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43">
        <v>63</v>
      </c>
      <c r="B125" s="244" t="s">
        <v>298</v>
      </c>
      <c r="C125" s="255" t="s">
        <v>299</v>
      </c>
      <c r="D125" s="245" t="s">
        <v>168</v>
      </c>
      <c r="E125" s="246">
        <v>0.6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6">
        <v>1.0000000000000001E-5</v>
      </c>
      <c r="O125" s="246">
        <f>ROUND(E125*N125,2)</f>
        <v>0</v>
      </c>
      <c r="P125" s="246">
        <v>0</v>
      </c>
      <c r="Q125" s="246">
        <f>ROUND(E125*P125,2)</f>
        <v>0</v>
      </c>
      <c r="R125" s="248" t="s">
        <v>295</v>
      </c>
      <c r="S125" s="248" t="s">
        <v>145</v>
      </c>
      <c r="T125" s="249" t="s">
        <v>146</v>
      </c>
      <c r="U125" s="224">
        <v>1.4890000000000001</v>
      </c>
      <c r="V125" s="224">
        <f>ROUND(E125*U125,2)</f>
        <v>0.89</v>
      </c>
      <c r="W125" s="224"/>
      <c r="X125" s="224" t="s">
        <v>155</v>
      </c>
      <c r="Y125" s="224" t="s">
        <v>148</v>
      </c>
      <c r="Z125" s="213"/>
      <c r="AA125" s="213"/>
      <c r="AB125" s="213"/>
      <c r="AC125" s="213"/>
      <c r="AD125" s="213"/>
      <c r="AE125" s="213"/>
      <c r="AF125" s="213"/>
      <c r="AG125" s="213" t="s">
        <v>156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3">
        <v>64</v>
      </c>
      <c r="B126" s="244" t="s">
        <v>300</v>
      </c>
      <c r="C126" s="255" t="s">
        <v>301</v>
      </c>
      <c r="D126" s="245" t="s">
        <v>168</v>
      </c>
      <c r="E126" s="246">
        <v>1.2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6">
        <v>1.0000000000000001E-5</v>
      </c>
      <c r="O126" s="246">
        <f>ROUND(E126*N126,2)</f>
        <v>0</v>
      </c>
      <c r="P126" s="246">
        <v>0</v>
      </c>
      <c r="Q126" s="246">
        <f>ROUND(E126*P126,2)</f>
        <v>0</v>
      </c>
      <c r="R126" s="248"/>
      <c r="S126" s="248" t="s">
        <v>285</v>
      </c>
      <c r="T126" s="249" t="s">
        <v>286</v>
      </c>
      <c r="U126" s="224">
        <v>0</v>
      </c>
      <c r="V126" s="224">
        <f>ROUND(E126*U126,2)</f>
        <v>0</v>
      </c>
      <c r="W126" s="224"/>
      <c r="X126" s="224" t="s">
        <v>155</v>
      </c>
      <c r="Y126" s="224" t="s">
        <v>148</v>
      </c>
      <c r="Z126" s="213"/>
      <c r="AA126" s="213"/>
      <c r="AB126" s="213"/>
      <c r="AC126" s="213"/>
      <c r="AD126" s="213"/>
      <c r="AE126" s="213"/>
      <c r="AF126" s="213"/>
      <c r="AG126" s="213" t="s">
        <v>156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3">
        <v>65</v>
      </c>
      <c r="B127" s="244" t="s">
        <v>302</v>
      </c>
      <c r="C127" s="255" t="s">
        <v>303</v>
      </c>
      <c r="D127" s="245" t="s">
        <v>168</v>
      </c>
      <c r="E127" s="246">
        <v>11.9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21</v>
      </c>
      <c r="M127" s="248">
        <f>G127*(1+L127/100)</f>
        <v>0</v>
      </c>
      <c r="N127" s="246">
        <v>0</v>
      </c>
      <c r="O127" s="246">
        <f>ROUND(E127*N127,2)</f>
        <v>0</v>
      </c>
      <c r="P127" s="246">
        <v>4.6000000000000001E-4</v>
      </c>
      <c r="Q127" s="246">
        <f>ROUND(E127*P127,2)</f>
        <v>0.01</v>
      </c>
      <c r="R127" s="248" t="s">
        <v>295</v>
      </c>
      <c r="S127" s="248" t="s">
        <v>145</v>
      </c>
      <c r="T127" s="249" t="s">
        <v>146</v>
      </c>
      <c r="U127" s="224">
        <v>1.5</v>
      </c>
      <c r="V127" s="224">
        <f>ROUND(E127*U127,2)</f>
        <v>17.850000000000001</v>
      </c>
      <c r="W127" s="224"/>
      <c r="X127" s="224" t="s">
        <v>155</v>
      </c>
      <c r="Y127" s="224" t="s">
        <v>148</v>
      </c>
      <c r="Z127" s="213"/>
      <c r="AA127" s="213"/>
      <c r="AB127" s="213"/>
      <c r="AC127" s="213"/>
      <c r="AD127" s="213"/>
      <c r="AE127" s="213"/>
      <c r="AF127" s="213"/>
      <c r="AG127" s="213" t="s">
        <v>156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227" t="s">
        <v>139</v>
      </c>
      <c r="B128" s="228" t="s">
        <v>89</v>
      </c>
      <c r="C128" s="252" t="s">
        <v>90</v>
      </c>
      <c r="D128" s="229"/>
      <c r="E128" s="230"/>
      <c r="F128" s="231"/>
      <c r="G128" s="231">
        <f>SUMIF(AG129:AG130,"&lt;&gt;NOR",G129:G130)</f>
        <v>0</v>
      </c>
      <c r="H128" s="231"/>
      <c r="I128" s="231">
        <f>SUM(I129:I130)</f>
        <v>0</v>
      </c>
      <c r="J128" s="231"/>
      <c r="K128" s="231">
        <f>SUM(K129:K130)</f>
        <v>0</v>
      </c>
      <c r="L128" s="231"/>
      <c r="M128" s="231">
        <f>SUM(M129:M130)</f>
        <v>0</v>
      </c>
      <c r="N128" s="230"/>
      <c r="O128" s="230">
        <f>SUM(O129:O130)</f>
        <v>0</v>
      </c>
      <c r="P128" s="230"/>
      <c r="Q128" s="230">
        <f>SUM(Q129:Q130)</f>
        <v>0</v>
      </c>
      <c r="R128" s="231"/>
      <c r="S128" s="231"/>
      <c r="T128" s="232"/>
      <c r="U128" s="226"/>
      <c r="V128" s="226">
        <f>SUM(V129:V130)</f>
        <v>34.04</v>
      </c>
      <c r="W128" s="226"/>
      <c r="X128" s="226"/>
      <c r="Y128" s="226"/>
      <c r="AG128" t="s">
        <v>140</v>
      </c>
    </row>
    <row r="129" spans="1:60" outlineLevel="1" x14ac:dyDescent="0.2">
      <c r="A129" s="234">
        <v>66</v>
      </c>
      <c r="B129" s="235" t="s">
        <v>304</v>
      </c>
      <c r="C129" s="253" t="s">
        <v>305</v>
      </c>
      <c r="D129" s="236" t="s">
        <v>252</v>
      </c>
      <c r="E129" s="237">
        <v>91.269080000000002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9" t="s">
        <v>225</v>
      </c>
      <c r="S129" s="239" t="s">
        <v>145</v>
      </c>
      <c r="T129" s="240" t="s">
        <v>146</v>
      </c>
      <c r="U129" s="224">
        <v>0.373</v>
      </c>
      <c r="V129" s="224">
        <f>ROUND(E129*U129,2)</f>
        <v>34.04</v>
      </c>
      <c r="W129" s="224"/>
      <c r="X129" s="224" t="s">
        <v>306</v>
      </c>
      <c r="Y129" s="224" t="s">
        <v>148</v>
      </c>
      <c r="Z129" s="213"/>
      <c r="AA129" s="213"/>
      <c r="AB129" s="213"/>
      <c r="AC129" s="213"/>
      <c r="AD129" s="213"/>
      <c r="AE129" s="213"/>
      <c r="AF129" s="213"/>
      <c r="AG129" s="213" t="s">
        <v>307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2" x14ac:dyDescent="0.2">
      <c r="A130" s="220"/>
      <c r="B130" s="221"/>
      <c r="C130" s="254" t="s">
        <v>308</v>
      </c>
      <c r="D130" s="242"/>
      <c r="E130" s="242"/>
      <c r="F130" s="242"/>
      <c r="G130" s="242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151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41" t="str">
        <f>C130</f>
        <v>svařovaných (vodovody, plynovody, teplovody, shybky, produktovody - 827 1.2, 827 2.2, 827 4.2, 827 5.2, 827 6.2) včetně drobných objektů,</v>
      </c>
      <c r="BB130" s="213"/>
      <c r="BC130" s="213"/>
      <c r="BD130" s="213"/>
      <c r="BE130" s="213"/>
      <c r="BF130" s="213"/>
      <c r="BG130" s="213"/>
      <c r="BH130" s="213"/>
    </row>
    <row r="131" spans="1:60" x14ac:dyDescent="0.2">
      <c r="A131" s="227" t="s">
        <v>139</v>
      </c>
      <c r="B131" s="228" t="s">
        <v>91</v>
      </c>
      <c r="C131" s="252" t="s">
        <v>92</v>
      </c>
      <c r="D131" s="229"/>
      <c r="E131" s="230"/>
      <c r="F131" s="231"/>
      <c r="G131" s="231">
        <f>SUMIF(AG132:AG134,"&lt;&gt;NOR",G132:G134)</f>
        <v>0</v>
      </c>
      <c r="H131" s="231"/>
      <c r="I131" s="231">
        <f>SUM(I132:I134)</f>
        <v>0</v>
      </c>
      <c r="J131" s="231"/>
      <c r="K131" s="231">
        <f>SUM(K132:K134)</f>
        <v>0</v>
      </c>
      <c r="L131" s="231"/>
      <c r="M131" s="231">
        <f>SUM(M132:M134)</f>
        <v>0</v>
      </c>
      <c r="N131" s="230"/>
      <c r="O131" s="230">
        <f>SUM(O132:O134)</f>
        <v>0.01</v>
      </c>
      <c r="P131" s="230"/>
      <c r="Q131" s="230">
        <f>SUM(Q132:Q134)</f>
        <v>0</v>
      </c>
      <c r="R131" s="231"/>
      <c r="S131" s="231"/>
      <c r="T131" s="232"/>
      <c r="U131" s="226"/>
      <c r="V131" s="226">
        <f>SUM(V132:V134)</f>
        <v>1.97</v>
      </c>
      <c r="W131" s="226"/>
      <c r="X131" s="226"/>
      <c r="Y131" s="226"/>
      <c r="AG131" t="s">
        <v>140</v>
      </c>
    </row>
    <row r="132" spans="1:60" outlineLevel="1" x14ac:dyDescent="0.2">
      <c r="A132" s="234">
        <v>67</v>
      </c>
      <c r="B132" s="235" t="s">
        <v>309</v>
      </c>
      <c r="C132" s="253" t="s">
        <v>310</v>
      </c>
      <c r="D132" s="236" t="s">
        <v>162</v>
      </c>
      <c r="E132" s="237">
        <v>3.96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7">
        <v>3.5799999999999998E-3</v>
      </c>
      <c r="O132" s="237">
        <f>ROUND(E132*N132,2)</f>
        <v>0.01</v>
      </c>
      <c r="P132" s="237">
        <v>0</v>
      </c>
      <c r="Q132" s="237">
        <f>ROUND(E132*P132,2)</f>
        <v>0</v>
      </c>
      <c r="R132" s="239" t="s">
        <v>311</v>
      </c>
      <c r="S132" s="239" t="s">
        <v>145</v>
      </c>
      <c r="T132" s="240" t="s">
        <v>146</v>
      </c>
      <c r="U132" s="224">
        <v>0.498</v>
      </c>
      <c r="V132" s="224">
        <f>ROUND(E132*U132,2)</f>
        <v>1.97</v>
      </c>
      <c r="W132" s="224"/>
      <c r="X132" s="224" t="s">
        <v>155</v>
      </c>
      <c r="Y132" s="224" t="s">
        <v>148</v>
      </c>
      <c r="Z132" s="213"/>
      <c r="AA132" s="213"/>
      <c r="AB132" s="213"/>
      <c r="AC132" s="213"/>
      <c r="AD132" s="213"/>
      <c r="AE132" s="213"/>
      <c r="AF132" s="213"/>
      <c r="AG132" s="213" t="s">
        <v>312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>
        <v>68</v>
      </c>
      <c r="B133" s="221" t="s">
        <v>313</v>
      </c>
      <c r="C133" s="256" t="s">
        <v>314</v>
      </c>
      <c r="D133" s="222" t="s">
        <v>0</v>
      </c>
      <c r="E133" s="250"/>
      <c r="F133" s="225"/>
      <c r="G133" s="224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3">
        <v>0</v>
      </c>
      <c r="O133" s="223">
        <f>ROUND(E133*N133,2)</f>
        <v>0</v>
      </c>
      <c r="P133" s="223">
        <v>0</v>
      </c>
      <c r="Q133" s="223">
        <f>ROUND(E133*P133,2)</f>
        <v>0</v>
      </c>
      <c r="R133" s="224" t="s">
        <v>311</v>
      </c>
      <c r="S133" s="224" t="s">
        <v>145</v>
      </c>
      <c r="T133" s="224" t="s">
        <v>146</v>
      </c>
      <c r="U133" s="224">
        <v>0</v>
      </c>
      <c r="V133" s="224">
        <f>ROUND(E133*U133,2)</f>
        <v>0</v>
      </c>
      <c r="W133" s="224"/>
      <c r="X133" s="224" t="s">
        <v>306</v>
      </c>
      <c r="Y133" s="224" t="s">
        <v>148</v>
      </c>
      <c r="Z133" s="213"/>
      <c r="AA133" s="213"/>
      <c r="AB133" s="213"/>
      <c r="AC133" s="213"/>
      <c r="AD133" s="213"/>
      <c r="AE133" s="213"/>
      <c r="AF133" s="213"/>
      <c r="AG133" s="213" t="s">
        <v>307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7" t="s">
        <v>315</v>
      </c>
      <c r="D134" s="251"/>
      <c r="E134" s="251"/>
      <c r="F134" s="251"/>
      <c r="G134" s="251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151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227" t="s">
        <v>139</v>
      </c>
      <c r="B135" s="228" t="s">
        <v>103</v>
      </c>
      <c r="C135" s="252" t="s">
        <v>104</v>
      </c>
      <c r="D135" s="229"/>
      <c r="E135" s="230"/>
      <c r="F135" s="231"/>
      <c r="G135" s="231">
        <f>SUMIF(AG136:AG146,"&lt;&gt;NOR",G136:G146)</f>
        <v>0</v>
      </c>
      <c r="H135" s="231"/>
      <c r="I135" s="231">
        <f>SUM(I136:I146)</f>
        <v>0</v>
      </c>
      <c r="J135" s="231"/>
      <c r="K135" s="231">
        <f>SUM(K136:K146)</f>
        <v>0</v>
      </c>
      <c r="L135" s="231"/>
      <c r="M135" s="231">
        <f>SUM(M136:M146)</f>
        <v>0</v>
      </c>
      <c r="N135" s="230"/>
      <c r="O135" s="230">
        <f>SUM(O136:O146)</f>
        <v>0.29000000000000004</v>
      </c>
      <c r="P135" s="230"/>
      <c r="Q135" s="230">
        <f>SUM(Q136:Q146)</f>
        <v>0</v>
      </c>
      <c r="R135" s="231"/>
      <c r="S135" s="231"/>
      <c r="T135" s="232"/>
      <c r="U135" s="226"/>
      <c r="V135" s="226">
        <f>SUM(V136:V146)</f>
        <v>28.57</v>
      </c>
      <c r="W135" s="226"/>
      <c r="X135" s="226"/>
      <c r="Y135" s="226"/>
      <c r="AG135" t="s">
        <v>140</v>
      </c>
    </row>
    <row r="136" spans="1:60" outlineLevel="1" x14ac:dyDescent="0.2">
      <c r="A136" s="243">
        <v>69</v>
      </c>
      <c r="B136" s="244" t="s">
        <v>316</v>
      </c>
      <c r="C136" s="255" t="s">
        <v>317</v>
      </c>
      <c r="D136" s="245" t="s">
        <v>168</v>
      </c>
      <c r="E136" s="246">
        <v>140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8"/>
      <c r="S136" s="248" t="s">
        <v>145</v>
      </c>
      <c r="T136" s="249" t="s">
        <v>146</v>
      </c>
      <c r="U136" s="224">
        <v>7.6670000000000002E-2</v>
      </c>
      <c r="V136" s="224">
        <f>ROUND(E136*U136,2)</f>
        <v>10.73</v>
      </c>
      <c r="W136" s="224"/>
      <c r="X136" s="224" t="s">
        <v>155</v>
      </c>
      <c r="Y136" s="224" t="s">
        <v>148</v>
      </c>
      <c r="Z136" s="213"/>
      <c r="AA136" s="213"/>
      <c r="AB136" s="213"/>
      <c r="AC136" s="213"/>
      <c r="AD136" s="213"/>
      <c r="AE136" s="213"/>
      <c r="AF136" s="213"/>
      <c r="AG136" s="213" t="s">
        <v>318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3">
        <v>70</v>
      </c>
      <c r="B137" s="244" t="s">
        <v>319</v>
      </c>
      <c r="C137" s="255" t="s">
        <v>320</v>
      </c>
      <c r="D137" s="245" t="s">
        <v>168</v>
      </c>
      <c r="E137" s="246">
        <v>140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6">
        <v>1.9E-3</v>
      </c>
      <c r="O137" s="246">
        <f>ROUND(E137*N137,2)</f>
        <v>0.27</v>
      </c>
      <c r="P137" s="246">
        <v>0</v>
      </c>
      <c r="Q137" s="246">
        <f>ROUND(E137*P137,2)</f>
        <v>0</v>
      </c>
      <c r="R137" s="248" t="s">
        <v>321</v>
      </c>
      <c r="S137" s="248" t="s">
        <v>145</v>
      </c>
      <c r="T137" s="249" t="s">
        <v>146</v>
      </c>
      <c r="U137" s="224">
        <v>0</v>
      </c>
      <c r="V137" s="224">
        <f>ROUND(E137*U137,2)</f>
        <v>0</v>
      </c>
      <c r="W137" s="224"/>
      <c r="X137" s="224" t="s">
        <v>287</v>
      </c>
      <c r="Y137" s="224" t="s">
        <v>148</v>
      </c>
      <c r="Z137" s="213"/>
      <c r="AA137" s="213"/>
      <c r="AB137" s="213"/>
      <c r="AC137" s="213"/>
      <c r="AD137" s="213"/>
      <c r="AE137" s="213"/>
      <c r="AF137" s="213"/>
      <c r="AG137" s="213" t="s">
        <v>288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3">
        <v>71</v>
      </c>
      <c r="B138" s="244" t="s">
        <v>322</v>
      </c>
      <c r="C138" s="255" t="s">
        <v>323</v>
      </c>
      <c r="D138" s="245" t="s">
        <v>168</v>
      </c>
      <c r="E138" s="246">
        <v>2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8"/>
      <c r="S138" s="248" t="s">
        <v>145</v>
      </c>
      <c r="T138" s="249" t="s">
        <v>146</v>
      </c>
      <c r="U138" s="224">
        <v>0.12</v>
      </c>
      <c r="V138" s="224">
        <f>ROUND(E138*U138,2)</f>
        <v>0.24</v>
      </c>
      <c r="W138" s="224"/>
      <c r="X138" s="224" t="s">
        <v>155</v>
      </c>
      <c r="Y138" s="224" t="s">
        <v>148</v>
      </c>
      <c r="Z138" s="213"/>
      <c r="AA138" s="213"/>
      <c r="AB138" s="213"/>
      <c r="AC138" s="213"/>
      <c r="AD138" s="213"/>
      <c r="AE138" s="213"/>
      <c r="AF138" s="213"/>
      <c r="AG138" s="213" t="s">
        <v>318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3">
        <v>72</v>
      </c>
      <c r="B139" s="244" t="s">
        <v>324</v>
      </c>
      <c r="C139" s="255" t="s">
        <v>325</v>
      </c>
      <c r="D139" s="245" t="s">
        <v>272</v>
      </c>
      <c r="E139" s="246">
        <v>2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8.9999999999999998E-4</v>
      </c>
      <c r="O139" s="246">
        <f>ROUND(E139*N139,2)</f>
        <v>0</v>
      </c>
      <c r="P139" s="246">
        <v>0</v>
      </c>
      <c r="Q139" s="246">
        <f>ROUND(E139*P139,2)</f>
        <v>0</v>
      </c>
      <c r="R139" s="248" t="s">
        <v>321</v>
      </c>
      <c r="S139" s="248" t="s">
        <v>145</v>
      </c>
      <c r="T139" s="249" t="s">
        <v>146</v>
      </c>
      <c r="U139" s="224">
        <v>0</v>
      </c>
      <c r="V139" s="224">
        <f>ROUND(E139*U139,2)</f>
        <v>0</v>
      </c>
      <c r="W139" s="224"/>
      <c r="X139" s="224" t="s">
        <v>287</v>
      </c>
      <c r="Y139" s="224" t="s">
        <v>148</v>
      </c>
      <c r="Z139" s="213"/>
      <c r="AA139" s="213"/>
      <c r="AB139" s="213"/>
      <c r="AC139" s="213"/>
      <c r="AD139" s="213"/>
      <c r="AE139" s="213"/>
      <c r="AF139" s="213"/>
      <c r="AG139" s="213" t="s">
        <v>288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3">
        <v>73</v>
      </c>
      <c r="B140" s="244" t="s">
        <v>326</v>
      </c>
      <c r="C140" s="255" t="s">
        <v>327</v>
      </c>
      <c r="D140" s="245" t="s">
        <v>272</v>
      </c>
      <c r="E140" s="246">
        <v>8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8"/>
      <c r="S140" s="248" t="s">
        <v>145</v>
      </c>
      <c r="T140" s="249" t="s">
        <v>146</v>
      </c>
      <c r="U140" s="224">
        <v>9.3329999999999996E-2</v>
      </c>
      <c r="V140" s="224">
        <f>ROUND(E140*U140,2)</f>
        <v>0.75</v>
      </c>
      <c r="W140" s="224"/>
      <c r="X140" s="224" t="s">
        <v>155</v>
      </c>
      <c r="Y140" s="224" t="s">
        <v>148</v>
      </c>
      <c r="Z140" s="213"/>
      <c r="AA140" s="213"/>
      <c r="AB140" s="213"/>
      <c r="AC140" s="213"/>
      <c r="AD140" s="213"/>
      <c r="AE140" s="213"/>
      <c r="AF140" s="213"/>
      <c r="AG140" s="213" t="s">
        <v>318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3">
        <v>74</v>
      </c>
      <c r="B141" s="244" t="s">
        <v>328</v>
      </c>
      <c r="C141" s="255" t="s">
        <v>329</v>
      </c>
      <c r="D141" s="245" t="s">
        <v>272</v>
      </c>
      <c r="E141" s="246">
        <v>8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8" t="s">
        <v>321</v>
      </c>
      <c r="S141" s="248" t="s">
        <v>145</v>
      </c>
      <c r="T141" s="249" t="s">
        <v>146</v>
      </c>
      <c r="U141" s="224">
        <v>0</v>
      </c>
      <c r="V141" s="224">
        <f>ROUND(E141*U141,2)</f>
        <v>0</v>
      </c>
      <c r="W141" s="224"/>
      <c r="X141" s="224" t="s">
        <v>287</v>
      </c>
      <c r="Y141" s="224" t="s">
        <v>148</v>
      </c>
      <c r="Z141" s="213"/>
      <c r="AA141" s="213"/>
      <c r="AB141" s="213"/>
      <c r="AC141" s="213"/>
      <c r="AD141" s="213"/>
      <c r="AE141" s="213"/>
      <c r="AF141" s="213"/>
      <c r="AG141" s="213" t="s">
        <v>288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3">
        <v>75</v>
      </c>
      <c r="B142" s="244" t="s">
        <v>330</v>
      </c>
      <c r="C142" s="255" t="s">
        <v>331</v>
      </c>
      <c r="D142" s="245" t="s">
        <v>272</v>
      </c>
      <c r="E142" s="246">
        <v>12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6">
        <v>8.9999999999999998E-4</v>
      </c>
      <c r="O142" s="246">
        <f>ROUND(E142*N142,2)</f>
        <v>0.01</v>
      </c>
      <c r="P142" s="246">
        <v>0</v>
      </c>
      <c r="Q142" s="246">
        <f>ROUND(E142*P142,2)</f>
        <v>0</v>
      </c>
      <c r="R142" s="248" t="s">
        <v>321</v>
      </c>
      <c r="S142" s="248" t="s">
        <v>145</v>
      </c>
      <c r="T142" s="249" t="s">
        <v>146</v>
      </c>
      <c r="U142" s="224">
        <v>0</v>
      </c>
      <c r="V142" s="224">
        <f>ROUND(E142*U142,2)</f>
        <v>0</v>
      </c>
      <c r="W142" s="224"/>
      <c r="X142" s="224" t="s">
        <v>287</v>
      </c>
      <c r="Y142" s="224" t="s">
        <v>148</v>
      </c>
      <c r="Z142" s="213"/>
      <c r="AA142" s="213"/>
      <c r="AB142" s="213"/>
      <c r="AC142" s="213"/>
      <c r="AD142" s="213"/>
      <c r="AE142" s="213"/>
      <c r="AF142" s="213"/>
      <c r="AG142" s="213" t="s">
        <v>288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3">
        <v>76</v>
      </c>
      <c r="B143" s="244" t="s">
        <v>332</v>
      </c>
      <c r="C143" s="255" t="s">
        <v>333</v>
      </c>
      <c r="D143" s="245" t="s">
        <v>168</v>
      </c>
      <c r="E143" s="246">
        <v>140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8"/>
      <c r="S143" s="248" t="s">
        <v>145</v>
      </c>
      <c r="T143" s="249" t="s">
        <v>146</v>
      </c>
      <c r="U143" s="224">
        <v>0.01</v>
      </c>
      <c r="V143" s="224">
        <f>ROUND(E143*U143,2)</f>
        <v>1.4</v>
      </c>
      <c r="W143" s="224"/>
      <c r="X143" s="224" t="s">
        <v>155</v>
      </c>
      <c r="Y143" s="224" t="s">
        <v>148</v>
      </c>
      <c r="Z143" s="213"/>
      <c r="AA143" s="213"/>
      <c r="AB143" s="213"/>
      <c r="AC143" s="213"/>
      <c r="AD143" s="213"/>
      <c r="AE143" s="213"/>
      <c r="AF143" s="213"/>
      <c r="AG143" s="213" t="s">
        <v>318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3">
        <v>77</v>
      </c>
      <c r="B144" s="244" t="s">
        <v>334</v>
      </c>
      <c r="C144" s="255" t="s">
        <v>335</v>
      </c>
      <c r="D144" s="245" t="s">
        <v>168</v>
      </c>
      <c r="E144" s="246">
        <v>140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21</v>
      </c>
      <c r="M144" s="248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8"/>
      <c r="S144" s="248" t="s">
        <v>145</v>
      </c>
      <c r="T144" s="249" t="s">
        <v>146</v>
      </c>
      <c r="U144" s="224">
        <v>8.3300000000000006E-3</v>
      </c>
      <c r="V144" s="224">
        <f>ROUND(E144*U144,2)</f>
        <v>1.17</v>
      </c>
      <c r="W144" s="224"/>
      <c r="X144" s="224" t="s">
        <v>155</v>
      </c>
      <c r="Y144" s="224" t="s">
        <v>148</v>
      </c>
      <c r="Z144" s="213"/>
      <c r="AA144" s="213"/>
      <c r="AB144" s="213"/>
      <c r="AC144" s="213"/>
      <c r="AD144" s="213"/>
      <c r="AE144" s="213"/>
      <c r="AF144" s="213"/>
      <c r="AG144" s="213" t="s">
        <v>318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3">
        <v>78</v>
      </c>
      <c r="B145" s="244" t="s">
        <v>336</v>
      </c>
      <c r="C145" s="255" t="s">
        <v>337</v>
      </c>
      <c r="D145" s="245" t="s">
        <v>168</v>
      </c>
      <c r="E145" s="246">
        <v>140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21</v>
      </c>
      <c r="M145" s="248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8"/>
      <c r="S145" s="248" t="s">
        <v>145</v>
      </c>
      <c r="T145" s="249" t="s">
        <v>146</v>
      </c>
      <c r="U145" s="224">
        <v>0.10199999999999999</v>
      </c>
      <c r="V145" s="224">
        <f>ROUND(E145*U145,2)</f>
        <v>14.28</v>
      </c>
      <c r="W145" s="224"/>
      <c r="X145" s="224" t="s">
        <v>155</v>
      </c>
      <c r="Y145" s="224" t="s">
        <v>148</v>
      </c>
      <c r="Z145" s="213"/>
      <c r="AA145" s="213"/>
      <c r="AB145" s="213"/>
      <c r="AC145" s="213"/>
      <c r="AD145" s="213"/>
      <c r="AE145" s="213"/>
      <c r="AF145" s="213"/>
      <c r="AG145" s="213" t="s">
        <v>318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3">
        <v>79</v>
      </c>
      <c r="B146" s="244" t="s">
        <v>338</v>
      </c>
      <c r="C146" s="255" t="s">
        <v>339</v>
      </c>
      <c r="D146" s="245" t="s">
        <v>168</v>
      </c>
      <c r="E146" s="246">
        <v>140</v>
      </c>
      <c r="F146" s="247"/>
      <c r="G146" s="248">
        <f>ROUND(E146*F146,2)</f>
        <v>0</v>
      </c>
      <c r="H146" s="247"/>
      <c r="I146" s="248">
        <f>ROUND(E146*H146,2)</f>
        <v>0</v>
      </c>
      <c r="J146" s="247"/>
      <c r="K146" s="248">
        <f>ROUND(E146*J146,2)</f>
        <v>0</v>
      </c>
      <c r="L146" s="248">
        <v>21</v>
      </c>
      <c r="M146" s="248">
        <f>G146*(1+L146/100)</f>
        <v>0</v>
      </c>
      <c r="N146" s="246">
        <v>8.0000000000000007E-5</v>
      </c>
      <c r="O146" s="246">
        <f>ROUND(E146*N146,2)</f>
        <v>0.01</v>
      </c>
      <c r="P146" s="246">
        <v>0</v>
      </c>
      <c r="Q146" s="246">
        <f>ROUND(E146*P146,2)</f>
        <v>0</v>
      </c>
      <c r="R146" s="248"/>
      <c r="S146" s="248" t="s">
        <v>285</v>
      </c>
      <c r="T146" s="249" t="s">
        <v>286</v>
      </c>
      <c r="U146" s="224">
        <v>0</v>
      </c>
      <c r="V146" s="224">
        <f>ROUND(E146*U146,2)</f>
        <v>0</v>
      </c>
      <c r="W146" s="224"/>
      <c r="X146" s="224" t="s">
        <v>287</v>
      </c>
      <c r="Y146" s="224" t="s">
        <v>148</v>
      </c>
      <c r="Z146" s="213"/>
      <c r="AA146" s="213"/>
      <c r="AB146" s="213"/>
      <c r="AC146" s="213"/>
      <c r="AD146" s="213"/>
      <c r="AE146" s="213"/>
      <c r="AF146" s="213"/>
      <c r="AG146" s="213" t="s">
        <v>288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x14ac:dyDescent="0.2">
      <c r="A147" s="227" t="s">
        <v>139</v>
      </c>
      <c r="B147" s="228" t="s">
        <v>107</v>
      </c>
      <c r="C147" s="252" t="s">
        <v>108</v>
      </c>
      <c r="D147" s="229"/>
      <c r="E147" s="230"/>
      <c r="F147" s="231"/>
      <c r="G147" s="231">
        <f>SUMIF(AG148:AG154,"&lt;&gt;NOR",G148:G154)</f>
        <v>0</v>
      </c>
      <c r="H147" s="231"/>
      <c r="I147" s="231">
        <f>SUM(I148:I154)</f>
        <v>0</v>
      </c>
      <c r="J147" s="231"/>
      <c r="K147" s="231">
        <f>SUM(K148:K154)</f>
        <v>0</v>
      </c>
      <c r="L147" s="231"/>
      <c r="M147" s="231">
        <f>SUM(M148:M154)</f>
        <v>0</v>
      </c>
      <c r="N147" s="230"/>
      <c r="O147" s="230">
        <f>SUM(O148:O154)</f>
        <v>0</v>
      </c>
      <c r="P147" s="230"/>
      <c r="Q147" s="230">
        <f>SUM(Q148:Q154)</f>
        <v>0</v>
      </c>
      <c r="R147" s="231"/>
      <c r="S147" s="231"/>
      <c r="T147" s="232"/>
      <c r="U147" s="226"/>
      <c r="V147" s="226">
        <f>SUM(V148:V154)</f>
        <v>3.4499999999999997</v>
      </c>
      <c r="W147" s="226"/>
      <c r="X147" s="226"/>
      <c r="Y147" s="226"/>
      <c r="AG147" t="s">
        <v>140</v>
      </c>
    </row>
    <row r="148" spans="1:60" outlineLevel="1" x14ac:dyDescent="0.2">
      <c r="A148" s="243">
        <v>80</v>
      </c>
      <c r="B148" s="244" t="s">
        <v>340</v>
      </c>
      <c r="C148" s="255" t="s">
        <v>341</v>
      </c>
      <c r="D148" s="245" t="s">
        <v>252</v>
      </c>
      <c r="E148" s="246">
        <v>1.4196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21</v>
      </c>
      <c r="M148" s="248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8" t="s">
        <v>295</v>
      </c>
      <c r="S148" s="248" t="s">
        <v>145</v>
      </c>
      <c r="T148" s="249" t="s">
        <v>146</v>
      </c>
      <c r="U148" s="224">
        <v>0.94199999999999995</v>
      </c>
      <c r="V148" s="224">
        <f>ROUND(E148*U148,2)</f>
        <v>1.34</v>
      </c>
      <c r="W148" s="224"/>
      <c r="X148" s="224" t="s">
        <v>342</v>
      </c>
      <c r="Y148" s="224" t="s">
        <v>148</v>
      </c>
      <c r="Z148" s="213"/>
      <c r="AA148" s="213"/>
      <c r="AB148" s="213"/>
      <c r="AC148" s="213"/>
      <c r="AD148" s="213"/>
      <c r="AE148" s="213"/>
      <c r="AF148" s="213"/>
      <c r="AG148" s="213" t="s">
        <v>343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43">
        <v>81</v>
      </c>
      <c r="B149" s="244" t="s">
        <v>344</v>
      </c>
      <c r="C149" s="255" t="s">
        <v>345</v>
      </c>
      <c r="D149" s="245" t="s">
        <v>252</v>
      </c>
      <c r="E149" s="246">
        <v>1.4196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21</v>
      </c>
      <c r="M149" s="248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8" t="s">
        <v>295</v>
      </c>
      <c r="S149" s="248" t="s">
        <v>145</v>
      </c>
      <c r="T149" s="249" t="s">
        <v>146</v>
      </c>
      <c r="U149" s="224">
        <v>0.105</v>
      </c>
      <c r="V149" s="224">
        <f>ROUND(E149*U149,2)</f>
        <v>0.15</v>
      </c>
      <c r="W149" s="224"/>
      <c r="X149" s="224" t="s">
        <v>342</v>
      </c>
      <c r="Y149" s="224" t="s">
        <v>148</v>
      </c>
      <c r="Z149" s="213"/>
      <c r="AA149" s="213"/>
      <c r="AB149" s="213"/>
      <c r="AC149" s="213"/>
      <c r="AD149" s="213"/>
      <c r="AE149" s="213"/>
      <c r="AF149" s="213"/>
      <c r="AG149" s="213" t="s">
        <v>343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4">
        <v>82</v>
      </c>
      <c r="B150" s="235" t="s">
        <v>346</v>
      </c>
      <c r="C150" s="253" t="s">
        <v>347</v>
      </c>
      <c r="D150" s="236" t="s">
        <v>252</v>
      </c>
      <c r="E150" s="237">
        <v>1.4196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7">
        <v>0</v>
      </c>
      <c r="O150" s="237">
        <f>ROUND(E150*N150,2)</f>
        <v>0</v>
      </c>
      <c r="P150" s="237">
        <v>0</v>
      </c>
      <c r="Q150" s="237">
        <f>ROUND(E150*P150,2)</f>
        <v>0</v>
      </c>
      <c r="R150" s="239" t="s">
        <v>348</v>
      </c>
      <c r="S150" s="239" t="s">
        <v>145</v>
      </c>
      <c r="T150" s="240" t="s">
        <v>146</v>
      </c>
      <c r="U150" s="224">
        <v>0.68799999999999994</v>
      </c>
      <c r="V150" s="224">
        <f>ROUND(E150*U150,2)</f>
        <v>0.98</v>
      </c>
      <c r="W150" s="224"/>
      <c r="X150" s="224" t="s">
        <v>342</v>
      </c>
      <c r="Y150" s="224" t="s">
        <v>148</v>
      </c>
      <c r="Z150" s="213"/>
      <c r="AA150" s="213"/>
      <c r="AB150" s="213"/>
      <c r="AC150" s="213"/>
      <c r="AD150" s="213"/>
      <c r="AE150" s="213"/>
      <c r="AF150" s="213"/>
      <c r="AG150" s="213" t="s">
        <v>343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4" t="s">
        <v>349</v>
      </c>
      <c r="D151" s="242"/>
      <c r="E151" s="242"/>
      <c r="F151" s="242"/>
      <c r="G151" s="242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151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43">
        <v>83</v>
      </c>
      <c r="B152" s="244" t="s">
        <v>350</v>
      </c>
      <c r="C152" s="255" t="s">
        <v>351</v>
      </c>
      <c r="D152" s="245" t="s">
        <v>252</v>
      </c>
      <c r="E152" s="246">
        <v>1.4196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21</v>
      </c>
      <c r="M152" s="248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8" t="s">
        <v>348</v>
      </c>
      <c r="S152" s="248" t="s">
        <v>145</v>
      </c>
      <c r="T152" s="249" t="s">
        <v>146</v>
      </c>
      <c r="U152" s="224">
        <v>0.68799999999999994</v>
      </c>
      <c r="V152" s="224">
        <f>ROUND(E152*U152,2)</f>
        <v>0.98</v>
      </c>
      <c r="W152" s="224"/>
      <c r="X152" s="224" t="s">
        <v>342</v>
      </c>
      <c r="Y152" s="224" t="s">
        <v>148</v>
      </c>
      <c r="Z152" s="213"/>
      <c r="AA152" s="213"/>
      <c r="AB152" s="213"/>
      <c r="AC152" s="213"/>
      <c r="AD152" s="213"/>
      <c r="AE152" s="213"/>
      <c r="AF152" s="213"/>
      <c r="AG152" s="213" t="s">
        <v>343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43">
        <v>84</v>
      </c>
      <c r="B153" s="244" t="s">
        <v>352</v>
      </c>
      <c r="C153" s="255" t="s">
        <v>353</v>
      </c>
      <c r="D153" s="245" t="s">
        <v>252</v>
      </c>
      <c r="E153" s="246">
        <v>1.4196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21</v>
      </c>
      <c r="M153" s="248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8" t="s">
        <v>348</v>
      </c>
      <c r="S153" s="248" t="s">
        <v>145</v>
      </c>
      <c r="T153" s="249" t="s">
        <v>146</v>
      </c>
      <c r="U153" s="224">
        <v>0</v>
      </c>
      <c r="V153" s="224">
        <f>ROUND(E153*U153,2)</f>
        <v>0</v>
      </c>
      <c r="W153" s="224"/>
      <c r="X153" s="224" t="s">
        <v>342</v>
      </c>
      <c r="Y153" s="224" t="s">
        <v>148</v>
      </c>
      <c r="Z153" s="213"/>
      <c r="AA153" s="213"/>
      <c r="AB153" s="213"/>
      <c r="AC153" s="213"/>
      <c r="AD153" s="213"/>
      <c r="AE153" s="213"/>
      <c r="AF153" s="213"/>
      <c r="AG153" s="213" t="s">
        <v>343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4">
        <v>85</v>
      </c>
      <c r="B154" s="235" t="s">
        <v>354</v>
      </c>
      <c r="C154" s="253" t="s">
        <v>355</v>
      </c>
      <c r="D154" s="236" t="s">
        <v>252</v>
      </c>
      <c r="E154" s="237">
        <v>1.4196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9" t="s">
        <v>295</v>
      </c>
      <c r="S154" s="239" t="s">
        <v>145</v>
      </c>
      <c r="T154" s="240" t="s">
        <v>146</v>
      </c>
      <c r="U154" s="224">
        <v>0</v>
      </c>
      <c r="V154" s="224">
        <f>ROUND(E154*U154,2)</f>
        <v>0</v>
      </c>
      <c r="W154" s="224"/>
      <c r="X154" s="224" t="s">
        <v>342</v>
      </c>
      <c r="Y154" s="224" t="s">
        <v>148</v>
      </c>
      <c r="Z154" s="213"/>
      <c r="AA154" s="213"/>
      <c r="AB154" s="213"/>
      <c r="AC154" s="213"/>
      <c r="AD154" s="213"/>
      <c r="AE154" s="213"/>
      <c r="AF154" s="213"/>
      <c r="AG154" s="213" t="s">
        <v>343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">
      <c r="A155" s="3"/>
      <c r="B155" s="4"/>
      <c r="C155" s="258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12</v>
      </c>
      <c r="AF155">
        <v>21</v>
      </c>
      <c r="AG155" t="s">
        <v>125</v>
      </c>
    </row>
    <row r="156" spans="1:60" x14ac:dyDescent="0.2">
      <c r="A156" s="216"/>
      <c r="B156" s="217" t="s">
        <v>29</v>
      </c>
      <c r="C156" s="259"/>
      <c r="D156" s="218"/>
      <c r="E156" s="219"/>
      <c r="F156" s="219"/>
      <c r="G156" s="233">
        <f>G8+G78+G108+G111+G116+G121+G123+G128+G131+G135+G147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356</v>
      </c>
    </row>
    <row r="157" spans="1:60" x14ac:dyDescent="0.2">
      <c r="C157" s="260"/>
      <c r="D157" s="10"/>
      <c r="AG157" t="s">
        <v>357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Be/fyr5DjPX8dlSyUVJZwH3TBLMKsqZe8u39l8ZCWFIQSVCB9ErGvBatrRdvW9ORnMGeyjMGinM3dSUjD9KFg==" saltValue="Xtl16L/oTV8ZL/XesjRoUw==" spinCount="100000" sheet="1" formatRows="0"/>
  <mergeCells count="55">
    <mergeCell ref="C151:G151"/>
    <mergeCell ref="C107:G107"/>
    <mergeCell ref="C110:G110"/>
    <mergeCell ref="C113:G113"/>
    <mergeCell ref="C115:G115"/>
    <mergeCell ref="C130:G130"/>
    <mergeCell ref="C134:G134"/>
    <mergeCell ref="C95:G95"/>
    <mergeCell ref="C97:G97"/>
    <mergeCell ref="C99:G99"/>
    <mergeCell ref="C101:G101"/>
    <mergeCell ref="C103:G103"/>
    <mergeCell ref="C105:G105"/>
    <mergeCell ref="C83:G83"/>
    <mergeCell ref="C85:G85"/>
    <mergeCell ref="C87:G87"/>
    <mergeCell ref="C89:G89"/>
    <mergeCell ref="C91:G91"/>
    <mergeCell ref="C93:G93"/>
    <mergeCell ref="C67:G67"/>
    <mergeCell ref="C69:G69"/>
    <mergeCell ref="C72:G72"/>
    <mergeCell ref="C74:G74"/>
    <mergeCell ref="C76:G76"/>
    <mergeCell ref="C81:G81"/>
    <mergeCell ref="C54:G54"/>
    <mergeCell ref="C56:G56"/>
    <mergeCell ref="C58:G58"/>
    <mergeCell ref="C60:G60"/>
    <mergeCell ref="C62:G62"/>
    <mergeCell ref="C64:G64"/>
    <mergeCell ref="C40:G40"/>
    <mergeCell ref="C42:G42"/>
    <mergeCell ref="C44:G44"/>
    <mergeCell ref="C46:G46"/>
    <mergeCell ref="C48:G48"/>
    <mergeCell ref="C52:G52"/>
    <mergeCell ref="C28:G28"/>
    <mergeCell ref="C30:G30"/>
    <mergeCell ref="C32:G32"/>
    <mergeCell ref="C34:G34"/>
    <mergeCell ref="C36:G36"/>
    <mergeCell ref="C38:G38"/>
    <mergeCell ref="C15:G15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A639-A48D-43F4-9832-40EF396B9E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112</v>
      </c>
      <c r="B1" s="198"/>
      <c r="C1" s="198"/>
      <c r="D1" s="198"/>
      <c r="E1" s="198"/>
      <c r="F1" s="198"/>
      <c r="G1" s="198"/>
      <c r="AG1" t="s">
        <v>113</v>
      </c>
    </row>
    <row r="2" spans="1:60" ht="24.95" customHeight="1" x14ac:dyDescent="0.2">
      <c r="A2" s="199" t="s">
        <v>7</v>
      </c>
      <c r="B2" s="49" t="s">
        <v>41</v>
      </c>
      <c r="C2" s="202" t="s">
        <v>42</v>
      </c>
      <c r="D2" s="200"/>
      <c r="E2" s="200"/>
      <c r="F2" s="200"/>
      <c r="G2" s="201"/>
      <c r="AG2" t="s">
        <v>114</v>
      </c>
    </row>
    <row r="3" spans="1:60" ht="24.95" customHeight="1" x14ac:dyDescent="0.2">
      <c r="A3" s="199" t="s">
        <v>8</v>
      </c>
      <c r="B3" s="49" t="s">
        <v>55</v>
      </c>
      <c r="C3" s="202" t="s">
        <v>56</v>
      </c>
      <c r="D3" s="200"/>
      <c r="E3" s="200"/>
      <c r="F3" s="200"/>
      <c r="G3" s="201"/>
      <c r="AC3" s="177" t="s">
        <v>114</v>
      </c>
      <c r="AG3" t="s">
        <v>115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116</v>
      </c>
    </row>
    <row r="5" spans="1:60" x14ac:dyDescent="0.2">
      <c r="D5" s="10"/>
    </row>
    <row r="6" spans="1:60" ht="38.25" x14ac:dyDescent="0.2">
      <c r="A6" s="209" t="s">
        <v>117</v>
      </c>
      <c r="B6" s="211" t="s">
        <v>118</v>
      </c>
      <c r="C6" s="211" t="s">
        <v>119</v>
      </c>
      <c r="D6" s="210" t="s">
        <v>120</v>
      </c>
      <c r="E6" s="209" t="s">
        <v>121</v>
      </c>
      <c r="F6" s="208" t="s">
        <v>122</v>
      </c>
      <c r="G6" s="209" t="s">
        <v>29</v>
      </c>
      <c r="H6" s="212" t="s">
        <v>30</v>
      </c>
      <c r="I6" s="212" t="s">
        <v>123</v>
      </c>
      <c r="J6" s="212" t="s">
        <v>31</v>
      </c>
      <c r="K6" s="212" t="s">
        <v>124</v>
      </c>
      <c r="L6" s="212" t="s">
        <v>125</v>
      </c>
      <c r="M6" s="212" t="s">
        <v>126</v>
      </c>
      <c r="N6" s="212" t="s">
        <v>127</v>
      </c>
      <c r="O6" s="212" t="s">
        <v>128</v>
      </c>
      <c r="P6" s="212" t="s">
        <v>129</v>
      </c>
      <c r="Q6" s="212" t="s">
        <v>130</v>
      </c>
      <c r="R6" s="212" t="s">
        <v>131</v>
      </c>
      <c r="S6" s="212" t="s">
        <v>132</v>
      </c>
      <c r="T6" s="212" t="s">
        <v>133</v>
      </c>
      <c r="U6" s="212" t="s">
        <v>134</v>
      </c>
      <c r="V6" s="212" t="s">
        <v>135</v>
      </c>
      <c r="W6" s="212" t="s">
        <v>136</v>
      </c>
      <c r="X6" s="212" t="s">
        <v>137</v>
      </c>
      <c r="Y6" s="212" t="s">
        <v>138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139</v>
      </c>
      <c r="B8" s="228" t="s">
        <v>93</v>
      </c>
      <c r="C8" s="252" t="s">
        <v>94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0.01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Y8" s="226"/>
      <c r="AG8" t="s">
        <v>140</v>
      </c>
    </row>
    <row r="9" spans="1:60" outlineLevel="1" x14ac:dyDescent="0.2">
      <c r="A9" s="243">
        <v>1</v>
      </c>
      <c r="B9" s="244" t="s">
        <v>358</v>
      </c>
      <c r="C9" s="255" t="s">
        <v>359</v>
      </c>
      <c r="D9" s="245" t="s">
        <v>162</v>
      </c>
      <c r="E9" s="246">
        <v>3.5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6.2E-4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285</v>
      </c>
      <c r="T9" s="249" t="s">
        <v>360</v>
      </c>
      <c r="U9" s="224">
        <v>0</v>
      </c>
      <c r="V9" s="224">
        <f>ROUND(E9*U9,2)</f>
        <v>0</v>
      </c>
      <c r="W9" s="224"/>
      <c r="X9" s="224" t="s">
        <v>155</v>
      </c>
      <c r="Y9" s="224" t="s">
        <v>148</v>
      </c>
      <c r="Z9" s="213"/>
      <c r="AA9" s="213"/>
      <c r="AB9" s="213"/>
      <c r="AC9" s="213"/>
      <c r="AD9" s="213"/>
      <c r="AE9" s="213"/>
      <c r="AF9" s="213"/>
      <c r="AG9" s="213" t="s">
        <v>312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3">
        <v>2</v>
      </c>
      <c r="B10" s="244" t="s">
        <v>361</v>
      </c>
      <c r="C10" s="255" t="s">
        <v>362</v>
      </c>
      <c r="D10" s="245" t="s">
        <v>162</v>
      </c>
      <c r="E10" s="246">
        <v>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3.2000000000000002E-3</v>
      </c>
      <c r="O10" s="246">
        <f>ROUND(E10*N10,2)</f>
        <v>0.01</v>
      </c>
      <c r="P10" s="246">
        <v>0</v>
      </c>
      <c r="Q10" s="246">
        <f>ROUND(E10*P10,2)</f>
        <v>0</v>
      </c>
      <c r="R10" s="248"/>
      <c r="S10" s="248" t="s">
        <v>285</v>
      </c>
      <c r="T10" s="249" t="s">
        <v>360</v>
      </c>
      <c r="U10" s="224">
        <v>0</v>
      </c>
      <c r="V10" s="224">
        <f>ROUND(E10*U10,2)</f>
        <v>0</v>
      </c>
      <c r="W10" s="224"/>
      <c r="X10" s="224" t="s">
        <v>287</v>
      </c>
      <c r="Y10" s="224" t="s">
        <v>148</v>
      </c>
      <c r="Z10" s="213"/>
      <c r="AA10" s="213"/>
      <c r="AB10" s="213"/>
      <c r="AC10" s="213"/>
      <c r="AD10" s="213"/>
      <c r="AE10" s="213"/>
      <c r="AF10" s="213"/>
      <c r="AG10" s="213" t="s">
        <v>288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3">
        <v>3</v>
      </c>
      <c r="B11" s="244" t="s">
        <v>363</v>
      </c>
      <c r="C11" s="255" t="s">
        <v>364</v>
      </c>
      <c r="D11" s="245" t="s">
        <v>162</v>
      </c>
      <c r="E11" s="246">
        <v>1.5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2.3999999999999998E-3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285</v>
      </c>
      <c r="T11" s="249" t="s">
        <v>360</v>
      </c>
      <c r="U11" s="224">
        <v>0</v>
      </c>
      <c r="V11" s="224">
        <f>ROUND(E11*U11,2)</f>
        <v>0</v>
      </c>
      <c r="W11" s="224"/>
      <c r="X11" s="224" t="s">
        <v>287</v>
      </c>
      <c r="Y11" s="224" t="s">
        <v>148</v>
      </c>
      <c r="Z11" s="213"/>
      <c r="AA11" s="213"/>
      <c r="AB11" s="213"/>
      <c r="AC11" s="213"/>
      <c r="AD11" s="213"/>
      <c r="AE11" s="213"/>
      <c r="AF11" s="213"/>
      <c r="AG11" s="213" t="s">
        <v>288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4</v>
      </c>
      <c r="B12" s="244" t="s">
        <v>365</v>
      </c>
      <c r="C12" s="255" t="s">
        <v>366</v>
      </c>
      <c r="D12" s="245" t="s">
        <v>0</v>
      </c>
      <c r="E12" s="246">
        <v>29.234999999999999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285</v>
      </c>
      <c r="T12" s="249" t="s">
        <v>360</v>
      </c>
      <c r="U12" s="224">
        <v>0</v>
      </c>
      <c r="V12" s="224">
        <f>ROUND(E12*U12,2)</f>
        <v>0</v>
      </c>
      <c r="W12" s="224"/>
      <c r="X12" s="224" t="s">
        <v>155</v>
      </c>
      <c r="Y12" s="224" t="s">
        <v>148</v>
      </c>
      <c r="Z12" s="213"/>
      <c r="AA12" s="213"/>
      <c r="AB12" s="213"/>
      <c r="AC12" s="213"/>
      <c r="AD12" s="213"/>
      <c r="AE12" s="213"/>
      <c r="AF12" s="213"/>
      <c r="AG12" s="213" t="s">
        <v>312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7" t="s">
        <v>139</v>
      </c>
      <c r="B13" s="228" t="s">
        <v>95</v>
      </c>
      <c r="C13" s="252" t="s">
        <v>96</v>
      </c>
      <c r="D13" s="229"/>
      <c r="E13" s="230"/>
      <c r="F13" s="231"/>
      <c r="G13" s="231">
        <f>SUMIF(AG14:AG53,"&lt;&gt;NOR",G14:G53)</f>
        <v>0</v>
      </c>
      <c r="H13" s="231"/>
      <c r="I13" s="231">
        <f>SUM(I14:I53)</f>
        <v>0</v>
      </c>
      <c r="J13" s="231"/>
      <c r="K13" s="231">
        <f>SUM(K14:K53)</f>
        <v>0</v>
      </c>
      <c r="L13" s="231"/>
      <c r="M13" s="231">
        <f>SUM(M14:M53)</f>
        <v>0</v>
      </c>
      <c r="N13" s="230"/>
      <c r="O13" s="230">
        <f>SUM(O14:O53)</f>
        <v>2.9399999999999991</v>
      </c>
      <c r="P13" s="230"/>
      <c r="Q13" s="230">
        <f>SUM(Q14:Q53)</f>
        <v>0</v>
      </c>
      <c r="R13" s="231"/>
      <c r="S13" s="231"/>
      <c r="T13" s="232"/>
      <c r="U13" s="226"/>
      <c r="V13" s="226">
        <f>SUM(V14:V53)</f>
        <v>0</v>
      </c>
      <c r="W13" s="226"/>
      <c r="X13" s="226"/>
      <c r="Y13" s="226"/>
      <c r="AG13" t="s">
        <v>140</v>
      </c>
    </row>
    <row r="14" spans="1:60" outlineLevel="1" x14ac:dyDescent="0.2">
      <c r="A14" s="243">
        <v>5</v>
      </c>
      <c r="B14" s="244" t="s">
        <v>367</v>
      </c>
      <c r="C14" s="255" t="s">
        <v>368</v>
      </c>
      <c r="D14" s="245" t="s">
        <v>168</v>
      </c>
      <c r="E14" s="246">
        <v>108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2.7E-4</v>
      </c>
      <c r="O14" s="246">
        <f>ROUND(E14*N14,2)</f>
        <v>0.03</v>
      </c>
      <c r="P14" s="246">
        <v>0</v>
      </c>
      <c r="Q14" s="246">
        <f>ROUND(E14*P14,2)</f>
        <v>0</v>
      </c>
      <c r="R14" s="248"/>
      <c r="S14" s="248" t="s">
        <v>285</v>
      </c>
      <c r="T14" s="249" t="s">
        <v>360</v>
      </c>
      <c r="U14" s="224">
        <v>0</v>
      </c>
      <c r="V14" s="224">
        <f>ROUND(E14*U14,2)</f>
        <v>0</v>
      </c>
      <c r="W14" s="224"/>
      <c r="X14" s="224" t="s">
        <v>155</v>
      </c>
      <c r="Y14" s="224" t="s">
        <v>148</v>
      </c>
      <c r="Z14" s="213"/>
      <c r="AA14" s="213"/>
      <c r="AB14" s="213"/>
      <c r="AC14" s="213"/>
      <c r="AD14" s="213"/>
      <c r="AE14" s="213"/>
      <c r="AF14" s="213"/>
      <c r="AG14" s="213" t="s">
        <v>312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6</v>
      </c>
      <c r="B15" s="244" t="s">
        <v>369</v>
      </c>
      <c r="C15" s="255" t="s">
        <v>370</v>
      </c>
      <c r="D15" s="245" t="s">
        <v>168</v>
      </c>
      <c r="E15" s="246">
        <v>108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2.1999999999999999E-2</v>
      </c>
      <c r="O15" s="246">
        <f>ROUND(E15*N15,2)</f>
        <v>2.38</v>
      </c>
      <c r="P15" s="246">
        <v>0</v>
      </c>
      <c r="Q15" s="246">
        <f>ROUND(E15*P15,2)</f>
        <v>0</v>
      </c>
      <c r="R15" s="248"/>
      <c r="S15" s="248" t="s">
        <v>285</v>
      </c>
      <c r="T15" s="249" t="s">
        <v>360</v>
      </c>
      <c r="U15" s="224">
        <v>0</v>
      </c>
      <c r="V15" s="224">
        <f>ROUND(E15*U15,2)</f>
        <v>0</v>
      </c>
      <c r="W15" s="224"/>
      <c r="X15" s="224" t="s">
        <v>287</v>
      </c>
      <c r="Y15" s="224" t="s">
        <v>148</v>
      </c>
      <c r="Z15" s="213"/>
      <c r="AA15" s="213"/>
      <c r="AB15" s="213"/>
      <c r="AC15" s="213"/>
      <c r="AD15" s="213"/>
      <c r="AE15" s="213"/>
      <c r="AF15" s="213"/>
      <c r="AG15" s="213" t="s">
        <v>288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7</v>
      </c>
      <c r="B16" s="244" t="s">
        <v>371</v>
      </c>
      <c r="C16" s="255" t="s">
        <v>372</v>
      </c>
      <c r="D16" s="245" t="s">
        <v>272</v>
      </c>
      <c r="E16" s="246">
        <v>39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1.6299999999999999E-3</v>
      </c>
      <c r="O16" s="246">
        <f>ROUND(E16*N16,2)</f>
        <v>0.06</v>
      </c>
      <c r="P16" s="246">
        <v>0</v>
      </c>
      <c r="Q16" s="246">
        <f>ROUND(E16*P16,2)</f>
        <v>0</v>
      </c>
      <c r="R16" s="248"/>
      <c r="S16" s="248" t="s">
        <v>285</v>
      </c>
      <c r="T16" s="249" t="s">
        <v>360</v>
      </c>
      <c r="U16" s="224">
        <v>0</v>
      </c>
      <c r="V16" s="224">
        <f>ROUND(E16*U16,2)</f>
        <v>0</v>
      </c>
      <c r="W16" s="224"/>
      <c r="X16" s="224" t="s">
        <v>155</v>
      </c>
      <c r="Y16" s="224" t="s">
        <v>148</v>
      </c>
      <c r="Z16" s="213"/>
      <c r="AA16" s="213"/>
      <c r="AB16" s="213"/>
      <c r="AC16" s="213"/>
      <c r="AD16" s="213"/>
      <c r="AE16" s="213"/>
      <c r="AF16" s="213"/>
      <c r="AG16" s="213" t="s">
        <v>312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8</v>
      </c>
      <c r="B17" s="244" t="s">
        <v>373</v>
      </c>
      <c r="C17" s="255" t="s">
        <v>374</v>
      </c>
      <c r="D17" s="245" t="s">
        <v>272</v>
      </c>
      <c r="E17" s="246">
        <v>3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1.6299999999999999E-3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285</v>
      </c>
      <c r="T17" s="249" t="s">
        <v>360</v>
      </c>
      <c r="U17" s="224">
        <v>0</v>
      </c>
      <c r="V17" s="224">
        <f>ROUND(E17*U17,2)</f>
        <v>0</v>
      </c>
      <c r="W17" s="224"/>
      <c r="X17" s="224" t="s">
        <v>155</v>
      </c>
      <c r="Y17" s="224" t="s">
        <v>148</v>
      </c>
      <c r="Z17" s="213"/>
      <c r="AA17" s="213"/>
      <c r="AB17" s="213"/>
      <c r="AC17" s="213"/>
      <c r="AD17" s="213"/>
      <c r="AE17" s="213"/>
      <c r="AF17" s="213"/>
      <c r="AG17" s="213" t="s">
        <v>312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9</v>
      </c>
      <c r="B18" s="244" t="s">
        <v>375</v>
      </c>
      <c r="C18" s="255" t="s">
        <v>376</v>
      </c>
      <c r="D18" s="245" t="s">
        <v>168</v>
      </c>
      <c r="E18" s="246">
        <v>36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2.1000000000000001E-4</v>
      </c>
      <c r="O18" s="246">
        <f>ROUND(E18*N18,2)</f>
        <v>0.01</v>
      </c>
      <c r="P18" s="246">
        <v>0</v>
      </c>
      <c r="Q18" s="246">
        <f>ROUND(E18*P18,2)</f>
        <v>0</v>
      </c>
      <c r="R18" s="248"/>
      <c r="S18" s="248" t="s">
        <v>285</v>
      </c>
      <c r="T18" s="249" t="s">
        <v>360</v>
      </c>
      <c r="U18" s="224">
        <v>0</v>
      </c>
      <c r="V18" s="224">
        <f>ROUND(E18*U18,2)</f>
        <v>0</v>
      </c>
      <c r="W18" s="224"/>
      <c r="X18" s="224" t="s">
        <v>155</v>
      </c>
      <c r="Y18" s="224" t="s">
        <v>148</v>
      </c>
      <c r="Z18" s="213"/>
      <c r="AA18" s="213"/>
      <c r="AB18" s="213"/>
      <c r="AC18" s="213"/>
      <c r="AD18" s="213"/>
      <c r="AE18" s="213"/>
      <c r="AF18" s="213"/>
      <c r="AG18" s="213" t="s">
        <v>312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3">
        <v>10</v>
      </c>
      <c r="B19" s="244" t="s">
        <v>377</v>
      </c>
      <c r="C19" s="255" t="s">
        <v>378</v>
      </c>
      <c r="D19" s="245" t="s">
        <v>168</v>
      </c>
      <c r="E19" s="246">
        <v>36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9.9299999999999996E-3</v>
      </c>
      <c r="O19" s="246">
        <f>ROUND(E19*N19,2)</f>
        <v>0.36</v>
      </c>
      <c r="P19" s="246">
        <v>0</v>
      </c>
      <c r="Q19" s="246">
        <f>ROUND(E19*P19,2)</f>
        <v>0</v>
      </c>
      <c r="R19" s="248"/>
      <c r="S19" s="248" t="s">
        <v>285</v>
      </c>
      <c r="T19" s="249" t="s">
        <v>360</v>
      </c>
      <c r="U19" s="224">
        <v>0</v>
      </c>
      <c r="V19" s="224">
        <f>ROUND(E19*U19,2)</f>
        <v>0</v>
      </c>
      <c r="W19" s="224"/>
      <c r="X19" s="224" t="s">
        <v>287</v>
      </c>
      <c r="Y19" s="224" t="s">
        <v>148</v>
      </c>
      <c r="Z19" s="213"/>
      <c r="AA19" s="213"/>
      <c r="AB19" s="213"/>
      <c r="AC19" s="213"/>
      <c r="AD19" s="213"/>
      <c r="AE19" s="213"/>
      <c r="AF19" s="213"/>
      <c r="AG19" s="213" t="s">
        <v>288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3">
        <v>11</v>
      </c>
      <c r="B20" s="244" t="s">
        <v>379</v>
      </c>
      <c r="C20" s="255" t="s">
        <v>380</v>
      </c>
      <c r="D20" s="245" t="s">
        <v>272</v>
      </c>
      <c r="E20" s="246">
        <v>8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1.24E-3</v>
      </c>
      <c r="O20" s="246">
        <f>ROUND(E20*N20,2)</f>
        <v>0.01</v>
      </c>
      <c r="P20" s="246">
        <v>0</v>
      </c>
      <c r="Q20" s="246">
        <f>ROUND(E20*P20,2)</f>
        <v>0</v>
      </c>
      <c r="R20" s="248"/>
      <c r="S20" s="248" t="s">
        <v>285</v>
      </c>
      <c r="T20" s="249" t="s">
        <v>360</v>
      </c>
      <c r="U20" s="224">
        <v>0</v>
      </c>
      <c r="V20" s="224">
        <f>ROUND(E20*U20,2)</f>
        <v>0</v>
      </c>
      <c r="W20" s="224"/>
      <c r="X20" s="224" t="s">
        <v>155</v>
      </c>
      <c r="Y20" s="224" t="s">
        <v>148</v>
      </c>
      <c r="Z20" s="213"/>
      <c r="AA20" s="213"/>
      <c r="AB20" s="213"/>
      <c r="AC20" s="213"/>
      <c r="AD20" s="213"/>
      <c r="AE20" s="213"/>
      <c r="AF20" s="213"/>
      <c r="AG20" s="213" t="s">
        <v>312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3">
        <v>12</v>
      </c>
      <c r="B21" s="244" t="s">
        <v>381</v>
      </c>
      <c r="C21" s="255" t="s">
        <v>382</v>
      </c>
      <c r="D21" s="245" t="s">
        <v>272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1.24E-3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285</v>
      </c>
      <c r="T21" s="249" t="s">
        <v>360</v>
      </c>
      <c r="U21" s="224">
        <v>0</v>
      </c>
      <c r="V21" s="224">
        <f>ROUND(E21*U21,2)</f>
        <v>0</v>
      </c>
      <c r="W21" s="224"/>
      <c r="X21" s="224" t="s">
        <v>155</v>
      </c>
      <c r="Y21" s="224" t="s">
        <v>148</v>
      </c>
      <c r="Z21" s="213"/>
      <c r="AA21" s="213"/>
      <c r="AB21" s="213"/>
      <c r="AC21" s="213"/>
      <c r="AD21" s="213"/>
      <c r="AE21" s="213"/>
      <c r="AF21" s="213"/>
      <c r="AG21" s="213" t="s">
        <v>312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3">
        <v>13</v>
      </c>
      <c r="B22" s="244" t="s">
        <v>383</v>
      </c>
      <c r="C22" s="255" t="s">
        <v>384</v>
      </c>
      <c r="D22" s="245" t="s">
        <v>385</v>
      </c>
      <c r="E22" s="246">
        <v>8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285</v>
      </c>
      <c r="T22" s="249" t="s">
        <v>360</v>
      </c>
      <c r="U22" s="224">
        <v>0</v>
      </c>
      <c r="V22" s="224">
        <f>ROUND(E22*U22,2)</f>
        <v>0</v>
      </c>
      <c r="W22" s="224"/>
      <c r="X22" s="224" t="s">
        <v>287</v>
      </c>
      <c r="Y22" s="224" t="s">
        <v>148</v>
      </c>
      <c r="Z22" s="213"/>
      <c r="AA22" s="213"/>
      <c r="AB22" s="213"/>
      <c r="AC22" s="213"/>
      <c r="AD22" s="213"/>
      <c r="AE22" s="213"/>
      <c r="AF22" s="213"/>
      <c r="AG22" s="213" t="s">
        <v>288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3">
        <v>14</v>
      </c>
      <c r="B23" s="244" t="s">
        <v>386</v>
      </c>
      <c r="C23" s="255" t="s">
        <v>387</v>
      </c>
      <c r="D23" s="245" t="s">
        <v>385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285</v>
      </c>
      <c r="T23" s="249" t="s">
        <v>360</v>
      </c>
      <c r="U23" s="224">
        <v>0</v>
      </c>
      <c r="V23" s="224">
        <f>ROUND(E23*U23,2)</f>
        <v>0</v>
      </c>
      <c r="W23" s="224"/>
      <c r="X23" s="224" t="s">
        <v>287</v>
      </c>
      <c r="Y23" s="224" t="s">
        <v>148</v>
      </c>
      <c r="Z23" s="213"/>
      <c r="AA23" s="213"/>
      <c r="AB23" s="213"/>
      <c r="AC23" s="213"/>
      <c r="AD23" s="213"/>
      <c r="AE23" s="213"/>
      <c r="AF23" s="213"/>
      <c r="AG23" s="213" t="s">
        <v>288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3">
        <v>15</v>
      </c>
      <c r="B24" s="244" t="s">
        <v>388</v>
      </c>
      <c r="C24" s="255" t="s">
        <v>389</v>
      </c>
      <c r="D24" s="245" t="s">
        <v>385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285</v>
      </c>
      <c r="T24" s="249" t="s">
        <v>360</v>
      </c>
      <c r="U24" s="224">
        <v>0</v>
      </c>
      <c r="V24" s="224">
        <f>ROUND(E24*U24,2)</f>
        <v>0</v>
      </c>
      <c r="W24" s="224"/>
      <c r="X24" s="224" t="s">
        <v>287</v>
      </c>
      <c r="Y24" s="224" t="s">
        <v>148</v>
      </c>
      <c r="Z24" s="213"/>
      <c r="AA24" s="213"/>
      <c r="AB24" s="213"/>
      <c r="AC24" s="213"/>
      <c r="AD24" s="213"/>
      <c r="AE24" s="213"/>
      <c r="AF24" s="213"/>
      <c r="AG24" s="213" t="s">
        <v>288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3">
        <v>16</v>
      </c>
      <c r="B25" s="244" t="s">
        <v>390</v>
      </c>
      <c r="C25" s="255" t="s">
        <v>391</v>
      </c>
      <c r="D25" s="245" t="s">
        <v>385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285</v>
      </c>
      <c r="T25" s="249" t="s">
        <v>360</v>
      </c>
      <c r="U25" s="224">
        <v>0</v>
      </c>
      <c r="V25" s="224">
        <f>ROUND(E25*U25,2)</f>
        <v>0</v>
      </c>
      <c r="W25" s="224"/>
      <c r="X25" s="224" t="s">
        <v>287</v>
      </c>
      <c r="Y25" s="224" t="s">
        <v>148</v>
      </c>
      <c r="Z25" s="213"/>
      <c r="AA25" s="213"/>
      <c r="AB25" s="213"/>
      <c r="AC25" s="213"/>
      <c r="AD25" s="213"/>
      <c r="AE25" s="213"/>
      <c r="AF25" s="213"/>
      <c r="AG25" s="213" t="s">
        <v>288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3">
        <v>17</v>
      </c>
      <c r="B26" s="244" t="s">
        <v>392</v>
      </c>
      <c r="C26" s="255" t="s">
        <v>393</v>
      </c>
      <c r="D26" s="245" t="s">
        <v>385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285</v>
      </c>
      <c r="T26" s="249" t="s">
        <v>360</v>
      </c>
      <c r="U26" s="224">
        <v>0</v>
      </c>
      <c r="V26" s="224">
        <f>ROUND(E26*U26,2)</f>
        <v>0</v>
      </c>
      <c r="W26" s="224"/>
      <c r="X26" s="224" t="s">
        <v>287</v>
      </c>
      <c r="Y26" s="224" t="s">
        <v>148</v>
      </c>
      <c r="Z26" s="213"/>
      <c r="AA26" s="213"/>
      <c r="AB26" s="213"/>
      <c r="AC26" s="213"/>
      <c r="AD26" s="213"/>
      <c r="AE26" s="213"/>
      <c r="AF26" s="213"/>
      <c r="AG26" s="213" t="s">
        <v>288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3">
        <v>18</v>
      </c>
      <c r="B27" s="244" t="s">
        <v>394</v>
      </c>
      <c r="C27" s="255" t="s">
        <v>395</v>
      </c>
      <c r="D27" s="245" t="s">
        <v>385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285</v>
      </c>
      <c r="T27" s="249" t="s">
        <v>360</v>
      </c>
      <c r="U27" s="224">
        <v>0</v>
      </c>
      <c r="V27" s="224">
        <f>ROUND(E27*U27,2)</f>
        <v>0</v>
      </c>
      <c r="W27" s="224"/>
      <c r="X27" s="224" t="s">
        <v>287</v>
      </c>
      <c r="Y27" s="224" t="s">
        <v>148</v>
      </c>
      <c r="Z27" s="213"/>
      <c r="AA27" s="213"/>
      <c r="AB27" s="213"/>
      <c r="AC27" s="213"/>
      <c r="AD27" s="213"/>
      <c r="AE27" s="213"/>
      <c r="AF27" s="213"/>
      <c r="AG27" s="213" t="s">
        <v>288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3">
        <v>19</v>
      </c>
      <c r="B28" s="244" t="s">
        <v>396</v>
      </c>
      <c r="C28" s="255" t="s">
        <v>397</v>
      </c>
      <c r="D28" s="245" t="s">
        <v>385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285</v>
      </c>
      <c r="T28" s="249" t="s">
        <v>360</v>
      </c>
      <c r="U28" s="224">
        <v>0</v>
      </c>
      <c r="V28" s="224">
        <f>ROUND(E28*U28,2)</f>
        <v>0</v>
      </c>
      <c r="W28" s="224"/>
      <c r="X28" s="224" t="s">
        <v>287</v>
      </c>
      <c r="Y28" s="224" t="s">
        <v>148</v>
      </c>
      <c r="Z28" s="213"/>
      <c r="AA28" s="213"/>
      <c r="AB28" s="213"/>
      <c r="AC28" s="213"/>
      <c r="AD28" s="213"/>
      <c r="AE28" s="213"/>
      <c r="AF28" s="213"/>
      <c r="AG28" s="213" t="s">
        <v>288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3">
        <v>20</v>
      </c>
      <c r="B29" s="244" t="s">
        <v>398</v>
      </c>
      <c r="C29" s="255" t="s">
        <v>399</v>
      </c>
      <c r="D29" s="245" t="s">
        <v>385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285</v>
      </c>
      <c r="T29" s="249" t="s">
        <v>360</v>
      </c>
      <c r="U29" s="224">
        <v>0</v>
      </c>
      <c r="V29" s="224">
        <f>ROUND(E29*U29,2)</f>
        <v>0</v>
      </c>
      <c r="W29" s="224"/>
      <c r="X29" s="224" t="s">
        <v>287</v>
      </c>
      <c r="Y29" s="224" t="s">
        <v>148</v>
      </c>
      <c r="Z29" s="213"/>
      <c r="AA29" s="213"/>
      <c r="AB29" s="213"/>
      <c r="AC29" s="213"/>
      <c r="AD29" s="213"/>
      <c r="AE29" s="213"/>
      <c r="AF29" s="213"/>
      <c r="AG29" s="213" t="s">
        <v>288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3">
        <v>21</v>
      </c>
      <c r="B30" s="244" t="s">
        <v>400</v>
      </c>
      <c r="C30" s="255" t="s">
        <v>401</v>
      </c>
      <c r="D30" s="245" t="s">
        <v>385</v>
      </c>
      <c r="E30" s="246">
        <v>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285</v>
      </c>
      <c r="T30" s="249" t="s">
        <v>360</v>
      </c>
      <c r="U30" s="224">
        <v>0</v>
      </c>
      <c r="V30" s="224">
        <f>ROUND(E30*U30,2)</f>
        <v>0</v>
      </c>
      <c r="W30" s="224"/>
      <c r="X30" s="224" t="s">
        <v>287</v>
      </c>
      <c r="Y30" s="224" t="s">
        <v>148</v>
      </c>
      <c r="Z30" s="213"/>
      <c r="AA30" s="213"/>
      <c r="AB30" s="213"/>
      <c r="AC30" s="213"/>
      <c r="AD30" s="213"/>
      <c r="AE30" s="213"/>
      <c r="AF30" s="213"/>
      <c r="AG30" s="213" t="s">
        <v>288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3">
        <v>22</v>
      </c>
      <c r="B31" s="244" t="s">
        <v>402</v>
      </c>
      <c r="C31" s="255" t="s">
        <v>403</v>
      </c>
      <c r="D31" s="245" t="s">
        <v>385</v>
      </c>
      <c r="E31" s="246">
        <v>2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285</v>
      </c>
      <c r="T31" s="249" t="s">
        <v>360</v>
      </c>
      <c r="U31" s="224">
        <v>0</v>
      </c>
      <c r="V31" s="224">
        <f>ROUND(E31*U31,2)</f>
        <v>0</v>
      </c>
      <c r="W31" s="224"/>
      <c r="X31" s="224" t="s">
        <v>287</v>
      </c>
      <c r="Y31" s="224" t="s">
        <v>148</v>
      </c>
      <c r="Z31" s="213"/>
      <c r="AA31" s="213"/>
      <c r="AB31" s="213"/>
      <c r="AC31" s="213"/>
      <c r="AD31" s="213"/>
      <c r="AE31" s="213"/>
      <c r="AF31" s="213"/>
      <c r="AG31" s="213" t="s">
        <v>288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3">
        <v>23</v>
      </c>
      <c r="B32" s="244" t="s">
        <v>404</v>
      </c>
      <c r="C32" s="255" t="s">
        <v>405</v>
      </c>
      <c r="D32" s="245" t="s">
        <v>385</v>
      </c>
      <c r="E32" s="246">
        <v>50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285</v>
      </c>
      <c r="T32" s="249" t="s">
        <v>360</v>
      </c>
      <c r="U32" s="224">
        <v>0</v>
      </c>
      <c r="V32" s="224">
        <f>ROUND(E32*U32,2)</f>
        <v>0</v>
      </c>
      <c r="W32" s="224"/>
      <c r="X32" s="224" t="s">
        <v>287</v>
      </c>
      <c r="Y32" s="224" t="s">
        <v>148</v>
      </c>
      <c r="Z32" s="213"/>
      <c r="AA32" s="213"/>
      <c r="AB32" s="213"/>
      <c r="AC32" s="213"/>
      <c r="AD32" s="213"/>
      <c r="AE32" s="213"/>
      <c r="AF32" s="213"/>
      <c r="AG32" s="213" t="s">
        <v>288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3">
        <v>24</v>
      </c>
      <c r="B33" s="244" t="s">
        <v>406</v>
      </c>
      <c r="C33" s="255" t="s">
        <v>407</v>
      </c>
      <c r="D33" s="245" t="s">
        <v>385</v>
      </c>
      <c r="E33" s="246">
        <v>130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285</v>
      </c>
      <c r="T33" s="249" t="s">
        <v>360</v>
      </c>
      <c r="U33" s="224">
        <v>0</v>
      </c>
      <c r="V33" s="224">
        <f>ROUND(E33*U33,2)</f>
        <v>0</v>
      </c>
      <c r="W33" s="224"/>
      <c r="X33" s="224" t="s">
        <v>287</v>
      </c>
      <c r="Y33" s="224" t="s">
        <v>148</v>
      </c>
      <c r="Z33" s="213"/>
      <c r="AA33" s="213"/>
      <c r="AB33" s="213"/>
      <c r="AC33" s="213"/>
      <c r="AD33" s="213"/>
      <c r="AE33" s="213"/>
      <c r="AF33" s="213"/>
      <c r="AG33" s="213" t="s">
        <v>288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3">
        <v>25</v>
      </c>
      <c r="B34" s="244" t="s">
        <v>408</v>
      </c>
      <c r="C34" s="255" t="s">
        <v>409</v>
      </c>
      <c r="D34" s="245" t="s">
        <v>385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285</v>
      </c>
      <c r="T34" s="249" t="s">
        <v>360</v>
      </c>
      <c r="U34" s="224">
        <v>0</v>
      </c>
      <c r="V34" s="224">
        <f>ROUND(E34*U34,2)</f>
        <v>0</v>
      </c>
      <c r="W34" s="224"/>
      <c r="X34" s="224" t="s">
        <v>287</v>
      </c>
      <c r="Y34" s="224" t="s">
        <v>148</v>
      </c>
      <c r="Z34" s="213"/>
      <c r="AA34" s="213"/>
      <c r="AB34" s="213"/>
      <c r="AC34" s="213"/>
      <c r="AD34" s="213"/>
      <c r="AE34" s="213"/>
      <c r="AF34" s="213"/>
      <c r="AG34" s="213" t="s">
        <v>288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3">
        <v>26</v>
      </c>
      <c r="B35" s="244" t="s">
        <v>410</v>
      </c>
      <c r="C35" s="255" t="s">
        <v>411</v>
      </c>
      <c r="D35" s="245" t="s">
        <v>385</v>
      </c>
      <c r="E35" s="246">
        <v>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285</v>
      </c>
      <c r="T35" s="249" t="s">
        <v>360</v>
      </c>
      <c r="U35" s="224">
        <v>0</v>
      </c>
      <c r="V35" s="224">
        <f>ROUND(E35*U35,2)</f>
        <v>0</v>
      </c>
      <c r="W35" s="224"/>
      <c r="X35" s="224" t="s">
        <v>287</v>
      </c>
      <c r="Y35" s="224" t="s">
        <v>148</v>
      </c>
      <c r="Z35" s="213"/>
      <c r="AA35" s="213"/>
      <c r="AB35" s="213"/>
      <c r="AC35" s="213"/>
      <c r="AD35" s="213"/>
      <c r="AE35" s="213"/>
      <c r="AF35" s="213"/>
      <c r="AG35" s="213" t="s">
        <v>288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3">
        <v>27</v>
      </c>
      <c r="B36" s="244" t="s">
        <v>412</v>
      </c>
      <c r="C36" s="255" t="s">
        <v>413</v>
      </c>
      <c r="D36" s="245" t="s">
        <v>385</v>
      </c>
      <c r="E36" s="246">
        <v>2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285</v>
      </c>
      <c r="T36" s="249" t="s">
        <v>360</v>
      </c>
      <c r="U36" s="224">
        <v>0</v>
      </c>
      <c r="V36" s="224">
        <f>ROUND(E36*U36,2)</f>
        <v>0</v>
      </c>
      <c r="W36" s="224"/>
      <c r="X36" s="224" t="s">
        <v>287</v>
      </c>
      <c r="Y36" s="224" t="s">
        <v>148</v>
      </c>
      <c r="Z36" s="213"/>
      <c r="AA36" s="213"/>
      <c r="AB36" s="213"/>
      <c r="AC36" s="213"/>
      <c r="AD36" s="213"/>
      <c r="AE36" s="213"/>
      <c r="AF36" s="213"/>
      <c r="AG36" s="213" t="s">
        <v>288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3">
        <v>28</v>
      </c>
      <c r="B37" s="244" t="s">
        <v>414</v>
      </c>
      <c r="C37" s="255" t="s">
        <v>415</v>
      </c>
      <c r="D37" s="245" t="s">
        <v>385</v>
      </c>
      <c r="E37" s="246">
        <v>2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285</v>
      </c>
      <c r="T37" s="249" t="s">
        <v>360</v>
      </c>
      <c r="U37" s="224">
        <v>0</v>
      </c>
      <c r="V37" s="224">
        <f>ROUND(E37*U37,2)</f>
        <v>0</v>
      </c>
      <c r="W37" s="224"/>
      <c r="X37" s="224" t="s">
        <v>287</v>
      </c>
      <c r="Y37" s="224" t="s">
        <v>148</v>
      </c>
      <c r="Z37" s="213"/>
      <c r="AA37" s="213"/>
      <c r="AB37" s="213"/>
      <c r="AC37" s="213"/>
      <c r="AD37" s="213"/>
      <c r="AE37" s="213"/>
      <c r="AF37" s="213"/>
      <c r="AG37" s="213" t="s">
        <v>288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3">
        <v>29</v>
      </c>
      <c r="B38" s="244" t="s">
        <v>416</v>
      </c>
      <c r="C38" s="255" t="s">
        <v>417</v>
      </c>
      <c r="D38" s="245" t="s">
        <v>418</v>
      </c>
      <c r="E38" s="246">
        <v>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285</v>
      </c>
      <c r="T38" s="249" t="s">
        <v>360</v>
      </c>
      <c r="U38" s="224">
        <v>0</v>
      </c>
      <c r="V38" s="224">
        <f>ROUND(E38*U38,2)</f>
        <v>0</v>
      </c>
      <c r="W38" s="224"/>
      <c r="X38" s="224" t="s">
        <v>287</v>
      </c>
      <c r="Y38" s="224" t="s">
        <v>148</v>
      </c>
      <c r="Z38" s="213"/>
      <c r="AA38" s="213"/>
      <c r="AB38" s="213"/>
      <c r="AC38" s="213"/>
      <c r="AD38" s="213"/>
      <c r="AE38" s="213"/>
      <c r="AF38" s="213"/>
      <c r="AG38" s="213" t="s">
        <v>288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3">
        <v>30</v>
      </c>
      <c r="B39" s="244" t="s">
        <v>416</v>
      </c>
      <c r="C39" s="255" t="s">
        <v>419</v>
      </c>
      <c r="D39" s="245" t="s">
        <v>418</v>
      </c>
      <c r="E39" s="246">
        <v>4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285</v>
      </c>
      <c r="T39" s="249" t="s">
        <v>360</v>
      </c>
      <c r="U39" s="224">
        <v>0</v>
      </c>
      <c r="V39" s="224">
        <f>ROUND(E39*U39,2)</f>
        <v>0</v>
      </c>
      <c r="W39" s="224"/>
      <c r="X39" s="224" t="s">
        <v>420</v>
      </c>
      <c r="Y39" s="224" t="s">
        <v>148</v>
      </c>
      <c r="Z39" s="213"/>
      <c r="AA39" s="213"/>
      <c r="AB39" s="213"/>
      <c r="AC39" s="213"/>
      <c r="AD39" s="213"/>
      <c r="AE39" s="213"/>
      <c r="AF39" s="213"/>
      <c r="AG39" s="213" t="s">
        <v>421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3">
        <v>31</v>
      </c>
      <c r="B40" s="244" t="s">
        <v>422</v>
      </c>
      <c r="C40" s="255" t="s">
        <v>423</v>
      </c>
      <c r="D40" s="245" t="s">
        <v>272</v>
      </c>
      <c r="E40" s="246">
        <v>35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285</v>
      </c>
      <c r="T40" s="249" t="s">
        <v>360</v>
      </c>
      <c r="U40" s="224">
        <v>0</v>
      </c>
      <c r="V40" s="224">
        <f>ROUND(E40*U40,2)</f>
        <v>0</v>
      </c>
      <c r="W40" s="224"/>
      <c r="X40" s="224" t="s">
        <v>287</v>
      </c>
      <c r="Y40" s="224" t="s">
        <v>148</v>
      </c>
      <c r="Z40" s="213"/>
      <c r="AA40" s="213"/>
      <c r="AB40" s="213"/>
      <c r="AC40" s="213"/>
      <c r="AD40" s="213"/>
      <c r="AE40" s="213"/>
      <c r="AF40" s="213"/>
      <c r="AG40" s="213" t="s">
        <v>288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3">
        <v>32</v>
      </c>
      <c r="B41" s="244" t="s">
        <v>424</v>
      </c>
      <c r="C41" s="255" t="s">
        <v>425</v>
      </c>
      <c r="D41" s="245" t="s">
        <v>272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285</v>
      </c>
      <c r="T41" s="249" t="s">
        <v>360</v>
      </c>
      <c r="U41" s="224">
        <v>0</v>
      </c>
      <c r="V41" s="224">
        <f>ROUND(E41*U41,2)</f>
        <v>0</v>
      </c>
      <c r="W41" s="224"/>
      <c r="X41" s="224" t="s">
        <v>287</v>
      </c>
      <c r="Y41" s="224" t="s">
        <v>148</v>
      </c>
      <c r="Z41" s="213"/>
      <c r="AA41" s="213"/>
      <c r="AB41" s="213"/>
      <c r="AC41" s="213"/>
      <c r="AD41" s="213"/>
      <c r="AE41" s="213"/>
      <c r="AF41" s="213"/>
      <c r="AG41" s="213" t="s">
        <v>288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3">
        <v>33</v>
      </c>
      <c r="B42" s="244" t="s">
        <v>426</v>
      </c>
      <c r="C42" s="255" t="s">
        <v>427</v>
      </c>
      <c r="D42" s="245" t="s">
        <v>168</v>
      </c>
      <c r="E42" s="246">
        <v>2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2.1749999999999999E-2</v>
      </c>
      <c r="O42" s="246">
        <f>ROUND(E42*N42,2)</f>
        <v>0.04</v>
      </c>
      <c r="P42" s="246">
        <v>0</v>
      </c>
      <c r="Q42" s="246">
        <f>ROUND(E42*P42,2)</f>
        <v>0</v>
      </c>
      <c r="R42" s="248"/>
      <c r="S42" s="248" t="s">
        <v>285</v>
      </c>
      <c r="T42" s="249" t="s">
        <v>360</v>
      </c>
      <c r="U42" s="224">
        <v>0</v>
      </c>
      <c r="V42" s="224">
        <f>ROUND(E42*U42,2)</f>
        <v>0</v>
      </c>
      <c r="W42" s="224"/>
      <c r="X42" s="224" t="s">
        <v>155</v>
      </c>
      <c r="Y42" s="224" t="s">
        <v>148</v>
      </c>
      <c r="Z42" s="213"/>
      <c r="AA42" s="213"/>
      <c r="AB42" s="213"/>
      <c r="AC42" s="213"/>
      <c r="AD42" s="213"/>
      <c r="AE42" s="213"/>
      <c r="AF42" s="213"/>
      <c r="AG42" s="213" t="s">
        <v>312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3">
        <v>34</v>
      </c>
      <c r="B43" s="244" t="s">
        <v>428</v>
      </c>
      <c r="C43" s="255" t="s">
        <v>429</v>
      </c>
      <c r="D43" s="245" t="s">
        <v>168</v>
      </c>
      <c r="E43" s="246">
        <v>2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9.8600000000000007E-3</v>
      </c>
      <c r="O43" s="246">
        <f>ROUND(E43*N43,2)</f>
        <v>0.02</v>
      </c>
      <c r="P43" s="246">
        <v>0</v>
      </c>
      <c r="Q43" s="246">
        <f>ROUND(E43*P43,2)</f>
        <v>0</v>
      </c>
      <c r="R43" s="248"/>
      <c r="S43" s="248" t="s">
        <v>285</v>
      </c>
      <c r="T43" s="249" t="s">
        <v>360</v>
      </c>
      <c r="U43" s="224">
        <v>0</v>
      </c>
      <c r="V43" s="224">
        <f>ROUND(E43*U43,2)</f>
        <v>0</v>
      </c>
      <c r="W43" s="224"/>
      <c r="X43" s="224" t="s">
        <v>155</v>
      </c>
      <c r="Y43" s="224" t="s">
        <v>148</v>
      </c>
      <c r="Z43" s="213"/>
      <c r="AA43" s="213"/>
      <c r="AB43" s="213"/>
      <c r="AC43" s="213"/>
      <c r="AD43" s="213"/>
      <c r="AE43" s="213"/>
      <c r="AF43" s="213"/>
      <c r="AG43" s="213" t="s">
        <v>312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3">
        <v>35</v>
      </c>
      <c r="B44" s="244" t="s">
        <v>430</v>
      </c>
      <c r="C44" s="255" t="s">
        <v>431</v>
      </c>
      <c r="D44" s="245" t="s">
        <v>168</v>
      </c>
      <c r="E44" s="246">
        <v>4.5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6.6E-3</v>
      </c>
      <c r="O44" s="246">
        <f>ROUND(E44*N44,2)</f>
        <v>0.03</v>
      </c>
      <c r="P44" s="246">
        <v>0</v>
      </c>
      <c r="Q44" s="246">
        <f>ROUND(E44*P44,2)</f>
        <v>0</v>
      </c>
      <c r="R44" s="248"/>
      <c r="S44" s="248" t="s">
        <v>285</v>
      </c>
      <c r="T44" s="249" t="s">
        <v>360</v>
      </c>
      <c r="U44" s="224">
        <v>0</v>
      </c>
      <c r="V44" s="224">
        <f>ROUND(E44*U44,2)</f>
        <v>0</v>
      </c>
      <c r="W44" s="224"/>
      <c r="X44" s="224" t="s">
        <v>155</v>
      </c>
      <c r="Y44" s="224" t="s">
        <v>148</v>
      </c>
      <c r="Z44" s="213"/>
      <c r="AA44" s="213"/>
      <c r="AB44" s="213"/>
      <c r="AC44" s="213"/>
      <c r="AD44" s="213"/>
      <c r="AE44" s="213"/>
      <c r="AF44" s="213"/>
      <c r="AG44" s="213" t="s">
        <v>312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3">
        <v>36</v>
      </c>
      <c r="B45" s="244" t="s">
        <v>432</v>
      </c>
      <c r="C45" s="255" t="s">
        <v>433</v>
      </c>
      <c r="D45" s="245" t="s">
        <v>272</v>
      </c>
      <c r="E45" s="246">
        <v>16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9.0000000000000006E-5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285</v>
      </c>
      <c r="T45" s="249" t="s">
        <v>360</v>
      </c>
      <c r="U45" s="224">
        <v>0</v>
      </c>
      <c r="V45" s="224">
        <f>ROUND(E45*U45,2)</f>
        <v>0</v>
      </c>
      <c r="W45" s="224"/>
      <c r="X45" s="224" t="s">
        <v>155</v>
      </c>
      <c r="Y45" s="224" t="s">
        <v>148</v>
      </c>
      <c r="Z45" s="213"/>
      <c r="AA45" s="213"/>
      <c r="AB45" s="213"/>
      <c r="AC45" s="213"/>
      <c r="AD45" s="213"/>
      <c r="AE45" s="213"/>
      <c r="AF45" s="213"/>
      <c r="AG45" s="213" t="s">
        <v>312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3">
        <v>37</v>
      </c>
      <c r="B46" s="244" t="s">
        <v>434</v>
      </c>
      <c r="C46" s="255" t="s">
        <v>435</v>
      </c>
      <c r="D46" s="245" t="s">
        <v>272</v>
      </c>
      <c r="E46" s="246">
        <v>10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6.9999999999999994E-5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285</v>
      </c>
      <c r="T46" s="249" t="s">
        <v>360</v>
      </c>
      <c r="U46" s="224">
        <v>0</v>
      </c>
      <c r="V46" s="224">
        <f>ROUND(E46*U46,2)</f>
        <v>0</v>
      </c>
      <c r="W46" s="224"/>
      <c r="X46" s="224" t="s">
        <v>287</v>
      </c>
      <c r="Y46" s="224" t="s">
        <v>148</v>
      </c>
      <c r="Z46" s="213"/>
      <c r="AA46" s="213"/>
      <c r="AB46" s="213"/>
      <c r="AC46" s="213"/>
      <c r="AD46" s="213"/>
      <c r="AE46" s="213"/>
      <c r="AF46" s="213"/>
      <c r="AG46" s="213" t="s">
        <v>288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3">
        <v>38</v>
      </c>
      <c r="B47" s="244" t="s">
        <v>436</v>
      </c>
      <c r="C47" s="255" t="s">
        <v>437</v>
      </c>
      <c r="D47" s="245" t="s">
        <v>272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285</v>
      </c>
      <c r="T47" s="249" t="s">
        <v>360</v>
      </c>
      <c r="U47" s="224">
        <v>0</v>
      </c>
      <c r="V47" s="224">
        <f>ROUND(E47*U47,2)</f>
        <v>0</v>
      </c>
      <c r="W47" s="224"/>
      <c r="X47" s="224" t="s">
        <v>287</v>
      </c>
      <c r="Y47" s="224" t="s">
        <v>148</v>
      </c>
      <c r="Z47" s="213"/>
      <c r="AA47" s="213"/>
      <c r="AB47" s="213"/>
      <c r="AC47" s="213"/>
      <c r="AD47" s="213"/>
      <c r="AE47" s="213"/>
      <c r="AF47" s="213"/>
      <c r="AG47" s="213" t="s">
        <v>288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3">
        <v>39</v>
      </c>
      <c r="B48" s="244" t="s">
        <v>438</v>
      </c>
      <c r="C48" s="255" t="s">
        <v>439</v>
      </c>
      <c r="D48" s="245" t="s">
        <v>272</v>
      </c>
      <c r="E48" s="246">
        <v>4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285</v>
      </c>
      <c r="T48" s="249" t="s">
        <v>360</v>
      </c>
      <c r="U48" s="224">
        <v>0</v>
      </c>
      <c r="V48" s="224">
        <f>ROUND(E48*U48,2)</f>
        <v>0</v>
      </c>
      <c r="W48" s="224"/>
      <c r="X48" s="224" t="s">
        <v>287</v>
      </c>
      <c r="Y48" s="224" t="s">
        <v>148</v>
      </c>
      <c r="Z48" s="213"/>
      <c r="AA48" s="213"/>
      <c r="AB48" s="213"/>
      <c r="AC48" s="213"/>
      <c r="AD48" s="213"/>
      <c r="AE48" s="213"/>
      <c r="AF48" s="213"/>
      <c r="AG48" s="213" t="s">
        <v>288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3">
        <v>40</v>
      </c>
      <c r="B49" s="244" t="s">
        <v>440</v>
      </c>
      <c r="C49" s="255" t="s">
        <v>441</v>
      </c>
      <c r="D49" s="245" t="s">
        <v>442</v>
      </c>
      <c r="E49" s="246">
        <v>144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285</v>
      </c>
      <c r="T49" s="249" t="s">
        <v>360</v>
      </c>
      <c r="U49" s="224">
        <v>0</v>
      </c>
      <c r="V49" s="224">
        <f>ROUND(E49*U49,2)</f>
        <v>0</v>
      </c>
      <c r="W49" s="224"/>
      <c r="X49" s="224" t="s">
        <v>155</v>
      </c>
      <c r="Y49" s="224" t="s">
        <v>148</v>
      </c>
      <c r="Z49" s="213"/>
      <c r="AA49" s="213"/>
      <c r="AB49" s="213"/>
      <c r="AC49" s="213"/>
      <c r="AD49" s="213"/>
      <c r="AE49" s="213"/>
      <c r="AF49" s="213"/>
      <c r="AG49" s="213" t="s">
        <v>312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3">
        <v>41</v>
      </c>
      <c r="B50" s="244" t="s">
        <v>443</v>
      </c>
      <c r="C50" s="255" t="s">
        <v>444</v>
      </c>
      <c r="D50" s="245" t="s">
        <v>168</v>
      </c>
      <c r="E50" s="246">
        <v>4.5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285</v>
      </c>
      <c r="T50" s="249" t="s">
        <v>360</v>
      </c>
      <c r="U50" s="224">
        <v>0</v>
      </c>
      <c r="V50" s="224">
        <f>ROUND(E50*U50,2)</f>
        <v>0</v>
      </c>
      <c r="W50" s="224"/>
      <c r="X50" s="224" t="s">
        <v>155</v>
      </c>
      <c r="Y50" s="224" t="s">
        <v>148</v>
      </c>
      <c r="Z50" s="213"/>
      <c r="AA50" s="213"/>
      <c r="AB50" s="213"/>
      <c r="AC50" s="213"/>
      <c r="AD50" s="213"/>
      <c r="AE50" s="213"/>
      <c r="AF50" s="213"/>
      <c r="AG50" s="213" t="s">
        <v>312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3">
        <v>42</v>
      </c>
      <c r="B51" s="244" t="s">
        <v>445</v>
      </c>
      <c r="C51" s="255" t="s">
        <v>446</v>
      </c>
      <c r="D51" s="245" t="s">
        <v>168</v>
      </c>
      <c r="E51" s="246">
        <v>38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285</v>
      </c>
      <c r="T51" s="249" t="s">
        <v>360</v>
      </c>
      <c r="U51" s="224">
        <v>0</v>
      </c>
      <c r="V51" s="224">
        <f>ROUND(E51*U51,2)</f>
        <v>0</v>
      </c>
      <c r="W51" s="224"/>
      <c r="X51" s="224" t="s">
        <v>155</v>
      </c>
      <c r="Y51" s="224" t="s">
        <v>148</v>
      </c>
      <c r="Z51" s="213"/>
      <c r="AA51" s="213"/>
      <c r="AB51" s="213"/>
      <c r="AC51" s="213"/>
      <c r="AD51" s="213"/>
      <c r="AE51" s="213"/>
      <c r="AF51" s="213"/>
      <c r="AG51" s="213" t="s">
        <v>312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3">
        <v>43</v>
      </c>
      <c r="B52" s="244" t="s">
        <v>447</v>
      </c>
      <c r="C52" s="255" t="s">
        <v>448</v>
      </c>
      <c r="D52" s="245" t="s">
        <v>168</v>
      </c>
      <c r="E52" s="246">
        <v>110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285</v>
      </c>
      <c r="T52" s="249" t="s">
        <v>360</v>
      </c>
      <c r="U52" s="224">
        <v>0</v>
      </c>
      <c r="V52" s="224">
        <f>ROUND(E52*U52,2)</f>
        <v>0</v>
      </c>
      <c r="W52" s="224"/>
      <c r="X52" s="224" t="s">
        <v>155</v>
      </c>
      <c r="Y52" s="224" t="s">
        <v>148</v>
      </c>
      <c r="Z52" s="213"/>
      <c r="AA52" s="213"/>
      <c r="AB52" s="213"/>
      <c r="AC52" s="213"/>
      <c r="AD52" s="213"/>
      <c r="AE52" s="213"/>
      <c r="AF52" s="213"/>
      <c r="AG52" s="213" t="s">
        <v>312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3">
        <v>44</v>
      </c>
      <c r="B53" s="244" t="s">
        <v>449</v>
      </c>
      <c r="C53" s="255" t="s">
        <v>450</v>
      </c>
      <c r="D53" s="245" t="s">
        <v>0</v>
      </c>
      <c r="E53" s="246">
        <v>10670.7865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285</v>
      </c>
      <c r="T53" s="249" t="s">
        <v>360</v>
      </c>
      <c r="U53" s="224">
        <v>0</v>
      </c>
      <c r="V53" s="224">
        <f>ROUND(E53*U53,2)</f>
        <v>0</v>
      </c>
      <c r="W53" s="224"/>
      <c r="X53" s="224" t="s">
        <v>155</v>
      </c>
      <c r="Y53" s="224" t="s">
        <v>148</v>
      </c>
      <c r="Z53" s="213"/>
      <c r="AA53" s="213"/>
      <c r="AB53" s="213"/>
      <c r="AC53" s="213"/>
      <c r="AD53" s="213"/>
      <c r="AE53" s="213"/>
      <c r="AF53" s="213"/>
      <c r="AG53" s="213" t="s">
        <v>312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7" t="s">
        <v>139</v>
      </c>
      <c r="B54" s="228" t="s">
        <v>97</v>
      </c>
      <c r="C54" s="252" t="s">
        <v>98</v>
      </c>
      <c r="D54" s="229"/>
      <c r="E54" s="230"/>
      <c r="F54" s="231"/>
      <c r="G54" s="231">
        <f>SUMIF(AG55:AG61,"&lt;&gt;NOR",G55:G61)</f>
        <v>0</v>
      </c>
      <c r="H54" s="231"/>
      <c r="I54" s="231">
        <f>SUM(I55:I61)</f>
        <v>0</v>
      </c>
      <c r="J54" s="231"/>
      <c r="K54" s="231">
        <f>SUM(K55:K61)</f>
        <v>0</v>
      </c>
      <c r="L54" s="231"/>
      <c r="M54" s="231">
        <f>SUM(M55:M61)</f>
        <v>0</v>
      </c>
      <c r="N54" s="230"/>
      <c r="O54" s="230">
        <f>SUM(O55:O61)</f>
        <v>0.05</v>
      </c>
      <c r="P54" s="230"/>
      <c r="Q54" s="230">
        <f>SUM(Q55:Q61)</f>
        <v>0</v>
      </c>
      <c r="R54" s="231"/>
      <c r="S54" s="231"/>
      <c r="T54" s="232"/>
      <c r="U54" s="226"/>
      <c r="V54" s="226">
        <f>SUM(V55:V61)</f>
        <v>0</v>
      </c>
      <c r="W54" s="226"/>
      <c r="X54" s="226"/>
      <c r="Y54" s="226"/>
      <c r="AG54" t="s">
        <v>140</v>
      </c>
    </row>
    <row r="55" spans="1:60" outlineLevel="1" x14ac:dyDescent="0.2">
      <c r="A55" s="243">
        <v>45</v>
      </c>
      <c r="B55" s="244" t="s">
        <v>451</v>
      </c>
      <c r="C55" s="255" t="s">
        <v>452</v>
      </c>
      <c r="D55" s="245" t="s">
        <v>272</v>
      </c>
      <c r="E55" s="246">
        <v>2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5.1000000000000004E-4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285</v>
      </c>
      <c r="T55" s="249" t="s">
        <v>360</v>
      </c>
      <c r="U55" s="224">
        <v>0</v>
      </c>
      <c r="V55" s="224">
        <f>ROUND(E55*U55,2)</f>
        <v>0</v>
      </c>
      <c r="W55" s="224"/>
      <c r="X55" s="224" t="s">
        <v>155</v>
      </c>
      <c r="Y55" s="224" t="s">
        <v>148</v>
      </c>
      <c r="Z55" s="213"/>
      <c r="AA55" s="213"/>
      <c r="AB55" s="213"/>
      <c r="AC55" s="213"/>
      <c r="AD55" s="213"/>
      <c r="AE55" s="213"/>
      <c r="AF55" s="213"/>
      <c r="AG55" s="213" t="s">
        <v>312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3">
        <v>46</v>
      </c>
      <c r="B56" s="244" t="s">
        <v>453</v>
      </c>
      <c r="C56" s="255" t="s">
        <v>454</v>
      </c>
      <c r="D56" s="245" t="s">
        <v>272</v>
      </c>
      <c r="E56" s="246">
        <v>2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1.34E-2</v>
      </c>
      <c r="O56" s="246">
        <f>ROUND(E56*N56,2)</f>
        <v>0.03</v>
      </c>
      <c r="P56" s="246">
        <v>0</v>
      </c>
      <c r="Q56" s="246">
        <f>ROUND(E56*P56,2)</f>
        <v>0</v>
      </c>
      <c r="R56" s="248"/>
      <c r="S56" s="248" t="s">
        <v>285</v>
      </c>
      <c r="T56" s="249" t="s">
        <v>360</v>
      </c>
      <c r="U56" s="224">
        <v>0</v>
      </c>
      <c r="V56" s="224">
        <f>ROUND(E56*U56,2)</f>
        <v>0</v>
      </c>
      <c r="W56" s="224"/>
      <c r="X56" s="224" t="s">
        <v>287</v>
      </c>
      <c r="Y56" s="224" t="s">
        <v>148</v>
      </c>
      <c r="Z56" s="213"/>
      <c r="AA56" s="213"/>
      <c r="AB56" s="213"/>
      <c r="AC56" s="213"/>
      <c r="AD56" s="213"/>
      <c r="AE56" s="213"/>
      <c r="AF56" s="213"/>
      <c r="AG56" s="213" t="s">
        <v>288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3">
        <v>47</v>
      </c>
      <c r="B57" s="244" t="s">
        <v>455</v>
      </c>
      <c r="C57" s="255" t="s">
        <v>456</v>
      </c>
      <c r="D57" s="245" t="s">
        <v>272</v>
      </c>
      <c r="E57" s="246">
        <v>2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2.4000000000000001E-4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285</v>
      </c>
      <c r="T57" s="249" t="s">
        <v>360</v>
      </c>
      <c r="U57" s="224">
        <v>0</v>
      </c>
      <c r="V57" s="224">
        <f>ROUND(E57*U57,2)</f>
        <v>0</v>
      </c>
      <c r="W57" s="224"/>
      <c r="X57" s="224" t="s">
        <v>155</v>
      </c>
      <c r="Y57" s="224" t="s">
        <v>148</v>
      </c>
      <c r="Z57" s="213"/>
      <c r="AA57" s="213"/>
      <c r="AB57" s="213"/>
      <c r="AC57" s="213"/>
      <c r="AD57" s="213"/>
      <c r="AE57" s="213"/>
      <c r="AF57" s="213"/>
      <c r="AG57" s="213" t="s">
        <v>312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3">
        <v>48</v>
      </c>
      <c r="B58" s="244" t="s">
        <v>457</v>
      </c>
      <c r="C58" s="255" t="s">
        <v>458</v>
      </c>
      <c r="D58" s="245" t="s">
        <v>272</v>
      </c>
      <c r="E58" s="246">
        <v>2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4.4999999999999997E-3</v>
      </c>
      <c r="O58" s="246">
        <f>ROUND(E58*N58,2)</f>
        <v>0.01</v>
      </c>
      <c r="P58" s="246">
        <v>0</v>
      </c>
      <c r="Q58" s="246">
        <f>ROUND(E58*P58,2)</f>
        <v>0</v>
      </c>
      <c r="R58" s="248"/>
      <c r="S58" s="248" t="s">
        <v>285</v>
      </c>
      <c r="T58" s="249" t="s">
        <v>360</v>
      </c>
      <c r="U58" s="224">
        <v>0</v>
      </c>
      <c r="V58" s="224">
        <f>ROUND(E58*U58,2)</f>
        <v>0</v>
      </c>
      <c r="W58" s="224"/>
      <c r="X58" s="224" t="s">
        <v>287</v>
      </c>
      <c r="Y58" s="224" t="s">
        <v>148</v>
      </c>
      <c r="Z58" s="213"/>
      <c r="AA58" s="213"/>
      <c r="AB58" s="213"/>
      <c r="AC58" s="213"/>
      <c r="AD58" s="213"/>
      <c r="AE58" s="213"/>
      <c r="AF58" s="213"/>
      <c r="AG58" s="213" t="s">
        <v>288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3">
        <v>49</v>
      </c>
      <c r="B59" s="244" t="s">
        <v>459</v>
      </c>
      <c r="C59" s="255" t="s">
        <v>460</v>
      </c>
      <c r="D59" s="245" t="s">
        <v>272</v>
      </c>
      <c r="E59" s="246">
        <v>6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6.9999999999999994E-5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285</v>
      </c>
      <c r="T59" s="249" t="s">
        <v>360</v>
      </c>
      <c r="U59" s="224">
        <v>0</v>
      </c>
      <c r="V59" s="224">
        <f>ROUND(E59*U59,2)</f>
        <v>0</v>
      </c>
      <c r="W59" s="224"/>
      <c r="X59" s="224" t="s">
        <v>155</v>
      </c>
      <c r="Y59" s="224" t="s">
        <v>148</v>
      </c>
      <c r="Z59" s="213"/>
      <c r="AA59" s="213"/>
      <c r="AB59" s="213"/>
      <c r="AC59" s="213"/>
      <c r="AD59" s="213"/>
      <c r="AE59" s="213"/>
      <c r="AF59" s="213"/>
      <c r="AG59" s="213" t="s">
        <v>312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3">
        <v>50</v>
      </c>
      <c r="B60" s="244" t="s">
        <v>461</v>
      </c>
      <c r="C60" s="255" t="s">
        <v>462</v>
      </c>
      <c r="D60" s="245" t="s">
        <v>272</v>
      </c>
      <c r="E60" s="246">
        <v>6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8.9999999999999998E-4</v>
      </c>
      <c r="O60" s="246">
        <f>ROUND(E60*N60,2)</f>
        <v>0.01</v>
      </c>
      <c r="P60" s="246">
        <v>0</v>
      </c>
      <c r="Q60" s="246">
        <f>ROUND(E60*P60,2)</f>
        <v>0</v>
      </c>
      <c r="R60" s="248"/>
      <c r="S60" s="248" t="s">
        <v>285</v>
      </c>
      <c r="T60" s="249" t="s">
        <v>360</v>
      </c>
      <c r="U60" s="224">
        <v>0</v>
      </c>
      <c r="V60" s="224">
        <f>ROUND(E60*U60,2)</f>
        <v>0</v>
      </c>
      <c r="W60" s="224"/>
      <c r="X60" s="224" t="s">
        <v>287</v>
      </c>
      <c r="Y60" s="224" t="s">
        <v>148</v>
      </c>
      <c r="Z60" s="213"/>
      <c r="AA60" s="213"/>
      <c r="AB60" s="213"/>
      <c r="AC60" s="213"/>
      <c r="AD60" s="213"/>
      <c r="AE60" s="213"/>
      <c r="AF60" s="213"/>
      <c r="AG60" s="213" t="s">
        <v>288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3">
        <v>51</v>
      </c>
      <c r="B61" s="244" t="s">
        <v>463</v>
      </c>
      <c r="C61" s="255" t="s">
        <v>464</v>
      </c>
      <c r="D61" s="245" t="s">
        <v>0</v>
      </c>
      <c r="E61" s="246">
        <v>487.04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285</v>
      </c>
      <c r="T61" s="249" t="s">
        <v>360</v>
      </c>
      <c r="U61" s="224">
        <v>0</v>
      </c>
      <c r="V61" s="224">
        <f>ROUND(E61*U61,2)</f>
        <v>0</v>
      </c>
      <c r="W61" s="224"/>
      <c r="X61" s="224" t="s">
        <v>155</v>
      </c>
      <c r="Y61" s="224" t="s">
        <v>148</v>
      </c>
      <c r="Z61" s="213"/>
      <c r="AA61" s="213"/>
      <c r="AB61" s="213"/>
      <c r="AC61" s="213"/>
      <c r="AD61" s="213"/>
      <c r="AE61" s="213"/>
      <c r="AF61" s="213"/>
      <c r="AG61" s="213" t="s">
        <v>312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7" t="s">
        <v>139</v>
      </c>
      <c r="B62" s="228" t="s">
        <v>99</v>
      </c>
      <c r="C62" s="252" t="s">
        <v>100</v>
      </c>
      <c r="D62" s="229"/>
      <c r="E62" s="230"/>
      <c r="F62" s="231"/>
      <c r="G62" s="231">
        <f>SUMIF(AG63:AG70,"&lt;&gt;NOR",G63:G70)</f>
        <v>0</v>
      </c>
      <c r="H62" s="231"/>
      <c r="I62" s="231">
        <f>SUM(I63:I70)</f>
        <v>0</v>
      </c>
      <c r="J62" s="231"/>
      <c r="K62" s="231">
        <f>SUM(K63:K70)</f>
        <v>0</v>
      </c>
      <c r="L62" s="231"/>
      <c r="M62" s="231">
        <f>SUM(M63:M70)</f>
        <v>0</v>
      </c>
      <c r="N62" s="230"/>
      <c r="O62" s="230">
        <f>SUM(O63:O70)</f>
        <v>0.05</v>
      </c>
      <c r="P62" s="230"/>
      <c r="Q62" s="230">
        <f>SUM(Q63:Q70)</f>
        <v>0</v>
      </c>
      <c r="R62" s="231"/>
      <c r="S62" s="231"/>
      <c r="T62" s="232"/>
      <c r="U62" s="226"/>
      <c r="V62" s="226">
        <f>SUM(V63:V70)</f>
        <v>0</v>
      </c>
      <c r="W62" s="226"/>
      <c r="X62" s="226"/>
      <c r="Y62" s="226"/>
      <c r="AG62" t="s">
        <v>140</v>
      </c>
    </row>
    <row r="63" spans="1:60" outlineLevel="1" x14ac:dyDescent="0.2">
      <c r="A63" s="243">
        <v>52</v>
      </c>
      <c r="B63" s="244" t="s">
        <v>465</v>
      </c>
      <c r="C63" s="255" t="s">
        <v>466</v>
      </c>
      <c r="D63" s="245" t="s">
        <v>467</v>
      </c>
      <c r="E63" s="246">
        <v>26.5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6.0000000000000002E-5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285</v>
      </c>
      <c r="T63" s="249" t="s">
        <v>360</v>
      </c>
      <c r="U63" s="224">
        <v>0</v>
      </c>
      <c r="V63" s="224">
        <f>ROUND(E63*U63,2)</f>
        <v>0</v>
      </c>
      <c r="W63" s="224"/>
      <c r="X63" s="224" t="s">
        <v>155</v>
      </c>
      <c r="Y63" s="224" t="s">
        <v>148</v>
      </c>
      <c r="Z63" s="213"/>
      <c r="AA63" s="213"/>
      <c r="AB63" s="213"/>
      <c r="AC63" s="213"/>
      <c r="AD63" s="213"/>
      <c r="AE63" s="213"/>
      <c r="AF63" s="213"/>
      <c r="AG63" s="213" t="s">
        <v>312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3">
        <v>53</v>
      </c>
      <c r="B64" s="244" t="s">
        <v>468</v>
      </c>
      <c r="C64" s="255" t="s">
        <v>469</v>
      </c>
      <c r="D64" s="245" t="s">
        <v>252</v>
      </c>
      <c r="E64" s="246">
        <v>2.6499999999999999E-2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1</v>
      </c>
      <c r="O64" s="246">
        <f>ROUND(E64*N64,2)</f>
        <v>0.03</v>
      </c>
      <c r="P64" s="246">
        <v>0</v>
      </c>
      <c r="Q64" s="246">
        <f>ROUND(E64*P64,2)</f>
        <v>0</v>
      </c>
      <c r="R64" s="248"/>
      <c r="S64" s="248" t="s">
        <v>285</v>
      </c>
      <c r="T64" s="249" t="s">
        <v>360</v>
      </c>
      <c r="U64" s="224">
        <v>0</v>
      </c>
      <c r="V64" s="224">
        <f>ROUND(E64*U64,2)</f>
        <v>0</v>
      </c>
      <c r="W64" s="224"/>
      <c r="X64" s="224" t="s">
        <v>287</v>
      </c>
      <c r="Y64" s="224" t="s">
        <v>148</v>
      </c>
      <c r="Z64" s="213"/>
      <c r="AA64" s="213"/>
      <c r="AB64" s="213"/>
      <c r="AC64" s="213"/>
      <c r="AD64" s="213"/>
      <c r="AE64" s="213"/>
      <c r="AF64" s="213"/>
      <c r="AG64" s="213" t="s">
        <v>288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3">
        <v>54</v>
      </c>
      <c r="B65" s="244" t="s">
        <v>470</v>
      </c>
      <c r="C65" s="255" t="s">
        <v>471</v>
      </c>
      <c r="D65" s="245" t="s">
        <v>467</v>
      </c>
      <c r="E65" s="246">
        <v>5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285</v>
      </c>
      <c r="T65" s="249" t="s">
        <v>360</v>
      </c>
      <c r="U65" s="224">
        <v>0</v>
      </c>
      <c r="V65" s="224">
        <f>ROUND(E65*U65,2)</f>
        <v>0</v>
      </c>
      <c r="W65" s="224"/>
      <c r="X65" s="224" t="s">
        <v>155</v>
      </c>
      <c r="Y65" s="224" t="s">
        <v>148</v>
      </c>
      <c r="Z65" s="213"/>
      <c r="AA65" s="213"/>
      <c r="AB65" s="213"/>
      <c r="AC65" s="213"/>
      <c r="AD65" s="213"/>
      <c r="AE65" s="213"/>
      <c r="AF65" s="213"/>
      <c r="AG65" s="213" t="s">
        <v>312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3">
        <v>55</v>
      </c>
      <c r="B66" s="244" t="s">
        <v>472</v>
      </c>
      <c r="C66" s="255" t="s">
        <v>473</v>
      </c>
      <c r="D66" s="245" t="s">
        <v>467</v>
      </c>
      <c r="E66" s="246">
        <v>5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1.4999999999999999E-4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285</v>
      </c>
      <c r="T66" s="249" t="s">
        <v>360</v>
      </c>
      <c r="U66" s="224">
        <v>0</v>
      </c>
      <c r="V66" s="224">
        <f>ROUND(E66*U66,2)</f>
        <v>0</v>
      </c>
      <c r="W66" s="224"/>
      <c r="X66" s="224" t="s">
        <v>155</v>
      </c>
      <c r="Y66" s="224" t="s">
        <v>148</v>
      </c>
      <c r="Z66" s="213"/>
      <c r="AA66" s="213"/>
      <c r="AB66" s="213"/>
      <c r="AC66" s="213"/>
      <c r="AD66" s="213"/>
      <c r="AE66" s="213"/>
      <c r="AF66" s="213"/>
      <c r="AG66" s="213" t="s">
        <v>312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3">
        <v>56</v>
      </c>
      <c r="B67" s="244" t="s">
        <v>474</v>
      </c>
      <c r="C67" s="255" t="s">
        <v>475</v>
      </c>
      <c r="D67" s="245" t="s">
        <v>168</v>
      </c>
      <c r="E67" s="246">
        <v>11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2.0799999999999998E-3</v>
      </c>
      <c r="O67" s="246">
        <f>ROUND(E67*N67,2)</f>
        <v>0.02</v>
      </c>
      <c r="P67" s="246">
        <v>0</v>
      </c>
      <c r="Q67" s="246">
        <f>ROUND(E67*P67,2)</f>
        <v>0</v>
      </c>
      <c r="R67" s="248"/>
      <c r="S67" s="248" t="s">
        <v>285</v>
      </c>
      <c r="T67" s="249" t="s">
        <v>360</v>
      </c>
      <c r="U67" s="224">
        <v>0</v>
      </c>
      <c r="V67" s="224">
        <f>ROUND(E67*U67,2)</f>
        <v>0</v>
      </c>
      <c r="W67" s="224"/>
      <c r="X67" s="224" t="s">
        <v>287</v>
      </c>
      <c r="Y67" s="224" t="s">
        <v>148</v>
      </c>
      <c r="Z67" s="213"/>
      <c r="AA67" s="213"/>
      <c r="AB67" s="213"/>
      <c r="AC67" s="213"/>
      <c r="AD67" s="213"/>
      <c r="AE67" s="213"/>
      <c r="AF67" s="213"/>
      <c r="AG67" s="213" t="s">
        <v>288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3">
        <v>57</v>
      </c>
      <c r="B68" s="244" t="s">
        <v>476</v>
      </c>
      <c r="C68" s="255" t="s">
        <v>477</v>
      </c>
      <c r="D68" s="245" t="s">
        <v>272</v>
      </c>
      <c r="E68" s="246">
        <v>32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285</v>
      </c>
      <c r="T68" s="249" t="s">
        <v>360</v>
      </c>
      <c r="U68" s="224">
        <v>0</v>
      </c>
      <c r="V68" s="224">
        <f>ROUND(E68*U68,2)</f>
        <v>0</v>
      </c>
      <c r="W68" s="224"/>
      <c r="X68" s="224" t="s">
        <v>287</v>
      </c>
      <c r="Y68" s="224" t="s">
        <v>148</v>
      </c>
      <c r="Z68" s="213"/>
      <c r="AA68" s="213"/>
      <c r="AB68" s="213"/>
      <c r="AC68" s="213"/>
      <c r="AD68" s="213"/>
      <c r="AE68" s="213"/>
      <c r="AF68" s="213"/>
      <c r="AG68" s="213" t="s">
        <v>288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3">
        <v>58</v>
      </c>
      <c r="B69" s="244" t="s">
        <v>478</v>
      </c>
      <c r="C69" s="255" t="s">
        <v>479</v>
      </c>
      <c r="D69" s="245" t="s">
        <v>272</v>
      </c>
      <c r="E69" s="246">
        <v>16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285</v>
      </c>
      <c r="T69" s="249" t="s">
        <v>360</v>
      </c>
      <c r="U69" s="224">
        <v>0</v>
      </c>
      <c r="V69" s="224">
        <f>ROUND(E69*U69,2)</f>
        <v>0</v>
      </c>
      <c r="W69" s="224"/>
      <c r="X69" s="224" t="s">
        <v>287</v>
      </c>
      <c r="Y69" s="224" t="s">
        <v>148</v>
      </c>
      <c r="Z69" s="213"/>
      <c r="AA69" s="213"/>
      <c r="AB69" s="213"/>
      <c r="AC69" s="213"/>
      <c r="AD69" s="213"/>
      <c r="AE69" s="213"/>
      <c r="AF69" s="213"/>
      <c r="AG69" s="213" t="s">
        <v>288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3">
        <v>59</v>
      </c>
      <c r="B70" s="244" t="s">
        <v>480</v>
      </c>
      <c r="C70" s="255" t="s">
        <v>481</v>
      </c>
      <c r="D70" s="245" t="s">
        <v>0</v>
      </c>
      <c r="E70" s="246">
        <v>98.859800000000007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285</v>
      </c>
      <c r="T70" s="249" t="s">
        <v>360</v>
      </c>
      <c r="U70" s="224">
        <v>0</v>
      </c>
      <c r="V70" s="224">
        <f>ROUND(E70*U70,2)</f>
        <v>0</v>
      </c>
      <c r="W70" s="224"/>
      <c r="X70" s="224" t="s">
        <v>155</v>
      </c>
      <c r="Y70" s="224" t="s">
        <v>148</v>
      </c>
      <c r="Z70" s="213"/>
      <c r="AA70" s="213"/>
      <c r="AB70" s="213"/>
      <c r="AC70" s="213"/>
      <c r="AD70" s="213"/>
      <c r="AE70" s="213"/>
      <c r="AF70" s="213"/>
      <c r="AG70" s="213" t="s">
        <v>312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7" t="s">
        <v>139</v>
      </c>
      <c r="B71" s="228" t="s">
        <v>101</v>
      </c>
      <c r="C71" s="252" t="s">
        <v>102</v>
      </c>
      <c r="D71" s="229"/>
      <c r="E71" s="230"/>
      <c r="F71" s="231"/>
      <c r="G71" s="231">
        <f>SUMIF(AG72:AG74,"&lt;&gt;NOR",G72:G74)</f>
        <v>0</v>
      </c>
      <c r="H71" s="231"/>
      <c r="I71" s="231">
        <f>SUM(I72:I74)</f>
        <v>0</v>
      </c>
      <c r="J71" s="231"/>
      <c r="K71" s="231">
        <f>SUM(K72:K74)</f>
        <v>0</v>
      </c>
      <c r="L71" s="231"/>
      <c r="M71" s="231">
        <f>SUM(M72:M74)</f>
        <v>0</v>
      </c>
      <c r="N71" s="230"/>
      <c r="O71" s="230">
        <f>SUM(O72:O74)</f>
        <v>0</v>
      </c>
      <c r="P71" s="230"/>
      <c r="Q71" s="230">
        <f>SUM(Q72:Q74)</f>
        <v>0</v>
      </c>
      <c r="R71" s="231"/>
      <c r="S71" s="231"/>
      <c r="T71" s="232"/>
      <c r="U71" s="226"/>
      <c r="V71" s="226">
        <f>SUM(V72:V74)</f>
        <v>0</v>
      </c>
      <c r="W71" s="226"/>
      <c r="X71" s="226"/>
      <c r="Y71" s="226"/>
      <c r="AG71" t="s">
        <v>140</v>
      </c>
    </row>
    <row r="72" spans="1:60" outlineLevel="1" x14ac:dyDescent="0.2">
      <c r="A72" s="243">
        <v>60</v>
      </c>
      <c r="B72" s="244" t="s">
        <v>482</v>
      </c>
      <c r="C72" s="255" t="s">
        <v>483</v>
      </c>
      <c r="D72" s="245" t="s">
        <v>162</v>
      </c>
      <c r="E72" s="246">
        <v>4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6.9999999999999994E-5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285</v>
      </c>
      <c r="T72" s="249" t="s">
        <v>360</v>
      </c>
      <c r="U72" s="224">
        <v>0</v>
      </c>
      <c r="V72" s="224">
        <f>ROUND(E72*U72,2)</f>
        <v>0</v>
      </c>
      <c r="W72" s="224"/>
      <c r="X72" s="224" t="s">
        <v>155</v>
      </c>
      <c r="Y72" s="224" t="s">
        <v>148</v>
      </c>
      <c r="Z72" s="213"/>
      <c r="AA72" s="213"/>
      <c r="AB72" s="213"/>
      <c r="AC72" s="213"/>
      <c r="AD72" s="213"/>
      <c r="AE72" s="213"/>
      <c r="AF72" s="213"/>
      <c r="AG72" s="213" t="s">
        <v>312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3">
        <v>61</v>
      </c>
      <c r="B73" s="244" t="s">
        <v>484</v>
      </c>
      <c r="C73" s="255" t="s">
        <v>485</v>
      </c>
      <c r="D73" s="245" t="s">
        <v>162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2.7999999999999998E-4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285</v>
      </c>
      <c r="T73" s="249" t="s">
        <v>360</v>
      </c>
      <c r="U73" s="224">
        <v>0</v>
      </c>
      <c r="V73" s="224">
        <f>ROUND(E73*U73,2)</f>
        <v>0</v>
      </c>
      <c r="W73" s="224"/>
      <c r="X73" s="224" t="s">
        <v>155</v>
      </c>
      <c r="Y73" s="224" t="s">
        <v>148</v>
      </c>
      <c r="Z73" s="213"/>
      <c r="AA73" s="213"/>
      <c r="AB73" s="213"/>
      <c r="AC73" s="213"/>
      <c r="AD73" s="213"/>
      <c r="AE73" s="213"/>
      <c r="AF73" s="213"/>
      <c r="AG73" s="213" t="s">
        <v>312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3">
        <v>62</v>
      </c>
      <c r="B74" s="244" t="s">
        <v>486</v>
      </c>
      <c r="C74" s="255" t="s">
        <v>487</v>
      </c>
      <c r="D74" s="245" t="s">
        <v>162</v>
      </c>
      <c r="E74" s="246">
        <v>3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8.0000000000000007E-5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285</v>
      </c>
      <c r="T74" s="249" t="s">
        <v>360</v>
      </c>
      <c r="U74" s="224">
        <v>0</v>
      </c>
      <c r="V74" s="224">
        <f>ROUND(E74*U74,2)</f>
        <v>0</v>
      </c>
      <c r="W74" s="224"/>
      <c r="X74" s="224" t="s">
        <v>155</v>
      </c>
      <c r="Y74" s="224" t="s">
        <v>148</v>
      </c>
      <c r="Z74" s="213"/>
      <c r="AA74" s="213"/>
      <c r="AB74" s="213"/>
      <c r="AC74" s="213"/>
      <c r="AD74" s="213"/>
      <c r="AE74" s="213"/>
      <c r="AF74" s="213"/>
      <c r="AG74" s="213" t="s">
        <v>312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7" t="s">
        <v>139</v>
      </c>
      <c r="B75" s="228" t="s">
        <v>103</v>
      </c>
      <c r="C75" s="252" t="s">
        <v>104</v>
      </c>
      <c r="D75" s="229"/>
      <c r="E75" s="230"/>
      <c r="F75" s="231"/>
      <c r="G75" s="231">
        <f>SUMIF(AG76:AG79,"&lt;&gt;NOR",G76:G79)</f>
        <v>0</v>
      </c>
      <c r="H75" s="231"/>
      <c r="I75" s="231">
        <f>SUM(I76:I79)</f>
        <v>0</v>
      </c>
      <c r="J75" s="231"/>
      <c r="K75" s="231">
        <f>SUM(K76:K79)</f>
        <v>0</v>
      </c>
      <c r="L75" s="231"/>
      <c r="M75" s="231">
        <f>SUM(M76:M79)</f>
        <v>0</v>
      </c>
      <c r="N75" s="230"/>
      <c r="O75" s="230">
        <f>SUM(O76:O79)</f>
        <v>0.01</v>
      </c>
      <c r="P75" s="230"/>
      <c r="Q75" s="230">
        <f>SUM(Q76:Q79)</f>
        <v>0</v>
      </c>
      <c r="R75" s="231"/>
      <c r="S75" s="231"/>
      <c r="T75" s="232"/>
      <c r="U75" s="226"/>
      <c r="V75" s="226">
        <f>SUM(V76:V79)</f>
        <v>0</v>
      </c>
      <c r="W75" s="226"/>
      <c r="X75" s="226"/>
      <c r="Y75" s="226"/>
      <c r="AG75" t="s">
        <v>140</v>
      </c>
    </row>
    <row r="76" spans="1:60" outlineLevel="1" x14ac:dyDescent="0.2">
      <c r="A76" s="243">
        <v>63</v>
      </c>
      <c r="B76" s="244" t="s">
        <v>488</v>
      </c>
      <c r="C76" s="255" t="s">
        <v>489</v>
      </c>
      <c r="D76" s="245" t="s">
        <v>272</v>
      </c>
      <c r="E76" s="246">
        <v>4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1.4E-3</v>
      </c>
      <c r="O76" s="246">
        <f>ROUND(E76*N76,2)</f>
        <v>0.01</v>
      </c>
      <c r="P76" s="246">
        <v>0</v>
      </c>
      <c r="Q76" s="246">
        <f>ROUND(E76*P76,2)</f>
        <v>0</v>
      </c>
      <c r="R76" s="248"/>
      <c r="S76" s="248" t="s">
        <v>285</v>
      </c>
      <c r="T76" s="249" t="s">
        <v>360</v>
      </c>
      <c r="U76" s="224">
        <v>0</v>
      </c>
      <c r="V76" s="224">
        <f>ROUND(E76*U76,2)</f>
        <v>0</v>
      </c>
      <c r="W76" s="224"/>
      <c r="X76" s="224" t="s">
        <v>155</v>
      </c>
      <c r="Y76" s="224" t="s">
        <v>148</v>
      </c>
      <c r="Z76" s="213"/>
      <c r="AA76" s="213"/>
      <c r="AB76" s="213"/>
      <c r="AC76" s="213"/>
      <c r="AD76" s="213"/>
      <c r="AE76" s="213"/>
      <c r="AF76" s="213"/>
      <c r="AG76" s="213" t="s">
        <v>318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3">
        <v>64</v>
      </c>
      <c r="B77" s="244" t="s">
        <v>490</v>
      </c>
      <c r="C77" s="255" t="s">
        <v>491</v>
      </c>
      <c r="D77" s="245" t="s">
        <v>168</v>
      </c>
      <c r="E77" s="246">
        <v>4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2.0000000000000002E-5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285</v>
      </c>
      <c r="T77" s="249" t="s">
        <v>360</v>
      </c>
      <c r="U77" s="224">
        <v>0</v>
      </c>
      <c r="V77" s="224">
        <f>ROUND(E77*U77,2)</f>
        <v>0</v>
      </c>
      <c r="W77" s="224"/>
      <c r="X77" s="224" t="s">
        <v>155</v>
      </c>
      <c r="Y77" s="224" t="s">
        <v>148</v>
      </c>
      <c r="Z77" s="213"/>
      <c r="AA77" s="213"/>
      <c r="AB77" s="213"/>
      <c r="AC77" s="213"/>
      <c r="AD77" s="213"/>
      <c r="AE77" s="213"/>
      <c r="AF77" s="213"/>
      <c r="AG77" s="213" t="s">
        <v>318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3">
        <v>65</v>
      </c>
      <c r="B78" s="244" t="s">
        <v>492</v>
      </c>
      <c r="C78" s="255" t="s">
        <v>493</v>
      </c>
      <c r="D78" s="245" t="s">
        <v>168</v>
      </c>
      <c r="E78" s="246">
        <v>4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1.7000000000000001E-4</v>
      </c>
      <c r="O78" s="246">
        <f>ROUND(E78*N78,2)</f>
        <v>0</v>
      </c>
      <c r="P78" s="246">
        <v>0</v>
      </c>
      <c r="Q78" s="246">
        <f>ROUND(E78*P78,2)</f>
        <v>0</v>
      </c>
      <c r="R78" s="248"/>
      <c r="S78" s="248" t="s">
        <v>285</v>
      </c>
      <c r="T78" s="249" t="s">
        <v>360</v>
      </c>
      <c r="U78" s="224">
        <v>0</v>
      </c>
      <c r="V78" s="224">
        <f>ROUND(E78*U78,2)</f>
        <v>0</v>
      </c>
      <c r="W78" s="224"/>
      <c r="X78" s="224" t="s">
        <v>155</v>
      </c>
      <c r="Y78" s="224" t="s">
        <v>148</v>
      </c>
      <c r="Z78" s="213"/>
      <c r="AA78" s="213"/>
      <c r="AB78" s="213"/>
      <c r="AC78" s="213"/>
      <c r="AD78" s="213"/>
      <c r="AE78" s="213"/>
      <c r="AF78" s="213"/>
      <c r="AG78" s="213" t="s">
        <v>318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3">
        <v>66</v>
      </c>
      <c r="B79" s="244" t="s">
        <v>494</v>
      </c>
      <c r="C79" s="255" t="s">
        <v>495</v>
      </c>
      <c r="D79" s="245" t="s">
        <v>385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8"/>
      <c r="S79" s="248" t="s">
        <v>285</v>
      </c>
      <c r="T79" s="249" t="s">
        <v>360</v>
      </c>
      <c r="U79" s="224">
        <v>0</v>
      </c>
      <c r="V79" s="224">
        <f>ROUND(E79*U79,2)</f>
        <v>0</v>
      </c>
      <c r="W79" s="224"/>
      <c r="X79" s="224" t="s">
        <v>287</v>
      </c>
      <c r="Y79" s="224" t="s">
        <v>148</v>
      </c>
      <c r="Z79" s="213"/>
      <c r="AA79" s="213"/>
      <c r="AB79" s="213"/>
      <c r="AC79" s="213"/>
      <c r="AD79" s="213"/>
      <c r="AE79" s="213"/>
      <c r="AF79" s="213"/>
      <c r="AG79" s="213" t="s">
        <v>288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7" t="s">
        <v>139</v>
      </c>
      <c r="B80" s="228" t="s">
        <v>105</v>
      </c>
      <c r="C80" s="252" t="s">
        <v>106</v>
      </c>
      <c r="D80" s="229"/>
      <c r="E80" s="230"/>
      <c r="F80" s="231"/>
      <c r="G80" s="231">
        <f>SUMIF(AG81:AG84,"&lt;&gt;NOR",G81:G84)</f>
        <v>0</v>
      </c>
      <c r="H80" s="231"/>
      <c r="I80" s="231">
        <f>SUM(I81:I84)</f>
        <v>0</v>
      </c>
      <c r="J80" s="231"/>
      <c r="K80" s="231">
        <f>SUM(K81:K84)</f>
        <v>0</v>
      </c>
      <c r="L80" s="231"/>
      <c r="M80" s="231">
        <f>SUM(M81:M84)</f>
        <v>0</v>
      </c>
      <c r="N80" s="230"/>
      <c r="O80" s="230">
        <f>SUM(O81:O84)</f>
        <v>0</v>
      </c>
      <c r="P80" s="230"/>
      <c r="Q80" s="230">
        <f>SUM(Q81:Q84)</f>
        <v>0</v>
      </c>
      <c r="R80" s="231"/>
      <c r="S80" s="231"/>
      <c r="T80" s="232"/>
      <c r="U80" s="226"/>
      <c r="V80" s="226">
        <f>SUM(V81:V84)</f>
        <v>0</v>
      </c>
      <c r="W80" s="226"/>
      <c r="X80" s="226"/>
      <c r="Y80" s="226"/>
      <c r="AG80" t="s">
        <v>140</v>
      </c>
    </row>
    <row r="81" spans="1:60" outlineLevel="1" x14ac:dyDescent="0.2">
      <c r="A81" s="243">
        <v>67</v>
      </c>
      <c r="B81" s="244" t="s">
        <v>496</v>
      </c>
      <c r="C81" s="255" t="s">
        <v>497</v>
      </c>
      <c r="D81" s="245" t="s">
        <v>168</v>
      </c>
      <c r="E81" s="246">
        <v>152.5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8"/>
      <c r="S81" s="248" t="s">
        <v>285</v>
      </c>
      <c r="T81" s="249" t="s">
        <v>360</v>
      </c>
      <c r="U81" s="224">
        <v>0</v>
      </c>
      <c r="V81" s="224">
        <f>ROUND(E81*U81,2)</f>
        <v>0</v>
      </c>
      <c r="W81" s="224"/>
      <c r="X81" s="224" t="s">
        <v>155</v>
      </c>
      <c r="Y81" s="224" t="s">
        <v>148</v>
      </c>
      <c r="Z81" s="213"/>
      <c r="AA81" s="213"/>
      <c r="AB81" s="213"/>
      <c r="AC81" s="213"/>
      <c r="AD81" s="213"/>
      <c r="AE81" s="213"/>
      <c r="AF81" s="213"/>
      <c r="AG81" s="213" t="s">
        <v>318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3">
        <v>68</v>
      </c>
      <c r="B82" s="244" t="s">
        <v>498</v>
      </c>
      <c r="C82" s="255" t="s">
        <v>499</v>
      </c>
      <c r="D82" s="245" t="s">
        <v>272</v>
      </c>
      <c r="E82" s="246">
        <v>10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8"/>
      <c r="S82" s="248" t="s">
        <v>285</v>
      </c>
      <c r="T82" s="249" t="s">
        <v>360</v>
      </c>
      <c r="U82" s="224">
        <v>0</v>
      </c>
      <c r="V82" s="224">
        <f>ROUND(E82*U82,2)</f>
        <v>0</v>
      </c>
      <c r="W82" s="224"/>
      <c r="X82" s="224" t="s">
        <v>155</v>
      </c>
      <c r="Y82" s="224" t="s">
        <v>148</v>
      </c>
      <c r="Z82" s="213"/>
      <c r="AA82" s="213"/>
      <c r="AB82" s="213"/>
      <c r="AC82" s="213"/>
      <c r="AD82" s="213"/>
      <c r="AE82" s="213"/>
      <c r="AF82" s="213"/>
      <c r="AG82" s="213" t="s">
        <v>318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3">
        <v>69</v>
      </c>
      <c r="B83" s="244" t="s">
        <v>500</v>
      </c>
      <c r="C83" s="255" t="s">
        <v>501</v>
      </c>
      <c r="D83" s="245" t="s">
        <v>272</v>
      </c>
      <c r="E83" s="246">
        <v>42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8"/>
      <c r="S83" s="248" t="s">
        <v>285</v>
      </c>
      <c r="T83" s="249" t="s">
        <v>360</v>
      </c>
      <c r="U83" s="224">
        <v>0</v>
      </c>
      <c r="V83" s="224">
        <f>ROUND(E83*U83,2)</f>
        <v>0</v>
      </c>
      <c r="W83" s="224"/>
      <c r="X83" s="224" t="s">
        <v>155</v>
      </c>
      <c r="Y83" s="224" t="s">
        <v>148</v>
      </c>
      <c r="Z83" s="213"/>
      <c r="AA83" s="213"/>
      <c r="AB83" s="213"/>
      <c r="AC83" s="213"/>
      <c r="AD83" s="213"/>
      <c r="AE83" s="213"/>
      <c r="AF83" s="213"/>
      <c r="AG83" s="213" t="s">
        <v>318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70</v>
      </c>
      <c r="B84" s="235" t="s">
        <v>502</v>
      </c>
      <c r="C84" s="253" t="s">
        <v>503</v>
      </c>
      <c r="D84" s="236" t="s">
        <v>504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/>
      <c r="S84" s="239" t="s">
        <v>285</v>
      </c>
      <c r="T84" s="240" t="s">
        <v>360</v>
      </c>
      <c r="U84" s="224">
        <v>0</v>
      </c>
      <c r="V84" s="224">
        <f>ROUND(E84*U84,2)</f>
        <v>0</v>
      </c>
      <c r="W84" s="224"/>
      <c r="X84" s="224" t="s">
        <v>155</v>
      </c>
      <c r="Y84" s="224" t="s">
        <v>148</v>
      </c>
      <c r="Z84" s="213"/>
      <c r="AA84" s="213"/>
      <c r="AB84" s="213"/>
      <c r="AC84" s="213"/>
      <c r="AD84" s="213"/>
      <c r="AE84" s="213"/>
      <c r="AF84" s="213"/>
      <c r="AG84" s="213" t="s">
        <v>318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3"/>
      <c r="B85" s="4"/>
      <c r="C85" s="258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125</v>
      </c>
    </row>
    <row r="86" spans="1:60" x14ac:dyDescent="0.2">
      <c r="A86" s="216"/>
      <c r="B86" s="217" t="s">
        <v>29</v>
      </c>
      <c r="C86" s="259"/>
      <c r="D86" s="218"/>
      <c r="E86" s="219"/>
      <c r="F86" s="219"/>
      <c r="G86" s="233">
        <f>G8+G13+G54+G62+G71+G75+G80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356</v>
      </c>
    </row>
    <row r="87" spans="1:60" x14ac:dyDescent="0.2">
      <c r="C87" s="260"/>
      <c r="D87" s="10"/>
      <c r="AG87" t="s">
        <v>357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u5Y3/Vhxv38XPuzztdh3pJAsEcKwHCDNuohFM7Bd3xmq0P2vmJ+4C6FQL/w1a+OM7+RCz67n+cyzPPdBJ+SRw==" saltValue="3yDkBM4qWEr+3oJkBzjy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AD68-95A7-4C01-A22F-0E1FB7A7AA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112</v>
      </c>
      <c r="B1" s="198"/>
      <c r="C1" s="198"/>
      <c r="D1" s="198"/>
      <c r="E1" s="198"/>
      <c r="F1" s="198"/>
      <c r="G1" s="198"/>
      <c r="AG1" t="s">
        <v>113</v>
      </c>
    </row>
    <row r="2" spans="1:60" ht="24.95" customHeight="1" x14ac:dyDescent="0.2">
      <c r="A2" s="199" t="s">
        <v>7</v>
      </c>
      <c r="B2" s="49" t="s">
        <v>41</v>
      </c>
      <c r="C2" s="202" t="s">
        <v>42</v>
      </c>
      <c r="D2" s="200"/>
      <c r="E2" s="200"/>
      <c r="F2" s="200"/>
      <c r="G2" s="201"/>
      <c r="AG2" t="s">
        <v>114</v>
      </c>
    </row>
    <row r="3" spans="1:60" ht="24.95" customHeight="1" x14ac:dyDescent="0.2">
      <c r="A3" s="199" t="s">
        <v>8</v>
      </c>
      <c r="B3" s="49" t="s">
        <v>55</v>
      </c>
      <c r="C3" s="202" t="s">
        <v>56</v>
      </c>
      <c r="D3" s="200"/>
      <c r="E3" s="200"/>
      <c r="F3" s="200"/>
      <c r="G3" s="201"/>
      <c r="AC3" s="177" t="s">
        <v>114</v>
      </c>
      <c r="AG3" t="s">
        <v>115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116</v>
      </c>
    </row>
    <row r="5" spans="1:60" x14ac:dyDescent="0.2">
      <c r="D5" s="10"/>
    </row>
    <row r="6" spans="1:60" ht="38.25" x14ac:dyDescent="0.2">
      <c r="A6" s="209" t="s">
        <v>117</v>
      </c>
      <c r="B6" s="211" t="s">
        <v>118</v>
      </c>
      <c r="C6" s="211" t="s">
        <v>119</v>
      </c>
      <c r="D6" s="210" t="s">
        <v>120</v>
      </c>
      <c r="E6" s="209" t="s">
        <v>121</v>
      </c>
      <c r="F6" s="208" t="s">
        <v>122</v>
      </c>
      <c r="G6" s="209" t="s">
        <v>29</v>
      </c>
      <c r="H6" s="212" t="s">
        <v>30</v>
      </c>
      <c r="I6" s="212" t="s">
        <v>123</v>
      </c>
      <c r="J6" s="212" t="s">
        <v>31</v>
      </c>
      <c r="K6" s="212" t="s">
        <v>124</v>
      </c>
      <c r="L6" s="212" t="s">
        <v>125</v>
      </c>
      <c r="M6" s="212" t="s">
        <v>126</v>
      </c>
      <c r="N6" s="212" t="s">
        <v>127</v>
      </c>
      <c r="O6" s="212" t="s">
        <v>128</v>
      </c>
      <c r="P6" s="212" t="s">
        <v>129</v>
      </c>
      <c r="Q6" s="212" t="s">
        <v>130</v>
      </c>
      <c r="R6" s="212" t="s">
        <v>131</v>
      </c>
      <c r="S6" s="212" t="s">
        <v>132</v>
      </c>
      <c r="T6" s="212" t="s">
        <v>133</v>
      </c>
      <c r="U6" s="212" t="s">
        <v>134</v>
      </c>
      <c r="V6" s="212" t="s">
        <v>135</v>
      </c>
      <c r="W6" s="212" t="s">
        <v>136</v>
      </c>
      <c r="X6" s="212" t="s">
        <v>137</v>
      </c>
      <c r="Y6" s="212" t="s">
        <v>138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139</v>
      </c>
      <c r="B8" s="228" t="s">
        <v>110</v>
      </c>
      <c r="C8" s="252" t="s">
        <v>27</v>
      </c>
      <c r="D8" s="229"/>
      <c r="E8" s="230"/>
      <c r="F8" s="231"/>
      <c r="G8" s="231">
        <f>SUMIF(AG9:AG20,"&lt;&gt;NOR",G9:G20)</f>
        <v>0</v>
      </c>
      <c r="H8" s="231"/>
      <c r="I8" s="231">
        <f>SUM(I9:I20)</f>
        <v>0</v>
      </c>
      <c r="J8" s="231"/>
      <c r="K8" s="231">
        <f>SUM(K9:K20)</f>
        <v>0</v>
      </c>
      <c r="L8" s="231"/>
      <c r="M8" s="231">
        <f>SUM(M9:M20)</f>
        <v>0</v>
      </c>
      <c r="N8" s="230"/>
      <c r="O8" s="230">
        <f>SUM(O9:O20)</f>
        <v>0</v>
      </c>
      <c r="P8" s="230"/>
      <c r="Q8" s="230">
        <f>SUM(Q9:Q20)</f>
        <v>0</v>
      </c>
      <c r="R8" s="231"/>
      <c r="S8" s="231"/>
      <c r="T8" s="232"/>
      <c r="U8" s="226"/>
      <c r="V8" s="226">
        <f>SUM(V9:V20)</f>
        <v>0</v>
      </c>
      <c r="W8" s="226"/>
      <c r="X8" s="226"/>
      <c r="Y8" s="226"/>
      <c r="AG8" t="s">
        <v>140</v>
      </c>
    </row>
    <row r="9" spans="1:60" outlineLevel="1" x14ac:dyDescent="0.2">
      <c r="A9" s="243">
        <v>1</v>
      </c>
      <c r="B9" s="244" t="s">
        <v>505</v>
      </c>
      <c r="C9" s="255" t="s">
        <v>506</v>
      </c>
      <c r="D9" s="245" t="s">
        <v>504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285</v>
      </c>
      <c r="T9" s="249" t="s">
        <v>286</v>
      </c>
      <c r="U9" s="224">
        <v>0</v>
      </c>
      <c r="V9" s="224">
        <f>ROUND(E9*U9,2)</f>
        <v>0</v>
      </c>
      <c r="W9" s="224"/>
      <c r="X9" s="224" t="s">
        <v>155</v>
      </c>
      <c r="Y9" s="224" t="s">
        <v>148</v>
      </c>
      <c r="Z9" s="213"/>
      <c r="AA9" s="213"/>
      <c r="AB9" s="213"/>
      <c r="AC9" s="213"/>
      <c r="AD9" s="213"/>
      <c r="AE9" s="213"/>
      <c r="AF9" s="213"/>
      <c r="AG9" s="213" t="s">
        <v>318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3">
        <v>2</v>
      </c>
      <c r="B10" s="244" t="s">
        <v>507</v>
      </c>
      <c r="C10" s="255" t="s">
        <v>508</v>
      </c>
      <c r="D10" s="245" t="s">
        <v>504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285</v>
      </c>
      <c r="T10" s="249" t="s">
        <v>286</v>
      </c>
      <c r="U10" s="224">
        <v>0</v>
      </c>
      <c r="V10" s="224">
        <f>ROUND(E10*U10,2)</f>
        <v>0</v>
      </c>
      <c r="W10" s="224"/>
      <c r="X10" s="224" t="s">
        <v>155</v>
      </c>
      <c r="Y10" s="224" t="s">
        <v>148</v>
      </c>
      <c r="Z10" s="213"/>
      <c r="AA10" s="213"/>
      <c r="AB10" s="213"/>
      <c r="AC10" s="213"/>
      <c r="AD10" s="213"/>
      <c r="AE10" s="213"/>
      <c r="AF10" s="213"/>
      <c r="AG10" s="213" t="s">
        <v>318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3">
        <v>3</v>
      </c>
      <c r="B11" s="244" t="s">
        <v>509</v>
      </c>
      <c r="C11" s="255" t="s">
        <v>510</v>
      </c>
      <c r="D11" s="245" t="s">
        <v>504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145</v>
      </c>
      <c r="T11" s="249" t="s">
        <v>360</v>
      </c>
      <c r="U11" s="224">
        <v>0</v>
      </c>
      <c r="V11" s="224">
        <f>ROUND(E11*U11,2)</f>
        <v>0</v>
      </c>
      <c r="W11" s="224"/>
      <c r="X11" s="224" t="s">
        <v>511</v>
      </c>
      <c r="Y11" s="224" t="s">
        <v>148</v>
      </c>
      <c r="Z11" s="213"/>
      <c r="AA11" s="213"/>
      <c r="AB11" s="213"/>
      <c r="AC11" s="213"/>
      <c r="AD11" s="213"/>
      <c r="AE11" s="213"/>
      <c r="AF11" s="213"/>
      <c r="AG11" s="213" t="s">
        <v>512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4</v>
      </c>
      <c r="B12" s="244" t="s">
        <v>513</v>
      </c>
      <c r="C12" s="255" t="s">
        <v>514</v>
      </c>
      <c r="D12" s="245" t="s">
        <v>504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285</v>
      </c>
      <c r="T12" s="249" t="s">
        <v>286</v>
      </c>
      <c r="U12" s="224">
        <v>0</v>
      </c>
      <c r="V12" s="224">
        <f>ROUND(E12*U12,2)</f>
        <v>0</v>
      </c>
      <c r="W12" s="224"/>
      <c r="X12" s="224" t="s">
        <v>155</v>
      </c>
      <c r="Y12" s="224" t="s">
        <v>148</v>
      </c>
      <c r="Z12" s="213"/>
      <c r="AA12" s="213"/>
      <c r="AB12" s="213"/>
      <c r="AC12" s="213"/>
      <c r="AD12" s="213"/>
      <c r="AE12" s="213"/>
      <c r="AF12" s="213"/>
      <c r="AG12" s="213" t="s">
        <v>318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5</v>
      </c>
      <c r="B13" s="244" t="s">
        <v>515</v>
      </c>
      <c r="C13" s="255" t="s">
        <v>516</v>
      </c>
      <c r="D13" s="245" t="s">
        <v>504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145</v>
      </c>
      <c r="T13" s="249" t="s">
        <v>360</v>
      </c>
      <c r="U13" s="224">
        <v>0</v>
      </c>
      <c r="V13" s="224">
        <f>ROUND(E13*U13,2)</f>
        <v>0</v>
      </c>
      <c r="W13" s="224"/>
      <c r="X13" s="224" t="s">
        <v>511</v>
      </c>
      <c r="Y13" s="224" t="s">
        <v>148</v>
      </c>
      <c r="Z13" s="213"/>
      <c r="AA13" s="213"/>
      <c r="AB13" s="213"/>
      <c r="AC13" s="213"/>
      <c r="AD13" s="213"/>
      <c r="AE13" s="213"/>
      <c r="AF13" s="213"/>
      <c r="AG13" s="213" t="s">
        <v>512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3">
        <v>6</v>
      </c>
      <c r="B14" s="244" t="s">
        <v>517</v>
      </c>
      <c r="C14" s="255" t="s">
        <v>518</v>
      </c>
      <c r="D14" s="245" t="s">
        <v>504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145</v>
      </c>
      <c r="T14" s="249" t="s">
        <v>360</v>
      </c>
      <c r="U14" s="224">
        <v>0</v>
      </c>
      <c r="V14" s="224">
        <f>ROUND(E14*U14,2)</f>
        <v>0</v>
      </c>
      <c r="W14" s="224"/>
      <c r="X14" s="224" t="s">
        <v>511</v>
      </c>
      <c r="Y14" s="224" t="s">
        <v>148</v>
      </c>
      <c r="Z14" s="213"/>
      <c r="AA14" s="213"/>
      <c r="AB14" s="213"/>
      <c r="AC14" s="213"/>
      <c r="AD14" s="213"/>
      <c r="AE14" s="213"/>
      <c r="AF14" s="213"/>
      <c r="AG14" s="213" t="s">
        <v>512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7</v>
      </c>
      <c r="B15" s="244" t="s">
        <v>519</v>
      </c>
      <c r="C15" s="255" t="s">
        <v>520</v>
      </c>
      <c r="D15" s="245" t="s">
        <v>504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145</v>
      </c>
      <c r="T15" s="249" t="s">
        <v>360</v>
      </c>
      <c r="U15" s="224">
        <v>0</v>
      </c>
      <c r="V15" s="224">
        <f>ROUND(E15*U15,2)</f>
        <v>0</v>
      </c>
      <c r="W15" s="224"/>
      <c r="X15" s="224" t="s">
        <v>511</v>
      </c>
      <c r="Y15" s="224" t="s">
        <v>148</v>
      </c>
      <c r="Z15" s="213"/>
      <c r="AA15" s="213"/>
      <c r="AB15" s="213"/>
      <c r="AC15" s="213"/>
      <c r="AD15" s="213"/>
      <c r="AE15" s="213"/>
      <c r="AF15" s="213"/>
      <c r="AG15" s="213" t="s">
        <v>512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8</v>
      </c>
      <c r="B16" s="244" t="s">
        <v>521</v>
      </c>
      <c r="C16" s="255" t="s">
        <v>522</v>
      </c>
      <c r="D16" s="245" t="s">
        <v>504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145</v>
      </c>
      <c r="T16" s="249" t="s">
        <v>360</v>
      </c>
      <c r="U16" s="224">
        <v>0</v>
      </c>
      <c r="V16" s="224">
        <f>ROUND(E16*U16,2)</f>
        <v>0</v>
      </c>
      <c r="W16" s="224"/>
      <c r="X16" s="224" t="s">
        <v>511</v>
      </c>
      <c r="Y16" s="224" t="s">
        <v>148</v>
      </c>
      <c r="Z16" s="213"/>
      <c r="AA16" s="213"/>
      <c r="AB16" s="213"/>
      <c r="AC16" s="213"/>
      <c r="AD16" s="213"/>
      <c r="AE16" s="213"/>
      <c r="AF16" s="213"/>
      <c r="AG16" s="213" t="s">
        <v>512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9</v>
      </c>
      <c r="B17" s="244" t="s">
        <v>523</v>
      </c>
      <c r="C17" s="255" t="s">
        <v>524</v>
      </c>
      <c r="D17" s="245" t="s">
        <v>504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145</v>
      </c>
      <c r="T17" s="249" t="s">
        <v>360</v>
      </c>
      <c r="U17" s="224">
        <v>0</v>
      </c>
      <c r="V17" s="224">
        <f>ROUND(E17*U17,2)</f>
        <v>0</v>
      </c>
      <c r="W17" s="224"/>
      <c r="X17" s="224" t="s">
        <v>511</v>
      </c>
      <c r="Y17" s="224" t="s">
        <v>148</v>
      </c>
      <c r="Z17" s="213"/>
      <c r="AA17" s="213"/>
      <c r="AB17" s="213"/>
      <c r="AC17" s="213"/>
      <c r="AD17" s="213"/>
      <c r="AE17" s="213"/>
      <c r="AF17" s="213"/>
      <c r="AG17" s="213" t="s">
        <v>512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10</v>
      </c>
      <c r="B18" s="244" t="s">
        <v>525</v>
      </c>
      <c r="C18" s="255" t="s">
        <v>526</v>
      </c>
      <c r="D18" s="245" t="s">
        <v>504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145</v>
      </c>
      <c r="T18" s="249" t="s">
        <v>360</v>
      </c>
      <c r="U18" s="224">
        <v>0</v>
      </c>
      <c r="V18" s="224">
        <f>ROUND(E18*U18,2)</f>
        <v>0</v>
      </c>
      <c r="W18" s="224"/>
      <c r="X18" s="224" t="s">
        <v>511</v>
      </c>
      <c r="Y18" s="224" t="s">
        <v>148</v>
      </c>
      <c r="Z18" s="213"/>
      <c r="AA18" s="213"/>
      <c r="AB18" s="213"/>
      <c r="AC18" s="213"/>
      <c r="AD18" s="213"/>
      <c r="AE18" s="213"/>
      <c r="AF18" s="213"/>
      <c r="AG18" s="213" t="s">
        <v>512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3">
        <v>11</v>
      </c>
      <c r="B19" s="244" t="s">
        <v>527</v>
      </c>
      <c r="C19" s="255" t="s">
        <v>528</v>
      </c>
      <c r="D19" s="245" t="s">
        <v>504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145</v>
      </c>
      <c r="T19" s="249" t="s">
        <v>360</v>
      </c>
      <c r="U19" s="224">
        <v>0</v>
      </c>
      <c r="V19" s="224">
        <f>ROUND(E19*U19,2)</f>
        <v>0</v>
      </c>
      <c r="W19" s="224"/>
      <c r="X19" s="224" t="s">
        <v>511</v>
      </c>
      <c r="Y19" s="224" t="s">
        <v>148</v>
      </c>
      <c r="Z19" s="213"/>
      <c r="AA19" s="213"/>
      <c r="AB19" s="213"/>
      <c r="AC19" s="213"/>
      <c r="AD19" s="213"/>
      <c r="AE19" s="213"/>
      <c r="AF19" s="213"/>
      <c r="AG19" s="213" t="s">
        <v>512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12</v>
      </c>
      <c r="B20" s="235" t="s">
        <v>529</v>
      </c>
      <c r="C20" s="253" t="s">
        <v>530</v>
      </c>
      <c r="D20" s="236" t="s">
        <v>504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145</v>
      </c>
      <c r="T20" s="240" t="s">
        <v>360</v>
      </c>
      <c r="U20" s="224">
        <v>0</v>
      </c>
      <c r="V20" s="224">
        <f>ROUND(E20*U20,2)</f>
        <v>0</v>
      </c>
      <c r="W20" s="224"/>
      <c r="X20" s="224" t="s">
        <v>511</v>
      </c>
      <c r="Y20" s="224" t="s">
        <v>148</v>
      </c>
      <c r="Z20" s="213"/>
      <c r="AA20" s="213"/>
      <c r="AB20" s="213"/>
      <c r="AC20" s="213"/>
      <c r="AD20" s="213"/>
      <c r="AE20" s="213"/>
      <c r="AF20" s="213"/>
      <c r="AG20" s="213" t="s">
        <v>512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3"/>
      <c r="B21" s="4"/>
      <c r="C21" s="25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125</v>
      </c>
    </row>
    <row r="22" spans="1:60" x14ac:dyDescent="0.2">
      <c r="A22" s="216"/>
      <c r="B22" s="217" t="s">
        <v>29</v>
      </c>
      <c r="C22" s="259"/>
      <c r="D22" s="218"/>
      <c r="E22" s="219"/>
      <c r="F22" s="219"/>
      <c r="G22" s="233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356</v>
      </c>
    </row>
    <row r="23" spans="1:60" x14ac:dyDescent="0.2">
      <c r="C23" s="260"/>
      <c r="D23" s="10"/>
      <c r="AG23" t="s">
        <v>357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z0z6J+/7fO1VrLBEE4eaRPqnVOehi3k8VcUA29ryGS6Lobj69BPAiyBdnKYj3lvp5ypLp9kZxyNeqtaIcaiYw==" saltValue="HPnnc5hpbuuCQVWeKNQ+C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SO01 S01 Pol</vt:lpstr>
      <vt:lpstr>SO01 T01 Pol</vt:lpstr>
      <vt:lpstr>SO01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S01 Pol'!Názvy_tisku</vt:lpstr>
      <vt:lpstr>'SO01 T01 Pol'!Názvy_tisku</vt:lpstr>
      <vt:lpstr>'SO01 VON Pol'!Názvy_tisku</vt:lpstr>
      <vt:lpstr>oadresa</vt:lpstr>
      <vt:lpstr>Stavba!Objednatel</vt:lpstr>
      <vt:lpstr>Stavba!Objekt</vt:lpstr>
      <vt:lpstr>'SO01 S01 Pol'!Oblast_tisku</vt:lpstr>
      <vt:lpstr>'SO01 T01 Pol'!Oblast_tisku</vt:lpstr>
      <vt:lpstr>'SO01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Ivoš Kupský</dc:creator>
  <cp:lastModifiedBy>Ivoš Kupský</cp:lastModifiedBy>
  <cp:lastPrinted>2019-03-19T12:27:02Z</cp:lastPrinted>
  <dcterms:created xsi:type="dcterms:W3CDTF">2009-04-08T07:15:50Z</dcterms:created>
  <dcterms:modified xsi:type="dcterms:W3CDTF">2025-05-15T12:36:53Z</dcterms:modified>
</cp:coreProperties>
</file>