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4\24_046_Palackého Univerzita_Sportovní hala\Výkresová část\DUR\"/>
    </mc:Choice>
  </mc:AlternateContent>
  <xr:revisionPtr revIDLastSave="0" documentId="8_{221D4A1F-6F2B-40AE-8BC3-49FD0A3A0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" sheetId="1" r:id="rId1"/>
    <sheet name="VzorPolozky" sheetId="10" state="hidden" r:id="rId2"/>
    <sheet name="SO01 S01 Pol" sheetId="12" r:id="rId3"/>
    <sheet name="SO01 T01 Pol" sheetId="13" r:id="rId4"/>
    <sheet name="SO01 VON Pol" sheetId="14" r:id="rId5"/>
  </sheets>
  <externalReferences>
    <externalReference r:id="rId6"/>
  </externalReferences>
  <definedNames>
    <definedName name="CelkemDPHVypocet" localSheetId="0">Stavba!$H$45</definedName>
    <definedName name="CenaCelkem">Stavba!$G$29</definedName>
    <definedName name="CenaCelkemBezDPH">Stavba!$G$28</definedName>
    <definedName name="CenaCelkemVypocet" localSheetId="0">Stavba!$I$45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S01 Pol'!$1:$7</definedName>
    <definedName name="_xlnm.Print_Titles" localSheetId="3">'SO01 T01 Pol'!$1:$7</definedName>
    <definedName name="_xlnm.Print_Titles" localSheetId="4">'SO01 VON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S01 Pol'!$A$1:$Y$157</definedName>
    <definedName name="_xlnm.Print_Area" localSheetId="3">'SO01 T01 Pol'!$A$1:$Y$87</definedName>
    <definedName name="_xlnm.Print_Area" localSheetId="4">'SO01 VON Pol'!$A$1:$Y$23</definedName>
    <definedName name="_xlnm.Print_Area" localSheetId="0">Stavba!$A$1:$J$75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Stavba!$F$45</definedName>
    <definedName name="ZakladDPHZakl">Stavba!$G$25</definedName>
    <definedName name="ZakladDPHZaklVypocet" localSheetId="0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G44" i="1"/>
  <c r="I44" i="1" s="1"/>
  <c r="F44" i="1"/>
  <c r="G43" i="1"/>
  <c r="F43" i="1"/>
  <c r="G22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2" i="14"/>
  <c r="G8" i="14" s="1"/>
  <c r="I12" i="14"/>
  <c r="K12" i="14"/>
  <c r="O12" i="14"/>
  <c r="O8" i="14" s="1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7" i="14"/>
  <c r="I17" i="14"/>
  <c r="K17" i="14"/>
  <c r="M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M20" i="14" s="1"/>
  <c r="I20" i="14"/>
  <c r="K20" i="14"/>
  <c r="O20" i="14"/>
  <c r="Q20" i="14"/>
  <c r="V20" i="14"/>
  <c r="AE22" i="14"/>
  <c r="AF22" i="14"/>
  <c r="G86" i="13"/>
  <c r="G9" i="13"/>
  <c r="M9" i="13" s="1"/>
  <c r="I9" i="13"/>
  <c r="K9" i="13"/>
  <c r="K8" i="13" s="1"/>
  <c r="O9" i="13"/>
  <c r="Q9" i="13"/>
  <c r="V9" i="13"/>
  <c r="V8" i="13" s="1"/>
  <c r="G10" i="13"/>
  <c r="I10" i="13"/>
  <c r="K10" i="13"/>
  <c r="M10" i="13"/>
  <c r="O10" i="13"/>
  <c r="Q10" i="13"/>
  <c r="V10" i="13"/>
  <c r="G11" i="13"/>
  <c r="G8" i="13" s="1"/>
  <c r="I11" i="13"/>
  <c r="K11" i="13"/>
  <c r="O11" i="13"/>
  <c r="O8" i="13" s="1"/>
  <c r="Q11" i="13"/>
  <c r="V11" i="13"/>
  <c r="G12" i="13"/>
  <c r="M12" i="13" s="1"/>
  <c r="I12" i="13"/>
  <c r="I8" i="13" s="1"/>
  <c r="K12" i="13"/>
  <c r="O12" i="13"/>
  <c r="Q12" i="13"/>
  <c r="Q8" i="13" s="1"/>
  <c r="V12" i="13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O13" i="13" s="1"/>
  <c r="Q15" i="13"/>
  <c r="V15" i="13"/>
  <c r="G16" i="13"/>
  <c r="M16" i="13" s="1"/>
  <c r="I16" i="13"/>
  <c r="I13" i="13" s="1"/>
  <c r="K16" i="13"/>
  <c r="O16" i="13"/>
  <c r="Q16" i="13"/>
  <c r="Q13" i="13" s="1"/>
  <c r="V16" i="13"/>
  <c r="G17" i="13"/>
  <c r="M17" i="13" s="1"/>
  <c r="I17" i="13"/>
  <c r="K17" i="13"/>
  <c r="K13" i="13" s="1"/>
  <c r="O17" i="13"/>
  <c r="Q17" i="13"/>
  <c r="V17" i="13"/>
  <c r="V13" i="13" s="1"/>
  <c r="G18" i="13"/>
  <c r="I18" i="13"/>
  <c r="K18" i="13"/>
  <c r="M18" i="13"/>
  <c r="O18" i="13"/>
  <c r="Q18" i="13"/>
  <c r="V18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I26" i="13"/>
  <c r="K26" i="13"/>
  <c r="M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I30" i="13"/>
  <c r="K30" i="13"/>
  <c r="M30" i="13"/>
  <c r="O30" i="13"/>
  <c r="Q30" i="13"/>
  <c r="V30" i="13"/>
  <c r="G31" i="13"/>
  <c r="M31" i="13" s="1"/>
  <c r="I31" i="13"/>
  <c r="K31" i="13"/>
  <c r="O31" i="13"/>
  <c r="Q31" i="13"/>
  <c r="V31" i="13"/>
  <c r="G32" i="13"/>
  <c r="M32" i="13" s="1"/>
  <c r="I32" i="13"/>
  <c r="K32" i="13"/>
  <c r="O32" i="13"/>
  <c r="Q32" i="13"/>
  <c r="V32" i="13"/>
  <c r="G33" i="13"/>
  <c r="M33" i="13" s="1"/>
  <c r="I33" i="13"/>
  <c r="K33" i="13"/>
  <c r="O33" i="13"/>
  <c r="Q33" i="13"/>
  <c r="V33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M37" i="13" s="1"/>
  <c r="I37" i="13"/>
  <c r="K37" i="13"/>
  <c r="O37" i="13"/>
  <c r="Q37" i="13"/>
  <c r="V37" i="13"/>
  <c r="G38" i="13"/>
  <c r="I38" i="13"/>
  <c r="K38" i="13"/>
  <c r="M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M41" i="13" s="1"/>
  <c r="I41" i="13"/>
  <c r="K41" i="13"/>
  <c r="O41" i="13"/>
  <c r="Q41" i="13"/>
  <c r="V41" i="13"/>
  <c r="G42" i="13"/>
  <c r="I42" i="13"/>
  <c r="K42" i="13"/>
  <c r="M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G45" i="13"/>
  <c r="M45" i="13" s="1"/>
  <c r="I45" i="13"/>
  <c r="K45" i="13"/>
  <c r="O45" i="13"/>
  <c r="Q45" i="13"/>
  <c r="V45" i="13"/>
  <c r="G46" i="13"/>
  <c r="I46" i="13"/>
  <c r="K46" i="13"/>
  <c r="M46" i="13"/>
  <c r="O46" i="13"/>
  <c r="Q46" i="13"/>
  <c r="V46" i="13"/>
  <c r="G47" i="13"/>
  <c r="M47" i="13" s="1"/>
  <c r="I47" i="13"/>
  <c r="K47" i="13"/>
  <c r="O47" i="13"/>
  <c r="Q47" i="13"/>
  <c r="V47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0" i="13"/>
  <c r="I50" i="13"/>
  <c r="K50" i="13"/>
  <c r="M50" i="13"/>
  <c r="O50" i="13"/>
  <c r="Q50" i="13"/>
  <c r="V50" i="13"/>
  <c r="G51" i="13"/>
  <c r="M51" i="13" s="1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G53" i="13"/>
  <c r="M53" i="13" s="1"/>
  <c r="I53" i="13"/>
  <c r="K53" i="13"/>
  <c r="O53" i="13"/>
  <c r="Q53" i="13"/>
  <c r="V53" i="13"/>
  <c r="G55" i="13"/>
  <c r="M55" i="13" s="1"/>
  <c r="I55" i="13"/>
  <c r="K55" i="13"/>
  <c r="O55" i="13"/>
  <c r="O54" i="13" s="1"/>
  <c r="Q55" i="13"/>
  <c r="V55" i="13"/>
  <c r="G56" i="13"/>
  <c r="M56" i="13" s="1"/>
  <c r="I56" i="13"/>
  <c r="I54" i="13" s="1"/>
  <c r="K56" i="13"/>
  <c r="O56" i="13"/>
  <c r="Q56" i="13"/>
  <c r="Q54" i="13" s="1"/>
  <c r="V56" i="13"/>
  <c r="G57" i="13"/>
  <c r="M57" i="13" s="1"/>
  <c r="I57" i="13"/>
  <c r="K57" i="13"/>
  <c r="K54" i="13" s="1"/>
  <c r="O57" i="13"/>
  <c r="Q57" i="13"/>
  <c r="V57" i="13"/>
  <c r="V54" i="13" s="1"/>
  <c r="G58" i="13"/>
  <c r="I58" i="13"/>
  <c r="K58" i="13"/>
  <c r="M58" i="13"/>
  <c r="O58" i="13"/>
  <c r="Q58" i="13"/>
  <c r="V58" i="13"/>
  <c r="G59" i="13"/>
  <c r="M59" i="13" s="1"/>
  <c r="I59" i="13"/>
  <c r="K59" i="13"/>
  <c r="O59" i="13"/>
  <c r="Q59" i="13"/>
  <c r="V59" i="13"/>
  <c r="G60" i="13"/>
  <c r="M60" i="13" s="1"/>
  <c r="I60" i="13"/>
  <c r="K60" i="13"/>
  <c r="O60" i="13"/>
  <c r="Q60" i="13"/>
  <c r="V60" i="13"/>
  <c r="G61" i="13"/>
  <c r="M61" i="13" s="1"/>
  <c r="I61" i="13"/>
  <c r="K61" i="13"/>
  <c r="O61" i="13"/>
  <c r="Q61" i="13"/>
  <c r="V61" i="13"/>
  <c r="G63" i="13"/>
  <c r="M63" i="13" s="1"/>
  <c r="I63" i="13"/>
  <c r="I62" i="13" s="1"/>
  <c r="K63" i="13"/>
  <c r="O63" i="13"/>
  <c r="O62" i="13" s="1"/>
  <c r="Q63" i="13"/>
  <c r="Q62" i="13" s="1"/>
  <c r="V63" i="13"/>
  <c r="G64" i="13"/>
  <c r="M64" i="13" s="1"/>
  <c r="I64" i="13"/>
  <c r="K64" i="13"/>
  <c r="O64" i="13"/>
  <c r="Q64" i="13"/>
  <c r="V64" i="13"/>
  <c r="G65" i="13"/>
  <c r="I65" i="13"/>
  <c r="K65" i="13"/>
  <c r="K62" i="13" s="1"/>
  <c r="M65" i="13"/>
  <c r="O65" i="13"/>
  <c r="Q65" i="13"/>
  <c r="V65" i="13"/>
  <c r="V62" i="13" s="1"/>
  <c r="G66" i="13"/>
  <c r="I66" i="13"/>
  <c r="K66" i="13"/>
  <c r="M66" i="13"/>
  <c r="O66" i="13"/>
  <c r="Q66" i="13"/>
  <c r="V66" i="13"/>
  <c r="G67" i="13"/>
  <c r="M67" i="13" s="1"/>
  <c r="I67" i="13"/>
  <c r="K67" i="13"/>
  <c r="O67" i="13"/>
  <c r="Q67" i="13"/>
  <c r="V67" i="13"/>
  <c r="G68" i="13"/>
  <c r="M68" i="13" s="1"/>
  <c r="I68" i="13"/>
  <c r="K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K70" i="13"/>
  <c r="M70" i="13"/>
  <c r="O70" i="13"/>
  <c r="Q70" i="13"/>
  <c r="V70" i="13"/>
  <c r="G71" i="13"/>
  <c r="O71" i="13"/>
  <c r="G72" i="13"/>
  <c r="M72" i="13" s="1"/>
  <c r="M71" i="13" s="1"/>
  <c r="I72" i="13"/>
  <c r="I71" i="13" s="1"/>
  <c r="K72" i="13"/>
  <c r="K71" i="13" s="1"/>
  <c r="O72" i="13"/>
  <c r="Q72" i="13"/>
  <c r="Q71" i="13" s="1"/>
  <c r="V72" i="13"/>
  <c r="V71" i="13" s="1"/>
  <c r="G73" i="13"/>
  <c r="I73" i="13"/>
  <c r="K73" i="13"/>
  <c r="M73" i="13"/>
  <c r="O73" i="13"/>
  <c r="Q73" i="13"/>
  <c r="V73" i="13"/>
  <c r="G74" i="13"/>
  <c r="I74" i="13"/>
  <c r="K74" i="13"/>
  <c r="M74" i="13"/>
  <c r="O74" i="13"/>
  <c r="Q74" i="13"/>
  <c r="V74" i="13"/>
  <c r="G76" i="13"/>
  <c r="M76" i="13" s="1"/>
  <c r="I76" i="13"/>
  <c r="I75" i="13" s="1"/>
  <c r="K76" i="13"/>
  <c r="K75" i="13" s="1"/>
  <c r="O76" i="13"/>
  <c r="Q76" i="13"/>
  <c r="Q75" i="13" s="1"/>
  <c r="V76" i="13"/>
  <c r="V75" i="13" s="1"/>
  <c r="G77" i="13"/>
  <c r="I77" i="13"/>
  <c r="K77" i="13"/>
  <c r="M77" i="13"/>
  <c r="O77" i="13"/>
  <c r="Q77" i="13"/>
  <c r="V77" i="13"/>
  <c r="G78" i="13"/>
  <c r="I78" i="13"/>
  <c r="K78" i="13"/>
  <c r="M78" i="13"/>
  <c r="O78" i="13"/>
  <c r="Q78" i="13"/>
  <c r="V78" i="13"/>
  <c r="G79" i="13"/>
  <c r="M79" i="13" s="1"/>
  <c r="I79" i="13"/>
  <c r="K79" i="13"/>
  <c r="O79" i="13"/>
  <c r="O75" i="13" s="1"/>
  <c r="Q79" i="13"/>
  <c r="V79" i="13"/>
  <c r="G81" i="13"/>
  <c r="I81" i="13"/>
  <c r="K81" i="13"/>
  <c r="K80" i="13" s="1"/>
  <c r="M81" i="13"/>
  <c r="O81" i="13"/>
  <c r="Q81" i="13"/>
  <c r="V81" i="13"/>
  <c r="V80" i="13" s="1"/>
  <c r="G82" i="13"/>
  <c r="I82" i="13"/>
  <c r="K82" i="13"/>
  <c r="M82" i="13"/>
  <c r="O82" i="13"/>
  <c r="Q82" i="13"/>
  <c r="V82" i="13"/>
  <c r="G83" i="13"/>
  <c r="G80" i="13" s="1"/>
  <c r="I83" i="13"/>
  <c r="K83" i="13"/>
  <c r="O83" i="13"/>
  <c r="O80" i="13" s="1"/>
  <c r="Q83" i="13"/>
  <c r="V83" i="13"/>
  <c r="G84" i="13"/>
  <c r="M84" i="13" s="1"/>
  <c r="I84" i="13"/>
  <c r="I80" i="13" s="1"/>
  <c r="K84" i="13"/>
  <c r="O84" i="13"/>
  <c r="Q84" i="13"/>
  <c r="Q80" i="13" s="1"/>
  <c r="V84" i="13"/>
  <c r="AE86" i="13"/>
  <c r="BA130" i="12"/>
  <c r="BA101" i="12"/>
  <c r="BA99" i="12"/>
  <c r="BA85" i="12"/>
  <c r="BA83" i="12"/>
  <c r="BA69" i="12"/>
  <c r="BA62" i="12"/>
  <c r="BA44" i="12"/>
  <c r="BA40" i="12"/>
  <c r="BA38" i="12"/>
  <c r="BA36" i="12"/>
  <c r="BA34" i="12"/>
  <c r="BA32" i="12"/>
  <c r="BA30" i="12"/>
  <c r="BA28" i="12"/>
  <c r="BA26" i="12"/>
  <c r="BA24" i="12"/>
  <c r="BA22" i="12"/>
  <c r="BA20" i="12"/>
  <c r="BA18" i="12"/>
  <c r="BA15" i="12"/>
  <c r="BA10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4" i="12"/>
  <c r="M14" i="12" s="1"/>
  <c r="I14" i="12"/>
  <c r="K14" i="12"/>
  <c r="O14" i="12"/>
  <c r="O8" i="12" s="1"/>
  <c r="Q14" i="12"/>
  <c r="V14" i="12"/>
  <c r="G16" i="12"/>
  <c r="M16" i="12" s="1"/>
  <c r="I16" i="12"/>
  <c r="K16" i="12"/>
  <c r="O16" i="12"/>
  <c r="Q16" i="12"/>
  <c r="V16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V35" i="12"/>
  <c r="G37" i="12"/>
  <c r="M37" i="12" s="1"/>
  <c r="I37" i="12"/>
  <c r="K37" i="12"/>
  <c r="O37" i="12"/>
  <c r="Q37" i="12"/>
  <c r="V37" i="12"/>
  <c r="G39" i="12"/>
  <c r="I39" i="12"/>
  <c r="K39" i="12"/>
  <c r="M39" i="12"/>
  <c r="O39" i="12"/>
  <c r="Q39" i="12"/>
  <c r="V39" i="12"/>
  <c r="G41" i="12"/>
  <c r="M41" i="12" s="1"/>
  <c r="I41" i="12"/>
  <c r="K41" i="12"/>
  <c r="O41" i="12"/>
  <c r="Q41" i="12"/>
  <c r="V41" i="12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Q45" i="12"/>
  <c r="V45" i="12"/>
  <c r="G47" i="12"/>
  <c r="I47" i="12"/>
  <c r="K47" i="12"/>
  <c r="M47" i="12"/>
  <c r="O47" i="12"/>
  <c r="Q47" i="12"/>
  <c r="V47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Q51" i="12"/>
  <c r="V51" i="12"/>
  <c r="G53" i="12"/>
  <c r="I53" i="12"/>
  <c r="K53" i="12"/>
  <c r="M53" i="12"/>
  <c r="O53" i="12"/>
  <c r="Q53" i="12"/>
  <c r="V53" i="12"/>
  <c r="G55" i="12"/>
  <c r="I55" i="12"/>
  <c r="K55" i="12"/>
  <c r="M55" i="12"/>
  <c r="O55" i="12"/>
  <c r="Q55" i="12"/>
  <c r="V55" i="12"/>
  <c r="G57" i="12"/>
  <c r="I57" i="12"/>
  <c r="K57" i="12"/>
  <c r="M57" i="12"/>
  <c r="O57" i="12"/>
  <c r="Q57" i="12"/>
  <c r="V57" i="12"/>
  <c r="G59" i="12"/>
  <c r="M59" i="12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1" i="12"/>
  <c r="I71" i="12"/>
  <c r="K71" i="12"/>
  <c r="M71" i="12"/>
  <c r="O71" i="12"/>
  <c r="Q71" i="12"/>
  <c r="V71" i="12"/>
  <c r="G73" i="12"/>
  <c r="M73" i="12" s="1"/>
  <c r="I73" i="12"/>
  <c r="K73" i="12"/>
  <c r="O73" i="12"/>
  <c r="Q73" i="12"/>
  <c r="V73" i="12"/>
  <c r="G75" i="12"/>
  <c r="I75" i="12"/>
  <c r="K75" i="12"/>
  <c r="M75" i="12"/>
  <c r="O75" i="12"/>
  <c r="Q75" i="12"/>
  <c r="V75" i="12"/>
  <c r="G77" i="12"/>
  <c r="I77" i="12"/>
  <c r="K77" i="12"/>
  <c r="M77" i="12"/>
  <c r="O77" i="12"/>
  <c r="Q77" i="12"/>
  <c r="V77" i="12"/>
  <c r="G79" i="12"/>
  <c r="M79" i="12" s="1"/>
  <c r="M78" i="12" s="1"/>
  <c r="I79" i="12"/>
  <c r="I78" i="12" s="1"/>
  <c r="K79" i="12"/>
  <c r="K78" i="12" s="1"/>
  <c r="O79" i="12"/>
  <c r="O78" i="12" s="1"/>
  <c r="Q79" i="12"/>
  <c r="Q78" i="12" s="1"/>
  <c r="V79" i="12"/>
  <c r="V78" i="12" s="1"/>
  <c r="G80" i="12"/>
  <c r="I80" i="12"/>
  <c r="K80" i="12"/>
  <c r="M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6" i="12"/>
  <c r="M86" i="12" s="1"/>
  <c r="I86" i="12"/>
  <c r="K86" i="12"/>
  <c r="O86" i="12"/>
  <c r="Q86" i="12"/>
  <c r="V86" i="12"/>
  <c r="G88" i="12"/>
  <c r="I88" i="12"/>
  <c r="K88" i="12"/>
  <c r="M88" i="12"/>
  <c r="O88" i="12"/>
  <c r="Q88" i="12"/>
  <c r="V88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I100" i="12"/>
  <c r="K100" i="12"/>
  <c r="M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I104" i="12"/>
  <c r="K104" i="12"/>
  <c r="M104" i="12"/>
  <c r="O104" i="12"/>
  <c r="Q104" i="12"/>
  <c r="V104" i="12"/>
  <c r="G106" i="12"/>
  <c r="I106" i="12"/>
  <c r="K106" i="12"/>
  <c r="M106" i="12"/>
  <c r="O106" i="12"/>
  <c r="Q106" i="12"/>
  <c r="V106" i="12"/>
  <c r="G109" i="12"/>
  <c r="M109" i="12" s="1"/>
  <c r="M108" i="12" s="1"/>
  <c r="I109" i="12"/>
  <c r="I108" i="12" s="1"/>
  <c r="K109" i="12"/>
  <c r="K108" i="12" s="1"/>
  <c r="O109" i="12"/>
  <c r="O108" i="12" s="1"/>
  <c r="Q109" i="12"/>
  <c r="Q108" i="12" s="1"/>
  <c r="V109" i="12"/>
  <c r="V108" i="12" s="1"/>
  <c r="I111" i="12"/>
  <c r="Q111" i="12"/>
  <c r="G112" i="12"/>
  <c r="I112" i="12"/>
  <c r="K112" i="12"/>
  <c r="K111" i="12" s="1"/>
  <c r="M112" i="12"/>
  <c r="M111" i="12" s="1"/>
  <c r="O112" i="12"/>
  <c r="Q112" i="12"/>
  <c r="V112" i="12"/>
  <c r="V111" i="12" s="1"/>
  <c r="G114" i="12"/>
  <c r="G111" i="12" s="1"/>
  <c r="I114" i="12"/>
  <c r="K114" i="12"/>
  <c r="M114" i="12"/>
  <c r="O114" i="12"/>
  <c r="O111" i="12" s="1"/>
  <c r="Q114" i="12"/>
  <c r="V114" i="12"/>
  <c r="G117" i="12"/>
  <c r="M117" i="12" s="1"/>
  <c r="I117" i="12"/>
  <c r="I116" i="12" s="1"/>
  <c r="K117" i="12"/>
  <c r="K116" i="12" s="1"/>
  <c r="O117" i="12"/>
  <c r="Q117" i="12"/>
  <c r="Q116" i="12" s="1"/>
  <c r="V117" i="12"/>
  <c r="V116" i="12" s="1"/>
  <c r="G118" i="12"/>
  <c r="I118" i="12"/>
  <c r="K118" i="12"/>
  <c r="M118" i="12"/>
  <c r="O118" i="12"/>
  <c r="Q118" i="12"/>
  <c r="V118" i="12"/>
  <c r="G119" i="12"/>
  <c r="I119" i="12"/>
  <c r="K119" i="12"/>
  <c r="M119" i="12"/>
  <c r="O119" i="12"/>
  <c r="Q119" i="12"/>
  <c r="V119" i="12"/>
  <c r="G120" i="12"/>
  <c r="M120" i="12" s="1"/>
  <c r="I120" i="12"/>
  <c r="K120" i="12"/>
  <c r="O120" i="12"/>
  <c r="O116" i="12" s="1"/>
  <c r="Q120" i="12"/>
  <c r="V120" i="12"/>
  <c r="G121" i="12"/>
  <c r="I121" i="12"/>
  <c r="O121" i="12"/>
  <c r="Q121" i="12"/>
  <c r="G122" i="12"/>
  <c r="I122" i="12"/>
  <c r="K122" i="12"/>
  <c r="K121" i="12" s="1"/>
  <c r="M122" i="12"/>
  <c r="M121" i="12" s="1"/>
  <c r="O122" i="12"/>
  <c r="Q122" i="12"/>
  <c r="V122" i="12"/>
  <c r="V121" i="12" s="1"/>
  <c r="G124" i="12"/>
  <c r="M124" i="12" s="1"/>
  <c r="M123" i="12" s="1"/>
  <c r="I124" i="12"/>
  <c r="I123" i="12" s="1"/>
  <c r="K124" i="12"/>
  <c r="O124" i="12"/>
  <c r="O123" i="12" s="1"/>
  <c r="Q124" i="12"/>
  <c r="Q123" i="12" s="1"/>
  <c r="V124" i="12"/>
  <c r="G125" i="12"/>
  <c r="M125" i="12" s="1"/>
  <c r="I125" i="12"/>
  <c r="K125" i="12"/>
  <c r="K123" i="12" s="1"/>
  <c r="O125" i="12"/>
  <c r="Q125" i="12"/>
  <c r="V125" i="12"/>
  <c r="V123" i="12" s="1"/>
  <c r="G126" i="12"/>
  <c r="I126" i="12"/>
  <c r="K126" i="12"/>
  <c r="M126" i="12"/>
  <c r="O126" i="12"/>
  <c r="Q126" i="12"/>
  <c r="V126" i="12"/>
  <c r="G127" i="12"/>
  <c r="I127" i="12"/>
  <c r="K127" i="12"/>
  <c r="M127" i="12"/>
  <c r="O127" i="12"/>
  <c r="Q127" i="12"/>
  <c r="V127" i="12"/>
  <c r="G128" i="12"/>
  <c r="O128" i="12"/>
  <c r="G129" i="12"/>
  <c r="M129" i="12" s="1"/>
  <c r="M128" i="12" s="1"/>
  <c r="I129" i="12"/>
  <c r="I128" i="12" s="1"/>
  <c r="K129" i="12"/>
  <c r="K128" i="12" s="1"/>
  <c r="O129" i="12"/>
  <c r="Q129" i="12"/>
  <c r="Q128" i="12" s="1"/>
  <c r="V129" i="12"/>
  <c r="V128" i="12" s="1"/>
  <c r="K131" i="12"/>
  <c r="V131" i="12"/>
  <c r="G132" i="12"/>
  <c r="G131" i="12" s="1"/>
  <c r="I132" i="12"/>
  <c r="I131" i="12" s="1"/>
  <c r="K132" i="12"/>
  <c r="M132" i="12"/>
  <c r="O132" i="12"/>
  <c r="O131" i="12" s="1"/>
  <c r="Q132" i="12"/>
  <c r="Q131" i="12" s="1"/>
  <c r="V132" i="12"/>
  <c r="G133" i="12"/>
  <c r="M133" i="12" s="1"/>
  <c r="I133" i="12"/>
  <c r="K133" i="12"/>
  <c r="O133" i="12"/>
  <c r="Q133" i="12"/>
  <c r="V133" i="12"/>
  <c r="G136" i="12"/>
  <c r="I136" i="12"/>
  <c r="K136" i="12"/>
  <c r="K135" i="12" s="1"/>
  <c r="M136" i="12"/>
  <c r="M135" i="12" s="1"/>
  <c r="O136" i="12"/>
  <c r="Q136" i="12"/>
  <c r="V136" i="12"/>
  <c r="V135" i="12" s="1"/>
  <c r="G137" i="12"/>
  <c r="G135" i="12" s="1"/>
  <c r="I137" i="12"/>
  <c r="K137" i="12"/>
  <c r="M137" i="12"/>
  <c r="O137" i="12"/>
  <c r="O135" i="12" s="1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I135" i="12" s="1"/>
  <c r="K139" i="12"/>
  <c r="O139" i="12"/>
  <c r="Q139" i="12"/>
  <c r="Q135" i="12" s="1"/>
  <c r="V139" i="12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6" i="12"/>
  <c r="M146" i="12" s="1"/>
  <c r="I146" i="12"/>
  <c r="K146" i="12"/>
  <c r="O146" i="12"/>
  <c r="Q146" i="12"/>
  <c r="V146" i="12"/>
  <c r="G148" i="12"/>
  <c r="G147" i="12" s="1"/>
  <c r="I148" i="12"/>
  <c r="K148" i="12"/>
  <c r="K147" i="12" s="1"/>
  <c r="M148" i="12"/>
  <c r="M147" i="12" s="1"/>
  <c r="O148" i="12"/>
  <c r="O147" i="12" s="1"/>
  <c r="Q148" i="12"/>
  <c r="V148" i="12"/>
  <c r="V147" i="12" s="1"/>
  <c r="G149" i="12"/>
  <c r="I149" i="12"/>
  <c r="K149" i="12"/>
  <c r="M149" i="12"/>
  <c r="O149" i="12"/>
  <c r="Q149" i="12"/>
  <c r="V149" i="12"/>
  <c r="G150" i="12"/>
  <c r="M150" i="12" s="1"/>
  <c r="I150" i="12"/>
  <c r="K150" i="12"/>
  <c r="O150" i="12"/>
  <c r="Q150" i="12"/>
  <c r="V150" i="12"/>
  <c r="G152" i="12"/>
  <c r="I152" i="12"/>
  <c r="I147" i="12" s="1"/>
  <c r="K152" i="12"/>
  <c r="M152" i="12"/>
  <c r="O152" i="12"/>
  <c r="Q152" i="12"/>
  <c r="Q147" i="12" s="1"/>
  <c r="V152" i="12"/>
  <c r="G153" i="12"/>
  <c r="I153" i="12"/>
  <c r="K153" i="12"/>
  <c r="M153" i="12"/>
  <c r="O153" i="12"/>
  <c r="Q153" i="12"/>
  <c r="V153" i="12"/>
  <c r="G154" i="12"/>
  <c r="I154" i="12"/>
  <c r="K154" i="12"/>
  <c r="M154" i="12"/>
  <c r="O154" i="12"/>
  <c r="Q154" i="12"/>
  <c r="V154" i="12"/>
  <c r="AE156" i="12"/>
  <c r="F41" i="1" s="1"/>
  <c r="I20" i="1"/>
  <c r="I19" i="1"/>
  <c r="I18" i="1"/>
  <c r="I17" i="1"/>
  <c r="H45" i="1"/>
  <c r="I43" i="1"/>
  <c r="J28" i="1"/>
  <c r="J26" i="1"/>
  <c r="G38" i="1"/>
  <c r="F38" i="1"/>
  <c r="J23" i="1"/>
  <c r="J24" i="1"/>
  <c r="J25" i="1"/>
  <c r="J27" i="1"/>
  <c r="E24" i="1"/>
  <c r="G24" i="1"/>
  <c r="E26" i="1"/>
  <c r="G26" i="1"/>
  <c r="F39" i="1" l="1"/>
  <c r="F42" i="1"/>
  <c r="AF156" i="12"/>
  <c r="F45" i="1"/>
  <c r="G23" i="1" s="1"/>
  <c r="M12" i="14"/>
  <c r="M8" i="14" s="1"/>
  <c r="M75" i="13"/>
  <c r="M54" i="13"/>
  <c r="M62" i="13"/>
  <c r="M13" i="13"/>
  <c r="G13" i="13"/>
  <c r="G62" i="13"/>
  <c r="G54" i="13"/>
  <c r="G75" i="13"/>
  <c r="AF86" i="13"/>
  <c r="M83" i="13"/>
  <c r="M80" i="13" s="1"/>
  <c r="M11" i="13"/>
  <c r="M8" i="13" s="1"/>
  <c r="M8" i="12"/>
  <c r="M131" i="12"/>
  <c r="M116" i="12"/>
  <c r="G123" i="12"/>
  <c r="G108" i="12"/>
  <c r="G78" i="12"/>
  <c r="G116" i="12"/>
  <c r="G8" i="12"/>
  <c r="G41" i="1" l="1"/>
  <c r="I41" i="1" s="1"/>
  <c r="G39" i="1"/>
  <c r="G42" i="1"/>
  <c r="I42" i="1" s="1"/>
  <c r="G156" i="12"/>
  <c r="I57" i="1"/>
  <c r="G45" i="1" l="1"/>
  <c r="G25" i="1" s="1"/>
  <c r="A27" i="1" s="1"/>
  <c r="I39" i="1"/>
  <c r="I45" i="1" s="1"/>
  <c r="I75" i="1"/>
  <c r="I16" i="1"/>
  <c r="I21" i="1" s="1"/>
  <c r="J73" i="1" l="1"/>
  <c r="J64" i="1"/>
  <c r="J59" i="1"/>
  <c r="J67" i="1"/>
  <c r="J68" i="1"/>
  <c r="J62" i="1"/>
  <c r="J61" i="1"/>
  <c r="J69" i="1"/>
  <c r="J60" i="1"/>
  <c r="J70" i="1"/>
  <c r="J63" i="1"/>
  <c r="J57" i="1"/>
  <c r="J72" i="1"/>
  <c r="J66" i="1"/>
  <c r="J74" i="1"/>
  <c r="J71" i="1"/>
  <c r="J58" i="1"/>
  <c r="J65" i="1"/>
  <c r="A28" i="1"/>
  <c r="G28" i="1"/>
  <c r="G27" i="1" s="1"/>
  <c r="G29" i="1" s="1"/>
  <c r="J44" i="1"/>
  <c r="J42" i="1"/>
  <c r="J39" i="1"/>
  <c r="J45" i="1" s="1"/>
  <c r="J43" i="1"/>
  <c r="J41" i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Ivoš Kupský</author>
  </authors>
  <commentList>
    <comment ref="S6" authorId="0" shapeId="0" xr:uid="{96AB4015-E8BD-44A4-B0C3-620333E9555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3630623-DC3B-47BE-9F45-97442734285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Ivoš Kupský</author>
  </authors>
  <commentList>
    <comment ref="S6" authorId="0" shapeId="0" xr:uid="{C218BD2C-05AC-4E14-808A-3910EE30B14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FE8DF4A-7E47-4460-A72C-22B7DEF2CFC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Ivoš Kupský</author>
  </authors>
  <commentList>
    <comment ref="S6" authorId="0" shapeId="0" xr:uid="{0C9F55F8-4A49-4C89-ADA1-818CDEE35A3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45CBB4F-515F-4410-89B4-01425097198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<sst xmlns="http://schemas.openxmlformats.org/spreadsheetml/2006/main" count="1869" uniqueCount="531">
  <si>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</si>
  <si>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</si>
  <si>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</si>
  <si>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</si>
  <si>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</si>
  <si>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</si>
  <si>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</si>
  <si>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</si>
  <si>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</si>
  <si>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</si>
  <si>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</si>
  <si>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</si>
  <si>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</si>
  <si>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</si>
  <si>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</si>
  <si>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</si>
  <si>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</si>
  <si>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</si>
  <si>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</si>
  <si>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</si>
  <si>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</si>
  <si>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</si>
  <si>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</si>
  <si>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</si>
  <si>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</si>
  <si>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</si>
  <si>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</si>
  <si>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</si>
  <si>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</si>
  <si>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</si>
  <si>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</si>
  <si>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</si>
  <si>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</si>
  <si>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</si>
  <si>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</si>
  <si>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</si>
  <si>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</si>
  <si>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</si>
  <si>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</si>
  <si>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</si>
  <si>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</si>
  <si>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24_046</t>
  </si>
  <si>
    <t>Sportovní hala UP – přípojky horkovodu</t>
  </si>
  <si>
    <t>Univerzita palackého v Olomouci</t>
  </si>
  <si>
    <t>Křížkovského 511/8</t>
  </si>
  <si>
    <t>Olomouc</t>
  </si>
  <si>
    <t>77900</t>
  </si>
  <si>
    <t>61989592</t>
  </si>
  <si>
    <t>iprojekt info s.r.o.</t>
  </si>
  <si>
    <t>Šeříková 98/8</t>
  </si>
  <si>
    <t>Brno-Jundrov</t>
  </si>
  <si>
    <t>63700</t>
  </si>
  <si>
    <t>07691670</t>
  </si>
  <si>
    <t>Stavba</t>
  </si>
  <si>
    <t>Stavební objekt</t>
  </si>
  <si>
    <t>SO01</t>
  </si>
  <si>
    <t>Horkovodní přípojky</t>
  </si>
  <si>
    <t>S01</t>
  </si>
  <si>
    <t>Stavební část</t>
  </si>
  <si>
    <t>T01</t>
  </si>
  <si>
    <t>Trubní část</t>
  </si>
  <si>
    <t>VON</t>
  </si>
  <si>
    <t>Vedlejší a ostaní náklady</t>
  </si>
  <si>
    <t>Celkem za stavbu</t>
  </si>
  <si>
    <t>CZK</t>
  </si>
  <si>
    <t>#POPS</t>
  </si>
  <si>
    <t>Popis stavby: 24_046 - Sportovní hala UP – přípojky horkovodu</t>
  </si>
  <si>
    <t>#POPO</t>
  </si>
  <si>
    <t>Popis objektu: SO01 - Horkovodní přípojky</t>
  </si>
  <si>
    <t>#POPR</t>
  </si>
  <si>
    <t>Popis rozpočtu: S01 - Stavební část</t>
  </si>
  <si>
    <t>Popis rozpočtu: T01 - Trubní část</t>
  </si>
  <si>
    <t>Popis rozpočtu: VON - Vedlejší a ostaní náklady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</si>
  <si>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</si>
  <si>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</si>
  <si>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</si>
  <si>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</si>
  <si>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</si>
  <si>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</si>
  <si>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</si>
  <si>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</si>
  <si>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63</t>
  </si>
  <si>
    <t>Podlahy a podlahové konstrukce</t>
  </si>
  <si>
    <t>8</t>
  </si>
  <si>
    <t>Trubní vedení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</si>
  <si>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</si>
  <si>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</si>
  <si>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</si>
  <si>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</si>
  <si>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</si>
  <si>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</si>
  <si>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</si>
  <si>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</si>
  <si>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</si>
  <si>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</si>
  <si>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</si>
  <si>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</si>
  <si>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</si>
  <si>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</si>
  <si>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</si>
  <si>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</si>
  <si>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</si>
  <si>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</si>
  <si>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M22</t>
  </si>
  <si>
    <t>Montáž sdělovací a zabezp.tech</t>
  </si>
  <si>
    <t>M23</t>
  </si>
  <si>
    <t>Montáže potrubí</t>
  </si>
  <si>
    <t>D96</t>
  </si>
  <si>
    <t>Přesuny sutí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</si>
  <si>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</si>
  <si>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</si>
  <si>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</si>
  <si>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</si>
  <si>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</si>
  <si>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</si>
  <si>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</si>
  <si>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</si>
  <si>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</si>
  <si>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</si>
  <si>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</si>
  <si>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</si>
  <si>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</si>
  <si>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</si>
  <si>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</si>
  <si>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</si>
  <si>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</si>
  <si>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</si>
  <si>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</si>
  <si>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</si>
  <si>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</si>
  <si>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</si>
  <si>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</si>
  <si>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</si>
  <si>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</si>
  <si>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</si>
  <si>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</si>
  <si>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</si>
  <si>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</si>
  <si>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</si>
  <si>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</si>
  <si>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</si>
  <si>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121100001RAB</t>
  </si>
  <si>
    <t>Sejmutí ornice naložení a uložení  odvoz do 5 000 m</t>
  </si>
  <si>
    <t>m3</t>
  </si>
  <si>
    <t>AP-HSV</t>
  </si>
  <si>
    <t>RTS 25/ I</t>
  </si>
  <si>
    <t>RTS 24/ II</t>
  </si>
  <si>
    <t>Agregovaná položka</t>
  </si>
  <si>
    <t>Běžná</t>
  </si>
  <si>
    <t>POL2_1</t>
  </si>
  <si>
    <t>popř. lesní půdy s naložením, vodorovným přemístěním a složením na hromady nebo se zpětným přemístěním a rozprostřením.</t>
  </si>
  <si>
    <t>SPI</t>
  </si>
  <si>
    <t>167101101R00</t>
  </si>
  <si>
    <t>Nakládání, skládání, překládání neulehlého výkopku nakládání výkopku  do 100 m3, z horniny 1 až 4</t>
  </si>
  <si>
    <t>800-1</t>
  </si>
  <si>
    <t>Práce</t>
  </si>
  <si>
    <t>POL1_1</t>
  </si>
  <si>
    <t>162601102R00</t>
  </si>
  <si>
    <t>Vodorovné přemístění výkopku z horniny 1 až 4, na vzdálenost přes 4 000  do 5 000 m</t>
  </si>
  <si>
    <t>po suchu, bez naložení výkopku, avšak se složením bez rozhrnutí, zpáteční cesta vozidla.</t>
  </si>
  <si>
    <t>181301103R00</t>
  </si>
  <si>
    <t>Rozprostření a urovnání ornice v rovině v souvislé ploše do 500 m2, tloušťka vrstvy přes 150 do 200 mm</t>
  </si>
  <si>
    <t>m2</t>
  </si>
  <si>
    <t>s případným nutným přemístěním hromad nebo dočasných skládek na místo potřeby ze vzdálenosti do 30 m, v rovině nebo ve svahu do 1 : 5,</t>
  </si>
  <si>
    <t>180400120RA0</t>
  </si>
  <si>
    <t>Založení trávníku s dodáním osiva parkového, v rovině, s odplevelením</t>
  </si>
  <si>
    <t>119001421R00</t>
  </si>
  <si>
    <t>Dočasné zajištění podzemního potrubí nebo vedení kabelů do 3 kabelů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</si>
  <si>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</si>
  <si>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</si>
  <si>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119001412R00</t>
  </si>
  <si>
    <t>Dočasné zajištění podzemního potrubí nebo vedení betonového potrubí  DN  přes 200  do 500 mm</t>
  </si>
  <si>
    <t>119001401R00</t>
  </si>
  <si>
    <t>Dočasné zajištění podzemního potrubí nebo vedení ocelového potrubí  DN  do 200 mm</t>
  </si>
  <si>
    <t>130001101R00</t>
  </si>
  <si>
    <t>Příplatek k cenám za ztížené vykopávky v horninách jakékoliv třídy</t>
  </si>
  <si>
    <t>Příplatek k cenám hloubených vykopávek za ztížení vykopávky v blízkosti podzemního vedení nebo výbušnin pro jakoukoliv třídu horniny.</t>
  </si>
  <si>
    <t>132201211R00</t>
  </si>
  <si>
    <t xml:space="preserve">Hloubení rýh šířky přes 60 do 200 cm do 100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</si>
  <si>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</si>
  <si>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132201219R00</t>
  </si>
  <si>
    <t xml:space="preserve">Hloubení rýh šířky přes 60 do 200 cm příplatek za lepivost, v hornině 3,  </t>
  </si>
  <si>
    <t>132301211R00</t>
  </si>
  <si>
    <t xml:space="preserve">Hloubení rýh šířky přes 60 do 200 cm do 100 m3, v hornině 4, hloubení strojně </t>
  </si>
  <si>
    <t>132301219R00</t>
  </si>
  <si>
    <t xml:space="preserve">Hloubení rýh šířky přes 60 do 200 cm příplatek za lepivost, v hornině 4,  </t>
  </si>
  <si>
    <t>133201101R00</t>
  </si>
  <si>
    <t>Hloubení šachet v hornině 3  do 100 m3</t>
  </si>
  <si>
    <t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t>
  </si>
  <si>
    <t>133201109R00</t>
  </si>
  <si>
    <t>Hloubení šachet v hornině 3  příplatek za lepivost horniny</t>
  </si>
  <si>
    <t>133301101R00</t>
  </si>
  <si>
    <t>Hloubení šachet v hornině 4  do 100 m3</t>
  </si>
  <si>
    <t>133301109R00</t>
  </si>
  <si>
    <t>Hloubení šachet v hornině 4  příplatek za lepivost horniny</t>
  </si>
  <si>
    <t>139711101R00</t>
  </si>
  <si>
    <t>Vykopávka v uzavřených prostorách v hornině 1-4</t>
  </si>
  <si>
    <t>s naložením výkopku na dopravní prostředek</t>
  </si>
  <si>
    <t>161101501R00</t>
  </si>
  <si>
    <t>Svislé přemístění výkopku nošením z horniny 1 až 4</t>
  </si>
  <si>
    <t xml:space="preserve"> bez naložení, avšak s vyprázdněním nádoby na hromady nebo do dopravního prostředku, na každých třeba i započatých 3 m výšky,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</si>
  <si>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</si>
  <si>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</si>
  <si>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</si>
  <si>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162201210R00</t>
  </si>
  <si>
    <t>Vodorovné přemístění výkopku nošením příplatek za každých dalších 10 m  z horniny 1 až 4, kolečkem</t>
  </si>
  <si>
    <t>171201201R00</t>
  </si>
  <si>
    <t>Uložení sypaniny na dočasnou skládku tak, že na 1 m2 plochy připadá přes 2 m3 výkopku nebo ornice</t>
  </si>
  <si>
    <t>167101201R00</t>
  </si>
  <si>
    <t>Nakládání, skládání, překládání neulehlého výkopku nakládání, skládání, překládání neulehléno výkopku nebo zeminy - ručně  z horniny 1 až 4</t>
  </si>
  <si>
    <t>POL1_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</si>
  <si>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</si>
  <si>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</si>
  <si>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</si>
  <si>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151101101R00</t>
  </si>
  <si>
    <t>Zřízení pažení a rozepření stěn rýh příložné  pro jakoukoliv mezerovitost, hloubky do 2 m</t>
  </si>
  <si>
    <t>pro podzemní vedení pro všechny šířky rýhy,</t>
  </si>
  <si>
    <t>151101111R00</t>
  </si>
  <si>
    <t>Odstranění pažení a rozepření rýh příložné , hloubky do 2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</si>
  <si>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</si>
  <si>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</si>
  <si>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</si>
  <si>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</si>
  <si>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451572111R00</t>
  </si>
  <si>
    <t>Lože pod potrubí, stoky a drobné objekty z kameniva drobného těženého 0÷4 mm</t>
  </si>
  <si>
    <t>827-1</t>
  </si>
  <si>
    <t>v otevřeném výkopu,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</si>
  <si>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</si>
  <si>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</si>
  <si>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</si>
  <si>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167101102R00</t>
  </si>
  <si>
    <t>Nakládání, skládání, překládání neulehlého výkopku nakládání výkopku  přes 100 m3, z horniny 1 až 4</t>
  </si>
  <si>
    <t>174101101R00</t>
  </si>
  <si>
    <t>Zásyp sypaninou se zhutněním jam, šachet, rýh nebo kolem objektů v těchto vykopávkách</t>
  </si>
  <si>
    <t>162701105R00</t>
  </si>
  <si>
    <t>Vodorovné přemístění výkopku z horniny 1 až 4, na vzdálenost přes 9 000  do 10 000 m</t>
  </si>
  <si>
    <t>199000002R00</t>
  </si>
  <si>
    <t>Poplatky za skládku horniny 1- 4, skupina 17 05 04 z Katalogu odpadů</t>
  </si>
  <si>
    <t>271571111R00</t>
  </si>
  <si>
    <t xml:space="preserve">Polštáře zhutněné pod základy štěrkopísek tříděný,  </t>
  </si>
  <si>
    <t>800-2</t>
  </si>
  <si>
    <t>273321311R00</t>
  </si>
  <si>
    <t>Beton základových desek železový třídy C 16/20</t>
  </si>
  <si>
    <t>801-1</t>
  </si>
  <si>
    <t>bez dodávky a uložení výztuže</t>
  </si>
  <si>
    <t>273351215R00</t>
  </si>
  <si>
    <t>Bednění stěn základových desek zřízení</t>
  </si>
  <si>
    <t>svislé nebo šikmé (odkloněné) , půdorysně přímé nebo zalomené, stěn základových desek ve volných nebo zapažených jámách, rýhách, šachtách, včetně případných vzpěr,</t>
  </si>
  <si>
    <t>273351216R00</t>
  </si>
  <si>
    <t>Bednění stěn základových desek odstranění</t>
  </si>
  <si>
    <t>273361921RT4</t>
  </si>
  <si>
    <t>Uložení výztuže základových desek ze svařovaných sítí průměr drátu 6 mm, velikost oka 100/100 mm</t>
  </si>
  <si>
    <t>t</t>
  </si>
  <si>
    <t>včetně distančních prvků</t>
  </si>
  <si>
    <t>273361921RT8</t>
  </si>
  <si>
    <t>Uložení výztuže základových desek ze svařovaných sítí průměr drátu 8 mm, velikost oka 100/100 mm</t>
  </si>
  <si>
    <t>274272110RT3</t>
  </si>
  <si>
    <t>Zdivo základové z bednicích tvárnic tloušťky 150 mm, výplň betonem C 16/20</t>
  </si>
  <si>
    <t>s výplní betonem, bez výztuže,</t>
  </si>
  <si>
    <t>279361821R00</t>
  </si>
  <si>
    <t>Výztuž základových zdí z betonářské oceli 10 505(R), Výztuž ocelová betonářská - tyč; úprava: stříhaná, ohýbaná; povrch: žebírkový; značka: B500B (1.0439); d = 10,0 mm</t>
  </si>
  <si>
    <t>273323711RT5</t>
  </si>
  <si>
    <t>Beton základových desek železový vodostavební třídy C 35/45, stupeň vlivu prostředí XF3, odolnost proti střídavému působení mrazu</t>
  </si>
  <si>
    <t>411351201R00</t>
  </si>
  <si>
    <t>Bednění stropů deskových včetně podpěrné konstrukce výšky do 3,5 m do 5kPa, - zřízení</t>
  </si>
  <si>
    <t>s pomocným lešením</t>
  </si>
  <si>
    <t>411351202R00</t>
  </si>
  <si>
    <t>Bednění stropů deskových včetně podpěrné konstrukce výšky do 3,5 m do 5kPa, - odstranění</t>
  </si>
  <si>
    <t>273361821R00</t>
  </si>
  <si>
    <t>Uložení výztuže základových desek z betonářské oceli 10 505(R), Výztuž ocelová betonářská - tyč; úprava: stříhaná, ohýbaná; povrch: žebírkový; značka: B500B (1.0439); d = 12,0 mm</t>
  </si>
  <si>
    <t>310238411R00</t>
  </si>
  <si>
    <t>Zazdívka otvorů o ploše přes 0,25 m2 do 1 m2 ve zdivu nadzákladovém cihlami pálenými pro jakoukoliv maltu cementovou, Prvek zdicí pálený funkce: cihla plná; dl = 290 mm; š = 140 mm; v = 65 mm; fb = 20,0 N/mm2</t>
  </si>
  <si>
    <t>kus</t>
  </si>
  <si>
    <t>801-4</t>
  </si>
  <si>
    <t>včetně pomocného pracovního lešení</t>
  </si>
  <si>
    <t>631315511R00</t>
  </si>
  <si>
    <t xml:space="preserve">Mazanina z betonu prostého tl. přes 120 do 240 mm třídy C 12/15,  </t>
  </si>
  <si>
    <t>(z kameniva) hlazená dřevěným hladítkem</t>
  </si>
  <si>
    <t>632411115R00</t>
  </si>
  <si>
    <t>Potěr ze suchých směsí samonivelační anhydritový, tloušťky 15 mm, bez penetrace</t>
  </si>
  <si>
    <t>s rozprostřením a uhlazením</t>
  </si>
  <si>
    <t>899102111R00</t>
  </si>
  <si>
    <t>Osazení poklopů litinových a ocelových o hmotnost jednotlivě přes 50  do 100 kg</t>
  </si>
  <si>
    <t>28697462RX</t>
  </si>
  <si>
    <t>Poklop kompozitní   600x905x80 mm, třída B125, uzamykatelný s těsněním</t>
  </si>
  <si>
    <t>Vlastní</t>
  </si>
  <si>
    <t>Kalkul</t>
  </si>
  <si>
    <t>Specifikace</t>
  </si>
  <si>
    <t>POL3_0</t>
  </si>
  <si>
    <t>899711122R00</t>
  </si>
  <si>
    <t>Výstražné fólie výstražná fólie pro kanalizaci, šířka 30 cm</t>
  </si>
  <si>
    <t>899711121R00</t>
  </si>
  <si>
    <t>Výstražné fólie výstražná fólie pro kanalizaci, šířka 22 cm</t>
  </si>
  <si>
    <t>965042231RT2</t>
  </si>
  <si>
    <t>Bourání podkladů pod dlažby nebo litých celistvých dlažeb a mazanin  betonových nebo z litého asfaltu, tloušťky přes 100 mm, plochy do 4 m2</t>
  </si>
  <si>
    <t>801-3</t>
  </si>
  <si>
    <t>970051160R00</t>
  </si>
  <si>
    <t>Jádrové vrtání, kruhové prostupy v železobetonu jádrové vrtání , do D 160 mm</t>
  </si>
  <si>
    <t>970054160R00</t>
  </si>
  <si>
    <t>Jádrové vrtání, kruhové prostupy v železobetonu příplatek za jádrové vrtání vodorovně ve stěně , do D 160 mm</t>
  </si>
  <si>
    <t>977151129</t>
  </si>
  <si>
    <t>Jádrové vtání diamantovými korunkami do stvebních, materiál D přes 300 do 350 mm</t>
  </si>
  <si>
    <t>970251150R00</t>
  </si>
  <si>
    <t>Řezání železobetonu hloubka řezu 150 mm</t>
  </si>
  <si>
    <t>998272201R00</t>
  </si>
  <si>
    <t>Přesun hmot pro trubní vedení z ocelových trub v otevřeném výkopu</t>
  </si>
  <si>
    <t>Přesun hmot</t>
  </si>
  <si>
    <t>POL7_</t>
  </si>
  <si>
    <t>svařovaných (vodovody, plynovody, teplovody, shybky, produktovody - 827 1.2, 827 2.2, 827 4.2, 827 5.2, 827 6.2) včetně drobných objektů,</t>
  </si>
  <si>
    <t>711212012RT3</t>
  </si>
  <si>
    <t>Izolace proti vodě stěrka hydroizolační vyztužená tkaninou pružná</t>
  </si>
  <si>
    <t>800-711</t>
  </si>
  <si>
    <t>POL1_7</t>
  </si>
  <si>
    <t>998711201R00</t>
  </si>
  <si>
    <t>Přesun hmot pro izolace proti vodě svisle do 6 m</t>
  </si>
  <si>
    <t>50 m vodorovně měřeno od těžiště půdorysné plochy skládky do těžiště půdorysné plochy objektu</t>
  </si>
  <si>
    <t>222085005R00</t>
  </si>
  <si>
    <t>Trubka HDPE do D40 v kabelové rýze</t>
  </si>
  <si>
    <t>POL1_9</t>
  </si>
  <si>
    <t>28613301R</t>
  </si>
  <si>
    <t>trubka ochranná HDPE; vnější průměr 75,0 mm; vnitřní průměr 63,0 mm; barva černá</t>
  </si>
  <si>
    <t>SPCM</t>
  </si>
  <si>
    <t>222085101R00</t>
  </si>
  <si>
    <t>Spojka trubky HDPE mechanická rozebíratelná</t>
  </si>
  <si>
    <t>28613302R</t>
  </si>
  <si>
    <t>spojka/nátrubek HDPE; oboustranná; DN 40,0 mm; spoj násuvný</t>
  </si>
  <si>
    <t>222085111R00</t>
  </si>
  <si>
    <t>Koncovka trubky HDPE</t>
  </si>
  <si>
    <t>28613305R</t>
  </si>
  <si>
    <t>zátka HDPE; DN 40,0 mm</t>
  </si>
  <si>
    <t>28613303R</t>
  </si>
  <si>
    <t>kroužek těsnicí profilový; DN = 40,0 mm</t>
  </si>
  <si>
    <t>222085301R00</t>
  </si>
  <si>
    <t>Kalibrace trubky HDPE</t>
  </si>
  <si>
    <t>222085401R00</t>
  </si>
  <si>
    <t>Tlakování trubky HDPE</t>
  </si>
  <si>
    <t>220060604R00</t>
  </si>
  <si>
    <t>Zatažení závlečného kabelu TCEKEE(Y), ručně</t>
  </si>
  <si>
    <t>34126115RX</t>
  </si>
  <si>
    <t>kabel sdělovací Cu TCEPKPFLE 5x4x0,6</t>
  </si>
  <si>
    <t>979082111R00</t>
  </si>
  <si>
    <t>Vnitrostaveništní doprava suti a vybouraných hmot do 10 m</t>
  </si>
  <si>
    <t>Přesun suti</t>
  </si>
  <si>
    <t>POL8_</t>
  </si>
  <si>
    <t>979082121R00</t>
  </si>
  <si>
    <t>Vnitrostaveništní doprava suti a vybouraných hmot příplatek k ceně za každých dalších 5 m</t>
  </si>
  <si>
    <t>979087213R00</t>
  </si>
  <si>
    <t>Nakládání na dopravní prostředky vybouraných hmot</t>
  </si>
  <si>
    <t>822-1</t>
  </si>
  <si>
    <t>pro vodorovnou dopravu</t>
  </si>
  <si>
    <t>979084216R00</t>
  </si>
  <si>
    <t>Vodorovná doprava vybouraných hmot po suchu bez naložení, ale se složením na vzdálenost do 5 km</t>
  </si>
  <si>
    <t>979084219R00</t>
  </si>
  <si>
    <t>Vodorovná doprava vybouraných hmot po suchu příplatek k ceně za každých dalších i započatých 5 km přes 5 km</t>
  </si>
  <si>
    <t>979990107R00</t>
  </si>
  <si>
    <t>Poplatek za uložení, směs betonu, cihel a dřeva,  , skupina 17 09 04 z Katalogu odpadů</t>
  </si>
  <si>
    <t>SUM</t>
  </si>
  <si>
    <t>END</t>
  </si>
  <si>
    <t>713411121R00</t>
  </si>
  <si>
    <t>Izolace tepelná potrubí pásy LSP a drátem, 1vrstvá</t>
  </si>
  <si>
    <t>Indiv</t>
  </si>
  <si>
    <t>63154128R</t>
  </si>
  <si>
    <t>Rohož lamelová  ALS  80x1000x3000 mm, skružovatelná, s hliníkovou fólií</t>
  </si>
  <si>
    <t>63154127.AR</t>
  </si>
  <si>
    <t>Rohož lamelová  ALS 60x1000x4000 mm , skružovatelná, s hliníkovou fólií</t>
  </si>
  <si>
    <t>998713201R00</t>
  </si>
  <si>
    <t>Přesun hmot pro izolace tepelné, výšky do 6 m</t>
  </si>
  <si>
    <t>230013091R00</t>
  </si>
  <si>
    <t>Mont.předizol. potr.DN 125 mm,D 225 mm</t>
  </si>
  <si>
    <t>14710026R</t>
  </si>
  <si>
    <t>Trubka předizolovaná ocelová  PIP 130 "A" , DN 125 , D 225 mm</t>
  </si>
  <si>
    <t>230014091R00</t>
  </si>
  <si>
    <t>Spojka předizolovaného potrubí DN 125/D225 mm</t>
  </si>
  <si>
    <t>230014091R0X</t>
  </si>
  <si>
    <t>Spojka předizolovaného potrubí DN 125/D225 mm, podélně svařitelná</t>
  </si>
  <si>
    <t>230013061R00</t>
  </si>
  <si>
    <t>Mont.předizol. potr.DN 65 mm,D 140 mm,</t>
  </si>
  <si>
    <t>14710020R</t>
  </si>
  <si>
    <t>Trubka  předizolovaná ocelová  PIP 130 "A" , DN 65 , D140  mm</t>
  </si>
  <si>
    <t>230014061R00</t>
  </si>
  <si>
    <t>Spojka předizolovaného potrubí DN 65/D140 mm</t>
  </si>
  <si>
    <t>230014061R0X</t>
  </si>
  <si>
    <t>Spojka předizolovaného potrubí DN 65/D140 mm, podélně svařitelná</t>
  </si>
  <si>
    <t>R PIP 01</t>
  </si>
  <si>
    <t>Oblouk PIP 90 st. DN 125/225  1 x 1 m</t>
  </si>
  <si>
    <t>ks</t>
  </si>
  <si>
    <t>R PIP 02</t>
  </si>
  <si>
    <t>Oblouk 6IP 90  st. DN 125/225  1 x 1,5  m</t>
  </si>
  <si>
    <t>R PIP 03</t>
  </si>
  <si>
    <t>Oblouk PIP 90 st. DN 125/225  1,5 x 2  m</t>
  </si>
  <si>
    <t>R PIP 04</t>
  </si>
  <si>
    <t>Oblouk PIP 90 st. DN 125/225  2 x 1  m</t>
  </si>
  <si>
    <t>R PIP 05</t>
  </si>
  <si>
    <t>Oblouk PIP 90 st. DN 65/140  1 x 1  m</t>
  </si>
  <si>
    <t>R PIP 06</t>
  </si>
  <si>
    <t>Oblouk PIP 90 st. DN 65/140  1,5 x 2,5  m</t>
  </si>
  <si>
    <t>R PIP 09</t>
  </si>
  <si>
    <t>Elevační odbočka PIP DN 125/225x125/225, dle PD</t>
  </si>
  <si>
    <t>R PIP 10</t>
  </si>
  <si>
    <t>Elevační odbočka PIP DN 125/225x65/140, dle PD</t>
  </si>
  <si>
    <t>R PIP 11</t>
  </si>
  <si>
    <t>Jednostranná  armatura PIP kombinovaná DN 125/1x40, dle PD  vřeteno celkem 0,7 m</t>
  </si>
  <si>
    <t>R PIP 12</t>
  </si>
  <si>
    <t>Jednostranná  armatura PIP kombinovaná DN 65/1x40, dle PD  vřeteno celkem 1,25 m</t>
  </si>
  <si>
    <t>R PIP 13</t>
  </si>
  <si>
    <t>Dilatační polštář vel. č. 1   1000x120x40, dle PD</t>
  </si>
  <si>
    <t>R PIP 14</t>
  </si>
  <si>
    <t>Dilatační polštář vel. č. 2   1000x240x40, dle PD</t>
  </si>
  <si>
    <t>R PIP 15</t>
  </si>
  <si>
    <t>Koncové těsnění izolace  DN 125/225, dle PD</t>
  </si>
  <si>
    <t>R PIP 16</t>
  </si>
  <si>
    <t>Koncové těsnění izolace  DN 65/140, dle PD</t>
  </si>
  <si>
    <t>R PIP 17</t>
  </si>
  <si>
    <t>Gumová průchodka stěnou  225, dle PD</t>
  </si>
  <si>
    <t>R PIP 18</t>
  </si>
  <si>
    <t>Gumová průchodka stěnou  140, dle PD</t>
  </si>
  <si>
    <t>R PIP 19</t>
  </si>
  <si>
    <t>Lisovací konekt. monitorovacích vodičů, bal 100 ks</t>
  </si>
  <si>
    <t>bal</t>
  </si>
  <si>
    <t>Držák monitorovacích vodičů, bal 50 ks</t>
  </si>
  <si>
    <t>R-položka</t>
  </si>
  <si>
    <t>POL12_0</t>
  </si>
  <si>
    <t>R PIP 20</t>
  </si>
  <si>
    <t>Terplovzdorná páska</t>
  </si>
  <si>
    <t>R PIP 21</t>
  </si>
  <si>
    <t>Dopravné a balné PI potrubí</t>
  </si>
  <si>
    <t>733121232R00</t>
  </si>
  <si>
    <t>Potrubí hladké bezešvé v kotelnách D 139 x 4 mm</t>
  </si>
  <si>
    <t>733121222R00</t>
  </si>
  <si>
    <t>Potrubí hladké bezešvé v kotelnách D 76 x 3,2 mm</t>
  </si>
  <si>
    <t>733111414R00</t>
  </si>
  <si>
    <t>Potrubí zesílené svař. v kotelnách DN 20</t>
  </si>
  <si>
    <t>230021016R00</t>
  </si>
  <si>
    <t>Montáž trub.dílů přivař. do 1kg , 25 x 4</t>
  </si>
  <si>
    <t>31630508.AX</t>
  </si>
  <si>
    <t>Oblouk K3 90° 11353.1 d 26,9 x 4 mm, zesílená</t>
  </si>
  <si>
    <t>7332835R20</t>
  </si>
  <si>
    <t>T kus s jednoznačnými hrdly DN 20, zesílený</t>
  </si>
  <si>
    <t>7332845R20</t>
  </si>
  <si>
    <t>Trubkové hrdlo přivačovací DN 20, dle PD</t>
  </si>
  <si>
    <t>904R00</t>
  </si>
  <si>
    <t>Hzs-zkousky v ramci montaz.praci</t>
  </si>
  <si>
    <t>h</t>
  </si>
  <si>
    <t>733190217R00</t>
  </si>
  <si>
    <t>Tlaková zkouška ocelového hladkého potrubí D 51</t>
  </si>
  <si>
    <t>733190225R00</t>
  </si>
  <si>
    <t>Tlaková zkouška ocelového hladkého potrubí D 89</t>
  </si>
  <si>
    <t>733190232R00</t>
  </si>
  <si>
    <t>Tlaková zkouška ocelového hladkého potrubí D 133</t>
  </si>
  <si>
    <t>998733201R00</t>
  </si>
  <si>
    <t>Přesun hmot pro rozvody potrubí, výšky do 6 m</t>
  </si>
  <si>
    <t>230022077R00</t>
  </si>
  <si>
    <t>Montáž trub.dílů přivař.do 3 kg tř.11-13, 133x4,5</t>
  </si>
  <si>
    <t>4223910104R</t>
  </si>
  <si>
    <t>Kohout kulový ocelový přivař, DN 125, PN 25 dle PD</t>
  </si>
  <si>
    <t>230022047R00</t>
  </si>
  <si>
    <t>Montáž trub.dílů přivař.do 3 kg t, 76 x 3,2</t>
  </si>
  <si>
    <t>4223910101R</t>
  </si>
  <si>
    <t>Kohout kulový ocelový přivař, DN 65, PN 25 dle PD</t>
  </si>
  <si>
    <t>230021014R00</t>
  </si>
  <si>
    <t>Montáž trub.dílů přivař. do 1kg , 25 x 2,9</t>
  </si>
  <si>
    <t>4223170103R</t>
  </si>
  <si>
    <t>Kohout kulový ocelový přivař., DN 20, PN 40 dle PD</t>
  </si>
  <si>
    <t>998734201R00</t>
  </si>
  <si>
    <t>Přesun hmot pro armatury, výšky do 6 m</t>
  </si>
  <si>
    <t>767995101R00</t>
  </si>
  <si>
    <t>Výroba a montáž kov. atypických konstr. do 5 kg</t>
  </si>
  <si>
    <t>kg</t>
  </si>
  <si>
    <t>13611248R</t>
  </si>
  <si>
    <t>Plech hladký jakost 11375.1  20x1000x2000 mm</t>
  </si>
  <si>
    <t>230050003R00</t>
  </si>
  <si>
    <t>Montáž uložení přišroubováním do DN 150</t>
  </si>
  <si>
    <t>230050013R00</t>
  </si>
  <si>
    <t>Montáž uložení přivařením do DN 150</t>
  </si>
  <si>
    <t>31179131R</t>
  </si>
  <si>
    <t>Tyč závitová M20, DIN 975, poz.</t>
  </si>
  <si>
    <t>31110718R</t>
  </si>
  <si>
    <t>Matice přesná šestihranná 02 1401 M 20</t>
  </si>
  <si>
    <t>311202240000R</t>
  </si>
  <si>
    <t>Podložka přesná 021702.1 otvor 21 mm</t>
  </si>
  <si>
    <t>998767201R00</t>
  </si>
  <si>
    <t>Přesun hmot pro zámečnické konstr., výšky do 6 m</t>
  </si>
  <si>
    <t>783903811R00</t>
  </si>
  <si>
    <t>Odmaštění chemickými rozpouštědly</t>
  </si>
  <si>
    <t>783225600R00</t>
  </si>
  <si>
    <t>Nátěr syntetický kovových konstrukcí 2x email</t>
  </si>
  <si>
    <t>783226100R00</t>
  </si>
  <si>
    <t>Nátěr syntetický kovových konstrukcí základní</t>
  </si>
  <si>
    <t>220260103R00</t>
  </si>
  <si>
    <t>Krabicová rozvodka</t>
  </si>
  <si>
    <t>210800623RT1</t>
  </si>
  <si>
    <t>Vodič nn a vn CYA 1,5 mm2 uložený volně, včetně dodávky vodiče CYA 1,5</t>
  </si>
  <si>
    <t>210810005RT1</t>
  </si>
  <si>
    <t>Kabel CYKY-m 750 V 3 x 1,5 mm2 volně uložený, včetně dodávky kabelu</t>
  </si>
  <si>
    <t>22255RTX</t>
  </si>
  <si>
    <t>Měření  . příslušenství</t>
  </si>
  <si>
    <t>230230076R00</t>
  </si>
  <si>
    <t>Čištění potrubí,do  DN 200</t>
  </si>
  <si>
    <t>230161009R00</t>
  </si>
  <si>
    <t>Proz. sv. ir. 192 -70-82,5 ,t  2,9-7</t>
  </si>
  <si>
    <t>230161013R00</t>
  </si>
  <si>
    <t>Proz. sv. ir. 192 -133-180 , 4-11</t>
  </si>
  <si>
    <t>23016RTX</t>
  </si>
  <si>
    <t>Vizuální kontrola svarů</t>
  </si>
  <si>
    <t>soubor</t>
  </si>
  <si>
    <t>00524RT1</t>
  </si>
  <si>
    <t>Dopracování dokumentace pro provedení, stavby</t>
  </si>
  <si>
    <t>00524RT3</t>
  </si>
  <si>
    <t>Vytýčení inženýrských sítí</t>
  </si>
  <si>
    <t>005121R</t>
  </si>
  <si>
    <t>Zařízení staveniště</t>
  </si>
  <si>
    <t>VRN</t>
  </si>
  <si>
    <t>POL99_</t>
  </si>
  <si>
    <t>00524RT5</t>
  </si>
  <si>
    <t>Geotechnické práce</t>
  </si>
  <si>
    <t>005123R</t>
  </si>
  <si>
    <t>Územní vlivy</t>
  </si>
  <si>
    <t>005122R</t>
  </si>
  <si>
    <t>Provozní vlivy</t>
  </si>
  <si>
    <t>005124010R</t>
  </si>
  <si>
    <t>Koordinační činnost</t>
  </si>
  <si>
    <t>005211030R</t>
  </si>
  <si>
    <t xml:space="preserve">Dočasná dopravní opatření </t>
  </si>
  <si>
    <t>005211040R</t>
  </si>
  <si>
    <t xml:space="preserve">Užívání veřejných ploch a prostranství 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</si>
  <si>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</si>
  <si>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</si>
  <si>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</si>
  <si>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</si>
  <si>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005124020R</t>
  </si>
  <si>
    <t>Autorský dozor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</si>
</sst>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7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5" fontId="17" fillId="3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3" t="s">
        <v>39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4" t="s">
        <v>22</v>
      </c>
      <c r="C2" s="105"/>
      <c r="D2" s="106" t="s">
        <v>41</v>
      </c>
      <c r="E2" s="107" t="s">
        <v>42</v>
      </c>
      <c r="F2" s="108"/>
      <c r="G2" s="108"/>
      <c r="H2" s="108"/>
      <c r="I2" s="108"/>
      <c r="J2" s="109"/>
      <c r="O2" s="1"/>
    </row>
    <row r="3" spans="1:15" ht="27" hidden="1" customHeight="1" x14ac:dyDescent="0.2">
      <c r="A3" s="2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2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2"/>
      <c r="B5" s="31" t="s">
        <v>40</v>
      </c>
      <c r="D5" s="120" t="s">
        <v>43</v>
      </c>
      <c r="E5" s="87"/>
      <c r="F5" s="87"/>
      <c r="G5" s="87"/>
      <c r="H5" s="18" t="s">
        <v>38</v>
      </c>
      <c r="I5" s="124" t="s">
        <v>47</v>
      </c>
      <c r="J5" s="8"/>
    </row>
    <row r="6" spans="1:15" ht="15.75" customHeight="1" x14ac:dyDescent="0.2">
      <c r="A6" s="2"/>
      <c r="B6" s="28"/>
      <c r="C6" s="53"/>
      <c r="D6" s="121" t="s">
        <v>44</v>
      </c>
      <c r="E6" s="88"/>
      <c r="F6" s="88"/>
      <c r="G6" s="88"/>
      <c r="H6" s="18" t="s">
        <v>34</v>
      </c>
      <c r="I6" s="22"/>
      <c r="J6" s="8"/>
    </row>
    <row r="7" spans="1:15" ht="15.75" customHeight="1" x14ac:dyDescent="0.2">
      <c r="A7" s="2"/>
      <c r="B7" s="29"/>
      <c r="C7" s="54"/>
      <c r="D7" s="123" t="s">
        <v>46</v>
      </c>
      <c r="E7" s="122" t="s">
        <v>45</v>
      </c>
      <c r="F7" s="89"/>
      <c r="G7" s="89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25" t="s">
        <v>48</v>
      </c>
      <c r="H8" s="18" t="s">
        <v>38</v>
      </c>
      <c r="I8" s="124" t="s">
        <v>52</v>
      </c>
      <c r="J8" s="8"/>
    </row>
    <row r="9" spans="1:15" ht="15.75" hidden="1" customHeight="1" x14ac:dyDescent="0.2">
      <c r="A9" s="2"/>
      <c r="B9" s="2"/>
      <c r="D9" s="125" t="s">
        <v>49</v>
      </c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4"/>
      <c r="D10" s="123" t="s">
        <v>51</v>
      </c>
      <c r="E10" s="126" t="s">
        <v>50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38</v>
      </c>
      <c r="I11" s="132"/>
      <c r="J11" s="8"/>
    </row>
    <row r="12" spans="1:15" ht="15.75" customHeight="1" x14ac:dyDescent="0.2">
      <c r="A12" s="2"/>
      <c r="B12" s="28"/>
      <c r="C12" s="53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4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7" t="s">
        <v>24</v>
      </c>
      <c r="B16" s="38" t="s">
        <v>24</v>
      </c>
      <c r="C16" s="59"/>
      <c r="D16" s="60"/>
      <c r="E16" s="79"/>
      <c r="F16" s="80"/>
      <c r="G16" s="79"/>
      <c r="H16" s="80"/>
      <c r="I16" s="79">
        <f>SUMIF(F57:F74,A16,I57:I74)+SUMIF(F57:F74,"PSU",I57:I74)</f>
        <v>0</v>
      </c>
      <c r="J16" s="81"/>
    </row>
    <row r="17" spans="1:10" ht="23.25" customHeight="1" x14ac:dyDescent="0.2">
      <c r="A17" s="197" t="s">
        <v>25</v>
      </c>
      <c r="B17" s="38" t="s">
        <v>25</v>
      </c>
      <c r="C17" s="59"/>
      <c r="D17" s="60"/>
      <c r="E17" s="79"/>
      <c r="F17" s="80"/>
      <c r="G17" s="79"/>
      <c r="H17" s="80"/>
      <c r="I17" s="79">
        <f>SUMIF(F57:F74,A17,I57:I74)</f>
        <v>0</v>
      </c>
      <c r="J17" s="81"/>
    </row>
    <row r="18" spans="1:10" ht="23.25" customHeight="1" x14ac:dyDescent="0.2">
      <c r="A18" s="197" t="s">
        <v>26</v>
      </c>
      <c r="B18" s="38" t="s">
        <v>26</v>
      </c>
      <c r="C18" s="59"/>
      <c r="D18" s="60"/>
      <c r="E18" s="79"/>
      <c r="F18" s="80"/>
      <c r="G18" s="79"/>
      <c r="H18" s="80"/>
      <c r="I18" s="79">
        <f>SUMIF(F57:F74,A18,I57:I74)</f>
        <v>0</v>
      </c>
      <c r="J18" s="81"/>
    </row>
    <row r="19" spans="1:10" ht="23.25" customHeight="1" x14ac:dyDescent="0.2">
      <c r="A19" s="197" t="s">
        <v>110</v>
      </c>
      <c r="B19" s="38" t="s">
        <v>27</v>
      </c>
      <c r="C19" s="59"/>
      <c r="D19" s="60"/>
      <c r="E19" s="79"/>
      <c r="F19" s="80"/>
      <c r="G19" s="79"/>
      <c r="H19" s="80"/>
      <c r="I19" s="79">
        <f>SUMIF(F57:F74,A19,I57:I74)</f>
        <v>0</v>
      </c>
      <c r="J19" s="81"/>
    </row>
    <row r="20" spans="1:10" ht="23.25" customHeight="1" x14ac:dyDescent="0.2">
      <c r="A20" s="197" t="s">
        <v>111</v>
      </c>
      <c r="B20" s="38" t="s">
        <v>28</v>
      </c>
      <c r="C20" s="59"/>
      <c r="D20" s="60"/>
      <c r="E20" s="79"/>
      <c r="F20" s="80"/>
      <c r="G20" s="79"/>
      <c r="H20" s="80"/>
      <c r="I20" s="79">
        <f>SUMIF(F57:F74,A20,I57:I74)</f>
        <v>0</v>
      </c>
      <c r="J20" s="81"/>
    </row>
    <row r="21" spans="1:10" ht="23.25" customHeight="1" x14ac:dyDescent="0.2">
      <c r="A21" s="2"/>
      <c r="B21" s="48" t="s">
        <v>29</v>
      </c>
      <c r="C21" s="61"/>
      <c r="D21" s="62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59"/>
      <c r="D23" s="60"/>
      <c r="E23" s="64">
        <v>12</v>
      </c>
      <c r="F23" s="39" t="s">
        <v>0</v>
      </c>
      <c r="G23" s="93">
        <f>ZakladDPHSniVypocet</f>
        <v>0</v>
      </c>
      <c r="H23" s="94"/>
      <c r="I23" s="94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59"/>
      <c r="D24" s="60"/>
      <c r="E24" s="64">
        <f>SazbaDPH1</f>
        <v>12</v>
      </c>
      <c r="F24" s="39" t="s">
        <v>0</v>
      </c>
      <c r="G24" s="91">
        <f>I23*E23/100</f>
        <v>0</v>
      </c>
      <c r="H24" s="92"/>
      <c r="I24" s="92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59"/>
      <c r="D25" s="60"/>
      <c r="E25" s="64">
        <v>21</v>
      </c>
      <c r="F25" s="39" t="s">
        <v>0</v>
      </c>
      <c r="G25" s="93">
        <f>ZakladDPHZaklVypocet</f>
        <v>0</v>
      </c>
      <c r="H25" s="94"/>
      <c r="I25" s="94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5"/>
      <c r="D26" s="52"/>
      <c r="E26" s="66">
        <f>SazbaDPH2</f>
        <v>21</v>
      </c>
      <c r="F26" s="30" t="s">
        <v>0</v>
      </c>
      <c r="G26" s="76">
        <f>I25*E25/100</f>
        <v>0</v>
      </c>
      <c r="H26" s="77"/>
      <c r="I26" s="7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67"/>
      <c r="D27" s="68"/>
      <c r="E27" s="67"/>
      <c r="F27" s="16"/>
      <c r="G27" s="78">
        <f>CenaCelkemBezDPH-(ZakladDPHSni+ZakladDPHZakl)</f>
        <v>0</v>
      </c>
      <c r="H27" s="78"/>
      <c r="I27" s="7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25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96"/>
      <c r="E34" s="97"/>
      <c r="G34" s="98"/>
      <c r="H34" s="99"/>
      <c r="I34" s="99"/>
      <c r="J34" s="25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4">
        <v>1</v>
      </c>
      <c r="B39" s="145" t="s">
        <v>53</v>
      </c>
      <c r="C39" s="146"/>
      <c r="D39" s="146"/>
      <c r="E39" s="146"/>
      <c r="F39" s="147">
        <f>'SO01 S01 Pol'!AE156+'SO01 T01 Pol'!AE86+'SO01 VON Pol'!AE22</f>
        <v>0</v>
      </c>
      <c r="G39" s="148">
        <f>'SO01 S01 Pol'!AF156+'SO01 T01 Pol'!AF86+'SO01 VON Pol'!AF22</f>
        <v>0</v>
      </c>
      <c r="H39" s="149"/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2"/>
      <c r="C40" s="153" t="s">
        <v>54</v>
      </c>
      <c r="D40" s="153"/>
      <c r="E40" s="153"/>
      <c r="F40" s="154"/>
      <c r="G40" s="155"/>
      <c r="H40" s="155"/>
      <c r="I40" s="156"/>
      <c r="J40" s="157"/>
    </row>
    <row r="41" spans="1:10" ht="25.5" customHeight="1" x14ac:dyDescent="0.2">
      <c r="A41" s="134">
        <v>2</v>
      </c>
      <c r="B41" s="152" t="s">
        <v>55</v>
      </c>
      <c r="C41" s="153" t="s">
        <v>56</v>
      </c>
      <c r="D41" s="153"/>
      <c r="E41" s="153"/>
      <c r="F41" s="154">
        <f>'SO01 S01 Pol'!AE156+'SO01 T01 Pol'!AE86+'SO01 VON Pol'!AE22</f>
        <v>0</v>
      </c>
      <c r="G41" s="155">
        <f>'SO01 S01 Pol'!AF156+'SO01 T01 Pol'!AF86+'SO01 VON Pol'!AF22</f>
        <v>0</v>
      </c>
      <c r="H41" s="155"/>
      <c r="I41" s="156">
        <f>F41+G41+H41</f>
        <v>0</v>
      </c>
      <c r="J41" s="157" t="str">
        <f>IF(_xlfn.SINGLE(CenaCelkemVypocet)=0,"",I41/_xlfn.SINGLE(CenaCelkemVypocet)*100)</f>
        <v/>
      </c>
    </row>
    <row r="42" spans="1:10" ht="25.5" customHeight="1" x14ac:dyDescent="0.2">
      <c r="A42" s="134">
        <v>3</v>
      </c>
      <c r="B42" s="158" t="s">
        <v>57</v>
      </c>
      <c r="C42" s="146" t="s">
        <v>58</v>
      </c>
      <c r="D42" s="146"/>
      <c r="E42" s="146"/>
      <c r="F42" s="159">
        <f>'SO01 S01 Pol'!AE156</f>
        <v>0</v>
      </c>
      <c r="G42" s="149">
        <f>'SO01 S01 Pol'!AF156</f>
        <v>0</v>
      </c>
      <c r="H42" s="149"/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customHeight="1" x14ac:dyDescent="0.2">
      <c r="A43" s="134">
        <v>3</v>
      </c>
      <c r="B43" s="158" t="s">
        <v>59</v>
      </c>
      <c r="C43" s="146" t="s">
        <v>60</v>
      </c>
      <c r="D43" s="146"/>
      <c r="E43" s="146"/>
      <c r="F43" s="159">
        <f>'SO01 T01 Pol'!AE86</f>
        <v>0</v>
      </c>
      <c r="G43" s="149">
        <f>'SO01 T01 Pol'!AF86</f>
        <v>0</v>
      </c>
      <c r="H43" s="149"/>
      <c r="I43" s="150">
        <f>F43+G43+H43</f>
        <v>0</v>
      </c>
      <c r="J43" s="151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8" t="s">
        <v>61</v>
      </c>
      <c r="C44" s="146" t="s">
        <v>62</v>
      </c>
      <c r="D44" s="146"/>
      <c r="E44" s="146"/>
      <c r="F44" s="159">
        <f>'SO01 VON Pol'!AE22</f>
        <v>0</v>
      </c>
      <c r="G44" s="149">
        <f>'SO01 VON Pol'!AF22</f>
        <v>0</v>
      </c>
      <c r="H44" s="149"/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4"/>
      <c r="B45" s="160" t="s">
        <v>63</v>
      </c>
      <c r="C45" s="161"/>
      <c r="D45" s="161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4">
        <f>SUMIF(A39:A44,"=1",I39:I44)</f>
        <v>0</v>
      </c>
      <c r="J45" s="165">
        <f>SUMIF(A39:A44,"=1",J39:J44)</f>
        <v>0</v>
      </c>
    </row>
    <row r="47" spans="1:10" x14ac:dyDescent="0.2">
      <c r="A47" t="s">
        <v>65</v>
      </c>
      <c r="B47" t="s">
        <v>66</v>
      </c>
    </row>
    <row r="48" spans="1:10" x14ac:dyDescent="0.2">
      <c r="A48" t="s">
        <v>67</v>
      </c>
      <c r="B48" t="s">
        <v>68</v>
      </c>
    </row>
    <row r="49" spans="1:10" x14ac:dyDescent="0.2">
      <c r="A49" t="s">
        <v>69</v>
      </c>
      <c r="B49" t="s">
        <v>70</v>
      </c>
    </row>
    <row r="50" spans="1:10" x14ac:dyDescent="0.2">
      <c r="A50" t="s">
        <v>69</v>
      </c>
      <c r="B50" t="s">
        <v>71</v>
      </c>
    </row>
    <row r="51" spans="1:10" x14ac:dyDescent="0.2">
      <c r="A51" t="s">
        <v>69</v>
      </c>
      <c r="B51" t="s">
        <v>72</v>
      </c>
    </row>
    <row r="54" spans="1:10" ht="15.75" x14ac:dyDescent="0.25">
      <c r="B54" s="176" t="s">
        <v>73</v>
      </c>
    </row>
    <row r="56" spans="1:10" ht="25.5" customHeight="1" x14ac:dyDescent="0.2">
      <c r="A56" s="178"/>
      <c r="B56" s="181" t="s">
        <v>17</v>
      </c>
      <c r="C56" s="181" t="s">
        <v>5</v>
      </c>
      <c r="D56" s="182"/>
      <c r="E56" s="182"/>
      <c r="F56" s="183" t="s">
        <v>74</v>
      </c>
      <c r="G56" s="183"/>
      <c r="H56" s="183"/>
      <c r="I56" s="183" t="s">
        <v>29</v>
      </c>
      <c r="J56" s="183" t="s">
        <v>0</v>
      </c>
    </row>
    <row r="57" spans="1:10" ht="36.75" customHeight="1" x14ac:dyDescent="0.2">
      <c r="A57" s="179"/>
      <c r="B57" s="184" t="s">
        <v>75</v>
      </c>
      <c r="C57" s="185" t="s">
        <v>76</v>
      </c>
      <c r="D57" s="186"/>
      <c r="E57" s="186"/>
      <c r="F57" s="193" t="s">
        <v>24</v>
      </c>
      <c r="G57" s="194"/>
      <c r="H57" s="194"/>
      <c r="I57" s="194">
        <f>'SO01 S01 Pol'!G8</f>
        <v>0</v>
      </c>
      <c r="J57" s="190" t="str">
        <f>IF(I75=0,"",I57/I75*100)</f>
        <v/>
      </c>
    </row>
    <row r="58" spans="1:10" ht="36.75" customHeight="1" x14ac:dyDescent="0.2">
      <c r="A58" s="179"/>
      <c r="B58" s="184" t="s">
        <v>77</v>
      </c>
      <c r="C58" s="185" t="s">
        <v>78</v>
      </c>
      <c r="D58" s="186"/>
      <c r="E58" s="186"/>
      <c r="F58" s="193" t="s">
        <v>24</v>
      </c>
      <c r="G58" s="194"/>
      <c r="H58" s="194"/>
      <c r="I58" s="194">
        <f>'SO01 S01 Pol'!G78</f>
        <v>0</v>
      </c>
      <c r="J58" s="190" t="str">
        <f>IF(I75=0,"",I58/I75*100)</f>
        <v/>
      </c>
    </row>
    <row r="59" spans="1:10" ht="36.75" customHeight="1" x14ac:dyDescent="0.2">
      <c r="A59" s="179"/>
      <c r="B59" s="184" t="s">
        <v>79</v>
      </c>
      <c r="C59" s="185" t="s">
        <v>80</v>
      </c>
      <c r="D59" s="186"/>
      <c r="E59" s="186"/>
      <c r="F59" s="193" t="s">
        <v>24</v>
      </c>
      <c r="G59" s="194"/>
      <c r="H59" s="194"/>
      <c r="I59" s="194">
        <f>'SO01 S01 Pol'!G108</f>
        <v>0</v>
      </c>
      <c r="J59" s="190" t="str">
        <f>IF(I75=0,"",I59/I75*100)</f>
        <v/>
      </c>
    </row>
    <row r="60" spans="1:10" ht="36.75" customHeight="1" x14ac:dyDescent="0.2">
      <c r="A60" s="179"/>
      <c r="B60" s="184" t="s">
        <v>81</v>
      </c>
      <c r="C60" s="185" t="s">
        <v>82</v>
      </c>
      <c r="D60" s="186"/>
      <c r="E60" s="186"/>
      <c r="F60" s="193" t="s">
        <v>24</v>
      </c>
      <c r="G60" s="194"/>
      <c r="H60" s="194"/>
      <c r="I60" s="194">
        <f>'SO01 S01 Pol'!G111</f>
        <v>0</v>
      </c>
      <c r="J60" s="190" t="str">
        <f>IF(I75=0,"",I60/I75*100)</f>
        <v/>
      </c>
    </row>
    <row r="61" spans="1:10" ht="36.75" customHeight="1" x14ac:dyDescent="0.2">
      <c r="A61" s="179"/>
      <c r="B61" s="184" t="s">
        <v>83</v>
      </c>
      <c r="C61" s="185" t="s">
        <v>84</v>
      </c>
      <c r="D61" s="186"/>
      <c r="E61" s="186"/>
      <c r="F61" s="193" t="s">
        <v>24</v>
      </c>
      <c r="G61" s="194"/>
      <c r="H61" s="194"/>
      <c r="I61" s="194">
        <f>'SO01 S01 Pol'!G116</f>
        <v>0</v>
      </c>
      <c r="J61" s="190" t="str">
        <f>IF(I75=0,"",I61/I75*100)</f>
        <v/>
      </c>
    </row>
    <row r="62" spans="1:10" ht="36.75" customHeight="1" x14ac:dyDescent="0.2">
      <c r="A62" s="179"/>
      <c r="B62" s="184" t="s">
        <v>85</v>
      </c>
      <c r="C62" s="185" t="s">
        <v>86</v>
      </c>
      <c r="D62" s="186"/>
      <c r="E62" s="186"/>
      <c r="F62" s="193" t="s">
        <v>24</v>
      </c>
      <c r="G62" s="194"/>
      <c r="H62" s="194"/>
      <c r="I62" s="194">
        <f>'SO01 S01 Pol'!G121</f>
        <v>0</v>
      </c>
      <c r="J62" s="190" t="str">
        <f>IF(I75=0,"",I62/I75*100)</f>
        <v/>
      </c>
    </row>
    <row r="63" spans="1:10" ht="36.75" customHeight="1" x14ac:dyDescent="0.2">
      <c r="A63" s="179"/>
      <c r="B63" s="184" t="s">
        <v>87</v>
      </c>
      <c r="C63" s="185" t="s">
        <v>88</v>
      </c>
      <c r="D63" s="186"/>
      <c r="E63" s="186"/>
      <c r="F63" s="193" t="s">
        <v>24</v>
      </c>
      <c r="G63" s="194"/>
      <c r="H63" s="194"/>
      <c r="I63" s="194">
        <f>'SO01 S01 Pol'!G123</f>
        <v>0</v>
      </c>
      <c r="J63" s="190" t="str">
        <f>IF(I75=0,"",I63/I75*100)</f>
        <v/>
      </c>
    </row>
    <row r="64" spans="1:10" ht="36.75" customHeight="1" x14ac:dyDescent="0.2">
      <c r="A64" s="179"/>
      <c r="B64" s="184" t="s">
        <v>89</v>
      </c>
      <c r="C64" s="185" t="s">
        <v>90</v>
      </c>
      <c r="D64" s="186"/>
      <c r="E64" s="186"/>
      <c r="F64" s="193" t="s">
        <v>24</v>
      </c>
      <c r="G64" s="194"/>
      <c r="H64" s="194"/>
      <c r="I64" s="194">
        <f>'SO01 S01 Pol'!G128</f>
        <v>0</v>
      </c>
      <c r="J64" s="190" t="str">
        <f>IF(I75=0,"",I64/I75*100)</f>
        <v/>
      </c>
    </row>
    <row r="65" spans="1:10" ht="36.75" customHeight="1" x14ac:dyDescent="0.2">
      <c r="A65" s="179"/>
      <c r="B65" s="184" t="s">
        <v>91</v>
      </c>
      <c r="C65" s="185" t="s">
        <v>92</v>
      </c>
      <c r="D65" s="186"/>
      <c r="E65" s="186"/>
      <c r="F65" s="193" t="s">
        <v>25</v>
      </c>
      <c r="G65" s="194"/>
      <c r="H65" s="194"/>
      <c r="I65" s="194">
        <f>'SO01 S01 Pol'!G131</f>
        <v>0</v>
      </c>
      <c r="J65" s="190" t="str">
        <f>IF(I75=0,"",I65/I75*100)</f>
        <v/>
      </c>
    </row>
    <row r="66" spans="1:10" ht="36.75" customHeight="1" x14ac:dyDescent="0.2">
      <c r="A66" s="179"/>
      <c r="B66" s="184" t="s">
        <v>93</v>
      </c>
      <c r="C66" s="185" t="s">
        <v>94</v>
      </c>
      <c r="D66" s="186"/>
      <c r="E66" s="186"/>
      <c r="F66" s="193" t="s">
        <v>25</v>
      </c>
      <c r="G66" s="194"/>
      <c r="H66" s="194"/>
      <c r="I66" s="194">
        <f>'SO01 T01 Pol'!G8</f>
        <v>0</v>
      </c>
      <c r="J66" s="190" t="str">
        <f>IF(I75=0,"",I66/I75*100)</f>
        <v/>
      </c>
    </row>
    <row r="67" spans="1:10" ht="36.75" customHeight="1" x14ac:dyDescent="0.2">
      <c r="A67" s="179"/>
      <c r="B67" s="184" t="s">
        <v>95</v>
      </c>
      <c r="C67" s="185" t="s">
        <v>96</v>
      </c>
      <c r="D67" s="186"/>
      <c r="E67" s="186"/>
      <c r="F67" s="193" t="s">
        <v>25</v>
      </c>
      <c r="G67" s="194"/>
      <c r="H67" s="194"/>
      <c r="I67" s="194">
        <f>'SO01 T01 Pol'!G13</f>
        <v>0</v>
      </c>
      <c r="J67" s="190" t="str">
        <f>IF(I75=0,"",I67/I75*100)</f>
        <v/>
      </c>
    </row>
    <row r="68" spans="1:10" ht="36.75" customHeight="1" x14ac:dyDescent="0.2">
      <c r="A68" s="179"/>
      <c r="B68" s="184" t="s">
        <v>97</v>
      </c>
      <c r="C68" s="185" t="s">
        <v>98</v>
      </c>
      <c r="D68" s="186"/>
      <c r="E68" s="186"/>
      <c r="F68" s="193" t="s">
        <v>25</v>
      </c>
      <c r="G68" s="194"/>
      <c r="H68" s="194"/>
      <c r="I68" s="194">
        <f>'SO01 T01 Pol'!G54</f>
        <v>0</v>
      </c>
      <c r="J68" s="190" t="str">
        <f>IF(I75=0,"",I68/I75*100)</f>
        <v/>
      </c>
    </row>
    <row r="69" spans="1:10" ht="36.75" customHeight="1" x14ac:dyDescent="0.2">
      <c r="A69" s="179"/>
      <c r="B69" s="184" t="s">
        <v>99</v>
      </c>
      <c r="C69" s="185" t="s">
        <v>100</v>
      </c>
      <c r="D69" s="186"/>
      <c r="E69" s="186"/>
      <c r="F69" s="193" t="s">
        <v>25</v>
      </c>
      <c r="G69" s="194"/>
      <c r="H69" s="194"/>
      <c r="I69" s="194">
        <f>'SO01 T01 Pol'!G62</f>
        <v>0</v>
      </c>
      <c r="J69" s="190" t="str">
        <f>IF(I75=0,"",I69/I75*100)</f>
        <v/>
      </c>
    </row>
    <row r="70" spans="1:10" ht="36.75" customHeight="1" x14ac:dyDescent="0.2">
      <c r="A70" s="179"/>
      <c r="B70" s="184" t="s">
        <v>101</v>
      </c>
      <c r="C70" s="185" t="s">
        <v>102</v>
      </c>
      <c r="D70" s="186"/>
      <c r="E70" s="186"/>
      <c r="F70" s="193" t="s">
        <v>25</v>
      </c>
      <c r="G70" s="194"/>
      <c r="H70" s="194"/>
      <c r="I70" s="194">
        <f>'SO01 T01 Pol'!G71</f>
        <v>0</v>
      </c>
      <c r="J70" s="190" t="str">
        <f>IF(I75=0,"",I70/I75*100)</f>
        <v/>
      </c>
    </row>
    <row r="71" spans="1:10" ht="36.75" customHeight="1" x14ac:dyDescent="0.2">
      <c r="A71" s="179"/>
      <c r="B71" s="184" t="s">
        <v>103</v>
      </c>
      <c r="C71" s="185" t="s">
        <v>104</v>
      </c>
      <c r="D71" s="186"/>
      <c r="E71" s="186"/>
      <c r="F71" s="193" t="s">
        <v>26</v>
      </c>
      <c r="G71" s="194"/>
      <c r="H71" s="194"/>
      <c r="I71" s="194">
        <f>'SO01 S01 Pol'!G135+'SO01 T01 Pol'!G75</f>
        <v>0</v>
      </c>
      <c r="J71" s="190" t="str">
        <f>IF(I75=0,"",I71/I75*100)</f>
        <v/>
      </c>
    </row>
    <row r="72" spans="1:10" ht="36.75" customHeight="1" x14ac:dyDescent="0.2">
      <c r="A72" s="179"/>
      <c r="B72" s="184" t="s">
        <v>105</v>
      </c>
      <c r="C72" s="185" t="s">
        <v>106</v>
      </c>
      <c r="D72" s="186"/>
      <c r="E72" s="186"/>
      <c r="F72" s="193" t="s">
        <v>26</v>
      </c>
      <c r="G72" s="194"/>
      <c r="H72" s="194"/>
      <c r="I72" s="194">
        <f>'SO01 T01 Pol'!G80</f>
        <v>0</v>
      </c>
      <c r="J72" s="190" t="str">
        <f>IF(I75=0,"",I72/I75*100)</f>
        <v/>
      </c>
    </row>
    <row r="73" spans="1:10" ht="36.75" customHeight="1" x14ac:dyDescent="0.2">
      <c r="A73" s="179"/>
      <c r="B73" s="184" t="s">
        <v>107</v>
      </c>
      <c r="C73" s="185" t="s">
        <v>108</v>
      </c>
      <c r="D73" s="186"/>
      <c r="E73" s="186"/>
      <c r="F73" s="193" t="s">
        <v>109</v>
      </c>
      <c r="G73" s="194"/>
      <c r="H73" s="194"/>
      <c r="I73" s="194">
        <f>'SO01 S01 Pol'!G147</f>
        <v>0</v>
      </c>
      <c r="J73" s="190" t="str">
        <f>IF(I75=0,"",I73/I75*100)</f>
        <v/>
      </c>
    </row>
    <row r="74" spans="1:10" ht="36.75" customHeight="1" x14ac:dyDescent="0.2">
      <c r="A74" s="179"/>
      <c r="B74" s="184" t="s">
        <v>110</v>
      </c>
      <c r="C74" s="185" t="s">
        <v>27</v>
      </c>
      <c r="D74" s="186"/>
      <c r="E74" s="186"/>
      <c r="F74" s="193" t="s">
        <v>110</v>
      </c>
      <c r="G74" s="194"/>
      <c r="H74" s="194"/>
      <c r="I74" s="194">
        <f>'SO01 VON Pol'!G8</f>
        <v>0</v>
      </c>
      <c r="J74" s="190" t="str">
        <f>IF(I75=0,"",I74/I75*100)</f>
        <v/>
      </c>
    </row>
    <row r="75" spans="1:10" ht="25.5" customHeight="1" x14ac:dyDescent="0.2">
      <c r="A75" s="180"/>
      <c r="B75" s="187" t="s">
        <v>1</v>
      </c>
      <c r="C75" s="188"/>
      <c r="D75" s="189"/>
      <c r="E75" s="189"/>
      <c r="F75" s="195"/>
      <c r="G75" s="196"/>
      <c r="H75" s="196"/>
      <c r="I75" s="196">
        <f>SUM(I57:I74)</f>
        <v>0</v>
      </c>
      <c r="J75" s="191">
        <f>SUM(J57:J74)</f>
        <v>0</v>
      </c>
    </row>
    <row r="76" spans="1:10" x14ac:dyDescent="0.2">
      <c r="F76" s="133"/>
      <c r="G76" s="133"/>
      <c r="H76" s="133"/>
      <c r="I76" s="133"/>
      <c r="J76" s="192"/>
    </row>
    <row r="77" spans="1:10" x14ac:dyDescent="0.2">
      <c r="F77" s="133"/>
      <c r="G77" s="133"/>
      <c r="H77" s="133"/>
      <c r="I77" s="133"/>
      <c r="J77" s="192"/>
    </row>
    <row r="78" spans="1:10" x14ac:dyDescent="0.2">
      <c r="F78" s="133"/>
      <c r="G78" s="133"/>
      <c r="H78" s="133"/>
      <c r="I78" s="133"/>
      <c r="J78" s="192"/>
    </row>
  </sheetData>
  <sheetProtection algorithmName="SHA-512" hashValue="Ze+xmYhZTokNGaPPymR4mRR6OCFpuOt5W4gGpF+rIxPbwT+sXEGJxTzBccv1IOGxdkNB4c8ur8kE5nzhYjU71Q==" saltValue="n3MvK2KwRPPu1w40MWvmC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50" t="s">
        <v>7</v>
      </c>
      <c r="B2" s="49"/>
      <c r="C2" s="102"/>
      <c r="D2" s="102"/>
      <c r="E2" s="102"/>
      <c r="F2" s="102"/>
      <c r="G2" s="103"/>
    </row>
    <row r="3" spans="1:7" ht="24.95" customHeight="1" x14ac:dyDescent="0.2">
      <c r="A3" s="50" t="s">
        <v>8</v>
      </c>
      <c r="B3" s="49"/>
      <c r="C3" s="102"/>
      <c r="D3" s="102"/>
      <c r="E3" s="102"/>
      <c r="F3" s="102"/>
      <c r="G3" s="103"/>
    </row>
    <row r="4" spans="1:7" ht="24.95" customHeight="1" x14ac:dyDescent="0.2">
      <c r="A4" s="50" t="s">
        <v>9</v>
      </c>
      <c r="B4" s="49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algorithmName="SHA-512" hashValue="moN16svzzMmtN4H3AmCA3sVtB+/qqRmfO1GxhksVnjMFKndTbe/7CrPHHcx4FDF4DLB6vUgJtPx2DDbYGv08WA==" saltValue="u6cKrM6tFi5bPqQoq3ogF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9CB5-52DE-4CE4-A073-C6DF6062A94F}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2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112</v>
      </c>
      <c r="B1" s="198"/>
      <c r="C1" s="198"/>
      <c r="D1" s="198"/>
      <c r="E1" s="198"/>
      <c r="F1" s="198"/>
      <c r="G1" s="198"/>
      <c r="AG1" t="s">
        <v>113</v>
      </c>
    </row>
    <row r="2" spans="1:60" ht="24.95" customHeight="1" x14ac:dyDescent="0.2">
      <c r="A2" s="199" t="s">
        <v>7</v>
      </c>
      <c r="B2" s="49" t="s">
        <v>41</v>
      </c>
      <c r="C2" s="202" t="s">
        <v>42</v>
      </c>
      <c r="D2" s="200"/>
      <c r="E2" s="200"/>
      <c r="F2" s="200"/>
      <c r="G2" s="201"/>
      <c r="AG2" t="s">
        <v>114</v>
      </c>
    </row>
    <row r="3" spans="1:60" ht="24.95" customHeight="1" x14ac:dyDescent="0.2">
      <c r="A3" s="199" t="s">
        <v>8</v>
      </c>
      <c r="B3" s="49" t="s">
        <v>55</v>
      </c>
      <c r="C3" s="202" t="s">
        <v>56</v>
      </c>
      <c r="D3" s="200"/>
      <c r="E3" s="200"/>
      <c r="F3" s="200"/>
      <c r="G3" s="201"/>
      <c r="AC3" s="177" t="s">
        <v>114</v>
      </c>
      <c r="AG3" t="s">
        <v>115</v>
      </c>
    </row>
    <row r="4" spans="1:60" ht="24.95" customHeight="1" x14ac:dyDescent="0.2">
      <c r="A4" s="203" t="s">
        <v>9</v>
      </c>
      <c r="B4" s="204" t="s">
        <v>57</v>
      </c>
      <c r="C4" s="205" t="s">
        <v>58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2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139</v>
      </c>
      <c r="B8" s="228" t="s">
        <v>75</v>
      </c>
      <c r="C8" s="252" t="s">
        <v>76</v>
      </c>
      <c r="D8" s="229"/>
      <c r="E8" s="230"/>
      <c r="F8" s="231"/>
      <c r="G8" s="231">
        <f>SUMIF(AG9:AG77,"&lt;&gt;NOR",G9:G77)</f>
        <v>0</v>
      </c>
      <c r="H8" s="231"/>
      <c r="I8" s="231">
        <f>SUM(I9:I77)</f>
        <v>0</v>
      </c>
      <c r="J8" s="231"/>
      <c r="K8" s="231">
        <f>SUM(K9:K77)</f>
        <v>0</v>
      </c>
      <c r="L8" s="231"/>
      <c r="M8" s="231">
        <f>SUM(M9:M77)</f>
        <v>0</v>
      </c>
      <c r="N8" s="230"/>
      <c r="O8" s="230">
        <f>SUM(O9:O77)</f>
        <v>77.86</v>
      </c>
      <c r="P8" s="230"/>
      <c r="Q8" s="230">
        <f>SUM(Q9:Q77)</f>
        <v>0</v>
      </c>
      <c r="R8" s="231"/>
      <c r="S8" s="231"/>
      <c r="T8" s="232"/>
      <c r="U8" s="226"/>
      <c r="V8" s="226">
        <f>SUM(V9:V77)</f>
        <v>542.49999999999989</v>
      </c>
      <c r="W8" s="226"/>
      <c r="X8" s="226"/>
      <c r="Y8" s="226"/>
      <c r="AG8" t="s">
        <v>140</v>
      </c>
    </row>
    <row r="9" spans="1:60" outlineLevel="1" x14ac:dyDescent="0.2">
      <c r="A9" s="234">
        <v>1</v>
      </c>
      <c r="B9" s="235" t="s">
        <v>141</v>
      </c>
      <c r="C9" s="253" t="s">
        <v>142</v>
      </c>
      <c r="D9" s="236" t="s">
        <v>143</v>
      </c>
      <c r="E9" s="237">
        <v>17.149999999999999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 t="s">
        <v>144</v>
      </c>
      <c r="S9" s="239" t="s">
        <v>145</v>
      </c>
      <c r="T9" s="240" t="s">
        <v>146</v>
      </c>
      <c r="U9" s="224">
        <v>0.17</v>
      </c>
      <c r="V9" s="224">
        <f>ROUND(E9*U9,2)</f>
        <v>2.92</v>
      </c>
      <c r="W9" s="224"/>
      <c r="X9" s="224" t="s">
        <v>147</v>
      </c>
      <c r="Y9" s="224" t="s">
        <v>148</v>
      </c>
      <c r="Z9" s="213"/>
      <c r="AA9" s="213"/>
      <c r="AB9" s="213"/>
      <c r="AC9" s="213"/>
      <c r="AD9" s="213"/>
      <c r="AE9" s="213"/>
      <c r="AF9" s="213"/>
      <c r="AG9" s="213" t="s">
        <v>149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54" t="s">
        <v>150</v>
      </c>
      <c r="D10" s="242"/>
      <c r="E10" s="242"/>
      <c r="F10" s="242"/>
      <c r="G10" s="242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3"/>
      <c r="AA10" s="213"/>
      <c r="AB10" s="213"/>
      <c r="AC10" s="213"/>
      <c r="AD10" s="213"/>
      <c r="AE10" s="213"/>
      <c r="AF10" s="213"/>
      <c r="AG10" s="213" t="s">
        <v>151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41" t="str">
        <f>C10</f>
        <v>popř. lesní půdy s naložením, vodorovným přemístěním a složením na hromady nebo se zpětným přemístěním a rozprostřením.</v>
      </c>
      <c r="BB10" s="213"/>
      <c r="BC10" s="213"/>
      <c r="BD10" s="213"/>
      <c r="BE10" s="213"/>
      <c r="BF10" s="213"/>
      <c r="BG10" s="213"/>
      <c r="BH10" s="213"/>
    </row>
    <row r="11" spans="1:60" ht="22.5" outlineLevel="1" x14ac:dyDescent="0.2">
      <c r="A11" s="243">
        <v>2</v>
      </c>
      <c r="B11" s="244" t="s">
        <v>152</v>
      </c>
      <c r="C11" s="255" t="s">
        <v>153</v>
      </c>
      <c r="D11" s="245" t="s">
        <v>143</v>
      </c>
      <c r="E11" s="246">
        <v>17.149999999999999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21</v>
      </c>
      <c r="M11" s="248">
        <f>G11*(1+L11/100)</f>
        <v>0</v>
      </c>
      <c r="N11" s="246">
        <v>0</v>
      </c>
      <c r="O11" s="246">
        <f>ROUND(E11*N11,2)</f>
        <v>0</v>
      </c>
      <c r="P11" s="246">
        <v>0</v>
      </c>
      <c r="Q11" s="246">
        <f>ROUND(E11*P11,2)</f>
        <v>0</v>
      </c>
      <c r="R11" s="248" t="s">
        <v>154</v>
      </c>
      <c r="S11" s="248" t="s">
        <v>145</v>
      </c>
      <c r="T11" s="249" t="s">
        <v>146</v>
      </c>
      <c r="U11" s="224">
        <v>0.65200000000000002</v>
      </c>
      <c r="V11" s="224">
        <f>ROUND(E11*U11,2)</f>
        <v>11.18</v>
      </c>
      <c r="W11" s="224"/>
      <c r="X11" s="224" t="s">
        <v>155</v>
      </c>
      <c r="Y11" s="224" t="s">
        <v>148</v>
      </c>
      <c r="Z11" s="213"/>
      <c r="AA11" s="213"/>
      <c r="AB11" s="213"/>
      <c r="AC11" s="213"/>
      <c r="AD11" s="213"/>
      <c r="AE11" s="213"/>
      <c r="AF11" s="213"/>
      <c r="AG11" s="213" t="s">
        <v>156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34">
        <v>3</v>
      </c>
      <c r="B12" s="235" t="s">
        <v>157</v>
      </c>
      <c r="C12" s="253" t="s">
        <v>158</v>
      </c>
      <c r="D12" s="236" t="s">
        <v>143</v>
      </c>
      <c r="E12" s="237">
        <v>17.149999999999999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</v>
      </c>
      <c r="Q12" s="237">
        <f>ROUND(E12*P12,2)</f>
        <v>0</v>
      </c>
      <c r="R12" s="239" t="s">
        <v>154</v>
      </c>
      <c r="S12" s="239" t="s">
        <v>145</v>
      </c>
      <c r="T12" s="240" t="s">
        <v>146</v>
      </c>
      <c r="U12" s="224">
        <v>1.0999999999999999E-2</v>
      </c>
      <c r="V12" s="224">
        <f>ROUND(E12*U12,2)</f>
        <v>0.19</v>
      </c>
      <c r="W12" s="224"/>
      <c r="X12" s="224" t="s">
        <v>155</v>
      </c>
      <c r="Y12" s="224" t="s">
        <v>148</v>
      </c>
      <c r="Z12" s="213"/>
      <c r="AA12" s="213"/>
      <c r="AB12" s="213"/>
      <c r="AC12" s="213"/>
      <c r="AD12" s="213"/>
      <c r="AE12" s="213"/>
      <c r="AF12" s="213"/>
      <c r="AG12" s="213" t="s">
        <v>156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">
      <c r="A13" s="220"/>
      <c r="B13" s="221"/>
      <c r="C13" s="254" t="s">
        <v>159</v>
      </c>
      <c r="D13" s="242"/>
      <c r="E13" s="242"/>
      <c r="F13" s="242"/>
      <c r="G13" s="242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3"/>
      <c r="AA13" s="213"/>
      <c r="AB13" s="213"/>
      <c r="AC13" s="213"/>
      <c r="AD13" s="213"/>
      <c r="AE13" s="213"/>
      <c r="AF13" s="213"/>
      <c r="AG13" s="213" t="s">
        <v>151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1" x14ac:dyDescent="0.2">
      <c r="A14" s="234">
        <v>4</v>
      </c>
      <c r="B14" s="235" t="s">
        <v>160</v>
      </c>
      <c r="C14" s="253" t="s">
        <v>161</v>
      </c>
      <c r="D14" s="236" t="s">
        <v>162</v>
      </c>
      <c r="E14" s="237">
        <v>85.75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7">
        <v>0</v>
      </c>
      <c r="O14" s="237">
        <f>ROUND(E14*N14,2)</f>
        <v>0</v>
      </c>
      <c r="P14" s="237">
        <v>0</v>
      </c>
      <c r="Q14" s="237">
        <f>ROUND(E14*P14,2)</f>
        <v>0</v>
      </c>
      <c r="R14" s="239" t="s">
        <v>154</v>
      </c>
      <c r="S14" s="239" t="s">
        <v>145</v>
      </c>
      <c r="T14" s="240" t="s">
        <v>146</v>
      </c>
      <c r="U14" s="224">
        <v>0.254</v>
      </c>
      <c r="V14" s="224">
        <f>ROUND(E14*U14,2)</f>
        <v>21.78</v>
      </c>
      <c r="W14" s="224"/>
      <c r="X14" s="224" t="s">
        <v>155</v>
      </c>
      <c r="Y14" s="224" t="s">
        <v>148</v>
      </c>
      <c r="Z14" s="213"/>
      <c r="AA14" s="213"/>
      <c r="AB14" s="213"/>
      <c r="AC14" s="213"/>
      <c r="AD14" s="213"/>
      <c r="AE14" s="213"/>
      <c r="AF14" s="213"/>
      <c r="AG14" s="213" t="s">
        <v>156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2" x14ac:dyDescent="0.2">
      <c r="A15" s="220"/>
      <c r="B15" s="221"/>
      <c r="C15" s="254" t="s">
        <v>163</v>
      </c>
      <c r="D15" s="242"/>
      <c r="E15" s="242"/>
      <c r="F15" s="242"/>
      <c r="G15" s="242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3"/>
      <c r="AA15" s="213"/>
      <c r="AB15" s="213"/>
      <c r="AC15" s="213"/>
      <c r="AD15" s="213"/>
      <c r="AE15" s="213"/>
      <c r="AF15" s="213"/>
      <c r="AG15" s="213" t="s">
        <v>151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41" t="str">
        <f>C15</f>
        <v>s případným nutným přemístěním hromad nebo dočasných skládek na místo potřeby ze vzdálenosti do 30 m, v rovině nebo ve svahu do 1 : 5,</v>
      </c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3">
        <v>5</v>
      </c>
      <c r="B16" s="244" t="s">
        <v>164</v>
      </c>
      <c r="C16" s="255" t="s">
        <v>165</v>
      </c>
      <c r="D16" s="245" t="s">
        <v>162</v>
      </c>
      <c r="E16" s="246">
        <v>85.75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6">
        <v>1.2999999999999999E-4</v>
      </c>
      <c r="O16" s="246">
        <f>ROUND(E16*N16,2)</f>
        <v>0.01</v>
      </c>
      <c r="P16" s="246">
        <v>0</v>
      </c>
      <c r="Q16" s="246">
        <f>ROUND(E16*P16,2)</f>
        <v>0</v>
      </c>
      <c r="R16" s="248" t="s">
        <v>144</v>
      </c>
      <c r="S16" s="248" t="s">
        <v>145</v>
      </c>
      <c r="T16" s="249" t="s">
        <v>146</v>
      </c>
      <c r="U16" s="224">
        <v>7.1389999999999995E-2</v>
      </c>
      <c r="V16" s="224">
        <f>ROUND(E16*U16,2)</f>
        <v>6.12</v>
      </c>
      <c r="W16" s="224"/>
      <c r="X16" s="224" t="s">
        <v>147</v>
      </c>
      <c r="Y16" s="224" t="s">
        <v>148</v>
      </c>
      <c r="Z16" s="213"/>
      <c r="AA16" s="213"/>
      <c r="AB16" s="213"/>
      <c r="AC16" s="213"/>
      <c r="AD16" s="213"/>
      <c r="AE16" s="213"/>
      <c r="AF16" s="213"/>
      <c r="AG16" s="213" t="s">
        <v>149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34">
        <v>6</v>
      </c>
      <c r="B17" s="235" t="s">
        <v>166</v>
      </c>
      <c r="C17" s="253" t="s">
        <v>167</v>
      </c>
      <c r="D17" s="236" t="s">
        <v>168</v>
      </c>
      <c r="E17" s="237">
        <v>31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2.478E-2</v>
      </c>
      <c r="O17" s="237">
        <f>ROUND(E17*N17,2)</f>
        <v>0.77</v>
      </c>
      <c r="P17" s="237">
        <v>0</v>
      </c>
      <c r="Q17" s="237">
        <f>ROUND(E17*P17,2)</f>
        <v>0</v>
      </c>
      <c r="R17" s="239" t="s">
        <v>154</v>
      </c>
      <c r="S17" s="239" t="s">
        <v>145</v>
      </c>
      <c r="T17" s="240" t="s">
        <v>146</v>
      </c>
      <c r="U17" s="224">
        <v>0.54700000000000004</v>
      </c>
      <c r="V17" s="224">
        <f>ROUND(E17*U17,2)</f>
        <v>16.96</v>
      </c>
      <c r="W17" s="224"/>
      <c r="X17" s="224" t="s">
        <v>155</v>
      </c>
      <c r="Y17" s="224" t="s">
        <v>148</v>
      </c>
      <c r="Z17" s="213"/>
      <c r="AA17" s="213"/>
      <c r="AB17" s="213"/>
      <c r="AC17" s="213"/>
      <c r="AD17" s="213"/>
      <c r="AE17" s="213"/>
      <c r="AF17" s="213"/>
      <c r="AG17" s="213" t="s">
        <v>156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2" x14ac:dyDescent="0.2">
      <c r="A18" s="220"/>
      <c r="B18" s="221"/>
      <c r="C18" s="254" t="s">
        <v>169</v>
      </c>
      <c r="D18" s="242"/>
      <c r="E18" s="242"/>
      <c r="F18" s="242"/>
      <c r="G18" s="242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3"/>
      <c r="AA18" s="213"/>
      <c r="AB18" s="213"/>
      <c r="AC18" s="213"/>
      <c r="AD18" s="213"/>
      <c r="AE18" s="213"/>
      <c r="AF18" s="213"/>
      <c r="AG18" s="213" t="s">
        <v>151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41" t="str">
        <f>C18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34">
        <v>7</v>
      </c>
      <c r="B19" s="235" t="s">
        <v>170</v>
      </c>
      <c r="C19" s="253" t="s">
        <v>171</v>
      </c>
      <c r="D19" s="236" t="s">
        <v>168</v>
      </c>
      <c r="E19" s="237">
        <v>7.5</v>
      </c>
      <c r="F19" s="238"/>
      <c r="G19" s="239">
        <f>ROUND(E19*F19,2)</f>
        <v>0</v>
      </c>
      <c r="H19" s="238"/>
      <c r="I19" s="239">
        <f>ROUND(E19*H19,2)</f>
        <v>0</v>
      </c>
      <c r="J19" s="238"/>
      <c r="K19" s="239">
        <f>ROUND(E19*J19,2)</f>
        <v>0</v>
      </c>
      <c r="L19" s="239">
        <v>21</v>
      </c>
      <c r="M19" s="239">
        <f>G19*(1+L19/100)</f>
        <v>0</v>
      </c>
      <c r="N19" s="237">
        <v>1.2710000000000001E-2</v>
      </c>
      <c r="O19" s="237">
        <f>ROUND(E19*N19,2)</f>
        <v>0.1</v>
      </c>
      <c r="P19" s="237">
        <v>0</v>
      </c>
      <c r="Q19" s="237">
        <f>ROUND(E19*P19,2)</f>
        <v>0</v>
      </c>
      <c r="R19" s="239" t="s">
        <v>154</v>
      </c>
      <c r="S19" s="239" t="s">
        <v>145</v>
      </c>
      <c r="T19" s="240" t="s">
        <v>146</v>
      </c>
      <c r="U19" s="224">
        <v>1.153</v>
      </c>
      <c r="V19" s="224">
        <f>ROUND(E19*U19,2)</f>
        <v>8.65</v>
      </c>
      <c r="W19" s="224"/>
      <c r="X19" s="224" t="s">
        <v>155</v>
      </c>
      <c r="Y19" s="224" t="s">
        <v>148</v>
      </c>
      <c r="Z19" s="213"/>
      <c r="AA19" s="213"/>
      <c r="AB19" s="213"/>
      <c r="AC19" s="213"/>
      <c r="AD19" s="213"/>
      <c r="AE19" s="213"/>
      <c r="AF19" s="213"/>
      <c r="AG19" s="213" t="s">
        <v>156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2" x14ac:dyDescent="0.2">
      <c r="A20" s="220"/>
      <c r="B20" s="221"/>
      <c r="C20" s="254" t="s">
        <v>169</v>
      </c>
      <c r="D20" s="242"/>
      <c r="E20" s="242"/>
      <c r="F20" s="242"/>
      <c r="G20" s="242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3"/>
      <c r="AA20" s="213"/>
      <c r="AB20" s="213"/>
      <c r="AC20" s="213"/>
      <c r="AD20" s="213"/>
      <c r="AE20" s="213"/>
      <c r="AF20" s="213"/>
      <c r="AG20" s="213" t="s">
        <v>151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41" t="str">
        <f>C20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34">
        <v>8</v>
      </c>
      <c r="B21" s="235" t="s">
        <v>172</v>
      </c>
      <c r="C21" s="253" t="s">
        <v>173</v>
      </c>
      <c r="D21" s="236" t="s">
        <v>168</v>
      </c>
      <c r="E21" s="237">
        <v>31</v>
      </c>
      <c r="F21" s="238"/>
      <c r="G21" s="239">
        <f>ROUND(E21*F21,2)</f>
        <v>0</v>
      </c>
      <c r="H21" s="238"/>
      <c r="I21" s="239">
        <f>ROUND(E21*H21,2)</f>
        <v>0</v>
      </c>
      <c r="J21" s="238"/>
      <c r="K21" s="239">
        <f>ROUND(E21*J21,2)</f>
        <v>0</v>
      </c>
      <c r="L21" s="239">
        <v>21</v>
      </c>
      <c r="M21" s="239">
        <f>G21*(1+L21/100)</f>
        <v>0</v>
      </c>
      <c r="N21" s="237">
        <v>8.6899999999999998E-3</v>
      </c>
      <c r="O21" s="237">
        <f>ROUND(E21*N21,2)</f>
        <v>0.27</v>
      </c>
      <c r="P21" s="237">
        <v>0</v>
      </c>
      <c r="Q21" s="237">
        <f>ROUND(E21*P21,2)</f>
        <v>0</v>
      </c>
      <c r="R21" s="239" t="s">
        <v>154</v>
      </c>
      <c r="S21" s="239" t="s">
        <v>145</v>
      </c>
      <c r="T21" s="240" t="s">
        <v>146</v>
      </c>
      <c r="U21" s="224">
        <v>0.70299999999999996</v>
      </c>
      <c r="V21" s="224">
        <f>ROUND(E21*U21,2)</f>
        <v>21.79</v>
      </c>
      <c r="W21" s="224"/>
      <c r="X21" s="224" t="s">
        <v>155</v>
      </c>
      <c r="Y21" s="224" t="s">
        <v>148</v>
      </c>
      <c r="Z21" s="213"/>
      <c r="AA21" s="213"/>
      <c r="AB21" s="213"/>
      <c r="AC21" s="213"/>
      <c r="AD21" s="213"/>
      <c r="AE21" s="213"/>
      <c r="AF21" s="213"/>
      <c r="AG21" s="213" t="s">
        <v>156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2.5" outlineLevel="2" x14ac:dyDescent="0.2">
      <c r="A22" s="220"/>
      <c r="B22" s="221"/>
      <c r="C22" s="254" t="s">
        <v>169</v>
      </c>
      <c r="D22" s="242"/>
      <c r="E22" s="242"/>
      <c r="F22" s="242"/>
      <c r="G22" s="242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3"/>
      <c r="AA22" s="213"/>
      <c r="AB22" s="213"/>
      <c r="AC22" s="213"/>
      <c r="AD22" s="213"/>
      <c r="AE22" s="213"/>
      <c r="AF22" s="213"/>
      <c r="AG22" s="213" t="s">
        <v>151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41" t="str">
        <f>C22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34">
        <v>9</v>
      </c>
      <c r="B23" s="235" t="s">
        <v>174</v>
      </c>
      <c r="C23" s="253" t="s">
        <v>175</v>
      </c>
      <c r="D23" s="236" t="s">
        <v>143</v>
      </c>
      <c r="E23" s="237">
        <v>55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 t="s">
        <v>154</v>
      </c>
      <c r="S23" s="239" t="s">
        <v>145</v>
      </c>
      <c r="T23" s="240" t="s">
        <v>146</v>
      </c>
      <c r="U23" s="224">
        <v>1.7629999999999999</v>
      </c>
      <c r="V23" s="224">
        <f>ROUND(E23*U23,2)</f>
        <v>96.97</v>
      </c>
      <c r="W23" s="224"/>
      <c r="X23" s="224" t="s">
        <v>155</v>
      </c>
      <c r="Y23" s="224" t="s">
        <v>148</v>
      </c>
      <c r="Z23" s="213"/>
      <c r="AA23" s="213"/>
      <c r="AB23" s="213"/>
      <c r="AC23" s="213"/>
      <c r="AD23" s="213"/>
      <c r="AE23" s="213"/>
      <c r="AF23" s="213"/>
      <c r="AG23" s="213" t="s">
        <v>156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">
      <c r="A24" s="220"/>
      <c r="B24" s="221"/>
      <c r="C24" s="254" t="s">
        <v>176</v>
      </c>
      <c r="D24" s="242"/>
      <c r="E24" s="242"/>
      <c r="F24" s="242"/>
      <c r="G24" s="242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3"/>
      <c r="AA24" s="213"/>
      <c r="AB24" s="213"/>
      <c r="AC24" s="213"/>
      <c r="AD24" s="213"/>
      <c r="AE24" s="213"/>
      <c r="AF24" s="213"/>
      <c r="AG24" s="213" t="s">
        <v>151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41" t="str">
        <f>C24</f>
        <v>Příplatek k cenám hloubených vykopávek za ztížení vykopávky v blízkosti podzemního vedení nebo výbušnin pro jakoukoliv třídu horniny.</v>
      </c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34">
        <v>10</v>
      </c>
      <c r="B25" s="235" t="s">
        <v>177</v>
      </c>
      <c r="C25" s="253" t="s">
        <v>178</v>
      </c>
      <c r="D25" s="236" t="s">
        <v>143</v>
      </c>
      <c r="E25" s="237">
        <v>66.473200000000006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7">
        <v>0</v>
      </c>
      <c r="O25" s="237">
        <f>ROUND(E25*N25,2)</f>
        <v>0</v>
      </c>
      <c r="P25" s="237">
        <v>0</v>
      </c>
      <c r="Q25" s="237">
        <f>ROUND(E25*P25,2)</f>
        <v>0</v>
      </c>
      <c r="R25" s="239" t="s">
        <v>154</v>
      </c>
      <c r="S25" s="239" t="s">
        <v>145</v>
      </c>
      <c r="T25" s="240" t="s">
        <v>146</v>
      </c>
      <c r="U25" s="224">
        <v>0.2</v>
      </c>
      <c r="V25" s="224">
        <f>ROUND(E25*U25,2)</f>
        <v>13.29</v>
      </c>
      <c r="W25" s="224"/>
      <c r="X25" s="224" t="s">
        <v>155</v>
      </c>
      <c r="Y25" s="224" t="s">
        <v>148</v>
      </c>
      <c r="Z25" s="213"/>
      <c r="AA25" s="213"/>
      <c r="AB25" s="213"/>
      <c r="AC25" s="213"/>
      <c r="AD25" s="213"/>
      <c r="AE25" s="213"/>
      <c r="AF25" s="213"/>
      <c r="AG25" s="213" t="s">
        <v>156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33.75" outlineLevel="2" x14ac:dyDescent="0.2">
      <c r="A26" s="220"/>
      <c r="B26" s="221"/>
      <c r="C26" s="254" t="s">
        <v>179</v>
      </c>
      <c r="D26" s="242"/>
      <c r="E26" s="242"/>
      <c r="F26" s="242"/>
      <c r="G26" s="242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3"/>
      <c r="AA26" s="213"/>
      <c r="AB26" s="213"/>
      <c r="AC26" s="213"/>
      <c r="AD26" s="213"/>
      <c r="AE26" s="213"/>
      <c r="AF26" s="213"/>
      <c r="AG26" s="213" t="s">
        <v>151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41" t="str">
        <f>C26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34">
        <v>11</v>
      </c>
      <c r="B27" s="235" t="s">
        <v>180</v>
      </c>
      <c r="C27" s="253" t="s">
        <v>181</v>
      </c>
      <c r="D27" s="236" t="s">
        <v>143</v>
      </c>
      <c r="E27" s="237">
        <v>66.473200000000006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0</v>
      </c>
      <c r="O27" s="237">
        <f>ROUND(E27*N27,2)</f>
        <v>0</v>
      </c>
      <c r="P27" s="237">
        <v>0</v>
      </c>
      <c r="Q27" s="237">
        <f>ROUND(E27*P27,2)</f>
        <v>0</v>
      </c>
      <c r="R27" s="239" t="s">
        <v>154</v>
      </c>
      <c r="S27" s="239" t="s">
        <v>145</v>
      </c>
      <c r="T27" s="240" t="s">
        <v>146</v>
      </c>
      <c r="U27" s="224">
        <v>8.4000000000000005E-2</v>
      </c>
      <c r="V27" s="224">
        <f>ROUND(E27*U27,2)</f>
        <v>5.58</v>
      </c>
      <c r="W27" s="224"/>
      <c r="X27" s="224" t="s">
        <v>155</v>
      </c>
      <c r="Y27" s="224" t="s">
        <v>148</v>
      </c>
      <c r="Z27" s="213"/>
      <c r="AA27" s="213"/>
      <c r="AB27" s="213"/>
      <c r="AC27" s="213"/>
      <c r="AD27" s="213"/>
      <c r="AE27" s="213"/>
      <c r="AF27" s="213"/>
      <c r="AG27" s="213" t="s">
        <v>156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33.75" outlineLevel="2" x14ac:dyDescent="0.2">
      <c r="A28" s="220"/>
      <c r="B28" s="221"/>
      <c r="C28" s="254" t="s">
        <v>179</v>
      </c>
      <c r="D28" s="242"/>
      <c r="E28" s="242"/>
      <c r="F28" s="242"/>
      <c r="G28" s="242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3"/>
      <c r="AA28" s="213"/>
      <c r="AB28" s="213"/>
      <c r="AC28" s="213"/>
      <c r="AD28" s="213"/>
      <c r="AE28" s="213"/>
      <c r="AF28" s="213"/>
      <c r="AG28" s="213" t="s">
        <v>151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41" t="str">
        <f>C28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34">
        <v>12</v>
      </c>
      <c r="B29" s="235" t="s">
        <v>182</v>
      </c>
      <c r="C29" s="253" t="s">
        <v>183</v>
      </c>
      <c r="D29" s="236" t="s">
        <v>143</v>
      </c>
      <c r="E29" s="237">
        <v>66.473200000000006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 t="s">
        <v>154</v>
      </c>
      <c r="S29" s="239" t="s">
        <v>145</v>
      </c>
      <c r="T29" s="240" t="s">
        <v>146</v>
      </c>
      <c r="U29" s="224">
        <v>0.35</v>
      </c>
      <c r="V29" s="224">
        <f>ROUND(E29*U29,2)</f>
        <v>23.27</v>
      </c>
      <c r="W29" s="224"/>
      <c r="X29" s="224" t="s">
        <v>155</v>
      </c>
      <c r="Y29" s="224" t="s">
        <v>148</v>
      </c>
      <c r="Z29" s="213"/>
      <c r="AA29" s="213"/>
      <c r="AB29" s="213"/>
      <c r="AC29" s="213"/>
      <c r="AD29" s="213"/>
      <c r="AE29" s="213"/>
      <c r="AF29" s="213"/>
      <c r="AG29" s="213" t="s">
        <v>156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33.75" outlineLevel="2" x14ac:dyDescent="0.2">
      <c r="A30" s="220"/>
      <c r="B30" s="221"/>
      <c r="C30" s="254" t="s">
        <v>179</v>
      </c>
      <c r="D30" s="242"/>
      <c r="E30" s="242"/>
      <c r="F30" s="242"/>
      <c r="G30" s="242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3"/>
      <c r="AA30" s="213"/>
      <c r="AB30" s="213"/>
      <c r="AC30" s="213"/>
      <c r="AD30" s="213"/>
      <c r="AE30" s="213"/>
      <c r="AF30" s="213"/>
      <c r="AG30" s="213" t="s">
        <v>151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41" t="str">
        <f>C30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34">
        <v>13</v>
      </c>
      <c r="B31" s="235" t="s">
        <v>184</v>
      </c>
      <c r="C31" s="253" t="s">
        <v>185</v>
      </c>
      <c r="D31" s="236">
        <v>66473</v>
      </c>
      <c r="E31" s="237">
        <v>66.473200000000006</v>
      </c>
      <c r="F31" s="238"/>
      <c r="G31" s="239">
        <f>ROUND(E31*F31,2)</f>
        <v>0</v>
      </c>
      <c r="H31" s="238"/>
      <c r="I31" s="239">
        <f>ROUND(E31*H31,2)</f>
        <v>0</v>
      </c>
      <c r="J31" s="238"/>
      <c r="K31" s="239">
        <f>ROUND(E31*J31,2)</f>
        <v>0</v>
      </c>
      <c r="L31" s="239">
        <v>21</v>
      </c>
      <c r="M31" s="239">
        <f>G31*(1+L31/100)</f>
        <v>0</v>
      </c>
      <c r="N31" s="237">
        <v>0</v>
      </c>
      <c r="O31" s="237">
        <f>ROUND(E31*N31,2)</f>
        <v>0</v>
      </c>
      <c r="P31" s="237">
        <v>0</v>
      </c>
      <c r="Q31" s="237">
        <f>ROUND(E31*P31,2)</f>
        <v>0</v>
      </c>
      <c r="R31" s="239" t="s">
        <v>154</v>
      </c>
      <c r="S31" s="239" t="s">
        <v>145</v>
      </c>
      <c r="T31" s="240" t="s">
        <v>146</v>
      </c>
      <c r="U31" s="224">
        <v>0.14829999999999999</v>
      </c>
      <c r="V31" s="224">
        <f>ROUND(E31*U31,2)</f>
        <v>9.86</v>
      </c>
      <c r="W31" s="224"/>
      <c r="X31" s="224" t="s">
        <v>155</v>
      </c>
      <c r="Y31" s="224" t="s">
        <v>148</v>
      </c>
      <c r="Z31" s="213"/>
      <c r="AA31" s="213"/>
      <c r="AB31" s="213"/>
      <c r="AC31" s="213"/>
      <c r="AD31" s="213"/>
      <c r="AE31" s="213"/>
      <c r="AF31" s="213"/>
      <c r="AG31" s="213" t="s">
        <v>156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33.75" outlineLevel="2" x14ac:dyDescent="0.2">
      <c r="A32" s="220"/>
      <c r="B32" s="221"/>
      <c r="C32" s="254" t="s">
        <v>179</v>
      </c>
      <c r="D32" s="242"/>
      <c r="E32" s="242"/>
      <c r="F32" s="242"/>
      <c r="G32" s="242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3"/>
      <c r="AA32" s="213"/>
      <c r="AB32" s="213"/>
      <c r="AC32" s="213"/>
      <c r="AD32" s="213"/>
      <c r="AE32" s="213"/>
      <c r="AF32" s="213"/>
      <c r="AG32" s="213" t="s">
        <v>151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41" t="str">
        <f>C32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34">
        <v>14</v>
      </c>
      <c r="B33" s="235" t="s">
        <v>186</v>
      </c>
      <c r="C33" s="253" t="s">
        <v>187</v>
      </c>
      <c r="D33" s="236" t="s">
        <v>143</v>
      </c>
      <c r="E33" s="237">
        <v>3.6427999999999998</v>
      </c>
      <c r="F33" s="238"/>
      <c r="G33" s="239">
        <f>ROUND(E33*F33,2)</f>
        <v>0</v>
      </c>
      <c r="H33" s="238"/>
      <c r="I33" s="239">
        <f>ROUND(E33*H33,2)</f>
        <v>0</v>
      </c>
      <c r="J33" s="238"/>
      <c r="K33" s="239">
        <f>ROUND(E33*J33,2)</f>
        <v>0</v>
      </c>
      <c r="L33" s="239">
        <v>21</v>
      </c>
      <c r="M33" s="239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9" t="s">
        <v>154</v>
      </c>
      <c r="S33" s="239" t="s">
        <v>145</v>
      </c>
      <c r="T33" s="240" t="s">
        <v>146</v>
      </c>
      <c r="U33" s="224">
        <v>3.1309999999999998</v>
      </c>
      <c r="V33" s="224">
        <f>ROUND(E33*U33,2)</f>
        <v>11.41</v>
      </c>
      <c r="W33" s="224"/>
      <c r="X33" s="224" t="s">
        <v>155</v>
      </c>
      <c r="Y33" s="224" t="s">
        <v>148</v>
      </c>
      <c r="Z33" s="213"/>
      <c r="AA33" s="213"/>
      <c r="AB33" s="213"/>
      <c r="AC33" s="213"/>
      <c r="AD33" s="213"/>
      <c r="AE33" s="213"/>
      <c r="AF33" s="213"/>
      <c r="AG33" s="213" t="s">
        <v>156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33.75" outlineLevel="2" x14ac:dyDescent="0.2">
      <c r="A34" s="220"/>
      <c r="B34" s="221"/>
      <c r="C34" s="254" t="s">
        <v>188</v>
      </c>
      <c r="D34" s="242"/>
      <c r="E34" s="242"/>
      <c r="F34" s="242"/>
      <c r="G34" s="242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3"/>
      <c r="AA34" s="213"/>
      <c r="AB34" s="213"/>
      <c r="AC34" s="213"/>
      <c r="AD34" s="213"/>
      <c r="AE34" s="213"/>
      <c r="AF34" s="213"/>
      <c r="AG34" s="213" t="s">
        <v>151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41" t="str">
        <f>C34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34">
        <v>15</v>
      </c>
      <c r="B35" s="235" t="s">
        <v>189</v>
      </c>
      <c r="C35" s="253" t="s">
        <v>190</v>
      </c>
      <c r="D35" s="236" t="s">
        <v>143</v>
      </c>
      <c r="E35" s="237">
        <v>3.6427999999999998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9" t="s">
        <v>154</v>
      </c>
      <c r="S35" s="239" t="s">
        <v>145</v>
      </c>
      <c r="T35" s="240" t="s">
        <v>146</v>
      </c>
      <c r="U35" s="224">
        <v>0.47399999999999998</v>
      </c>
      <c r="V35" s="224">
        <f>ROUND(E35*U35,2)</f>
        <v>1.73</v>
      </c>
      <c r="W35" s="224"/>
      <c r="X35" s="224" t="s">
        <v>155</v>
      </c>
      <c r="Y35" s="224" t="s">
        <v>148</v>
      </c>
      <c r="Z35" s="213"/>
      <c r="AA35" s="213"/>
      <c r="AB35" s="213"/>
      <c r="AC35" s="213"/>
      <c r="AD35" s="213"/>
      <c r="AE35" s="213"/>
      <c r="AF35" s="213"/>
      <c r="AG35" s="213" t="s">
        <v>156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33.75" outlineLevel="2" x14ac:dyDescent="0.2">
      <c r="A36" s="220"/>
      <c r="B36" s="221"/>
      <c r="C36" s="254" t="s">
        <v>188</v>
      </c>
      <c r="D36" s="242"/>
      <c r="E36" s="242"/>
      <c r="F36" s="242"/>
      <c r="G36" s="242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3"/>
      <c r="AA36" s="213"/>
      <c r="AB36" s="213"/>
      <c r="AC36" s="213"/>
      <c r="AD36" s="213"/>
      <c r="AE36" s="213"/>
      <c r="AF36" s="213"/>
      <c r="AG36" s="213" t="s">
        <v>151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41" t="str">
        <f>C36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34">
        <v>16</v>
      </c>
      <c r="B37" s="235" t="s">
        <v>191</v>
      </c>
      <c r="C37" s="253" t="s">
        <v>192</v>
      </c>
      <c r="D37" s="236" t="s">
        <v>143</v>
      </c>
      <c r="E37" s="237">
        <v>3.6427999999999998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37">
        <v>0</v>
      </c>
      <c r="O37" s="237">
        <f>ROUND(E37*N37,2)</f>
        <v>0</v>
      </c>
      <c r="P37" s="237">
        <v>0</v>
      </c>
      <c r="Q37" s="237">
        <f>ROUND(E37*P37,2)</f>
        <v>0</v>
      </c>
      <c r="R37" s="239" t="s">
        <v>154</v>
      </c>
      <c r="S37" s="239" t="s">
        <v>145</v>
      </c>
      <c r="T37" s="240" t="s">
        <v>146</v>
      </c>
      <c r="U37" s="224">
        <v>4.6180000000000003</v>
      </c>
      <c r="V37" s="224">
        <f>ROUND(E37*U37,2)</f>
        <v>16.82</v>
      </c>
      <c r="W37" s="224"/>
      <c r="X37" s="224" t="s">
        <v>155</v>
      </c>
      <c r="Y37" s="224" t="s">
        <v>148</v>
      </c>
      <c r="Z37" s="213"/>
      <c r="AA37" s="213"/>
      <c r="AB37" s="213"/>
      <c r="AC37" s="213"/>
      <c r="AD37" s="213"/>
      <c r="AE37" s="213"/>
      <c r="AF37" s="213"/>
      <c r="AG37" s="213" t="s">
        <v>156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33.75" outlineLevel="2" x14ac:dyDescent="0.2">
      <c r="A38" s="220"/>
      <c r="B38" s="221"/>
      <c r="C38" s="254" t="s">
        <v>188</v>
      </c>
      <c r="D38" s="242"/>
      <c r="E38" s="242"/>
      <c r="F38" s="242"/>
      <c r="G38" s="242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3"/>
      <c r="AA38" s="213"/>
      <c r="AB38" s="213"/>
      <c r="AC38" s="213"/>
      <c r="AD38" s="213"/>
      <c r="AE38" s="213"/>
      <c r="AF38" s="213"/>
      <c r="AG38" s="213" t="s">
        <v>151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41" t="str">
        <f>C38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34">
        <v>17</v>
      </c>
      <c r="B39" s="235" t="s">
        <v>193</v>
      </c>
      <c r="C39" s="253" t="s">
        <v>194</v>
      </c>
      <c r="D39" s="236" t="s">
        <v>143</v>
      </c>
      <c r="E39" s="237">
        <v>3.6427999999999998</v>
      </c>
      <c r="F39" s="238"/>
      <c r="G39" s="239">
        <f>ROUND(E39*F39,2)</f>
        <v>0</v>
      </c>
      <c r="H39" s="238"/>
      <c r="I39" s="239">
        <f>ROUND(E39*H39,2)</f>
        <v>0</v>
      </c>
      <c r="J39" s="238"/>
      <c r="K39" s="239">
        <f>ROUND(E39*J39,2)</f>
        <v>0</v>
      </c>
      <c r="L39" s="239">
        <v>21</v>
      </c>
      <c r="M39" s="239">
        <f>G39*(1+L39/100)</f>
        <v>0</v>
      </c>
      <c r="N39" s="237">
        <v>0</v>
      </c>
      <c r="O39" s="237">
        <f>ROUND(E39*N39,2)</f>
        <v>0</v>
      </c>
      <c r="P39" s="237">
        <v>0</v>
      </c>
      <c r="Q39" s="237">
        <f>ROUND(E39*P39,2)</f>
        <v>0</v>
      </c>
      <c r="R39" s="239" t="s">
        <v>154</v>
      </c>
      <c r="S39" s="239" t="s">
        <v>145</v>
      </c>
      <c r="T39" s="240" t="s">
        <v>146</v>
      </c>
      <c r="U39" s="224">
        <v>0.747</v>
      </c>
      <c r="V39" s="224">
        <f>ROUND(E39*U39,2)</f>
        <v>2.72</v>
      </c>
      <c r="W39" s="224"/>
      <c r="X39" s="224" t="s">
        <v>155</v>
      </c>
      <c r="Y39" s="224" t="s">
        <v>148</v>
      </c>
      <c r="Z39" s="213"/>
      <c r="AA39" s="213"/>
      <c r="AB39" s="213"/>
      <c r="AC39" s="213"/>
      <c r="AD39" s="213"/>
      <c r="AE39" s="213"/>
      <c r="AF39" s="213"/>
      <c r="AG39" s="213" t="s">
        <v>156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33.75" outlineLevel="2" x14ac:dyDescent="0.2">
      <c r="A40" s="220"/>
      <c r="B40" s="221"/>
      <c r="C40" s="254" t="s">
        <v>188</v>
      </c>
      <c r="D40" s="242"/>
      <c r="E40" s="242"/>
      <c r="F40" s="242"/>
      <c r="G40" s="242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3"/>
      <c r="AA40" s="213"/>
      <c r="AB40" s="213"/>
      <c r="AC40" s="213"/>
      <c r="AD40" s="213"/>
      <c r="AE40" s="213"/>
      <c r="AF40" s="213"/>
      <c r="AG40" s="213" t="s">
        <v>151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41" t="str">
        <f>C40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34">
        <v>18</v>
      </c>
      <c r="B41" s="235" t="s">
        <v>195</v>
      </c>
      <c r="C41" s="253" t="s">
        <v>196</v>
      </c>
      <c r="D41" s="236" t="s">
        <v>143</v>
      </c>
      <c r="E41" s="237">
        <v>2.7404999999999999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 t="s">
        <v>154</v>
      </c>
      <c r="S41" s="239" t="s">
        <v>145</v>
      </c>
      <c r="T41" s="240" t="s">
        <v>146</v>
      </c>
      <c r="U41" s="224">
        <v>6.298</v>
      </c>
      <c r="V41" s="224">
        <f>ROUND(E41*U41,2)</f>
        <v>17.260000000000002</v>
      </c>
      <c r="W41" s="224"/>
      <c r="X41" s="224" t="s">
        <v>155</v>
      </c>
      <c r="Y41" s="224" t="s">
        <v>148</v>
      </c>
      <c r="Z41" s="213"/>
      <c r="AA41" s="213"/>
      <c r="AB41" s="213"/>
      <c r="AC41" s="213"/>
      <c r="AD41" s="213"/>
      <c r="AE41" s="213"/>
      <c r="AF41" s="213"/>
      <c r="AG41" s="213" t="s">
        <v>156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">
      <c r="A42" s="220"/>
      <c r="B42" s="221"/>
      <c r="C42" s="254" t="s">
        <v>197</v>
      </c>
      <c r="D42" s="242"/>
      <c r="E42" s="242"/>
      <c r="F42" s="242"/>
      <c r="G42" s="242"/>
      <c r="H42" s="224"/>
      <c r="I42" s="224"/>
      <c r="J42" s="224"/>
      <c r="K42" s="224"/>
      <c r="L42" s="224"/>
      <c r="M42" s="224"/>
      <c r="N42" s="223"/>
      <c r="O42" s="223"/>
      <c r="P42" s="223"/>
      <c r="Q42" s="223"/>
      <c r="R42" s="224"/>
      <c r="S42" s="224"/>
      <c r="T42" s="224"/>
      <c r="U42" s="224"/>
      <c r="V42" s="224"/>
      <c r="W42" s="224"/>
      <c r="X42" s="224"/>
      <c r="Y42" s="224"/>
      <c r="Z42" s="213"/>
      <c r="AA42" s="213"/>
      <c r="AB42" s="213"/>
      <c r="AC42" s="213"/>
      <c r="AD42" s="213"/>
      <c r="AE42" s="213"/>
      <c r="AF42" s="213"/>
      <c r="AG42" s="213" t="s">
        <v>151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34">
        <v>19</v>
      </c>
      <c r="B43" s="235" t="s">
        <v>198</v>
      </c>
      <c r="C43" s="253" t="s">
        <v>199</v>
      </c>
      <c r="D43" s="236" t="s">
        <v>143</v>
      </c>
      <c r="E43" s="237">
        <v>2.7404999999999999</v>
      </c>
      <c r="F43" s="238"/>
      <c r="G43" s="239">
        <f>ROUND(E43*F43,2)</f>
        <v>0</v>
      </c>
      <c r="H43" s="238"/>
      <c r="I43" s="239">
        <f>ROUND(E43*H43,2)</f>
        <v>0</v>
      </c>
      <c r="J43" s="238"/>
      <c r="K43" s="239">
        <f>ROUND(E43*J43,2)</f>
        <v>0</v>
      </c>
      <c r="L43" s="239">
        <v>21</v>
      </c>
      <c r="M43" s="239">
        <f>G43*(1+L43/100)</f>
        <v>0</v>
      </c>
      <c r="N43" s="237">
        <v>0</v>
      </c>
      <c r="O43" s="237">
        <f>ROUND(E43*N43,2)</f>
        <v>0</v>
      </c>
      <c r="P43" s="237">
        <v>0</v>
      </c>
      <c r="Q43" s="237">
        <f>ROUND(E43*P43,2)</f>
        <v>0</v>
      </c>
      <c r="R43" s="239" t="s">
        <v>154</v>
      </c>
      <c r="S43" s="239" t="s">
        <v>145</v>
      </c>
      <c r="T43" s="240" t="s">
        <v>146</v>
      </c>
      <c r="U43" s="224">
        <v>3.81</v>
      </c>
      <c r="V43" s="224">
        <f>ROUND(E43*U43,2)</f>
        <v>10.44</v>
      </c>
      <c r="W43" s="224"/>
      <c r="X43" s="224" t="s">
        <v>155</v>
      </c>
      <c r="Y43" s="224" t="s">
        <v>148</v>
      </c>
      <c r="Z43" s="213"/>
      <c r="AA43" s="213"/>
      <c r="AB43" s="213"/>
      <c r="AC43" s="213"/>
      <c r="AD43" s="213"/>
      <c r="AE43" s="213"/>
      <c r="AF43" s="213"/>
      <c r="AG43" s="213" t="s">
        <v>156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">
      <c r="A44" s="220"/>
      <c r="B44" s="221"/>
      <c r="C44" s="254" t="s">
        <v>200</v>
      </c>
      <c r="D44" s="242"/>
      <c r="E44" s="242"/>
      <c r="F44" s="242"/>
      <c r="G44" s="242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3"/>
      <c r="AA44" s="213"/>
      <c r="AB44" s="213"/>
      <c r="AC44" s="213"/>
      <c r="AD44" s="213"/>
      <c r="AE44" s="213"/>
      <c r="AF44" s="213"/>
      <c r="AG44" s="213" t="s">
        <v>151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41" t="str">
        <f>C44</f>
        <v xml:space="preserve"> bez naložení, avšak s vyprázdněním nádoby na hromady nebo do dopravního prostředku, na každých třeba i započatých 3 m výšky,</v>
      </c>
      <c r="BB44" s="213"/>
      <c r="BC44" s="213"/>
      <c r="BD44" s="213"/>
      <c r="BE44" s="213"/>
      <c r="BF44" s="213"/>
      <c r="BG44" s="213"/>
      <c r="BH44" s="213"/>
    </row>
    <row r="45" spans="1:60" ht="22.5" outlineLevel="1" x14ac:dyDescent="0.2">
      <c r="A45" s="234">
        <v>20</v>
      </c>
      <c r="B45" s="235" t="s">
        <v>201</v>
      </c>
      <c r="C45" s="253" t="s">
        <v>202</v>
      </c>
      <c r="D45" s="236" t="s">
        <v>143</v>
      </c>
      <c r="E45" s="237">
        <v>2.7404999999999999</v>
      </c>
      <c r="F45" s="238"/>
      <c r="G45" s="239">
        <f>ROUND(E45*F45,2)</f>
        <v>0</v>
      </c>
      <c r="H45" s="238"/>
      <c r="I45" s="239">
        <f>ROUND(E45*H45,2)</f>
        <v>0</v>
      </c>
      <c r="J45" s="238"/>
      <c r="K45" s="239">
        <f>ROUND(E45*J45,2)</f>
        <v>0</v>
      </c>
      <c r="L45" s="239">
        <v>21</v>
      </c>
      <c r="M45" s="239">
        <f>G45*(1+L45/100)</f>
        <v>0</v>
      </c>
      <c r="N45" s="237">
        <v>0</v>
      </c>
      <c r="O45" s="237">
        <f>ROUND(E45*N45,2)</f>
        <v>0</v>
      </c>
      <c r="P45" s="237">
        <v>0</v>
      </c>
      <c r="Q45" s="237">
        <f>ROUND(E45*P45,2)</f>
        <v>0</v>
      </c>
      <c r="R45" s="239" t="s">
        <v>154</v>
      </c>
      <c r="S45" s="239" t="s">
        <v>145</v>
      </c>
      <c r="T45" s="240" t="s">
        <v>146</v>
      </c>
      <c r="U45" s="224">
        <v>0.66800000000000004</v>
      </c>
      <c r="V45" s="224">
        <f>ROUND(E45*U45,2)</f>
        <v>1.83</v>
      </c>
      <c r="W45" s="224"/>
      <c r="X45" s="224" t="s">
        <v>155</v>
      </c>
      <c r="Y45" s="224" t="s">
        <v>148</v>
      </c>
      <c r="Z45" s="213"/>
      <c r="AA45" s="213"/>
      <c r="AB45" s="213"/>
      <c r="AC45" s="213"/>
      <c r="AD45" s="213"/>
      <c r="AE45" s="213"/>
      <c r="AF45" s="213"/>
      <c r="AG45" s="213" t="s">
        <v>156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54" t="s">
        <v>203</v>
      </c>
      <c r="D46" s="242"/>
      <c r="E46" s="242"/>
      <c r="F46" s="242"/>
      <c r="G46" s="242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3"/>
      <c r="AA46" s="213"/>
      <c r="AB46" s="213"/>
      <c r="AC46" s="213"/>
      <c r="AD46" s="213"/>
      <c r="AE46" s="213"/>
      <c r="AF46" s="213"/>
      <c r="AG46" s="213" t="s">
        <v>151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1" x14ac:dyDescent="0.2">
      <c r="A47" s="234">
        <v>21</v>
      </c>
      <c r="B47" s="235" t="s">
        <v>204</v>
      </c>
      <c r="C47" s="253" t="s">
        <v>205</v>
      </c>
      <c r="D47" s="236" t="s">
        <v>143</v>
      </c>
      <c r="E47" s="237">
        <v>2.7404999999999999</v>
      </c>
      <c r="F47" s="238"/>
      <c r="G47" s="239">
        <f>ROUND(E47*F47,2)</f>
        <v>0</v>
      </c>
      <c r="H47" s="238"/>
      <c r="I47" s="239">
        <f>ROUND(E47*H47,2)</f>
        <v>0</v>
      </c>
      <c r="J47" s="238"/>
      <c r="K47" s="239">
        <f>ROUND(E47*J47,2)</f>
        <v>0</v>
      </c>
      <c r="L47" s="239">
        <v>21</v>
      </c>
      <c r="M47" s="239">
        <f>G47*(1+L47/100)</f>
        <v>0</v>
      </c>
      <c r="N47" s="237">
        <v>0</v>
      </c>
      <c r="O47" s="237">
        <f>ROUND(E47*N47,2)</f>
        <v>0</v>
      </c>
      <c r="P47" s="237">
        <v>0</v>
      </c>
      <c r="Q47" s="237">
        <f>ROUND(E47*P47,2)</f>
        <v>0</v>
      </c>
      <c r="R47" s="239" t="s">
        <v>154</v>
      </c>
      <c r="S47" s="239" t="s">
        <v>145</v>
      </c>
      <c r="T47" s="240" t="s">
        <v>146</v>
      </c>
      <c r="U47" s="224">
        <v>0.59099999999999997</v>
      </c>
      <c r="V47" s="224">
        <f>ROUND(E47*U47,2)</f>
        <v>1.62</v>
      </c>
      <c r="W47" s="224"/>
      <c r="X47" s="224" t="s">
        <v>155</v>
      </c>
      <c r="Y47" s="224" t="s">
        <v>148</v>
      </c>
      <c r="Z47" s="213"/>
      <c r="AA47" s="213"/>
      <c r="AB47" s="213"/>
      <c r="AC47" s="213"/>
      <c r="AD47" s="213"/>
      <c r="AE47" s="213"/>
      <c r="AF47" s="213"/>
      <c r="AG47" s="213" t="s">
        <v>156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">
      <c r="A48" s="220"/>
      <c r="B48" s="221"/>
      <c r="C48" s="254" t="s">
        <v>203</v>
      </c>
      <c r="D48" s="242"/>
      <c r="E48" s="242"/>
      <c r="F48" s="242"/>
      <c r="G48" s="242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3"/>
      <c r="AA48" s="213"/>
      <c r="AB48" s="213"/>
      <c r="AC48" s="213"/>
      <c r="AD48" s="213"/>
      <c r="AE48" s="213"/>
      <c r="AF48" s="213"/>
      <c r="AG48" s="213" t="s">
        <v>151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 x14ac:dyDescent="0.2">
      <c r="A49" s="243">
        <v>22</v>
      </c>
      <c r="B49" s="244" t="s">
        <v>206</v>
      </c>
      <c r="C49" s="255" t="s">
        <v>207</v>
      </c>
      <c r="D49" s="245" t="s">
        <v>143</v>
      </c>
      <c r="E49" s="246">
        <v>2.7404999999999999</v>
      </c>
      <c r="F49" s="247"/>
      <c r="G49" s="248">
        <f>ROUND(E49*F49,2)</f>
        <v>0</v>
      </c>
      <c r="H49" s="247"/>
      <c r="I49" s="248">
        <f>ROUND(E49*H49,2)</f>
        <v>0</v>
      </c>
      <c r="J49" s="247"/>
      <c r="K49" s="248">
        <f>ROUND(E49*J49,2)</f>
        <v>0</v>
      </c>
      <c r="L49" s="248">
        <v>21</v>
      </c>
      <c r="M49" s="248">
        <f>G49*(1+L49/100)</f>
        <v>0</v>
      </c>
      <c r="N49" s="246">
        <v>0</v>
      </c>
      <c r="O49" s="246">
        <f>ROUND(E49*N49,2)</f>
        <v>0</v>
      </c>
      <c r="P49" s="246">
        <v>0</v>
      </c>
      <c r="Q49" s="246">
        <f>ROUND(E49*P49,2)</f>
        <v>0</v>
      </c>
      <c r="R49" s="248" t="s">
        <v>154</v>
      </c>
      <c r="S49" s="248" t="s">
        <v>145</v>
      </c>
      <c r="T49" s="249" t="s">
        <v>146</v>
      </c>
      <c r="U49" s="224">
        <v>8.9999999999999993E-3</v>
      </c>
      <c r="V49" s="224">
        <f>ROUND(E49*U49,2)</f>
        <v>0.02</v>
      </c>
      <c r="W49" s="224"/>
      <c r="X49" s="224" t="s">
        <v>155</v>
      </c>
      <c r="Y49" s="224" t="s">
        <v>148</v>
      </c>
      <c r="Z49" s="213"/>
      <c r="AA49" s="213"/>
      <c r="AB49" s="213"/>
      <c r="AC49" s="213"/>
      <c r="AD49" s="213"/>
      <c r="AE49" s="213"/>
      <c r="AF49" s="213"/>
      <c r="AG49" s="213" t="s">
        <v>156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 x14ac:dyDescent="0.2">
      <c r="A50" s="243">
        <v>23</v>
      </c>
      <c r="B50" s="244" t="s">
        <v>208</v>
      </c>
      <c r="C50" s="255" t="s">
        <v>209</v>
      </c>
      <c r="D50" s="245" t="s">
        <v>143</v>
      </c>
      <c r="E50" s="246">
        <v>2.7404999999999999</v>
      </c>
      <c r="F50" s="247"/>
      <c r="G50" s="248">
        <f>ROUND(E50*F50,2)</f>
        <v>0</v>
      </c>
      <c r="H50" s="247"/>
      <c r="I50" s="248">
        <f>ROUND(E50*H50,2)</f>
        <v>0</v>
      </c>
      <c r="J50" s="247"/>
      <c r="K50" s="248">
        <f>ROUND(E50*J50,2)</f>
        <v>0</v>
      </c>
      <c r="L50" s="248">
        <v>21</v>
      </c>
      <c r="M50" s="248">
        <f>G50*(1+L50/100)</f>
        <v>0</v>
      </c>
      <c r="N50" s="246">
        <v>0</v>
      </c>
      <c r="O50" s="246">
        <f>ROUND(E50*N50,2)</f>
        <v>0</v>
      </c>
      <c r="P50" s="246">
        <v>0</v>
      </c>
      <c r="Q50" s="246">
        <f>ROUND(E50*P50,2)</f>
        <v>0</v>
      </c>
      <c r="R50" s="248" t="s">
        <v>154</v>
      </c>
      <c r="S50" s="248" t="s">
        <v>145</v>
      </c>
      <c r="T50" s="249" t="s">
        <v>146</v>
      </c>
      <c r="U50" s="224">
        <v>1.9379999999999999</v>
      </c>
      <c r="V50" s="224">
        <f>ROUND(E50*U50,2)</f>
        <v>5.31</v>
      </c>
      <c r="W50" s="224"/>
      <c r="X50" s="224" t="s">
        <v>155</v>
      </c>
      <c r="Y50" s="224" t="s">
        <v>148</v>
      </c>
      <c r="Z50" s="213"/>
      <c r="AA50" s="213"/>
      <c r="AB50" s="213"/>
      <c r="AC50" s="213"/>
      <c r="AD50" s="213"/>
      <c r="AE50" s="213"/>
      <c r="AF50" s="213"/>
      <c r="AG50" s="213" t="s">
        <v>156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2.5" outlineLevel="1" x14ac:dyDescent="0.2">
      <c r="A51" s="234">
        <v>24</v>
      </c>
      <c r="B51" s="235" t="s">
        <v>201</v>
      </c>
      <c r="C51" s="253" t="s">
        <v>202</v>
      </c>
      <c r="D51" s="236" t="s">
        <v>143</v>
      </c>
      <c r="E51" s="237">
        <v>2.7404999999999999</v>
      </c>
      <c r="F51" s="238"/>
      <c r="G51" s="239">
        <f>ROUND(E51*F51,2)</f>
        <v>0</v>
      </c>
      <c r="H51" s="238"/>
      <c r="I51" s="239">
        <f>ROUND(E51*H51,2)</f>
        <v>0</v>
      </c>
      <c r="J51" s="238"/>
      <c r="K51" s="239">
        <f>ROUND(E51*J51,2)</f>
        <v>0</v>
      </c>
      <c r="L51" s="239">
        <v>21</v>
      </c>
      <c r="M51" s="239">
        <f>G51*(1+L51/100)</f>
        <v>0</v>
      </c>
      <c r="N51" s="237">
        <v>0</v>
      </c>
      <c r="O51" s="237">
        <f>ROUND(E51*N51,2)</f>
        <v>0</v>
      </c>
      <c r="P51" s="237">
        <v>0</v>
      </c>
      <c r="Q51" s="237">
        <f>ROUND(E51*P51,2)</f>
        <v>0</v>
      </c>
      <c r="R51" s="239" t="s">
        <v>154</v>
      </c>
      <c r="S51" s="239" t="s">
        <v>145</v>
      </c>
      <c r="T51" s="240" t="s">
        <v>146</v>
      </c>
      <c r="U51" s="224">
        <v>0.66800000000000004</v>
      </c>
      <c r="V51" s="224">
        <f>ROUND(E51*U51,2)</f>
        <v>1.83</v>
      </c>
      <c r="W51" s="224"/>
      <c r="X51" s="224" t="s">
        <v>155</v>
      </c>
      <c r="Y51" s="224" t="s">
        <v>148</v>
      </c>
      <c r="Z51" s="213"/>
      <c r="AA51" s="213"/>
      <c r="AB51" s="213"/>
      <c r="AC51" s="213"/>
      <c r="AD51" s="213"/>
      <c r="AE51" s="213"/>
      <c r="AF51" s="213"/>
      <c r="AG51" s="213" t="s">
        <v>210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54" t="s">
        <v>203</v>
      </c>
      <c r="D52" s="242"/>
      <c r="E52" s="242"/>
      <c r="F52" s="242"/>
      <c r="G52" s="242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3"/>
      <c r="AA52" s="213"/>
      <c r="AB52" s="213"/>
      <c r="AC52" s="213"/>
      <c r="AD52" s="213"/>
      <c r="AE52" s="213"/>
      <c r="AF52" s="213"/>
      <c r="AG52" s="213" t="s">
        <v>151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2.5" outlineLevel="1" x14ac:dyDescent="0.2">
      <c r="A53" s="234">
        <v>25</v>
      </c>
      <c r="B53" s="235" t="s">
        <v>204</v>
      </c>
      <c r="C53" s="253" t="s">
        <v>205</v>
      </c>
      <c r="D53" s="236" t="s">
        <v>143</v>
      </c>
      <c r="E53" s="237">
        <v>2.7404999999999999</v>
      </c>
      <c r="F53" s="238"/>
      <c r="G53" s="239">
        <f>ROUND(E53*F53,2)</f>
        <v>0</v>
      </c>
      <c r="H53" s="238"/>
      <c r="I53" s="239">
        <f>ROUND(E53*H53,2)</f>
        <v>0</v>
      </c>
      <c r="J53" s="238"/>
      <c r="K53" s="239">
        <f>ROUND(E53*J53,2)</f>
        <v>0</v>
      </c>
      <c r="L53" s="239">
        <v>21</v>
      </c>
      <c r="M53" s="239">
        <f>G53*(1+L53/100)</f>
        <v>0</v>
      </c>
      <c r="N53" s="237">
        <v>0</v>
      </c>
      <c r="O53" s="237">
        <f>ROUND(E53*N53,2)</f>
        <v>0</v>
      </c>
      <c r="P53" s="237">
        <v>0</v>
      </c>
      <c r="Q53" s="237">
        <f>ROUND(E53*P53,2)</f>
        <v>0</v>
      </c>
      <c r="R53" s="239" t="s">
        <v>154</v>
      </c>
      <c r="S53" s="239" t="s">
        <v>145</v>
      </c>
      <c r="T53" s="240" t="s">
        <v>146</v>
      </c>
      <c r="U53" s="224">
        <v>0.59099999999999997</v>
      </c>
      <c r="V53" s="224">
        <f>ROUND(E53*U53,2)</f>
        <v>1.62</v>
      </c>
      <c r="W53" s="224"/>
      <c r="X53" s="224" t="s">
        <v>155</v>
      </c>
      <c r="Y53" s="224" t="s">
        <v>148</v>
      </c>
      <c r="Z53" s="213"/>
      <c r="AA53" s="213"/>
      <c r="AB53" s="213"/>
      <c r="AC53" s="213"/>
      <c r="AD53" s="213"/>
      <c r="AE53" s="213"/>
      <c r="AF53" s="213"/>
      <c r="AG53" s="213" t="s">
        <v>156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">
      <c r="A54" s="220"/>
      <c r="B54" s="221"/>
      <c r="C54" s="254" t="s">
        <v>203</v>
      </c>
      <c r="D54" s="242"/>
      <c r="E54" s="242"/>
      <c r="F54" s="242"/>
      <c r="G54" s="242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3"/>
      <c r="AA54" s="213"/>
      <c r="AB54" s="213"/>
      <c r="AC54" s="213"/>
      <c r="AD54" s="213"/>
      <c r="AE54" s="213"/>
      <c r="AF54" s="213"/>
      <c r="AG54" s="213" t="s">
        <v>151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 x14ac:dyDescent="0.2">
      <c r="A55" s="234">
        <v>26</v>
      </c>
      <c r="B55" s="235" t="s">
        <v>211</v>
      </c>
      <c r="C55" s="253" t="s">
        <v>212</v>
      </c>
      <c r="D55" s="236" t="s">
        <v>143</v>
      </c>
      <c r="E55" s="237">
        <v>2.7404999999999999</v>
      </c>
      <c r="F55" s="238"/>
      <c r="G55" s="239">
        <f>ROUND(E55*F55,2)</f>
        <v>0</v>
      </c>
      <c r="H55" s="238"/>
      <c r="I55" s="239">
        <f>ROUND(E55*H55,2)</f>
        <v>0</v>
      </c>
      <c r="J55" s="238"/>
      <c r="K55" s="239">
        <f>ROUND(E55*J55,2)</f>
        <v>0</v>
      </c>
      <c r="L55" s="239">
        <v>21</v>
      </c>
      <c r="M55" s="239">
        <f>G55*(1+L55/100)</f>
        <v>0</v>
      </c>
      <c r="N55" s="237">
        <v>0</v>
      </c>
      <c r="O55" s="237">
        <f>ROUND(E55*N55,2)</f>
        <v>0</v>
      </c>
      <c r="P55" s="237">
        <v>0</v>
      </c>
      <c r="Q55" s="237">
        <f>ROUND(E55*P55,2)</f>
        <v>0</v>
      </c>
      <c r="R55" s="239" t="s">
        <v>154</v>
      </c>
      <c r="S55" s="239" t="s">
        <v>145</v>
      </c>
      <c r="T55" s="240" t="s">
        <v>146</v>
      </c>
      <c r="U55" s="224">
        <v>1.1499999999999999</v>
      </c>
      <c r="V55" s="224">
        <f>ROUND(E55*U55,2)</f>
        <v>3.15</v>
      </c>
      <c r="W55" s="224"/>
      <c r="X55" s="224" t="s">
        <v>155</v>
      </c>
      <c r="Y55" s="224" t="s">
        <v>148</v>
      </c>
      <c r="Z55" s="213"/>
      <c r="AA55" s="213"/>
      <c r="AB55" s="213"/>
      <c r="AC55" s="213"/>
      <c r="AD55" s="213"/>
      <c r="AE55" s="213"/>
      <c r="AF55" s="213"/>
      <c r="AG55" s="213" t="s">
        <v>156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54" t="s">
        <v>213</v>
      </c>
      <c r="D56" s="242"/>
      <c r="E56" s="242"/>
      <c r="F56" s="242"/>
      <c r="G56" s="242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3"/>
      <c r="AA56" s="213"/>
      <c r="AB56" s="213"/>
      <c r="AC56" s="213"/>
      <c r="AD56" s="213"/>
      <c r="AE56" s="213"/>
      <c r="AF56" s="213"/>
      <c r="AG56" s="213" t="s">
        <v>151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 x14ac:dyDescent="0.2">
      <c r="A57" s="234">
        <v>27</v>
      </c>
      <c r="B57" s="235" t="s">
        <v>214</v>
      </c>
      <c r="C57" s="253" t="s">
        <v>215</v>
      </c>
      <c r="D57" s="236" t="s">
        <v>162</v>
      </c>
      <c r="E57" s="237">
        <v>225.57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9.8999999999999999E-4</v>
      </c>
      <c r="O57" s="237">
        <f>ROUND(E57*N57,2)</f>
        <v>0.22</v>
      </c>
      <c r="P57" s="237">
        <v>0</v>
      </c>
      <c r="Q57" s="237">
        <f>ROUND(E57*P57,2)</f>
        <v>0</v>
      </c>
      <c r="R57" s="239" t="s">
        <v>154</v>
      </c>
      <c r="S57" s="239" t="s">
        <v>145</v>
      </c>
      <c r="T57" s="240" t="s">
        <v>146</v>
      </c>
      <c r="U57" s="224">
        <v>0.23599999999999999</v>
      </c>
      <c r="V57" s="224">
        <f>ROUND(E57*U57,2)</f>
        <v>53.23</v>
      </c>
      <c r="W57" s="224"/>
      <c r="X57" s="224" t="s">
        <v>155</v>
      </c>
      <c r="Y57" s="224" t="s">
        <v>148</v>
      </c>
      <c r="Z57" s="213"/>
      <c r="AA57" s="213"/>
      <c r="AB57" s="213"/>
      <c r="AC57" s="213"/>
      <c r="AD57" s="213"/>
      <c r="AE57" s="213"/>
      <c r="AF57" s="213"/>
      <c r="AG57" s="213" t="s">
        <v>156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">
      <c r="A58" s="220"/>
      <c r="B58" s="221"/>
      <c r="C58" s="254" t="s">
        <v>216</v>
      </c>
      <c r="D58" s="242"/>
      <c r="E58" s="242"/>
      <c r="F58" s="242"/>
      <c r="G58" s="242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3"/>
      <c r="AA58" s="213"/>
      <c r="AB58" s="213"/>
      <c r="AC58" s="213"/>
      <c r="AD58" s="213"/>
      <c r="AE58" s="213"/>
      <c r="AF58" s="213"/>
      <c r="AG58" s="213" t="s">
        <v>151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34">
        <v>28</v>
      </c>
      <c r="B59" s="235" t="s">
        <v>217</v>
      </c>
      <c r="C59" s="253" t="s">
        <v>218</v>
      </c>
      <c r="D59" s="236" t="s">
        <v>162</v>
      </c>
      <c r="E59" s="237">
        <v>225.57</v>
      </c>
      <c r="F59" s="238"/>
      <c r="G59" s="239">
        <f>ROUND(E59*F59,2)</f>
        <v>0</v>
      </c>
      <c r="H59" s="238"/>
      <c r="I59" s="239">
        <f>ROUND(E59*H59,2)</f>
        <v>0</v>
      </c>
      <c r="J59" s="238"/>
      <c r="K59" s="239">
        <f>ROUND(E59*J59,2)</f>
        <v>0</v>
      </c>
      <c r="L59" s="239">
        <v>21</v>
      </c>
      <c r="M59" s="239">
        <f>G59*(1+L59/100)</f>
        <v>0</v>
      </c>
      <c r="N59" s="237">
        <v>0</v>
      </c>
      <c r="O59" s="237">
        <f>ROUND(E59*N59,2)</f>
        <v>0</v>
      </c>
      <c r="P59" s="237">
        <v>0</v>
      </c>
      <c r="Q59" s="237">
        <f>ROUND(E59*P59,2)</f>
        <v>0</v>
      </c>
      <c r="R59" s="239" t="s">
        <v>154</v>
      </c>
      <c r="S59" s="239" t="s">
        <v>145</v>
      </c>
      <c r="T59" s="240" t="s">
        <v>146</v>
      </c>
      <c r="U59" s="224">
        <v>7.0000000000000007E-2</v>
      </c>
      <c r="V59" s="224">
        <f>ROUND(E59*U59,2)</f>
        <v>15.79</v>
      </c>
      <c r="W59" s="224"/>
      <c r="X59" s="224" t="s">
        <v>155</v>
      </c>
      <c r="Y59" s="224" t="s">
        <v>148</v>
      </c>
      <c r="Z59" s="213"/>
      <c r="AA59" s="213"/>
      <c r="AB59" s="213"/>
      <c r="AC59" s="213"/>
      <c r="AD59" s="213"/>
      <c r="AE59" s="213"/>
      <c r="AF59" s="213"/>
      <c r="AG59" s="213" t="s">
        <v>156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">
      <c r="A60" s="220"/>
      <c r="B60" s="221"/>
      <c r="C60" s="254" t="s">
        <v>219</v>
      </c>
      <c r="D60" s="242"/>
      <c r="E60" s="242"/>
      <c r="F60" s="242"/>
      <c r="G60" s="242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3"/>
      <c r="AA60" s="213"/>
      <c r="AB60" s="213"/>
      <c r="AC60" s="213"/>
      <c r="AD60" s="213"/>
      <c r="AE60" s="213"/>
      <c r="AF60" s="213"/>
      <c r="AG60" s="213" t="s">
        <v>151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34">
        <v>29</v>
      </c>
      <c r="B61" s="235" t="s">
        <v>220</v>
      </c>
      <c r="C61" s="253" t="s">
        <v>221</v>
      </c>
      <c r="D61" s="236" t="s">
        <v>143</v>
      </c>
      <c r="E61" s="237">
        <v>140.232</v>
      </c>
      <c r="F61" s="238"/>
      <c r="G61" s="239">
        <f>ROUND(E61*F61,2)</f>
        <v>0</v>
      </c>
      <c r="H61" s="238"/>
      <c r="I61" s="239">
        <f>ROUND(E61*H61,2)</f>
        <v>0</v>
      </c>
      <c r="J61" s="238"/>
      <c r="K61" s="239">
        <f>ROUND(E61*J61,2)</f>
        <v>0</v>
      </c>
      <c r="L61" s="239">
        <v>21</v>
      </c>
      <c r="M61" s="239">
        <f>G61*(1+L61/100)</f>
        <v>0</v>
      </c>
      <c r="N61" s="237">
        <v>0</v>
      </c>
      <c r="O61" s="237">
        <f>ROUND(E61*N61,2)</f>
        <v>0</v>
      </c>
      <c r="P61" s="237">
        <v>0</v>
      </c>
      <c r="Q61" s="237">
        <f>ROUND(E61*P61,2)</f>
        <v>0</v>
      </c>
      <c r="R61" s="239" t="s">
        <v>154</v>
      </c>
      <c r="S61" s="239" t="s">
        <v>145</v>
      </c>
      <c r="T61" s="240" t="s">
        <v>146</v>
      </c>
      <c r="U61" s="224">
        <v>0.34499999999999997</v>
      </c>
      <c r="V61" s="224">
        <f>ROUND(E61*U61,2)</f>
        <v>48.38</v>
      </c>
      <c r="W61" s="224"/>
      <c r="X61" s="224" t="s">
        <v>155</v>
      </c>
      <c r="Y61" s="224" t="s">
        <v>148</v>
      </c>
      <c r="Z61" s="213"/>
      <c r="AA61" s="213"/>
      <c r="AB61" s="213"/>
      <c r="AC61" s="213"/>
      <c r="AD61" s="213"/>
      <c r="AE61" s="213"/>
      <c r="AF61" s="213"/>
      <c r="AG61" s="213" t="s">
        <v>156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">
      <c r="A62" s="220"/>
      <c r="B62" s="221"/>
      <c r="C62" s="254" t="s">
        <v>222</v>
      </c>
      <c r="D62" s="242"/>
      <c r="E62" s="242"/>
      <c r="F62" s="242"/>
      <c r="G62" s="242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3"/>
      <c r="AA62" s="213"/>
      <c r="AB62" s="213"/>
      <c r="AC62" s="213"/>
      <c r="AD62" s="213"/>
      <c r="AE62" s="213"/>
      <c r="AF62" s="213"/>
      <c r="AG62" s="213" t="s">
        <v>151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41" t="str">
        <f>C62</f>
        <v>bez naložení do dopravní nádoby, ale s vyprázdněním dopravní nádoby na hromadu nebo na dopravní prostředek,</v>
      </c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34">
        <v>30</v>
      </c>
      <c r="B63" s="235" t="s">
        <v>157</v>
      </c>
      <c r="C63" s="253" t="s">
        <v>158</v>
      </c>
      <c r="D63" s="236" t="s">
        <v>143</v>
      </c>
      <c r="E63" s="237">
        <v>140.232</v>
      </c>
      <c r="F63" s="238"/>
      <c r="G63" s="239">
        <f>ROUND(E63*F63,2)</f>
        <v>0</v>
      </c>
      <c r="H63" s="238"/>
      <c r="I63" s="239">
        <f>ROUND(E63*H63,2)</f>
        <v>0</v>
      </c>
      <c r="J63" s="238"/>
      <c r="K63" s="239">
        <f>ROUND(E63*J63,2)</f>
        <v>0</v>
      </c>
      <c r="L63" s="239">
        <v>21</v>
      </c>
      <c r="M63" s="239">
        <f>G63*(1+L63/100)</f>
        <v>0</v>
      </c>
      <c r="N63" s="237">
        <v>0</v>
      </c>
      <c r="O63" s="237">
        <f>ROUND(E63*N63,2)</f>
        <v>0</v>
      </c>
      <c r="P63" s="237">
        <v>0</v>
      </c>
      <c r="Q63" s="237">
        <f>ROUND(E63*P63,2)</f>
        <v>0</v>
      </c>
      <c r="R63" s="239" t="s">
        <v>154</v>
      </c>
      <c r="S63" s="239" t="s">
        <v>145</v>
      </c>
      <c r="T63" s="240" t="s">
        <v>146</v>
      </c>
      <c r="U63" s="224">
        <v>1.0999999999999999E-2</v>
      </c>
      <c r="V63" s="224">
        <f>ROUND(E63*U63,2)</f>
        <v>1.54</v>
      </c>
      <c r="W63" s="224"/>
      <c r="X63" s="224" t="s">
        <v>155</v>
      </c>
      <c r="Y63" s="224" t="s">
        <v>148</v>
      </c>
      <c r="Z63" s="213"/>
      <c r="AA63" s="213"/>
      <c r="AB63" s="213"/>
      <c r="AC63" s="213"/>
      <c r="AD63" s="213"/>
      <c r="AE63" s="213"/>
      <c r="AF63" s="213"/>
      <c r="AG63" s="213" t="s">
        <v>156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">
      <c r="A64" s="220"/>
      <c r="B64" s="221"/>
      <c r="C64" s="254" t="s">
        <v>159</v>
      </c>
      <c r="D64" s="242"/>
      <c r="E64" s="242"/>
      <c r="F64" s="242"/>
      <c r="G64" s="242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3"/>
      <c r="AA64" s="213"/>
      <c r="AB64" s="213"/>
      <c r="AC64" s="213"/>
      <c r="AD64" s="213"/>
      <c r="AE64" s="213"/>
      <c r="AF64" s="213"/>
      <c r="AG64" s="213" t="s">
        <v>151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 x14ac:dyDescent="0.2">
      <c r="A65" s="243">
        <v>31</v>
      </c>
      <c r="B65" s="244" t="s">
        <v>206</v>
      </c>
      <c r="C65" s="255" t="s">
        <v>207</v>
      </c>
      <c r="D65" s="245" t="s">
        <v>143</v>
      </c>
      <c r="E65" s="246">
        <v>140.232</v>
      </c>
      <c r="F65" s="247"/>
      <c r="G65" s="248">
        <f>ROUND(E65*F65,2)</f>
        <v>0</v>
      </c>
      <c r="H65" s="247"/>
      <c r="I65" s="248">
        <f>ROUND(E65*H65,2)</f>
        <v>0</v>
      </c>
      <c r="J65" s="247"/>
      <c r="K65" s="248">
        <f>ROUND(E65*J65,2)</f>
        <v>0</v>
      </c>
      <c r="L65" s="248">
        <v>21</v>
      </c>
      <c r="M65" s="248">
        <f>G65*(1+L65/100)</f>
        <v>0</v>
      </c>
      <c r="N65" s="246">
        <v>0</v>
      </c>
      <c r="O65" s="246">
        <f>ROUND(E65*N65,2)</f>
        <v>0</v>
      </c>
      <c r="P65" s="246">
        <v>0</v>
      </c>
      <c r="Q65" s="246">
        <f>ROUND(E65*P65,2)</f>
        <v>0</v>
      </c>
      <c r="R65" s="248" t="s">
        <v>154</v>
      </c>
      <c r="S65" s="248" t="s">
        <v>145</v>
      </c>
      <c r="T65" s="249" t="s">
        <v>146</v>
      </c>
      <c r="U65" s="224">
        <v>8.9999999999999993E-3</v>
      </c>
      <c r="V65" s="224">
        <f>ROUND(E65*U65,2)</f>
        <v>1.26</v>
      </c>
      <c r="W65" s="224"/>
      <c r="X65" s="224" t="s">
        <v>155</v>
      </c>
      <c r="Y65" s="224" t="s">
        <v>148</v>
      </c>
      <c r="Z65" s="213"/>
      <c r="AA65" s="213"/>
      <c r="AB65" s="213"/>
      <c r="AC65" s="213"/>
      <c r="AD65" s="213"/>
      <c r="AE65" s="213"/>
      <c r="AF65" s="213"/>
      <c r="AG65" s="213" t="s">
        <v>210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34">
        <v>32</v>
      </c>
      <c r="B66" s="235" t="s">
        <v>223</v>
      </c>
      <c r="C66" s="253" t="s">
        <v>224</v>
      </c>
      <c r="D66" s="236" t="s">
        <v>143</v>
      </c>
      <c r="E66" s="237">
        <v>14.648400000000001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1.1322000000000001</v>
      </c>
      <c r="O66" s="237">
        <f>ROUND(E66*N66,2)</f>
        <v>16.579999999999998</v>
      </c>
      <c r="P66" s="237">
        <v>0</v>
      </c>
      <c r="Q66" s="237">
        <f>ROUND(E66*P66,2)</f>
        <v>0</v>
      </c>
      <c r="R66" s="239" t="s">
        <v>225</v>
      </c>
      <c r="S66" s="239" t="s">
        <v>145</v>
      </c>
      <c r="T66" s="240" t="s">
        <v>146</v>
      </c>
      <c r="U66" s="224">
        <v>1.6950000000000001</v>
      </c>
      <c r="V66" s="224">
        <f>ROUND(E66*U66,2)</f>
        <v>24.83</v>
      </c>
      <c r="W66" s="224"/>
      <c r="X66" s="224" t="s">
        <v>155</v>
      </c>
      <c r="Y66" s="224" t="s">
        <v>148</v>
      </c>
      <c r="Z66" s="213"/>
      <c r="AA66" s="213"/>
      <c r="AB66" s="213"/>
      <c r="AC66" s="213"/>
      <c r="AD66" s="213"/>
      <c r="AE66" s="213"/>
      <c r="AF66" s="213"/>
      <c r="AG66" s="213" t="s">
        <v>156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20"/>
      <c r="B67" s="221"/>
      <c r="C67" s="254" t="s">
        <v>226</v>
      </c>
      <c r="D67" s="242"/>
      <c r="E67" s="242"/>
      <c r="F67" s="242"/>
      <c r="G67" s="242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3"/>
      <c r="AA67" s="213"/>
      <c r="AB67" s="213"/>
      <c r="AC67" s="213"/>
      <c r="AD67" s="213"/>
      <c r="AE67" s="213"/>
      <c r="AF67" s="213"/>
      <c r="AG67" s="213" t="s">
        <v>151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34">
        <v>33</v>
      </c>
      <c r="B68" s="235" t="s">
        <v>227</v>
      </c>
      <c r="C68" s="253" t="s">
        <v>228</v>
      </c>
      <c r="D68" s="236" t="s">
        <v>143</v>
      </c>
      <c r="E68" s="237">
        <v>35.240900000000003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37">
        <v>1.7</v>
      </c>
      <c r="O68" s="237">
        <f>ROUND(E68*N68,2)</f>
        <v>59.91</v>
      </c>
      <c r="P68" s="237">
        <v>0</v>
      </c>
      <c r="Q68" s="237">
        <f>ROUND(E68*P68,2)</f>
        <v>0</v>
      </c>
      <c r="R68" s="239" t="s">
        <v>154</v>
      </c>
      <c r="S68" s="239" t="s">
        <v>145</v>
      </c>
      <c r="T68" s="240" t="s">
        <v>146</v>
      </c>
      <c r="U68" s="224">
        <v>1.587</v>
      </c>
      <c r="V68" s="224">
        <f>ROUND(E68*U68,2)</f>
        <v>55.93</v>
      </c>
      <c r="W68" s="224"/>
      <c r="X68" s="224" t="s">
        <v>155</v>
      </c>
      <c r="Y68" s="224" t="s">
        <v>148</v>
      </c>
      <c r="Z68" s="213"/>
      <c r="AA68" s="213"/>
      <c r="AB68" s="213"/>
      <c r="AC68" s="213"/>
      <c r="AD68" s="213"/>
      <c r="AE68" s="213"/>
      <c r="AF68" s="213"/>
      <c r="AG68" s="213" t="s">
        <v>156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2" x14ac:dyDescent="0.2">
      <c r="A69" s="220"/>
      <c r="B69" s="221"/>
      <c r="C69" s="254" t="s">
        <v>229</v>
      </c>
      <c r="D69" s="242"/>
      <c r="E69" s="242"/>
      <c r="F69" s="242"/>
      <c r="G69" s="242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3"/>
      <c r="AA69" s="213"/>
      <c r="AB69" s="213"/>
      <c r="AC69" s="213"/>
      <c r="AD69" s="213"/>
      <c r="AE69" s="213"/>
      <c r="AF69" s="213"/>
      <c r="AG69" s="213" t="s">
        <v>151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41" t="str">
        <f>C69</f>
        <v>sypaninou z vhodných hornin tř. 1 - 4 nebo materiálem připraveným podél výkopu ve vzdálenosti do 3 m od jeho kraje, pro jakoukoliv hloubku výkopu a jakoukoliv míru zhutnění,</v>
      </c>
      <c r="BB69" s="213"/>
      <c r="BC69" s="213"/>
      <c r="BD69" s="213"/>
      <c r="BE69" s="213"/>
      <c r="BF69" s="213"/>
      <c r="BG69" s="213"/>
      <c r="BH69" s="213"/>
    </row>
    <row r="70" spans="1:60" ht="22.5" outlineLevel="1" x14ac:dyDescent="0.2">
      <c r="A70" s="243">
        <v>34</v>
      </c>
      <c r="B70" s="244" t="s">
        <v>230</v>
      </c>
      <c r="C70" s="255" t="s">
        <v>231</v>
      </c>
      <c r="D70" s="245" t="s">
        <v>143</v>
      </c>
      <c r="E70" s="246">
        <v>140.232</v>
      </c>
      <c r="F70" s="247"/>
      <c r="G70" s="248">
        <f>ROUND(E70*F70,2)</f>
        <v>0</v>
      </c>
      <c r="H70" s="247"/>
      <c r="I70" s="248">
        <f>ROUND(E70*H70,2)</f>
        <v>0</v>
      </c>
      <c r="J70" s="247"/>
      <c r="K70" s="248">
        <f>ROUND(E70*J70,2)</f>
        <v>0</v>
      </c>
      <c r="L70" s="248">
        <v>21</v>
      </c>
      <c r="M70" s="248">
        <f>G70*(1+L70/100)</f>
        <v>0</v>
      </c>
      <c r="N70" s="246">
        <v>0</v>
      </c>
      <c r="O70" s="246">
        <f>ROUND(E70*N70,2)</f>
        <v>0</v>
      </c>
      <c r="P70" s="246">
        <v>0</v>
      </c>
      <c r="Q70" s="246">
        <f>ROUND(E70*P70,2)</f>
        <v>0</v>
      </c>
      <c r="R70" s="248" t="s">
        <v>154</v>
      </c>
      <c r="S70" s="248" t="s">
        <v>145</v>
      </c>
      <c r="T70" s="249" t="s">
        <v>146</v>
      </c>
      <c r="U70" s="224">
        <v>5.2999999999999999E-2</v>
      </c>
      <c r="V70" s="224">
        <f>ROUND(E70*U70,2)</f>
        <v>7.43</v>
      </c>
      <c r="W70" s="224"/>
      <c r="X70" s="224" t="s">
        <v>155</v>
      </c>
      <c r="Y70" s="224" t="s">
        <v>148</v>
      </c>
      <c r="Z70" s="213"/>
      <c r="AA70" s="213"/>
      <c r="AB70" s="213"/>
      <c r="AC70" s="213"/>
      <c r="AD70" s="213"/>
      <c r="AE70" s="213"/>
      <c r="AF70" s="213"/>
      <c r="AG70" s="213" t="s">
        <v>156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34">
        <v>35</v>
      </c>
      <c r="B71" s="235" t="s">
        <v>157</v>
      </c>
      <c r="C71" s="253" t="s">
        <v>158</v>
      </c>
      <c r="D71" s="236" t="s">
        <v>143</v>
      </c>
      <c r="E71" s="237">
        <v>90.342699999999994</v>
      </c>
      <c r="F71" s="238"/>
      <c r="G71" s="239">
        <f>ROUND(E71*F71,2)</f>
        <v>0</v>
      </c>
      <c r="H71" s="238"/>
      <c r="I71" s="239">
        <f>ROUND(E71*H71,2)</f>
        <v>0</v>
      </c>
      <c r="J71" s="238"/>
      <c r="K71" s="239">
        <f>ROUND(E71*J71,2)</f>
        <v>0</v>
      </c>
      <c r="L71" s="239">
        <v>21</v>
      </c>
      <c r="M71" s="239">
        <f>G71*(1+L71/100)</f>
        <v>0</v>
      </c>
      <c r="N71" s="237">
        <v>0</v>
      </c>
      <c r="O71" s="237">
        <f>ROUND(E71*N71,2)</f>
        <v>0</v>
      </c>
      <c r="P71" s="237">
        <v>0</v>
      </c>
      <c r="Q71" s="237">
        <f>ROUND(E71*P71,2)</f>
        <v>0</v>
      </c>
      <c r="R71" s="239" t="s">
        <v>154</v>
      </c>
      <c r="S71" s="239" t="s">
        <v>145</v>
      </c>
      <c r="T71" s="240" t="s">
        <v>146</v>
      </c>
      <c r="U71" s="224">
        <v>1.0999999999999999E-2</v>
      </c>
      <c r="V71" s="224">
        <f>ROUND(E71*U71,2)</f>
        <v>0.99</v>
      </c>
      <c r="W71" s="224"/>
      <c r="X71" s="224" t="s">
        <v>155</v>
      </c>
      <c r="Y71" s="224" t="s">
        <v>148</v>
      </c>
      <c r="Z71" s="213"/>
      <c r="AA71" s="213"/>
      <c r="AB71" s="213"/>
      <c r="AC71" s="213"/>
      <c r="AD71" s="213"/>
      <c r="AE71" s="213"/>
      <c r="AF71" s="213"/>
      <c r="AG71" s="213" t="s">
        <v>156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20"/>
      <c r="B72" s="221"/>
      <c r="C72" s="254" t="s">
        <v>159</v>
      </c>
      <c r="D72" s="242"/>
      <c r="E72" s="242"/>
      <c r="F72" s="242"/>
      <c r="G72" s="242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3"/>
      <c r="AA72" s="213"/>
      <c r="AB72" s="213"/>
      <c r="AC72" s="213"/>
      <c r="AD72" s="213"/>
      <c r="AE72" s="213"/>
      <c r="AF72" s="213"/>
      <c r="AG72" s="213" t="s">
        <v>151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2.5" outlineLevel="1" x14ac:dyDescent="0.2">
      <c r="A73" s="234">
        <v>36</v>
      </c>
      <c r="B73" s="235" t="s">
        <v>232</v>
      </c>
      <c r="C73" s="253" t="s">
        <v>233</v>
      </c>
      <c r="D73" s="236" t="s">
        <v>143</v>
      </c>
      <c r="E73" s="237">
        <v>90.342699999999994</v>
      </c>
      <c r="F73" s="238"/>
      <c r="G73" s="239">
        <f>ROUND(E73*F73,2)</f>
        <v>0</v>
      </c>
      <c r="H73" s="238"/>
      <c r="I73" s="239">
        <f>ROUND(E73*H73,2)</f>
        <v>0</v>
      </c>
      <c r="J73" s="238"/>
      <c r="K73" s="239">
        <f>ROUND(E73*J73,2)</f>
        <v>0</v>
      </c>
      <c r="L73" s="239">
        <v>21</v>
      </c>
      <c r="M73" s="239">
        <f>G73*(1+L73/100)</f>
        <v>0</v>
      </c>
      <c r="N73" s="237">
        <v>0</v>
      </c>
      <c r="O73" s="237">
        <f>ROUND(E73*N73,2)</f>
        <v>0</v>
      </c>
      <c r="P73" s="237">
        <v>0</v>
      </c>
      <c r="Q73" s="237">
        <f>ROUND(E73*P73,2)</f>
        <v>0</v>
      </c>
      <c r="R73" s="239" t="s">
        <v>154</v>
      </c>
      <c r="S73" s="239" t="s">
        <v>145</v>
      </c>
      <c r="T73" s="240" t="s">
        <v>146</v>
      </c>
      <c r="U73" s="224">
        <v>0.20200000000000001</v>
      </c>
      <c r="V73" s="224">
        <f>ROUND(E73*U73,2)</f>
        <v>18.25</v>
      </c>
      <c r="W73" s="224"/>
      <c r="X73" s="224" t="s">
        <v>155</v>
      </c>
      <c r="Y73" s="224" t="s">
        <v>148</v>
      </c>
      <c r="Z73" s="213"/>
      <c r="AA73" s="213"/>
      <c r="AB73" s="213"/>
      <c r="AC73" s="213"/>
      <c r="AD73" s="213"/>
      <c r="AE73" s="213"/>
      <c r="AF73" s="213"/>
      <c r="AG73" s="213" t="s">
        <v>156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">
      <c r="A74" s="220"/>
      <c r="B74" s="221"/>
      <c r="C74" s="254" t="s">
        <v>213</v>
      </c>
      <c r="D74" s="242"/>
      <c r="E74" s="242"/>
      <c r="F74" s="242"/>
      <c r="G74" s="242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3"/>
      <c r="AA74" s="213"/>
      <c r="AB74" s="213"/>
      <c r="AC74" s="213"/>
      <c r="AD74" s="213"/>
      <c r="AE74" s="213"/>
      <c r="AF74" s="213"/>
      <c r="AG74" s="213" t="s">
        <v>151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34">
        <v>37</v>
      </c>
      <c r="B75" s="235" t="s">
        <v>234</v>
      </c>
      <c r="C75" s="253" t="s">
        <v>235</v>
      </c>
      <c r="D75" s="236" t="s">
        <v>143</v>
      </c>
      <c r="E75" s="237">
        <v>49.889299999999999</v>
      </c>
      <c r="F75" s="238"/>
      <c r="G75" s="239">
        <f>ROUND(E75*F75,2)</f>
        <v>0</v>
      </c>
      <c r="H75" s="238"/>
      <c r="I75" s="239">
        <f>ROUND(E75*H75,2)</f>
        <v>0</v>
      </c>
      <c r="J75" s="238"/>
      <c r="K75" s="239">
        <f>ROUND(E75*J75,2)</f>
        <v>0</v>
      </c>
      <c r="L75" s="239">
        <v>21</v>
      </c>
      <c r="M75" s="239">
        <f>G75*(1+L75/100)</f>
        <v>0</v>
      </c>
      <c r="N75" s="237">
        <v>0</v>
      </c>
      <c r="O75" s="237">
        <f>ROUND(E75*N75,2)</f>
        <v>0</v>
      </c>
      <c r="P75" s="237">
        <v>0</v>
      </c>
      <c r="Q75" s="237">
        <f>ROUND(E75*P75,2)</f>
        <v>0</v>
      </c>
      <c r="R75" s="239" t="s">
        <v>154</v>
      </c>
      <c r="S75" s="239" t="s">
        <v>145</v>
      </c>
      <c r="T75" s="240" t="s">
        <v>146</v>
      </c>
      <c r="U75" s="224">
        <v>1.0999999999999999E-2</v>
      </c>
      <c r="V75" s="224">
        <f>ROUND(E75*U75,2)</f>
        <v>0.55000000000000004</v>
      </c>
      <c r="W75" s="224"/>
      <c r="X75" s="224" t="s">
        <v>155</v>
      </c>
      <c r="Y75" s="224" t="s">
        <v>148</v>
      </c>
      <c r="Z75" s="213"/>
      <c r="AA75" s="213"/>
      <c r="AB75" s="213"/>
      <c r="AC75" s="213"/>
      <c r="AD75" s="213"/>
      <c r="AE75" s="213"/>
      <c r="AF75" s="213"/>
      <c r="AG75" s="213" t="s">
        <v>156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2" x14ac:dyDescent="0.2">
      <c r="A76" s="220"/>
      <c r="B76" s="221"/>
      <c r="C76" s="254" t="s">
        <v>159</v>
      </c>
      <c r="D76" s="242"/>
      <c r="E76" s="242"/>
      <c r="F76" s="242"/>
      <c r="G76" s="242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3"/>
      <c r="AA76" s="213"/>
      <c r="AB76" s="213"/>
      <c r="AC76" s="213"/>
      <c r="AD76" s="213"/>
      <c r="AE76" s="213"/>
      <c r="AF76" s="213"/>
      <c r="AG76" s="213" t="s">
        <v>151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43">
        <v>38</v>
      </c>
      <c r="B77" s="244" t="s">
        <v>236</v>
      </c>
      <c r="C77" s="255" t="s">
        <v>237</v>
      </c>
      <c r="D77" s="245" t="s">
        <v>143</v>
      </c>
      <c r="E77" s="246">
        <v>49.889299999999999</v>
      </c>
      <c r="F77" s="247"/>
      <c r="G77" s="248">
        <f>ROUND(E77*F77,2)</f>
        <v>0</v>
      </c>
      <c r="H77" s="247"/>
      <c r="I77" s="248">
        <f>ROUND(E77*H77,2)</f>
        <v>0</v>
      </c>
      <c r="J77" s="247"/>
      <c r="K77" s="248">
        <f>ROUND(E77*J77,2)</f>
        <v>0</v>
      </c>
      <c r="L77" s="248">
        <v>21</v>
      </c>
      <c r="M77" s="248">
        <f>G77*(1+L77/100)</f>
        <v>0</v>
      </c>
      <c r="N77" s="246">
        <v>0</v>
      </c>
      <c r="O77" s="246">
        <f>ROUND(E77*N77,2)</f>
        <v>0</v>
      </c>
      <c r="P77" s="246">
        <v>0</v>
      </c>
      <c r="Q77" s="246">
        <f>ROUND(E77*P77,2)</f>
        <v>0</v>
      </c>
      <c r="R77" s="248" t="s">
        <v>154</v>
      </c>
      <c r="S77" s="248" t="s">
        <v>145</v>
      </c>
      <c r="T77" s="249" t="s">
        <v>146</v>
      </c>
      <c r="U77" s="224">
        <v>0</v>
      </c>
      <c r="V77" s="224">
        <f>ROUND(E77*U77,2)</f>
        <v>0</v>
      </c>
      <c r="W77" s="224"/>
      <c r="X77" s="224" t="s">
        <v>155</v>
      </c>
      <c r="Y77" s="224" t="s">
        <v>148</v>
      </c>
      <c r="Z77" s="213"/>
      <c r="AA77" s="213"/>
      <c r="AB77" s="213"/>
      <c r="AC77" s="213"/>
      <c r="AD77" s="213"/>
      <c r="AE77" s="213"/>
      <c r="AF77" s="213"/>
      <c r="AG77" s="213" t="s">
        <v>156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x14ac:dyDescent="0.2">
      <c r="A78" s="227" t="s">
        <v>139</v>
      </c>
      <c r="B78" s="228" t="s">
        <v>77</v>
      </c>
      <c r="C78" s="252" t="s">
        <v>78</v>
      </c>
      <c r="D78" s="229"/>
      <c r="E78" s="230"/>
      <c r="F78" s="231"/>
      <c r="G78" s="231">
        <f>SUMIF(AG79:AG107,"&lt;&gt;NOR",G79:G107)</f>
        <v>0</v>
      </c>
      <c r="H78" s="231"/>
      <c r="I78" s="231">
        <f>SUM(I79:I107)</f>
        <v>0</v>
      </c>
      <c r="J78" s="231"/>
      <c r="K78" s="231">
        <f>SUM(K79:K107)</f>
        <v>0</v>
      </c>
      <c r="L78" s="231"/>
      <c r="M78" s="231">
        <f>SUM(M79:M107)</f>
        <v>0</v>
      </c>
      <c r="N78" s="230"/>
      <c r="O78" s="230">
        <f>SUM(O79:O107)</f>
        <v>8.68</v>
      </c>
      <c r="P78" s="230"/>
      <c r="Q78" s="230">
        <f>SUM(Q79:Q107)</f>
        <v>0</v>
      </c>
      <c r="R78" s="231"/>
      <c r="S78" s="231"/>
      <c r="T78" s="232"/>
      <c r="U78" s="226"/>
      <c r="V78" s="226">
        <f>SUM(V79:V107)</f>
        <v>33.81</v>
      </c>
      <c r="W78" s="226"/>
      <c r="X78" s="226"/>
      <c r="Y78" s="226"/>
      <c r="AG78" t="s">
        <v>140</v>
      </c>
    </row>
    <row r="79" spans="1:60" outlineLevel="1" x14ac:dyDescent="0.2">
      <c r="A79" s="243">
        <v>39</v>
      </c>
      <c r="B79" s="244" t="s">
        <v>238</v>
      </c>
      <c r="C79" s="255" t="s">
        <v>239</v>
      </c>
      <c r="D79" s="245" t="s">
        <v>143</v>
      </c>
      <c r="E79" s="246">
        <v>1.3086</v>
      </c>
      <c r="F79" s="247"/>
      <c r="G79" s="248">
        <f>ROUND(E79*F79,2)</f>
        <v>0</v>
      </c>
      <c r="H79" s="247"/>
      <c r="I79" s="248">
        <f>ROUND(E79*H79,2)</f>
        <v>0</v>
      </c>
      <c r="J79" s="247"/>
      <c r="K79" s="248">
        <f>ROUND(E79*J79,2)</f>
        <v>0</v>
      </c>
      <c r="L79" s="248">
        <v>21</v>
      </c>
      <c r="M79" s="248">
        <f>G79*(1+L79/100)</f>
        <v>0</v>
      </c>
      <c r="N79" s="246">
        <v>1.9397</v>
      </c>
      <c r="O79" s="246">
        <f>ROUND(E79*N79,2)</f>
        <v>2.54</v>
      </c>
      <c r="P79" s="246">
        <v>0</v>
      </c>
      <c r="Q79" s="246">
        <f>ROUND(E79*P79,2)</f>
        <v>0</v>
      </c>
      <c r="R79" s="248" t="s">
        <v>240</v>
      </c>
      <c r="S79" s="248" t="s">
        <v>145</v>
      </c>
      <c r="T79" s="249" t="s">
        <v>146</v>
      </c>
      <c r="U79" s="224">
        <v>0.96499999999999997</v>
      </c>
      <c r="V79" s="224">
        <f>ROUND(E79*U79,2)</f>
        <v>1.26</v>
      </c>
      <c r="W79" s="224"/>
      <c r="X79" s="224" t="s">
        <v>155</v>
      </c>
      <c r="Y79" s="224" t="s">
        <v>148</v>
      </c>
      <c r="Z79" s="213"/>
      <c r="AA79" s="213"/>
      <c r="AB79" s="213"/>
      <c r="AC79" s="213"/>
      <c r="AD79" s="213"/>
      <c r="AE79" s="213"/>
      <c r="AF79" s="213"/>
      <c r="AG79" s="213" t="s">
        <v>156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34">
        <v>40</v>
      </c>
      <c r="B80" s="235" t="s">
        <v>241</v>
      </c>
      <c r="C80" s="253" t="s">
        <v>242</v>
      </c>
      <c r="D80" s="236" t="s">
        <v>143</v>
      </c>
      <c r="E80" s="237">
        <v>0.435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37">
        <v>2.5249999999999999</v>
      </c>
      <c r="O80" s="237">
        <f>ROUND(E80*N80,2)</f>
        <v>1.1000000000000001</v>
      </c>
      <c r="P80" s="237">
        <v>0</v>
      </c>
      <c r="Q80" s="237">
        <f>ROUND(E80*P80,2)</f>
        <v>0</v>
      </c>
      <c r="R80" s="239" t="s">
        <v>243</v>
      </c>
      <c r="S80" s="239" t="s">
        <v>145</v>
      </c>
      <c r="T80" s="240" t="s">
        <v>146</v>
      </c>
      <c r="U80" s="224">
        <v>0.48</v>
      </c>
      <c r="V80" s="224">
        <f>ROUND(E80*U80,2)</f>
        <v>0.21</v>
      </c>
      <c r="W80" s="224"/>
      <c r="X80" s="224" t="s">
        <v>155</v>
      </c>
      <c r="Y80" s="224" t="s">
        <v>148</v>
      </c>
      <c r="Z80" s="213"/>
      <c r="AA80" s="213"/>
      <c r="AB80" s="213"/>
      <c r="AC80" s="213"/>
      <c r="AD80" s="213"/>
      <c r="AE80" s="213"/>
      <c r="AF80" s="213"/>
      <c r="AG80" s="213" t="s">
        <v>156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2" x14ac:dyDescent="0.2">
      <c r="A81" s="220"/>
      <c r="B81" s="221"/>
      <c r="C81" s="254" t="s">
        <v>244</v>
      </c>
      <c r="D81" s="242"/>
      <c r="E81" s="242"/>
      <c r="F81" s="242"/>
      <c r="G81" s="242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3"/>
      <c r="AA81" s="213"/>
      <c r="AB81" s="213"/>
      <c r="AC81" s="213"/>
      <c r="AD81" s="213"/>
      <c r="AE81" s="213"/>
      <c r="AF81" s="213"/>
      <c r="AG81" s="213" t="s">
        <v>151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34">
        <v>41</v>
      </c>
      <c r="B82" s="235" t="s">
        <v>245</v>
      </c>
      <c r="C82" s="253" t="s">
        <v>246</v>
      </c>
      <c r="D82" s="236" t="s">
        <v>162</v>
      </c>
      <c r="E82" s="237">
        <v>3.48</v>
      </c>
      <c r="F82" s="238"/>
      <c r="G82" s="239">
        <f>ROUND(E82*F82,2)</f>
        <v>0</v>
      </c>
      <c r="H82" s="238"/>
      <c r="I82" s="239">
        <f>ROUND(E82*H82,2)</f>
        <v>0</v>
      </c>
      <c r="J82" s="238"/>
      <c r="K82" s="239">
        <f>ROUND(E82*J82,2)</f>
        <v>0</v>
      </c>
      <c r="L82" s="239">
        <v>21</v>
      </c>
      <c r="M82" s="239">
        <f>G82*(1+L82/100)</f>
        <v>0</v>
      </c>
      <c r="N82" s="237">
        <v>3.9199999999999999E-2</v>
      </c>
      <c r="O82" s="237">
        <f>ROUND(E82*N82,2)</f>
        <v>0.14000000000000001</v>
      </c>
      <c r="P82" s="237">
        <v>0</v>
      </c>
      <c r="Q82" s="237">
        <f>ROUND(E82*P82,2)</f>
        <v>0</v>
      </c>
      <c r="R82" s="239" t="s">
        <v>243</v>
      </c>
      <c r="S82" s="239" t="s">
        <v>145</v>
      </c>
      <c r="T82" s="240" t="s">
        <v>146</v>
      </c>
      <c r="U82" s="224">
        <v>1.6</v>
      </c>
      <c r="V82" s="224">
        <f>ROUND(E82*U82,2)</f>
        <v>5.57</v>
      </c>
      <c r="W82" s="224"/>
      <c r="X82" s="224" t="s">
        <v>155</v>
      </c>
      <c r="Y82" s="224" t="s">
        <v>148</v>
      </c>
      <c r="Z82" s="213"/>
      <c r="AA82" s="213"/>
      <c r="AB82" s="213"/>
      <c r="AC82" s="213"/>
      <c r="AD82" s="213"/>
      <c r="AE82" s="213"/>
      <c r="AF82" s="213"/>
      <c r="AG82" s="213" t="s">
        <v>156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22.5" outlineLevel="2" x14ac:dyDescent="0.2">
      <c r="A83" s="220"/>
      <c r="B83" s="221"/>
      <c r="C83" s="254" t="s">
        <v>247</v>
      </c>
      <c r="D83" s="242"/>
      <c r="E83" s="242"/>
      <c r="F83" s="242"/>
      <c r="G83" s="242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3"/>
      <c r="AA83" s="213"/>
      <c r="AB83" s="213"/>
      <c r="AC83" s="213"/>
      <c r="AD83" s="213"/>
      <c r="AE83" s="213"/>
      <c r="AF83" s="213"/>
      <c r="AG83" s="213" t="s">
        <v>151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41" t="str">
        <f>C83</f>
        <v>svislé nebo šikmé (odkloněné) , půdorysně přímé nebo zalomené, stěn základových desek ve volných nebo zapažených jámách, rýhách, šachtách, včetně případných vzpěr,</v>
      </c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34">
        <v>42</v>
      </c>
      <c r="B84" s="235" t="s">
        <v>248</v>
      </c>
      <c r="C84" s="253" t="s">
        <v>249</v>
      </c>
      <c r="D84" s="236" t="s">
        <v>162</v>
      </c>
      <c r="E84" s="237">
        <v>3.46</v>
      </c>
      <c r="F84" s="238"/>
      <c r="G84" s="239">
        <f>ROUND(E84*F84,2)</f>
        <v>0</v>
      </c>
      <c r="H84" s="238"/>
      <c r="I84" s="239">
        <f>ROUND(E84*H84,2)</f>
        <v>0</v>
      </c>
      <c r="J84" s="238"/>
      <c r="K84" s="239">
        <f>ROUND(E84*J84,2)</f>
        <v>0</v>
      </c>
      <c r="L84" s="239">
        <v>21</v>
      </c>
      <c r="M84" s="239">
        <f>G84*(1+L84/100)</f>
        <v>0</v>
      </c>
      <c r="N84" s="237">
        <v>0</v>
      </c>
      <c r="O84" s="237">
        <f>ROUND(E84*N84,2)</f>
        <v>0</v>
      </c>
      <c r="P84" s="237">
        <v>0</v>
      </c>
      <c r="Q84" s="237">
        <f>ROUND(E84*P84,2)</f>
        <v>0</v>
      </c>
      <c r="R84" s="239" t="s">
        <v>243</v>
      </c>
      <c r="S84" s="239" t="s">
        <v>145</v>
      </c>
      <c r="T84" s="240" t="s">
        <v>146</v>
      </c>
      <c r="U84" s="224">
        <v>0.32</v>
      </c>
      <c r="V84" s="224">
        <f>ROUND(E84*U84,2)</f>
        <v>1.1100000000000001</v>
      </c>
      <c r="W84" s="224"/>
      <c r="X84" s="224" t="s">
        <v>155</v>
      </c>
      <c r="Y84" s="224" t="s">
        <v>148</v>
      </c>
      <c r="Z84" s="213"/>
      <c r="AA84" s="213"/>
      <c r="AB84" s="213"/>
      <c r="AC84" s="213"/>
      <c r="AD84" s="213"/>
      <c r="AE84" s="213"/>
      <c r="AF84" s="213"/>
      <c r="AG84" s="213" t="s">
        <v>156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2" x14ac:dyDescent="0.2">
      <c r="A85" s="220"/>
      <c r="B85" s="221"/>
      <c r="C85" s="254" t="s">
        <v>247</v>
      </c>
      <c r="D85" s="242"/>
      <c r="E85" s="242"/>
      <c r="F85" s="242"/>
      <c r="G85" s="242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3"/>
      <c r="AA85" s="213"/>
      <c r="AB85" s="213"/>
      <c r="AC85" s="213"/>
      <c r="AD85" s="213"/>
      <c r="AE85" s="213"/>
      <c r="AF85" s="213"/>
      <c r="AG85" s="213" t="s">
        <v>151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41" t="str">
        <f>C85</f>
        <v>svislé nebo šikmé (odkloněné) , půdorysně přímé nebo zalomené, stěn základových desek ve volných nebo zapažených jámách, rýhách, šachtách, včetně případných vzpěr,</v>
      </c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34">
        <v>43</v>
      </c>
      <c r="B86" s="235" t="s">
        <v>250</v>
      </c>
      <c r="C86" s="253" t="s">
        <v>251</v>
      </c>
      <c r="D86" s="236" t="s">
        <v>252</v>
      </c>
      <c r="E86" s="237">
        <v>0.05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1.04548</v>
      </c>
      <c r="O86" s="237">
        <f>ROUND(E86*N86,2)</f>
        <v>0.05</v>
      </c>
      <c r="P86" s="237">
        <v>0</v>
      </c>
      <c r="Q86" s="237">
        <f>ROUND(E86*P86,2)</f>
        <v>0</v>
      </c>
      <c r="R86" s="239" t="s">
        <v>243</v>
      </c>
      <c r="S86" s="239" t="s">
        <v>145</v>
      </c>
      <c r="T86" s="240" t="s">
        <v>146</v>
      </c>
      <c r="U86" s="224">
        <v>15.231</v>
      </c>
      <c r="V86" s="224">
        <f>ROUND(E86*U86,2)</f>
        <v>0.76</v>
      </c>
      <c r="W86" s="224"/>
      <c r="X86" s="224" t="s">
        <v>155</v>
      </c>
      <c r="Y86" s="224" t="s">
        <v>148</v>
      </c>
      <c r="Z86" s="213"/>
      <c r="AA86" s="213"/>
      <c r="AB86" s="213"/>
      <c r="AC86" s="213"/>
      <c r="AD86" s="213"/>
      <c r="AE86" s="213"/>
      <c r="AF86" s="213"/>
      <c r="AG86" s="213" t="s">
        <v>156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2" x14ac:dyDescent="0.2">
      <c r="A87" s="220"/>
      <c r="B87" s="221"/>
      <c r="C87" s="254" t="s">
        <v>253</v>
      </c>
      <c r="D87" s="242"/>
      <c r="E87" s="242"/>
      <c r="F87" s="242"/>
      <c r="G87" s="242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3"/>
      <c r="AA87" s="213"/>
      <c r="AB87" s="213"/>
      <c r="AC87" s="213"/>
      <c r="AD87" s="213"/>
      <c r="AE87" s="213"/>
      <c r="AF87" s="213"/>
      <c r="AG87" s="213" t="s">
        <v>151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34">
        <v>44</v>
      </c>
      <c r="B88" s="235" t="s">
        <v>241</v>
      </c>
      <c r="C88" s="253" t="s">
        <v>242</v>
      </c>
      <c r="D88" s="236" t="s">
        <v>143</v>
      </c>
      <c r="E88" s="237">
        <v>0.26400000000000001</v>
      </c>
      <c r="F88" s="238"/>
      <c r="G88" s="239">
        <f>ROUND(E88*F88,2)</f>
        <v>0</v>
      </c>
      <c r="H88" s="238"/>
      <c r="I88" s="239">
        <f>ROUND(E88*H88,2)</f>
        <v>0</v>
      </c>
      <c r="J88" s="238"/>
      <c r="K88" s="239">
        <f>ROUND(E88*J88,2)</f>
        <v>0</v>
      </c>
      <c r="L88" s="239">
        <v>21</v>
      </c>
      <c r="M88" s="239">
        <f>G88*(1+L88/100)</f>
        <v>0</v>
      </c>
      <c r="N88" s="237">
        <v>2.5249999999999999</v>
      </c>
      <c r="O88" s="237">
        <f>ROUND(E88*N88,2)</f>
        <v>0.67</v>
      </c>
      <c r="P88" s="237">
        <v>0</v>
      </c>
      <c r="Q88" s="237">
        <f>ROUND(E88*P88,2)</f>
        <v>0</v>
      </c>
      <c r="R88" s="239" t="s">
        <v>243</v>
      </c>
      <c r="S88" s="239" t="s">
        <v>145</v>
      </c>
      <c r="T88" s="240" t="s">
        <v>146</v>
      </c>
      <c r="U88" s="224">
        <v>0.48</v>
      </c>
      <c r="V88" s="224">
        <f>ROUND(E88*U88,2)</f>
        <v>0.13</v>
      </c>
      <c r="W88" s="224"/>
      <c r="X88" s="224" t="s">
        <v>155</v>
      </c>
      <c r="Y88" s="224" t="s">
        <v>148</v>
      </c>
      <c r="Z88" s="213"/>
      <c r="AA88" s="213"/>
      <c r="AB88" s="213"/>
      <c r="AC88" s="213"/>
      <c r="AD88" s="213"/>
      <c r="AE88" s="213"/>
      <c r="AF88" s="213"/>
      <c r="AG88" s="213" t="s">
        <v>210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2" x14ac:dyDescent="0.2">
      <c r="A89" s="220"/>
      <c r="B89" s="221"/>
      <c r="C89" s="254" t="s">
        <v>244</v>
      </c>
      <c r="D89" s="242"/>
      <c r="E89" s="242"/>
      <c r="F89" s="242"/>
      <c r="G89" s="242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3"/>
      <c r="AA89" s="213"/>
      <c r="AB89" s="213"/>
      <c r="AC89" s="213"/>
      <c r="AD89" s="213"/>
      <c r="AE89" s="213"/>
      <c r="AF89" s="213"/>
      <c r="AG89" s="213" t="s">
        <v>151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2.5" outlineLevel="1" x14ac:dyDescent="0.2">
      <c r="A90" s="234">
        <v>45</v>
      </c>
      <c r="B90" s="235" t="s">
        <v>254</v>
      </c>
      <c r="C90" s="253" t="s">
        <v>255</v>
      </c>
      <c r="D90" s="236" t="s">
        <v>252</v>
      </c>
      <c r="E90" s="237">
        <v>1.5299999999999999E-2</v>
      </c>
      <c r="F90" s="238"/>
      <c r="G90" s="239">
        <f>ROUND(E90*F90,2)</f>
        <v>0</v>
      </c>
      <c r="H90" s="238"/>
      <c r="I90" s="239">
        <f>ROUND(E90*H90,2)</f>
        <v>0</v>
      </c>
      <c r="J90" s="238"/>
      <c r="K90" s="239">
        <f>ROUND(E90*J90,2)</f>
        <v>0</v>
      </c>
      <c r="L90" s="239">
        <v>21</v>
      </c>
      <c r="M90" s="239">
        <f>G90*(1+L90/100)</f>
        <v>0</v>
      </c>
      <c r="N90" s="237">
        <v>1.0543899999999999</v>
      </c>
      <c r="O90" s="237">
        <f>ROUND(E90*N90,2)</f>
        <v>0.02</v>
      </c>
      <c r="P90" s="237">
        <v>0</v>
      </c>
      <c r="Q90" s="237">
        <f>ROUND(E90*P90,2)</f>
        <v>0</v>
      </c>
      <c r="R90" s="239" t="s">
        <v>243</v>
      </c>
      <c r="S90" s="239" t="s">
        <v>145</v>
      </c>
      <c r="T90" s="240" t="s">
        <v>146</v>
      </c>
      <c r="U90" s="224">
        <v>15.231</v>
      </c>
      <c r="V90" s="224">
        <f>ROUND(E90*U90,2)</f>
        <v>0.23</v>
      </c>
      <c r="W90" s="224"/>
      <c r="X90" s="224" t="s">
        <v>155</v>
      </c>
      <c r="Y90" s="224" t="s">
        <v>148</v>
      </c>
      <c r="Z90" s="213"/>
      <c r="AA90" s="213"/>
      <c r="AB90" s="213"/>
      <c r="AC90" s="213"/>
      <c r="AD90" s="213"/>
      <c r="AE90" s="213"/>
      <c r="AF90" s="213"/>
      <c r="AG90" s="213" t="s">
        <v>156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2" x14ac:dyDescent="0.2">
      <c r="A91" s="220"/>
      <c r="B91" s="221"/>
      <c r="C91" s="254" t="s">
        <v>253</v>
      </c>
      <c r="D91" s="242"/>
      <c r="E91" s="242"/>
      <c r="F91" s="242"/>
      <c r="G91" s="242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3"/>
      <c r="AA91" s="213"/>
      <c r="AB91" s="213"/>
      <c r="AC91" s="213"/>
      <c r="AD91" s="213"/>
      <c r="AE91" s="213"/>
      <c r="AF91" s="213"/>
      <c r="AG91" s="213" t="s">
        <v>151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34">
        <v>46</v>
      </c>
      <c r="B92" s="235" t="s">
        <v>256</v>
      </c>
      <c r="C92" s="253" t="s">
        <v>257</v>
      </c>
      <c r="D92" s="236" t="s">
        <v>162</v>
      </c>
      <c r="E92" s="237">
        <v>5.4</v>
      </c>
      <c r="F92" s="238"/>
      <c r="G92" s="239">
        <f>ROUND(E92*F92,2)</f>
        <v>0</v>
      </c>
      <c r="H92" s="238"/>
      <c r="I92" s="239">
        <f>ROUND(E92*H92,2)</f>
        <v>0</v>
      </c>
      <c r="J92" s="238"/>
      <c r="K92" s="239">
        <f>ROUND(E92*J92,2)</f>
        <v>0</v>
      </c>
      <c r="L92" s="239">
        <v>21</v>
      </c>
      <c r="M92" s="239">
        <f>G92*(1+L92/100)</f>
        <v>0</v>
      </c>
      <c r="N92" s="237">
        <v>0.38500000000000001</v>
      </c>
      <c r="O92" s="237">
        <f>ROUND(E92*N92,2)</f>
        <v>2.08</v>
      </c>
      <c r="P92" s="237">
        <v>0</v>
      </c>
      <c r="Q92" s="237">
        <f>ROUND(E92*P92,2)</f>
        <v>0</v>
      </c>
      <c r="R92" s="239" t="s">
        <v>243</v>
      </c>
      <c r="S92" s="239" t="s">
        <v>145</v>
      </c>
      <c r="T92" s="240" t="s">
        <v>146</v>
      </c>
      <c r="U92" s="224">
        <v>0.8</v>
      </c>
      <c r="V92" s="224">
        <f>ROUND(E92*U92,2)</f>
        <v>4.32</v>
      </c>
      <c r="W92" s="224"/>
      <c r="X92" s="224" t="s">
        <v>155</v>
      </c>
      <c r="Y92" s="224" t="s">
        <v>148</v>
      </c>
      <c r="Z92" s="213"/>
      <c r="AA92" s="213"/>
      <c r="AB92" s="213"/>
      <c r="AC92" s="213"/>
      <c r="AD92" s="213"/>
      <c r="AE92" s="213"/>
      <c r="AF92" s="213"/>
      <c r="AG92" s="213" t="s">
        <v>156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4" t="s">
        <v>258</v>
      </c>
      <c r="D93" s="242"/>
      <c r="E93" s="242"/>
      <c r="F93" s="242"/>
      <c r="G93" s="242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3"/>
      <c r="AA93" s="213"/>
      <c r="AB93" s="213"/>
      <c r="AC93" s="213"/>
      <c r="AD93" s="213"/>
      <c r="AE93" s="213"/>
      <c r="AF93" s="213"/>
      <c r="AG93" s="213" t="s">
        <v>151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33.75" outlineLevel="1" x14ac:dyDescent="0.2">
      <c r="A94" s="234">
        <v>47</v>
      </c>
      <c r="B94" s="235" t="s">
        <v>259</v>
      </c>
      <c r="C94" s="253" t="s">
        <v>260</v>
      </c>
      <c r="D94" s="236" t="s">
        <v>252</v>
      </c>
      <c r="E94" s="237">
        <v>0.22</v>
      </c>
      <c r="F94" s="238"/>
      <c r="G94" s="239">
        <f>ROUND(E94*F94,2)</f>
        <v>0</v>
      </c>
      <c r="H94" s="238"/>
      <c r="I94" s="239">
        <f>ROUND(E94*H94,2)</f>
        <v>0</v>
      </c>
      <c r="J94" s="238"/>
      <c r="K94" s="239">
        <f>ROUND(E94*J94,2)</f>
        <v>0</v>
      </c>
      <c r="L94" s="239">
        <v>21</v>
      </c>
      <c r="M94" s="239">
        <f>G94*(1+L94/100)</f>
        <v>0</v>
      </c>
      <c r="N94" s="237">
        <v>1.0210999999999999</v>
      </c>
      <c r="O94" s="237">
        <f>ROUND(E94*N94,2)</f>
        <v>0.22</v>
      </c>
      <c r="P94" s="237">
        <v>0</v>
      </c>
      <c r="Q94" s="237">
        <f>ROUND(E94*P94,2)</f>
        <v>0</v>
      </c>
      <c r="R94" s="239" t="s">
        <v>243</v>
      </c>
      <c r="S94" s="239" t="s">
        <v>145</v>
      </c>
      <c r="T94" s="240" t="s">
        <v>146</v>
      </c>
      <c r="U94" s="224">
        <v>29.292000000000002</v>
      </c>
      <c r="V94" s="224">
        <f>ROUND(E94*U94,2)</f>
        <v>6.44</v>
      </c>
      <c r="W94" s="224"/>
      <c r="X94" s="224" t="s">
        <v>155</v>
      </c>
      <c r="Y94" s="224" t="s">
        <v>148</v>
      </c>
      <c r="Z94" s="213"/>
      <c r="AA94" s="213"/>
      <c r="AB94" s="213"/>
      <c r="AC94" s="213"/>
      <c r="AD94" s="213"/>
      <c r="AE94" s="213"/>
      <c r="AF94" s="213"/>
      <c r="AG94" s="213" t="s">
        <v>156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2" x14ac:dyDescent="0.2">
      <c r="A95" s="220"/>
      <c r="B95" s="221"/>
      <c r="C95" s="254" t="s">
        <v>253</v>
      </c>
      <c r="D95" s="242"/>
      <c r="E95" s="242"/>
      <c r="F95" s="242"/>
      <c r="G95" s="242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3"/>
      <c r="AA95" s="213"/>
      <c r="AB95" s="213"/>
      <c r="AC95" s="213"/>
      <c r="AD95" s="213"/>
      <c r="AE95" s="213"/>
      <c r="AF95" s="213"/>
      <c r="AG95" s="213" t="s">
        <v>151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34">
        <v>48</v>
      </c>
      <c r="B96" s="235" t="s">
        <v>261</v>
      </c>
      <c r="C96" s="253" t="s">
        <v>262</v>
      </c>
      <c r="D96" s="236" t="s">
        <v>143</v>
      </c>
      <c r="E96" s="237">
        <v>0.65900000000000003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37">
        <v>2.2624</v>
      </c>
      <c r="O96" s="237">
        <f>ROUND(E96*N96,2)</f>
        <v>1.49</v>
      </c>
      <c r="P96" s="237">
        <v>0</v>
      </c>
      <c r="Q96" s="237">
        <f>ROUND(E96*P96,2)</f>
        <v>0</v>
      </c>
      <c r="R96" s="239" t="s">
        <v>243</v>
      </c>
      <c r="S96" s="239" t="s">
        <v>145</v>
      </c>
      <c r="T96" s="240" t="s">
        <v>146</v>
      </c>
      <c r="U96" s="224">
        <v>0.48</v>
      </c>
      <c r="V96" s="224">
        <f>ROUND(E96*U96,2)</f>
        <v>0.32</v>
      </c>
      <c r="W96" s="224"/>
      <c r="X96" s="224" t="s">
        <v>155</v>
      </c>
      <c r="Y96" s="224" t="s">
        <v>148</v>
      </c>
      <c r="Z96" s="213"/>
      <c r="AA96" s="213"/>
      <c r="AB96" s="213"/>
      <c r="AC96" s="213"/>
      <c r="AD96" s="213"/>
      <c r="AE96" s="213"/>
      <c r="AF96" s="213"/>
      <c r="AG96" s="213" t="s">
        <v>156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2" x14ac:dyDescent="0.2">
      <c r="A97" s="220"/>
      <c r="B97" s="221"/>
      <c r="C97" s="254" t="s">
        <v>244</v>
      </c>
      <c r="D97" s="242"/>
      <c r="E97" s="242"/>
      <c r="F97" s="242"/>
      <c r="G97" s="242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3"/>
      <c r="AA97" s="213"/>
      <c r="AB97" s="213"/>
      <c r="AC97" s="213"/>
      <c r="AD97" s="213"/>
      <c r="AE97" s="213"/>
      <c r="AF97" s="213"/>
      <c r="AG97" s="213" t="s">
        <v>151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34">
        <v>49</v>
      </c>
      <c r="B98" s="235" t="s">
        <v>245</v>
      </c>
      <c r="C98" s="253" t="s">
        <v>246</v>
      </c>
      <c r="D98" s="236" t="s">
        <v>162</v>
      </c>
      <c r="E98" s="237">
        <v>3.76</v>
      </c>
      <c r="F98" s="238"/>
      <c r="G98" s="239">
        <f>ROUND(E98*F98,2)</f>
        <v>0</v>
      </c>
      <c r="H98" s="238"/>
      <c r="I98" s="239">
        <f>ROUND(E98*H98,2)</f>
        <v>0</v>
      </c>
      <c r="J98" s="238"/>
      <c r="K98" s="239">
        <f>ROUND(E98*J98,2)</f>
        <v>0</v>
      </c>
      <c r="L98" s="239">
        <v>21</v>
      </c>
      <c r="M98" s="239">
        <f>G98*(1+L98/100)</f>
        <v>0</v>
      </c>
      <c r="N98" s="237">
        <v>3.9199999999999999E-2</v>
      </c>
      <c r="O98" s="237">
        <f>ROUND(E98*N98,2)</f>
        <v>0.15</v>
      </c>
      <c r="P98" s="237">
        <v>0</v>
      </c>
      <c r="Q98" s="237">
        <f>ROUND(E98*P98,2)</f>
        <v>0</v>
      </c>
      <c r="R98" s="239" t="s">
        <v>243</v>
      </c>
      <c r="S98" s="239" t="s">
        <v>145</v>
      </c>
      <c r="T98" s="240" t="s">
        <v>146</v>
      </c>
      <c r="U98" s="224">
        <v>1.6</v>
      </c>
      <c r="V98" s="224">
        <f>ROUND(E98*U98,2)</f>
        <v>6.02</v>
      </c>
      <c r="W98" s="224"/>
      <c r="X98" s="224" t="s">
        <v>155</v>
      </c>
      <c r="Y98" s="224" t="s">
        <v>148</v>
      </c>
      <c r="Z98" s="213"/>
      <c r="AA98" s="213"/>
      <c r="AB98" s="213"/>
      <c r="AC98" s="213"/>
      <c r="AD98" s="213"/>
      <c r="AE98" s="213"/>
      <c r="AF98" s="213"/>
      <c r="AG98" s="213" t="s">
        <v>210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ht="22.5" outlineLevel="2" x14ac:dyDescent="0.2">
      <c r="A99" s="220"/>
      <c r="B99" s="221"/>
      <c r="C99" s="254" t="s">
        <v>247</v>
      </c>
      <c r="D99" s="242"/>
      <c r="E99" s="242"/>
      <c r="F99" s="242"/>
      <c r="G99" s="242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3"/>
      <c r="AA99" s="213"/>
      <c r="AB99" s="213"/>
      <c r="AC99" s="213"/>
      <c r="AD99" s="213"/>
      <c r="AE99" s="213"/>
      <c r="AF99" s="213"/>
      <c r="AG99" s="213" t="s">
        <v>151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41" t="str">
        <f>C99</f>
        <v>svislé nebo šikmé (odkloněné) , půdorysně přímé nebo zalomené, stěn základových desek ve volných nebo zapažených jámách, rýhách, šachtách, včetně případných vzpěr,</v>
      </c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34">
        <v>50</v>
      </c>
      <c r="B100" s="235" t="s">
        <v>248</v>
      </c>
      <c r="C100" s="253" t="s">
        <v>249</v>
      </c>
      <c r="D100" s="236" t="s">
        <v>162</v>
      </c>
      <c r="E100" s="237">
        <v>3.75</v>
      </c>
      <c r="F100" s="238"/>
      <c r="G100" s="239">
        <f>ROUND(E100*F100,2)</f>
        <v>0</v>
      </c>
      <c r="H100" s="238"/>
      <c r="I100" s="239">
        <f>ROUND(E100*H100,2)</f>
        <v>0</v>
      </c>
      <c r="J100" s="238"/>
      <c r="K100" s="239">
        <f>ROUND(E100*J100,2)</f>
        <v>0</v>
      </c>
      <c r="L100" s="239">
        <v>21</v>
      </c>
      <c r="M100" s="239">
        <f>G100*(1+L100/100)</f>
        <v>0</v>
      </c>
      <c r="N100" s="237">
        <v>0</v>
      </c>
      <c r="O100" s="237">
        <f>ROUND(E100*N100,2)</f>
        <v>0</v>
      </c>
      <c r="P100" s="237">
        <v>0</v>
      </c>
      <c r="Q100" s="237">
        <f>ROUND(E100*P100,2)</f>
        <v>0</v>
      </c>
      <c r="R100" s="239" t="s">
        <v>243</v>
      </c>
      <c r="S100" s="239" t="s">
        <v>145</v>
      </c>
      <c r="T100" s="240" t="s">
        <v>146</v>
      </c>
      <c r="U100" s="224">
        <v>0.32</v>
      </c>
      <c r="V100" s="224">
        <f>ROUND(E100*U100,2)</f>
        <v>1.2</v>
      </c>
      <c r="W100" s="224"/>
      <c r="X100" s="224" t="s">
        <v>155</v>
      </c>
      <c r="Y100" s="224" t="s">
        <v>148</v>
      </c>
      <c r="Z100" s="213"/>
      <c r="AA100" s="213"/>
      <c r="AB100" s="213"/>
      <c r="AC100" s="213"/>
      <c r="AD100" s="213"/>
      <c r="AE100" s="213"/>
      <c r="AF100" s="213"/>
      <c r="AG100" s="213" t="s">
        <v>156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ht="22.5" outlineLevel="2" x14ac:dyDescent="0.2">
      <c r="A101" s="220"/>
      <c r="B101" s="221"/>
      <c r="C101" s="254" t="s">
        <v>247</v>
      </c>
      <c r="D101" s="242"/>
      <c r="E101" s="242"/>
      <c r="F101" s="242"/>
      <c r="G101" s="242"/>
      <c r="H101" s="224"/>
      <c r="I101" s="224"/>
      <c r="J101" s="224"/>
      <c r="K101" s="224"/>
      <c r="L101" s="224"/>
      <c r="M101" s="224"/>
      <c r="N101" s="223"/>
      <c r="O101" s="223"/>
      <c r="P101" s="223"/>
      <c r="Q101" s="223"/>
      <c r="R101" s="224"/>
      <c r="S101" s="224"/>
      <c r="T101" s="224"/>
      <c r="U101" s="224"/>
      <c r="V101" s="224"/>
      <c r="W101" s="224"/>
      <c r="X101" s="224"/>
      <c r="Y101" s="224"/>
      <c r="Z101" s="213"/>
      <c r="AA101" s="213"/>
      <c r="AB101" s="213"/>
      <c r="AC101" s="213"/>
      <c r="AD101" s="213"/>
      <c r="AE101" s="213"/>
      <c r="AF101" s="213"/>
      <c r="AG101" s="213" t="s">
        <v>151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41" t="str">
        <f>C101</f>
        <v>svislé nebo šikmé (odkloněné) , půdorysně přímé nebo zalomené, stěn základových desek ve volných nebo zapažených jámách, rýhách, šachtách, včetně případných vzpěr,</v>
      </c>
      <c r="BB101" s="213"/>
      <c r="BC101" s="213"/>
      <c r="BD101" s="213"/>
      <c r="BE101" s="213"/>
      <c r="BF101" s="213"/>
      <c r="BG101" s="213"/>
      <c r="BH101" s="213"/>
    </row>
    <row r="102" spans="1:60" ht="22.5" outlineLevel="1" x14ac:dyDescent="0.2">
      <c r="A102" s="234">
        <v>51</v>
      </c>
      <c r="B102" s="235" t="s">
        <v>263</v>
      </c>
      <c r="C102" s="253" t="s">
        <v>264</v>
      </c>
      <c r="D102" s="236" t="s">
        <v>162</v>
      </c>
      <c r="E102" s="237">
        <v>2.7549999999999999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3.3169999999999998E-2</v>
      </c>
      <c r="O102" s="237">
        <f>ROUND(E102*N102,2)</f>
        <v>0.09</v>
      </c>
      <c r="P102" s="237">
        <v>0</v>
      </c>
      <c r="Q102" s="237">
        <f>ROUND(E102*P102,2)</f>
        <v>0</v>
      </c>
      <c r="R102" s="239" t="s">
        <v>243</v>
      </c>
      <c r="S102" s="239" t="s">
        <v>145</v>
      </c>
      <c r="T102" s="240" t="s">
        <v>146</v>
      </c>
      <c r="U102" s="224">
        <v>0.79100000000000004</v>
      </c>
      <c r="V102" s="224">
        <f>ROUND(E102*U102,2)</f>
        <v>2.1800000000000002</v>
      </c>
      <c r="W102" s="224"/>
      <c r="X102" s="224" t="s">
        <v>155</v>
      </c>
      <c r="Y102" s="224" t="s">
        <v>148</v>
      </c>
      <c r="Z102" s="213"/>
      <c r="AA102" s="213"/>
      <c r="AB102" s="213"/>
      <c r="AC102" s="213"/>
      <c r="AD102" s="213"/>
      <c r="AE102" s="213"/>
      <c r="AF102" s="213"/>
      <c r="AG102" s="213" t="s">
        <v>156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2" x14ac:dyDescent="0.2">
      <c r="A103" s="220"/>
      <c r="B103" s="221"/>
      <c r="C103" s="254" t="s">
        <v>265</v>
      </c>
      <c r="D103" s="242"/>
      <c r="E103" s="242"/>
      <c r="F103" s="242"/>
      <c r="G103" s="242"/>
      <c r="H103" s="224"/>
      <c r="I103" s="224"/>
      <c r="J103" s="224"/>
      <c r="K103" s="224"/>
      <c r="L103" s="224"/>
      <c r="M103" s="224"/>
      <c r="N103" s="223"/>
      <c r="O103" s="223"/>
      <c r="P103" s="223"/>
      <c r="Q103" s="223"/>
      <c r="R103" s="224"/>
      <c r="S103" s="224"/>
      <c r="T103" s="224"/>
      <c r="U103" s="224"/>
      <c r="V103" s="224"/>
      <c r="W103" s="224"/>
      <c r="X103" s="224"/>
      <c r="Y103" s="224"/>
      <c r="Z103" s="213"/>
      <c r="AA103" s="213"/>
      <c r="AB103" s="213"/>
      <c r="AC103" s="213"/>
      <c r="AD103" s="213"/>
      <c r="AE103" s="213"/>
      <c r="AF103" s="213"/>
      <c r="AG103" s="213" t="s">
        <v>151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34">
        <v>52</v>
      </c>
      <c r="B104" s="235" t="s">
        <v>266</v>
      </c>
      <c r="C104" s="253" t="s">
        <v>267</v>
      </c>
      <c r="D104" s="236" t="s">
        <v>162</v>
      </c>
      <c r="E104" s="237">
        <v>2.7549999999999999</v>
      </c>
      <c r="F104" s="238"/>
      <c r="G104" s="239">
        <f>ROUND(E104*F104,2)</f>
        <v>0</v>
      </c>
      <c r="H104" s="238"/>
      <c r="I104" s="239">
        <f>ROUND(E104*H104,2)</f>
        <v>0</v>
      </c>
      <c r="J104" s="238"/>
      <c r="K104" s="239">
        <f>ROUND(E104*J104,2)</f>
        <v>0</v>
      </c>
      <c r="L104" s="239">
        <v>21</v>
      </c>
      <c r="M104" s="239">
        <f>G104*(1+L104/100)</f>
        <v>0</v>
      </c>
      <c r="N104" s="237">
        <v>0</v>
      </c>
      <c r="O104" s="237">
        <f>ROUND(E104*N104,2)</f>
        <v>0</v>
      </c>
      <c r="P104" s="237">
        <v>0</v>
      </c>
      <c r="Q104" s="237">
        <f>ROUND(E104*P104,2)</f>
        <v>0</v>
      </c>
      <c r="R104" s="239" t="s">
        <v>243</v>
      </c>
      <c r="S104" s="239" t="s">
        <v>145</v>
      </c>
      <c r="T104" s="240" t="s">
        <v>146</v>
      </c>
      <c r="U104" s="224">
        <v>0.39600000000000002</v>
      </c>
      <c r="V104" s="224">
        <f>ROUND(E104*U104,2)</f>
        <v>1.0900000000000001</v>
      </c>
      <c r="W104" s="224"/>
      <c r="X104" s="224" t="s">
        <v>155</v>
      </c>
      <c r="Y104" s="224" t="s">
        <v>148</v>
      </c>
      <c r="Z104" s="213"/>
      <c r="AA104" s="213"/>
      <c r="AB104" s="213"/>
      <c r="AC104" s="213"/>
      <c r="AD104" s="213"/>
      <c r="AE104" s="213"/>
      <c r="AF104" s="213"/>
      <c r="AG104" s="213" t="s">
        <v>156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54" t="s">
        <v>265</v>
      </c>
      <c r="D105" s="242"/>
      <c r="E105" s="242"/>
      <c r="F105" s="242"/>
      <c r="G105" s="242"/>
      <c r="H105" s="224"/>
      <c r="I105" s="224"/>
      <c r="J105" s="224"/>
      <c r="K105" s="224"/>
      <c r="L105" s="224"/>
      <c r="M105" s="224"/>
      <c r="N105" s="223"/>
      <c r="O105" s="223"/>
      <c r="P105" s="223"/>
      <c r="Q105" s="223"/>
      <c r="R105" s="224"/>
      <c r="S105" s="224"/>
      <c r="T105" s="224"/>
      <c r="U105" s="224"/>
      <c r="V105" s="224"/>
      <c r="W105" s="224"/>
      <c r="X105" s="224"/>
      <c r="Y105" s="224"/>
      <c r="Z105" s="213"/>
      <c r="AA105" s="213"/>
      <c r="AB105" s="213"/>
      <c r="AC105" s="213"/>
      <c r="AD105" s="213"/>
      <c r="AE105" s="213"/>
      <c r="AF105" s="213"/>
      <c r="AG105" s="213" t="s">
        <v>151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33.75" outlineLevel="1" x14ac:dyDescent="0.2">
      <c r="A106" s="234">
        <v>53</v>
      </c>
      <c r="B106" s="235" t="s">
        <v>268</v>
      </c>
      <c r="C106" s="253" t="s">
        <v>269</v>
      </c>
      <c r="D106" s="236" t="s">
        <v>252</v>
      </c>
      <c r="E106" s="237">
        <v>0.12640000000000001</v>
      </c>
      <c r="F106" s="238"/>
      <c r="G106" s="239">
        <f>ROUND(E106*F106,2)</f>
        <v>0</v>
      </c>
      <c r="H106" s="238"/>
      <c r="I106" s="239">
        <f>ROUND(E106*H106,2)</f>
        <v>0</v>
      </c>
      <c r="J106" s="238"/>
      <c r="K106" s="239">
        <f>ROUND(E106*J106,2)</f>
        <v>0</v>
      </c>
      <c r="L106" s="239">
        <v>21</v>
      </c>
      <c r="M106" s="239">
        <f>G106*(1+L106/100)</f>
        <v>0</v>
      </c>
      <c r="N106" s="237">
        <v>1.0217400000000001</v>
      </c>
      <c r="O106" s="237">
        <f>ROUND(E106*N106,2)</f>
        <v>0.13</v>
      </c>
      <c r="P106" s="237">
        <v>0</v>
      </c>
      <c r="Q106" s="237">
        <f>ROUND(E106*P106,2)</f>
        <v>0</v>
      </c>
      <c r="R106" s="239" t="s">
        <v>243</v>
      </c>
      <c r="S106" s="239" t="s">
        <v>145</v>
      </c>
      <c r="T106" s="240" t="s">
        <v>146</v>
      </c>
      <c r="U106" s="224">
        <v>23.530999999999999</v>
      </c>
      <c r="V106" s="224">
        <f>ROUND(E106*U106,2)</f>
        <v>2.97</v>
      </c>
      <c r="W106" s="224"/>
      <c r="X106" s="224" t="s">
        <v>155</v>
      </c>
      <c r="Y106" s="224" t="s">
        <v>148</v>
      </c>
      <c r="Z106" s="213"/>
      <c r="AA106" s="213"/>
      <c r="AB106" s="213"/>
      <c r="AC106" s="213"/>
      <c r="AD106" s="213"/>
      <c r="AE106" s="213"/>
      <c r="AF106" s="213"/>
      <c r="AG106" s="213" t="s">
        <v>156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2" x14ac:dyDescent="0.2">
      <c r="A107" s="220"/>
      <c r="B107" s="221"/>
      <c r="C107" s="254" t="s">
        <v>253</v>
      </c>
      <c r="D107" s="242"/>
      <c r="E107" s="242"/>
      <c r="F107" s="242"/>
      <c r="G107" s="242"/>
      <c r="H107" s="224"/>
      <c r="I107" s="224"/>
      <c r="J107" s="224"/>
      <c r="K107" s="224"/>
      <c r="L107" s="224"/>
      <c r="M107" s="224"/>
      <c r="N107" s="223"/>
      <c r="O107" s="223"/>
      <c r="P107" s="223"/>
      <c r="Q107" s="223"/>
      <c r="R107" s="224"/>
      <c r="S107" s="224"/>
      <c r="T107" s="224"/>
      <c r="U107" s="224"/>
      <c r="V107" s="224"/>
      <c r="W107" s="224"/>
      <c r="X107" s="224"/>
      <c r="Y107" s="224"/>
      <c r="Z107" s="213"/>
      <c r="AA107" s="213"/>
      <c r="AB107" s="213"/>
      <c r="AC107" s="213"/>
      <c r="AD107" s="213"/>
      <c r="AE107" s="213"/>
      <c r="AF107" s="213"/>
      <c r="AG107" s="213" t="s">
        <v>151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x14ac:dyDescent="0.2">
      <c r="A108" s="227" t="s">
        <v>139</v>
      </c>
      <c r="B108" s="228" t="s">
        <v>79</v>
      </c>
      <c r="C108" s="252" t="s">
        <v>80</v>
      </c>
      <c r="D108" s="229"/>
      <c r="E108" s="230"/>
      <c r="F108" s="231"/>
      <c r="G108" s="231">
        <f>SUMIF(AG109:AG110,"&lt;&gt;NOR",G109:G110)</f>
        <v>0</v>
      </c>
      <c r="H108" s="231"/>
      <c r="I108" s="231">
        <f>SUM(I109:I110)</f>
        <v>0</v>
      </c>
      <c r="J108" s="231"/>
      <c r="K108" s="231">
        <f>SUM(K109:K110)</f>
        <v>0</v>
      </c>
      <c r="L108" s="231"/>
      <c r="M108" s="231">
        <f>SUM(M109:M110)</f>
        <v>0</v>
      </c>
      <c r="N108" s="230"/>
      <c r="O108" s="230">
        <f>SUM(O109:O110)</f>
        <v>3.53</v>
      </c>
      <c r="P108" s="230"/>
      <c r="Q108" s="230">
        <f>SUM(Q109:Q110)</f>
        <v>0</v>
      </c>
      <c r="R108" s="231"/>
      <c r="S108" s="231"/>
      <c r="T108" s="232"/>
      <c r="U108" s="226"/>
      <c r="V108" s="226">
        <f>SUM(V109:V110)</f>
        <v>9.58</v>
      </c>
      <c r="W108" s="226"/>
      <c r="X108" s="226"/>
      <c r="Y108" s="226"/>
      <c r="AG108" t="s">
        <v>140</v>
      </c>
    </row>
    <row r="109" spans="1:60" ht="33.75" outlineLevel="1" x14ac:dyDescent="0.2">
      <c r="A109" s="234">
        <v>54</v>
      </c>
      <c r="B109" s="235" t="s">
        <v>270</v>
      </c>
      <c r="C109" s="253" t="s">
        <v>271</v>
      </c>
      <c r="D109" s="236" t="s">
        <v>272</v>
      </c>
      <c r="E109" s="237">
        <v>2</v>
      </c>
      <c r="F109" s="238"/>
      <c r="G109" s="239">
        <f>ROUND(E109*F109,2)</f>
        <v>0</v>
      </c>
      <c r="H109" s="238"/>
      <c r="I109" s="239">
        <f>ROUND(E109*H109,2)</f>
        <v>0</v>
      </c>
      <c r="J109" s="238"/>
      <c r="K109" s="239">
        <f>ROUND(E109*J109,2)</f>
        <v>0</v>
      </c>
      <c r="L109" s="239">
        <v>21</v>
      </c>
      <c r="M109" s="239">
        <f>G109*(1+L109/100)</f>
        <v>0</v>
      </c>
      <c r="N109" s="237">
        <v>1.7671600000000001</v>
      </c>
      <c r="O109" s="237">
        <f>ROUND(E109*N109,2)</f>
        <v>3.53</v>
      </c>
      <c r="P109" s="237">
        <v>0</v>
      </c>
      <c r="Q109" s="237">
        <f>ROUND(E109*P109,2)</f>
        <v>0</v>
      </c>
      <c r="R109" s="239" t="s">
        <v>273</v>
      </c>
      <c r="S109" s="239" t="s">
        <v>145</v>
      </c>
      <c r="T109" s="240" t="s">
        <v>146</v>
      </c>
      <c r="U109" s="224">
        <v>4.79</v>
      </c>
      <c r="V109" s="224">
        <f>ROUND(E109*U109,2)</f>
        <v>9.58</v>
      </c>
      <c r="W109" s="224"/>
      <c r="X109" s="224" t="s">
        <v>155</v>
      </c>
      <c r="Y109" s="224" t="s">
        <v>148</v>
      </c>
      <c r="Z109" s="213"/>
      <c r="AA109" s="213"/>
      <c r="AB109" s="213"/>
      <c r="AC109" s="213"/>
      <c r="AD109" s="213"/>
      <c r="AE109" s="213"/>
      <c r="AF109" s="213"/>
      <c r="AG109" s="213" t="s">
        <v>156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54" t="s">
        <v>274</v>
      </c>
      <c r="D110" s="242"/>
      <c r="E110" s="242"/>
      <c r="F110" s="242"/>
      <c r="G110" s="242"/>
      <c r="H110" s="224"/>
      <c r="I110" s="224"/>
      <c r="J110" s="224"/>
      <c r="K110" s="224"/>
      <c r="L110" s="224"/>
      <c r="M110" s="224"/>
      <c r="N110" s="223"/>
      <c r="O110" s="223"/>
      <c r="P110" s="223"/>
      <c r="Q110" s="223"/>
      <c r="R110" s="224"/>
      <c r="S110" s="224"/>
      <c r="T110" s="224"/>
      <c r="U110" s="224"/>
      <c r="V110" s="224"/>
      <c r="W110" s="224"/>
      <c r="X110" s="224"/>
      <c r="Y110" s="224"/>
      <c r="Z110" s="213"/>
      <c r="AA110" s="213"/>
      <c r="AB110" s="213"/>
      <c r="AC110" s="213"/>
      <c r="AD110" s="213"/>
      <c r="AE110" s="213"/>
      <c r="AF110" s="213"/>
      <c r="AG110" s="213" t="s">
        <v>151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x14ac:dyDescent="0.2">
      <c r="A111" s="227" t="s">
        <v>139</v>
      </c>
      <c r="B111" s="228" t="s">
        <v>81</v>
      </c>
      <c r="C111" s="252" t="s">
        <v>82</v>
      </c>
      <c r="D111" s="229"/>
      <c r="E111" s="230"/>
      <c r="F111" s="231"/>
      <c r="G111" s="231">
        <f>SUMIF(AG112:AG115,"&lt;&gt;NOR",G112:G115)</f>
        <v>0</v>
      </c>
      <c r="H111" s="231"/>
      <c r="I111" s="231">
        <f>SUM(I112:I115)</f>
        <v>0</v>
      </c>
      <c r="J111" s="231"/>
      <c r="K111" s="231">
        <f>SUM(K112:K115)</f>
        <v>0</v>
      </c>
      <c r="L111" s="231"/>
      <c r="M111" s="231">
        <f>SUM(M112:M115)</f>
        <v>0</v>
      </c>
      <c r="N111" s="230"/>
      <c r="O111" s="230">
        <f>SUM(O112:O115)</f>
        <v>1.1000000000000001</v>
      </c>
      <c r="P111" s="230"/>
      <c r="Q111" s="230">
        <f>SUM(Q112:Q115)</f>
        <v>0</v>
      </c>
      <c r="R111" s="231"/>
      <c r="S111" s="231"/>
      <c r="T111" s="232"/>
      <c r="U111" s="226"/>
      <c r="V111" s="226">
        <f>SUM(V112:V115)</f>
        <v>1.67</v>
      </c>
      <c r="W111" s="226"/>
      <c r="X111" s="226"/>
      <c r="Y111" s="226"/>
      <c r="AG111" t="s">
        <v>140</v>
      </c>
    </row>
    <row r="112" spans="1:60" outlineLevel="1" x14ac:dyDescent="0.2">
      <c r="A112" s="234">
        <v>55</v>
      </c>
      <c r="B112" s="235" t="s">
        <v>275</v>
      </c>
      <c r="C112" s="253" t="s">
        <v>276</v>
      </c>
      <c r="D112" s="236" t="s">
        <v>143</v>
      </c>
      <c r="E112" s="237">
        <v>0.38850000000000001</v>
      </c>
      <c r="F112" s="238"/>
      <c r="G112" s="239">
        <f>ROUND(E112*F112,2)</f>
        <v>0</v>
      </c>
      <c r="H112" s="238"/>
      <c r="I112" s="239">
        <f>ROUND(E112*H112,2)</f>
        <v>0</v>
      </c>
      <c r="J112" s="238"/>
      <c r="K112" s="239">
        <f>ROUND(E112*J112,2)</f>
        <v>0</v>
      </c>
      <c r="L112" s="239">
        <v>21</v>
      </c>
      <c r="M112" s="239">
        <f>G112*(1+L112/100)</f>
        <v>0</v>
      </c>
      <c r="N112" s="237">
        <v>2.5249999999999999</v>
      </c>
      <c r="O112" s="237">
        <f>ROUND(E112*N112,2)</f>
        <v>0.98</v>
      </c>
      <c r="P112" s="237">
        <v>0</v>
      </c>
      <c r="Q112" s="237">
        <f>ROUND(E112*P112,2)</f>
        <v>0</v>
      </c>
      <c r="R112" s="239" t="s">
        <v>243</v>
      </c>
      <c r="S112" s="239" t="s">
        <v>145</v>
      </c>
      <c r="T112" s="240" t="s">
        <v>146</v>
      </c>
      <c r="U112" s="224">
        <v>2.3170000000000002</v>
      </c>
      <c r="V112" s="224">
        <f>ROUND(E112*U112,2)</f>
        <v>0.9</v>
      </c>
      <c r="W112" s="224"/>
      <c r="X112" s="224" t="s">
        <v>155</v>
      </c>
      <c r="Y112" s="224" t="s">
        <v>148</v>
      </c>
      <c r="Z112" s="213"/>
      <c r="AA112" s="213"/>
      <c r="AB112" s="213"/>
      <c r="AC112" s="213"/>
      <c r="AD112" s="213"/>
      <c r="AE112" s="213"/>
      <c r="AF112" s="213"/>
      <c r="AG112" s="213" t="s">
        <v>156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2" x14ac:dyDescent="0.2">
      <c r="A113" s="220"/>
      <c r="B113" s="221"/>
      <c r="C113" s="254" t="s">
        <v>277</v>
      </c>
      <c r="D113" s="242"/>
      <c r="E113" s="242"/>
      <c r="F113" s="242"/>
      <c r="G113" s="242"/>
      <c r="H113" s="224"/>
      <c r="I113" s="224"/>
      <c r="J113" s="224"/>
      <c r="K113" s="224"/>
      <c r="L113" s="224"/>
      <c r="M113" s="224"/>
      <c r="N113" s="223"/>
      <c r="O113" s="223"/>
      <c r="P113" s="223"/>
      <c r="Q113" s="223"/>
      <c r="R113" s="224"/>
      <c r="S113" s="224"/>
      <c r="T113" s="224"/>
      <c r="U113" s="224"/>
      <c r="V113" s="224"/>
      <c r="W113" s="224"/>
      <c r="X113" s="224"/>
      <c r="Y113" s="224"/>
      <c r="Z113" s="213"/>
      <c r="AA113" s="213"/>
      <c r="AB113" s="213"/>
      <c r="AC113" s="213"/>
      <c r="AD113" s="213"/>
      <c r="AE113" s="213"/>
      <c r="AF113" s="213"/>
      <c r="AG113" s="213" t="s">
        <v>151</v>
      </c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">
      <c r="A114" s="234">
        <v>56</v>
      </c>
      <c r="B114" s="235" t="s">
        <v>278</v>
      </c>
      <c r="C114" s="253" t="s">
        <v>279</v>
      </c>
      <c r="D114" s="236" t="s">
        <v>162</v>
      </c>
      <c r="E114" s="237">
        <v>2.59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4.7300000000000002E-2</v>
      </c>
      <c r="O114" s="237">
        <f>ROUND(E114*N114,2)</f>
        <v>0.12</v>
      </c>
      <c r="P114" s="237">
        <v>0</v>
      </c>
      <c r="Q114" s="237">
        <f>ROUND(E114*P114,2)</f>
        <v>0</v>
      </c>
      <c r="R114" s="239" t="s">
        <v>243</v>
      </c>
      <c r="S114" s="239" t="s">
        <v>145</v>
      </c>
      <c r="T114" s="240" t="s">
        <v>146</v>
      </c>
      <c r="U114" s="224">
        <v>0.29749999999999999</v>
      </c>
      <c r="V114" s="224">
        <f>ROUND(E114*U114,2)</f>
        <v>0.77</v>
      </c>
      <c r="W114" s="224"/>
      <c r="X114" s="224" t="s">
        <v>155</v>
      </c>
      <c r="Y114" s="224" t="s">
        <v>148</v>
      </c>
      <c r="Z114" s="213"/>
      <c r="AA114" s="213"/>
      <c r="AB114" s="213"/>
      <c r="AC114" s="213"/>
      <c r="AD114" s="213"/>
      <c r="AE114" s="213"/>
      <c r="AF114" s="213"/>
      <c r="AG114" s="213" t="s">
        <v>156</v>
      </c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2" x14ac:dyDescent="0.2">
      <c r="A115" s="220"/>
      <c r="B115" s="221"/>
      <c r="C115" s="254" t="s">
        <v>280</v>
      </c>
      <c r="D115" s="242"/>
      <c r="E115" s="242"/>
      <c r="F115" s="242"/>
      <c r="G115" s="242"/>
      <c r="H115" s="224"/>
      <c r="I115" s="224"/>
      <c r="J115" s="224"/>
      <c r="K115" s="224"/>
      <c r="L115" s="224"/>
      <c r="M115" s="224"/>
      <c r="N115" s="223"/>
      <c r="O115" s="223"/>
      <c r="P115" s="223"/>
      <c r="Q115" s="223"/>
      <c r="R115" s="224"/>
      <c r="S115" s="224"/>
      <c r="T115" s="224"/>
      <c r="U115" s="224"/>
      <c r="V115" s="224"/>
      <c r="W115" s="224"/>
      <c r="X115" s="224"/>
      <c r="Y115" s="224"/>
      <c r="Z115" s="213"/>
      <c r="AA115" s="213"/>
      <c r="AB115" s="213"/>
      <c r="AC115" s="213"/>
      <c r="AD115" s="213"/>
      <c r="AE115" s="213"/>
      <c r="AF115" s="213"/>
      <c r="AG115" s="213" t="s">
        <v>151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x14ac:dyDescent="0.2">
      <c r="A116" s="227" t="s">
        <v>139</v>
      </c>
      <c r="B116" s="228" t="s">
        <v>83</v>
      </c>
      <c r="C116" s="252" t="s">
        <v>84</v>
      </c>
      <c r="D116" s="229"/>
      <c r="E116" s="230"/>
      <c r="F116" s="231"/>
      <c r="G116" s="231">
        <f>SUMIF(AG117:AG120,"&lt;&gt;NOR",G117:G120)</f>
        <v>0</v>
      </c>
      <c r="H116" s="231"/>
      <c r="I116" s="231">
        <f>SUM(I117:I120)</f>
        <v>0</v>
      </c>
      <c r="J116" s="231"/>
      <c r="K116" s="231">
        <f>SUM(K117:K120)</f>
        <v>0</v>
      </c>
      <c r="L116" s="231"/>
      <c r="M116" s="231">
        <f>SUM(M117:M120)</f>
        <v>0</v>
      </c>
      <c r="N116" s="230"/>
      <c r="O116" s="230">
        <f>SUM(O117:O120)</f>
        <v>0.11</v>
      </c>
      <c r="P116" s="230"/>
      <c r="Q116" s="230">
        <f>SUM(Q117:Q120)</f>
        <v>0</v>
      </c>
      <c r="R116" s="231"/>
      <c r="S116" s="231"/>
      <c r="T116" s="232"/>
      <c r="U116" s="226"/>
      <c r="V116" s="226">
        <f>SUM(V117:V120)</f>
        <v>7.65</v>
      </c>
      <c r="W116" s="226"/>
      <c r="X116" s="226"/>
      <c r="Y116" s="226"/>
      <c r="AG116" t="s">
        <v>140</v>
      </c>
    </row>
    <row r="117" spans="1:60" outlineLevel="1" x14ac:dyDescent="0.2">
      <c r="A117" s="243">
        <v>57</v>
      </c>
      <c r="B117" s="244" t="s">
        <v>281</v>
      </c>
      <c r="C117" s="255" t="s">
        <v>282</v>
      </c>
      <c r="D117" s="245" t="s">
        <v>272</v>
      </c>
      <c r="E117" s="246">
        <v>2</v>
      </c>
      <c r="F117" s="247"/>
      <c r="G117" s="248">
        <f>ROUND(E117*F117,2)</f>
        <v>0</v>
      </c>
      <c r="H117" s="247"/>
      <c r="I117" s="248">
        <f>ROUND(E117*H117,2)</f>
        <v>0</v>
      </c>
      <c r="J117" s="247"/>
      <c r="K117" s="248">
        <f>ROUND(E117*J117,2)</f>
        <v>0</v>
      </c>
      <c r="L117" s="248">
        <v>21</v>
      </c>
      <c r="M117" s="248">
        <f>G117*(1+L117/100)</f>
        <v>0</v>
      </c>
      <c r="N117" s="246">
        <v>7.0200000000000002E-3</v>
      </c>
      <c r="O117" s="246">
        <f>ROUND(E117*N117,2)</f>
        <v>0.01</v>
      </c>
      <c r="P117" s="246">
        <v>0</v>
      </c>
      <c r="Q117" s="246">
        <f>ROUND(E117*P117,2)</f>
        <v>0</v>
      </c>
      <c r="R117" s="248" t="s">
        <v>225</v>
      </c>
      <c r="S117" s="248" t="s">
        <v>145</v>
      </c>
      <c r="T117" s="249" t="s">
        <v>146</v>
      </c>
      <c r="U117" s="224">
        <v>1.0940000000000001</v>
      </c>
      <c r="V117" s="224">
        <f>ROUND(E117*U117,2)</f>
        <v>2.19</v>
      </c>
      <c r="W117" s="224"/>
      <c r="X117" s="224" t="s">
        <v>155</v>
      </c>
      <c r="Y117" s="224" t="s">
        <v>148</v>
      </c>
      <c r="Z117" s="213"/>
      <c r="AA117" s="213"/>
      <c r="AB117" s="213"/>
      <c r="AC117" s="213"/>
      <c r="AD117" s="213"/>
      <c r="AE117" s="213"/>
      <c r="AF117" s="213"/>
      <c r="AG117" s="213" t="s">
        <v>156</v>
      </c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">
      <c r="A118" s="243">
        <v>58</v>
      </c>
      <c r="B118" s="244" t="s">
        <v>283</v>
      </c>
      <c r="C118" s="255" t="s">
        <v>284</v>
      </c>
      <c r="D118" s="245" t="s">
        <v>272</v>
      </c>
      <c r="E118" s="246">
        <v>2</v>
      </c>
      <c r="F118" s="247"/>
      <c r="G118" s="248">
        <f>ROUND(E118*F118,2)</f>
        <v>0</v>
      </c>
      <c r="H118" s="247"/>
      <c r="I118" s="248">
        <f>ROUND(E118*H118,2)</f>
        <v>0</v>
      </c>
      <c r="J118" s="247"/>
      <c r="K118" s="248">
        <f>ROUND(E118*J118,2)</f>
        <v>0</v>
      </c>
      <c r="L118" s="248">
        <v>21</v>
      </c>
      <c r="M118" s="248">
        <f>G118*(1+L118/100)</f>
        <v>0</v>
      </c>
      <c r="N118" s="246">
        <v>4.8000000000000001E-2</v>
      </c>
      <c r="O118" s="246">
        <f>ROUND(E118*N118,2)</f>
        <v>0.1</v>
      </c>
      <c r="P118" s="246">
        <v>0</v>
      </c>
      <c r="Q118" s="246">
        <f>ROUND(E118*P118,2)</f>
        <v>0</v>
      </c>
      <c r="R118" s="248"/>
      <c r="S118" s="248" t="s">
        <v>285</v>
      </c>
      <c r="T118" s="249" t="s">
        <v>286</v>
      </c>
      <c r="U118" s="224">
        <v>0</v>
      </c>
      <c r="V118" s="224">
        <f>ROUND(E118*U118,2)</f>
        <v>0</v>
      </c>
      <c r="W118" s="224"/>
      <c r="X118" s="224" t="s">
        <v>287</v>
      </c>
      <c r="Y118" s="224" t="s">
        <v>148</v>
      </c>
      <c r="Z118" s="213"/>
      <c r="AA118" s="213"/>
      <c r="AB118" s="213"/>
      <c r="AC118" s="213"/>
      <c r="AD118" s="213"/>
      <c r="AE118" s="213"/>
      <c r="AF118" s="213"/>
      <c r="AG118" s="213" t="s">
        <v>288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43">
        <v>59</v>
      </c>
      <c r="B119" s="244" t="s">
        <v>289</v>
      </c>
      <c r="C119" s="255" t="s">
        <v>290</v>
      </c>
      <c r="D119" s="245" t="s">
        <v>168</v>
      </c>
      <c r="E119" s="246">
        <v>140</v>
      </c>
      <c r="F119" s="247"/>
      <c r="G119" s="248">
        <f>ROUND(E119*F119,2)</f>
        <v>0</v>
      </c>
      <c r="H119" s="247"/>
      <c r="I119" s="248">
        <f>ROUND(E119*H119,2)</f>
        <v>0</v>
      </c>
      <c r="J119" s="247"/>
      <c r="K119" s="248">
        <f>ROUND(E119*J119,2)</f>
        <v>0</v>
      </c>
      <c r="L119" s="248">
        <v>21</v>
      </c>
      <c r="M119" s="248">
        <f>G119*(1+L119/100)</f>
        <v>0</v>
      </c>
      <c r="N119" s="246">
        <v>0</v>
      </c>
      <c r="O119" s="246">
        <f>ROUND(E119*N119,2)</f>
        <v>0</v>
      </c>
      <c r="P119" s="246">
        <v>0</v>
      </c>
      <c r="Q119" s="246">
        <f>ROUND(E119*P119,2)</f>
        <v>0</v>
      </c>
      <c r="R119" s="248" t="s">
        <v>225</v>
      </c>
      <c r="S119" s="248" t="s">
        <v>145</v>
      </c>
      <c r="T119" s="249" t="s">
        <v>146</v>
      </c>
      <c r="U119" s="224">
        <v>2.5999999999999999E-2</v>
      </c>
      <c r="V119" s="224">
        <f>ROUND(E119*U119,2)</f>
        <v>3.64</v>
      </c>
      <c r="W119" s="224"/>
      <c r="X119" s="224" t="s">
        <v>155</v>
      </c>
      <c r="Y119" s="224" t="s">
        <v>148</v>
      </c>
      <c r="Z119" s="213"/>
      <c r="AA119" s="213"/>
      <c r="AB119" s="213"/>
      <c r="AC119" s="213"/>
      <c r="AD119" s="213"/>
      <c r="AE119" s="213"/>
      <c r="AF119" s="213"/>
      <c r="AG119" s="213" t="s">
        <v>156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43">
        <v>60</v>
      </c>
      <c r="B120" s="244" t="s">
        <v>291</v>
      </c>
      <c r="C120" s="255" t="s">
        <v>292</v>
      </c>
      <c r="D120" s="245" t="s">
        <v>168</v>
      </c>
      <c r="E120" s="246">
        <v>70</v>
      </c>
      <c r="F120" s="247"/>
      <c r="G120" s="248">
        <f>ROUND(E120*F120,2)</f>
        <v>0</v>
      </c>
      <c r="H120" s="247"/>
      <c r="I120" s="248">
        <f>ROUND(E120*H120,2)</f>
        <v>0</v>
      </c>
      <c r="J120" s="247"/>
      <c r="K120" s="248">
        <f>ROUND(E120*J120,2)</f>
        <v>0</v>
      </c>
      <c r="L120" s="248">
        <v>21</v>
      </c>
      <c r="M120" s="248">
        <f>G120*(1+L120/100)</f>
        <v>0</v>
      </c>
      <c r="N120" s="246">
        <v>0</v>
      </c>
      <c r="O120" s="246">
        <f>ROUND(E120*N120,2)</f>
        <v>0</v>
      </c>
      <c r="P120" s="246">
        <v>0</v>
      </c>
      <c r="Q120" s="246">
        <f>ROUND(E120*P120,2)</f>
        <v>0</v>
      </c>
      <c r="R120" s="248" t="s">
        <v>225</v>
      </c>
      <c r="S120" s="248" t="s">
        <v>146</v>
      </c>
      <c r="T120" s="249" t="s">
        <v>146</v>
      </c>
      <c r="U120" s="224">
        <v>2.5999999999999999E-2</v>
      </c>
      <c r="V120" s="224">
        <f>ROUND(E120*U120,2)</f>
        <v>1.82</v>
      </c>
      <c r="W120" s="224"/>
      <c r="X120" s="224" t="s">
        <v>155</v>
      </c>
      <c r="Y120" s="224" t="s">
        <v>148</v>
      </c>
      <c r="Z120" s="213"/>
      <c r="AA120" s="213"/>
      <c r="AB120" s="213"/>
      <c r="AC120" s="213"/>
      <c r="AD120" s="213"/>
      <c r="AE120" s="213"/>
      <c r="AF120" s="213"/>
      <c r="AG120" s="213" t="s">
        <v>156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x14ac:dyDescent="0.2">
      <c r="A121" s="227" t="s">
        <v>139</v>
      </c>
      <c r="B121" s="228" t="s">
        <v>85</v>
      </c>
      <c r="C121" s="252" t="s">
        <v>86</v>
      </c>
      <c r="D121" s="229"/>
      <c r="E121" s="230"/>
      <c r="F121" s="231"/>
      <c r="G121" s="231">
        <f>SUMIF(AG122:AG122,"&lt;&gt;NOR",G122:G122)</f>
        <v>0</v>
      </c>
      <c r="H121" s="231"/>
      <c r="I121" s="231">
        <f>SUM(I122:I122)</f>
        <v>0</v>
      </c>
      <c r="J121" s="231"/>
      <c r="K121" s="231">
        <f>SUM(K122:K122)</f>
        <v>0</v>
      </c>
      <c r="L121" s="231"/>
      <c r="M121" s="231">
        <f>SUM(M122:M122)</f>
        <v>0</v>
      </c>
      <c r="N121" s="230"/>
      <c r="O121" s="230">
        <f>SUM(O122:O122)</f>
        <v>0</v>
      </c>
      <c r="P121" s="230"/>
      <c r="Q121" s="230">
        <f>SUM(Q122:Q122)</f>
        <v>1.41</v>
      </c>
      <c r="R121" s="231"/>
      <c r="S121" s="231"/>
      <c r="T121" s="232"/>
      <c r="U121" s="226"/>
      <c r="V121" s="226">
        <f>SUM(V122:V122)</f>
        <v>5.82</v>
      </c>
      <c r="W121" s="226"/>
      <c r="X121" s="226"/>
      <c r="Y121" s="226"/>
      <c r="AG121" t="s">
        <v>140</v>
      </c>
    </row>
    <row r="122" spans="1:60" ht="22.5" outlineLevel="1" x14ac:dyDescent="0.2">
      <c r="A122" s="243">
        <v>61</v>
      </c>
      <c r="B122" s="244" t="s">
        <v>293</v>
      </c>
      <c r="C122" s="255" t="s">
        <v>294</v>
      </c>
      <c r="D122" s="245" t="s">
        <v>143</v>
      </c>
      <c r="E122" s="246">
        <v>0.64200000000000002</v>
      </c>
      <c r="F122" s="247"/>
      <c r="G122" s="248">
        <f>ROUND(E122*F122,2)</f>
        <v>0</v>
      </c>
      <c r="H122" s="247"/>
      <c r="I122" s="248">
        <f>ROUND(E122*H122,2)</f>
        <v>0</v>
      </c>
      <c r="J122" s="247"/>
      <c r="K122" s="248">
        <f>ROUND(E122*J122,2)</f>
        <v>0</v>
      </c>
      <c r="L122" s="248">
        <v>21</v>
      </c>
      <c r="M122" s="248">
        <f>G122*(1+L122/100)</f>
        <v>0</v>
      </c>
      <c r="N122" s="246">
        <v>0</v>
      </c>
      <c r="O122" s="246">
        <f>ROUND(E122*N122,2)</f>
        <v>0</v>
      </c>
      <c r="P122" s="246">
        <v>2.2000000000000002</v>
      </c>
      <c r="Q122" s="246">
        <f>ROUND(E122*P122,2)</f>
        <v>1.41</v>
      </c>
      <c r="R122" s="248" t="s">
        <v>295</v>
      </c>
      <c r="S122" s="248" t="s">
        <v>145</v>
      </c>
      <c r="T122" s="249" t="s">
        <v>146</v>
      </c>
      <c r="U122" s="224">
        <v>9.07</v>
      </c>
      <c r="V122" s="224">
        <f>ROUND(E122*U122,2)</f>
        <v>5.82</v>
      </c>
      <c r="W122" s="224"/>
      <c r="X122" s="224" t="s">
        <v>155</v>
      </c>
      <c r="Y122" s="224" t="s">
        <v>148</v>
      </c>
      <c r="Z122" s="213"/>
      <c r="AA122" s="213"/>
      <c r="AB122" s="213"/>
      <c r="AC122" s="213"/>
      <c r="AD122" s="213"/>
      <c r="AE122" s="213"/>
      <c r="AF122" s="213"/>
      <c r="AG122" s="213" t="s">
        <v>156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x14ac:dyDescent="0.2">
      <c r="A123" s="227" t="s">
        <v>139</v>
      </c>
      <c r="B123" s="228" t="s">
        <v>87</v>
      </c>
      <c r="C123" s="252" t="s">
        <v>88</v>
      </c>
      <c r="D123" s="229"/>
      <c r="E123" s="230"/>
      <c r="F123" s="231"/>
      <c r="G123" s="231">
        <f>SUMIF(AG124:AG127,"&lt;&gt;NOR",G124:G127)</f>
        <v>0</v>
      </c>
      <c r="H123" s="231"/>
      <c r="I123" s="231">
        <f>SUM(I124:I127)</f>
        <v>0</v>
      </c>
      <c r="J123" s="231"/>
      <c r="K123" s="231">
        <f>SUM(K124:K127)</f>
        <v>0</v>
      </c>
      <c r="L123" s="231"/>
      <c r="M123" s="231">
        <f>SUM(M124:M127)</f>
        <v>0</v>
      </c>
      <c r="N123" s="230"/>
      <c r="O123" s="230">
        <f>SUM(O124:O127)</f>
        <v>0</v>
      </c>
      <c r="P123" s="230"/>
      <c r="Q123" s="230">
        <f>SUM(Q124:Q127)</f>
        <v>0.01</v>
      </c>
      <c r="R123" s="231"/>
      <c r="S123" s="231"/>
      <c r="T123" s="232"/>
      <c r="U123" s="226"/>
      <c r="V123" s="226">
        <f>SUM(V124:V127)</f>
        <v>21.5</v>
      </c>
      <c r="W123" s="226"/>
      <c r="X123" s="226"/>
      <c r="Y123" s="226"/>
      <c r="AG123" t="s">
        <v>140</v>
      </c>
    </row>
    <row r="124" spans="1:60" outlineLevel="1" x14ac:dyDescent="0.2">
      <c r="A124" s="243">
        <v>62</v>
      </c>
      <c r="B124" s="244" t="s">
        <v>296</v>
      </c>
      <c r="C124" s="255" t="s">
        <v>297</v>
      </c>
      <c r="D124" s="245" t="s">
        <v>168</v>
      </c>
      <c r="E124" s="246">
        <v>0.6</v>
      </c>
      <c r="F124" s="247"/>
      <c r="G124" s="248">
        <f>ROUND(E124*F124,2)</f>
        <v>0</v>
      </c>
      <c r="H124" s="247"/>
      <c r="I124" s="248">
        <f>ROUND(E124*H124,2)</f>
        <v>0</v>
      </c>
      <c r="J124" s="247"/>
      <c r="K124" s="248">
        <f>ROUND(E124*J124,2)</f>
        <v>0</v>
      </c>
      <c r="L124" s="248">
        <v>21</v>
      </c>
      <c r="M124" s="248">
        <f>G124*(1+L124/100)</f>
        <v>0</v>
      </c>
      <c r="N124" s="246">
        <v>0</v>
      </c>
      <c r="O124" s="246">
        <f>ROUND(E124*N124,2)</f>
        <v>0</v>
      </c>
      <c r="P124" s="246">
        <v>2.8700000000000002E-3</v>
      </c>
      <c r="Q124" s="246">
        <f>ROUND(E124*P124,2)</f>
        <v>0</v>
      </c>
      <c r="R124" s="248" t="s">
        <v>295</v>
      </c>
      <c r="S124" s="248" t="s">
        <v>145</v>
      </c>
      <c r="T124" s="249" t="s">
        <v>146</v>
      </c>
      <c r="U124" s="224">
        <v>4.5999999999999996</v>
      </c>
      <c r="V124" s="224">
        <f>ROUND(E124*U124,2)</f>
        <v>2.76</v>
      </c>
      <c r="W124" s="224"/>
      <c r="X124" s="224" t="s">
        <v>155</v>
      </c>
      <c r="Y124" s="224" t="s">
        <v>148</v>
      </c>
      <c r="Z124" s="213"/>
      <c r="AA124" s="213"/>
      <c r="AB124" s="213"/>
      <c r="AC124" s="213"/>
      <c r="AD124" s="213"/>
      <c r="AE124" s="213"/>
      <c r="AF124" s="213"/>
      <c r="AG124" s="213" t="s">
        <v>156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22.5" outlineLevel="1" x14ac:dyDescent="0.2">
      <c r="A125" s="243">
        <v>63</v>
      </c>
      <c r="B125" s="244" t="s">
        <v>298</v>
      </c>
      <c r="C125" s="255" t="s">
        <v>299</v>
      </c>
      <c r="D125" s="245" t="s">
        <v>168</v>
      </c>
      <c r="E125" s="246">
        <v>0.6</v>
      </c>
      <c r="F125" s="247"/>
      <c r="G125" s="248">
        <f>ROUND(E125*F125,2)</f>
        <v>0</v>
      </c>
      <c r="H125" s="247"/>
      <c r="I125" s="248">
        <f>ROUND(E125*H125,2)</f>
        <v>0</v>
      </c>
      <c r="J125" s="247"/>
      <c r="K125" s="248">
        <f>ROUND(E125*J125,2)</f>
        <v>0</v>
      </c>
      <c r="L125" s="248">
        <v>21</v>
      </c>
      <c r="M125" s="248">
        <f>G125*(1+L125/100)</f>
        <v>0</v>
      </c>
      <c r="N125" s="246">
        <v>1.0000000000000001E-5</v>
      </c>
      <c r="O125" s="246">
        <f>ROUND(E125*N125,2)</f>
        <v>0</v>
      </c>
      <c r="P125" s="246">
        <v>0</v>
      </c>
      <c r="Q125" s="246">
        <f>ROUND(E125*P125,2)</f>
        <v>0</v>
      </c>
      <c r="R125" s="248" t="s">
        <v>295</v>
      </c>
      <c r="S125" s="248" t="s">
        <v>145</v>
      </c>
      <c r="T125" s="249" t="s">
        <v>146</v>
      </c>
      <c r="U125" s="224">
        <v>1.4890000000000001</v>
      </c>
      <c r="V125" s="224">
        <f>ROUND(E125*U125,2)</f>
        <v>0.89</v>
      </c>
      <c r="W125" s="224"/>
      <c r="X125" s="224" t="s">
        <v>155</v>
      </c>
      <c r="Y125" s="224" t="s">
        <v>148</v>
      </c>
      <c r="Z125" s="213"/>
      <c r="AA125" s="213"/>
      <c r="AB125" s="213"/>
      <c r="AC125" s="213"/>
      <c r="AD125" s="213"/>
      <c r="AE125" s="213"/>
      <c r="AF125" s="213"/>
      <c r="AG125" s="213" t="s">
        <v>156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">
      <c r="A126" s="243">
        <v>64</v>
      </c>
      <c r="B126" s="244" t="s">
        <v>300</v>
      </c>
      <c r="C126" s="255" t="s">
        <v>301</v>
      </c>
      <c r="D126" s="245" t="s">
        <v>168</v>
      </c>
      <c r="E126" s="246">
        <v>1.2</v>
      </c>
      <c r="F126" s="247"/>
      <c r="G126" s="248">
        <f>ROUND(E126*F126,2)</f>
        <v>0</v>
      </c>
      <c r="H126" s="247"/>
      <c r="I126" s="248">
        <f>ROUND(E126*H126,2)</f>
        <v>0</v>
      </c>
      <c r="J126" s="247"/>
      <c r="K126" s="248">
        <f>ROUND(E126*J126,2)</f>
        <v>0</v>
      </c>
      <c r="L126" s="248">
        <v>21</v>
      </c>
      <c r="M126" s="248">
        <f>G126*(1+L126/100)</f>
        <v>0</v>
      </c>
      <c r="N126" s="246">
        <v>1.0000000000000001E-5</v>
      </c>
      <c r="O126" s="246">
        <f>ROUND(E126*N126,2)</f>
        <v>0</v>
      </c>
      <c r="P126" s="246">
        <v>0</v>
      </c>
      <c r="Q126" s="246">
        <f>ROUND(E126*P126,2)</f>
        <v>0</v>
      </c>
      <c r="R126" s="248"/>
      <c r="S126" s="248" t="s">
        <v>285</v>
      </c>
      <c r="T126" s="249" t="s">
        <v>286</v>
      </c>
      <c r="U126" s="224">
        <v>0</v>
      </c>
      <c r="V126" s="224">
        <f>ROUND(E126*U126,2)</f>
        <v>0</v>
      </c>
      <c r="W126" s="224"/>
      <c r="X126" s="224" t="s">
        <v>155</v>
      </c>
      <c r="Y126" s="224" t="s">
        <v>148</v>
      </c>
      <c r="Z126" s="213"/>
      <c r="AA126" s="213"/>
      <c r="AB126" s="213"/>
      <c r="AC126" s="213"/>
      <c r="AD126" s="213"/>
      <c r="AE126" s="213"/>
      <c r="AF126" s="213"/>
      <c r="AG126" s="213" t="s">
        <v>156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">
      <c r="A127" s="243">
        <v>65</v>
      </c>
      <c r="B127" s="244" t="s">
        <v>302</v>
      </c>
      <c r="C127" s="255" t="s">
        <v>303</v>
      </c>
      <c r="D127" s="245" t="s">
        <v>168</v>
      </c>
      <c r="E127" s="246">
        <v>11.9</v>
      </c>
      <c r="F127" s="247"/>
      <c r="G127" s="248">
        <f>ROUND(E127*F127,2)</f>
        <v>0</v>
      </c>
      <c r="H127" s="247"/>
      <c r="I127" s="248">
        <f>ROUND(E127*H127,2)</f>
        <v>0</v>
      </c>
      <c r="J127" s="247"/>
      <c r="K127" s="248">
        <f>ROUND(E127*J127,2)</f>
        <v>0</v>
      </c>
      <c r="L127" s="248">
        <v>21</v>
      </c>
      <c r="M127" s="248">
        <f>G127*(1+L127/100)</f>
        <v>0</v>
      </c>
      <c r="N127" s="246">
        <v>0</v>
      </c>
      <c r="O127" s="246">
        <f>ROUND(E127*N127,2)</f>
        <v>0</v>
      </c>
      <c r="P127" s="246">
        <v>4.6000000000000001E-4</v>
      </c>
      <c r="Q127" s="246">
        <f>ROUND(E127*P127,2)</f>
        <v>0.01</v>
      </c>
      <c r="R127" s="248" t="s">
        <v>295</v>
      </c>
      <c r="S127" s="248" t="s">
        <v>145</v>
      </c>
      <c r="T127" s="249" t="s">
        <v>146</v>
      </c>
      <c r="U127" s="224">
        <v>1.5</v>
      </c>
      <c r="V127" s="224">
        <f>ROUND(E127*U127,2)</f>
        <v>17.850000000000001</v>
      </c>
      <c r="W127" s="224"/>
      <c r="X127" s="224" t="s">
        <v>155</v>
      </c>
      <c r="Y127" s="224" t="s">
        <v>148</v>
      </c>
      <c r="Z127" s="213"/>
      <c r="AA127" s="213"/>
      <c r="AB127" s="213"/>
      <c r="AC127" s="213"/>
      <c r="AD127" s="213"/>
      <c r="AE127" s="213"/>
      <c r="AF127" s="213"/>
      <c r="AG127" s="213" t="s">
        <v>156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x14ac:dyDescent="0.2">
      <c r="A128" s="227" t="s">
        <v>139</v>
      </c>
      <c r="B128" s="228" t="s">
        <v>89</v>
      </c>
      <c r="C128" s="252" t="s">
        <v>90</v>
      </c>
      <c r="D128" s="229"/>
      <c r="E128" s="230"/>
      <c r="F128" s="231"/>
      <c r="G128" s="231">
        <f>SUMIF(AG129:AG130,"&lt;&gt;NOR",G129:G130)</f>
        <v>0</v>
      </c>
      <c r="H128" s="231"/>
      <c r="I128" s="231">
        <f>SUM(I129:I130)</f>
        <v>0</v>
      </c>
      <c r="J128" s="231"/>
      <c r="K128" s="231">
        <f>SUM(K129:K130)</f>
        <v>0</v>
      </c>
      <c r="L128" s="231"/>
      <c r="M128" s="231">
        <f>SUM(M129:M130)</f>
        <v>0</v>
      </c>
      <c r="N128" s="230"/>
      <c r="O128" s="230">
        <f>SUM(O129:O130)</f>
        <v>0</v>
      </c>
      <c r="P128" s="230"/>
      <c r="Q128" s="230">
        <f>SUM(Q129:Q130)</f>
        <v>0</v>
      </c>
      <c r="R128" s="231"/>
      <c r="S128" s="231"/>
      <c r="T128" s="232"/>
      <c r="U128" s="226"/>
      <c r="V128" s="226">
        <f>SUM(V129:V130)</f>
        <v>34.04</v>
      </c>
      <c r="W128" s="226"/>
      <c r="X128" s="226"/>
      <c r="Y128" s="226"/>
      <c r="AG128" t="s">
        <v>140</v>
      </c>
    </row>
    <row r="129" spans="1:60" outlineLevel="1" x14ac:dyDescent="0.2">
      <c r="A129" s="234">
        <v>66</v>
      </c>
      <c r="B129" s="235" t="s">
        <v>304</v>
      </c>
      <c r="C129" s="253" t="s">
        <v>305</v>
      </c>
      <c r="D129" s="236" t="s">
        <v>252</v>
      </c>
      <c r="E129" s="237">
        <v>91.269080000000002</v>
      </c>
      <c r="F129" s="238"/>
      <c r="G129" s="239">
        <f>ROUND(E129*F129,2)</f>
        <v>0</v>
      </c>
      <c r="H129" s="238"/>
      <c r="I129" s="239">
        <f>ROUND(E129*H129,2)</f>
        <v>0</v>
      </c>
      <c r="J129" s="238"/>
      <c r="K129" s="239">
        <f>ROUND(E129*J129,2)</f>
        <v>0</v>
      </c>
      <c r="L129" s="239">
        <v>21</v>
      </c>
      <c r="M129" s="239">
        <f>G129*(1+L129/100)</f>
        <v>0</v>
      </c>
      <c r="N129" s="237">
        <v>0</v>
      </c>
      <c r="O129" s="237">
        <f>ROUND(E129*N129,2)</f>
        <v>0</v>
      </c>
      <c r="P129" s="237">
        <v>0</v>
      </c>
      <c r="Q129" s="237">
        <f>ROUND(E129*P129,2)</f>
        <v>0</v>
      </c>
      <c r="R129" s="239" t="s">
        <v>225</v>
      </c>
      <c r="S129" s="239" t="s">
        <v>145</v>
      </c>
      <c r="T129" s="240" t="s">
        <v>146</v>
      </c>
      <c r="U129" s="224">
        <v>0.373</v>
      </c>
      <c r="V129" s="224">
        <f>ROUND(E129*U129,2)</f>
        <v>34.04</v>
      </c>
      <c r="W129" s="224"/>
      <c r="X129" s="224" t="s">
        <v>306</v>
      </c>
      <c r="Y129" s="224" t="s">
        <v>148</v>
      </c>
      <c r="Z129" s="213"/>
      <c r="AA129" s="213"/>
      <c r="AB129" s="213"/>
      <c r="AC129" s="213"/>
      <c r="AD129" s="213"/>
      <c r="AE129" s="213"/>
      <c r="AF129" s="213"/>
      <c r="AG129" s="213" t="s">
        <v>307</v>
      </c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2" x14ac:dyDescent="0.2">
      <c r="A130" s="220"/>
      <c r="B130" s="221"/>
      <c r="C130" s="254" t="s">
        <v>308</v>
      </c>
      <c r="D130" s="242"/>
      <c r="E130" s="242"/>
      <c r="F130" s="242"/>
      <c r="G130" s="242"/>
      <c r="H130" s="224"/>
      <c r="I130" s="224"/>
      <c r="J130" s="224"/>
      <c r="K130" s="224"/>
      <c r="L130" s="224"/>
      <c r="M130" s="224"/>
      <c r="N130" s="223"/>
      <c r="O130" s="223"/>
      <c r="P130" s="223"/>
      <c r="Q130" s="223"/>
      <c r="R130" s="224"/>
      <c r="S130" s="224"/>
      <c r="T130" s="224"/>
      <c r="U130" s="224"/>
      <c r="V130" s="224"/>
      <c r="W130" s="224"/>
      <c r="X130" s="224"/>
      <c r="Y130" s="224"/>
      <c r="Z130" s="213"/>
      <c r="AA130" s="213"/>
      <c r="AB130" s="213"/>
      <c r="AC130" s="213"/>
      <c r="AD130" s="213"/>
      <c r="AE130" s="213"/>
      <c r="AF130" s="213"/>
      <c r="AG130" s="213" t="s">
        <v>151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41" t="str">
        <f>C130</f>
        <v>svařovaných (vodovody, plynovody, teplovody, shybky, produktovody - 827 1.2, 827 2.2, 827 4.2, 827 5.2, 827 6.2) včetně drobných objektů,</v>
      </c>
      <c r="BB130" s="213"/>
      <c r="BC130" s="213"/>
      <c r="BD130" s="213"/>
      <c r="BE130" s="213"/>
      <c r="BF130" s="213"/>
      <c r="BG130" s="213"/>
      <c r="BH130" s="213"/>
    </row>
    <row r="131" spans="1:60" x14ac:dyDescent="0.2">
      <c r="A131" s="227" t="s">
        <v>139</v>
      </c>
      <c r="B131" s="228" t="s">
        <v>91</v>
      </c>
      <c r="C131" s="252" t="s">
        <v>92</v>
      </c>
      <c r="D131" s="229"/>
      <c r="E131" s="230"/>
      <c r="F131" s="231"/>
      <c r="G131" s="231">
        <f>SUMIF(AG132:AG134,"&lt;&gt;NOR",G132:G134)</f>
        <v>0</v>
      </c>
      <c r="H131" s="231"/>
      <c r="I131" s="231">
        <f>SUM(I132:I134)</f>
        <v>0</v>
      </c>
      <c r="J131" s="231"/>
      <c r="K131" s="231">
        <f>SUM(K132:K134)</f>
        <v>0</v>
      </c>
      <c r="L131" s="231"/>
      <c r="M131" s="231">
        <f>SUM(M132:M134)</f>
        <v>0</v>
      </c>
      <c r="N131" s="230"/>
      <c r="O131" s="230">
        <f>SUM(O132:O134)</f>
        <v>0.01</v>
      </c>
      <c r="P131" s="230"/>
      <c r="Q131" s="230">
        <f>SUM(Q132:Q134)</f>
        <v>0</v>
      </c>
      <c r="R131" s="231"/>
      <c r="S131" s="231"/>
      <c r="T131" s="232"/>
      <c r="U131" s="226"/>
      <c r="V131" s="226">
        <f>SUM(V132:V134)</f>
        <v>1.97</v>
      </c>
      <c r="W131" s="226"/>
      <c r="X131" s="226"/>
      <c r="Y131" s="226"/>
      <c r="AG131" t="s">
        <v>140</v>
      </c>
    </row>
    <row r="132" spans="1:60" outlineLevel="1" x14ac:dyDescent="0.2">
      <c r="A132" s="234">
        <v>67</v>
      </c>
      <c r="B132" s="235" t="s">
        <v>309</v>
      </c>
      <c r="C132" s="253" t="s">
        <v>310</v>
      </c>
      <c r="D132" s="236" t="s">
        <v>162</v>
      </c>
      <c r="E132" s="237">
        <v>3.96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3.5799999999999998E-3</v>
      </c>
      <c r="O132" s="237">
        <f>ROUND(E132*N132,2)</f>
        <v>0.01</v>
      </c>
      <c r="P132" s="237">
        <v>0</v>
      </c>
      <c r="Q132" s="237">
        <f>ROUND(E132*P132,2)</f>
        <v>0</v>
      </c>
      <c r="R132" s="239" t="s">
        <v>311</v>
      </c>
      <c r="S132" s="239" t="s">
        <v>145</v>
      </c>
      <c r="T132" s="240" t="s">
        <v>146</v>
      </c>
      <c r="U132" s="224">
        <v>0.498</v>
      </c>
      <c r="V132" s="224">
        <f>ROUND(E132*U132,2)</f>
        <v>1.97</v>
      </c>
      <c r="W132" s="224"/>
      <c r="X132" s="224" t="s">
        <v>155</v>
      </c>
      <c r="Y132" s="224" t="s">
        <v>148</v>
      </c>
      <c r="Z132" s="213"/>
      <c r="AA132" s="213"/>
      <c r="AB132" s="213"/>
      <c r="AC132" s="213"/>
      <c r="AD132" s="213"/>
      <c r="AE132" s="213"/>
      <c r="AF132" s="213"/>
      <c r="AG132" s="213" t="s">
        <v>312</v>
      </c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20">
        <v>68</v>
      </c>
      <c r="B133" s="221" t="s">
        <v>313</v>
      </c>
      <c r="C133" s="256" t="s">
        <v>314</v>
      </c>
      <c r="D133" s="222" t="s">
        <v>0</v>
      </c>
      <c r="E133" s="250"/>
      <c r="F133" s="225"/>
      <c r="G133" s="224">
        <f>ROUND(E133*F133,2)</f>
        <v>0</v>
      </c>
      <c r="H133" s="225"/>
      <c r="I133" s="224">
        <f>ROUND(E133*H133,2)</f>
        <v>0</v>
      </c>
      <c r="J133" s="225"/>
      <c r="K133" s="224">
        <f>ROUND(E133*J133,2)</f>
        <v>0</v>
      </c>
      <c r="L133" s="224">
        <v>21</v>
      </c>
      <c r="M133" s="224">
        <f>G133*(1+L133/100)</f>
        <v>0</v>
      </c>
      <c r="N133" s="223">
        <v>0</v>
      </c>
      <c r="O133" s="223">
        <f>ROUND(E133*N133,2)</f>
        <v>0</v>
      </c>
      <c r="P133" s="223">
        <v>0</v>
      </c>
      <c r="Q133" s="223">
        <f>ROUND(E133*P133,2)</f>
        <v>0</v>
      </c>
      <c r="R133" s="224" t="s">
        <v>311</v>
      </c>
      <c r="S133" s="224" t="s">
        <v>145</v>
      </c>
      <c r="T133" s="224" t="s">
        <v>146</v>
      </c>
      <c r="U133" s="224">
        <v>0</v>
      </c>
      <c r="V133" s="224">
        <f>ROUND(E133*U133,2)</f>
        <v>0</v>
      </c>
      <c r="W133" s="224"/>
      <c r="X133" s="224" t="s">
        <v>306</v>
      </c>
      <c r="Y133" s="224" t="s">
        <v>148</v>
      </c>
      <c r="Z133" s="213"/>
      <c r="AA133" s="213"/>
      <c r="AB133" s="213"/>
      <c r="AC133" s="213"/>
      <c r="AD133" s="213"/>
      <c r="AE133" s="213"/>
      <c r="AF133" s="213"/>
      <c r="AG133" s="213" t="s">
        <v>307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2" x14ac:dyDescent="0.2">
      <c r="A134" s="220"/>
      <c r="B134" s="221"/>
      <c r="C134" s="257" t="s">
        <v>315</v>
      </c>
      <c r="D134" s="251"/>
      <c r="E134" s="251"/>
      <c r="F134" s="251"/>
      <c r="G134" s="251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3"/>
      <c r="AA134" s="213"/>
      <c r="AB134" s="213"/>
      <c r="AC134" s="213"/>
      <c r="AD134" s="213"/>
      <c r="AE134" s="213"/>
      <c r="AF134" s="213"/>
      <c r="AG134" s="213" t="s">
        <v>151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x14ac:dyDescent="0.2">
      <c r="A135" s="227" t="s">
        <v>139</v>
      </c>
      <c r="B135" s="228" t="s">
        <v>103</v>
      </c>
      <c r="C135" s="252" t="s">
        <v>104</v>
      </c>
      <c r="D135" s="229"/>
      <c r="E135" s="230"/>
      <c r="F135" s="231"/>
      <c r="G135" s="231">
        <f>SUMIF(AG136:AG146,"&lt;&gt;NOR",G136:G146)</f>
        <v>0</v>
      </c>
      <c r="H135" s="231"/>
      <c r="I135" s="231">
        <f>SUM(I136:I146)</f>
        <v>0</v>
      </c>
      <c r="J135" s="231"/>
      <c r="K135" s="231">
        <f>SUM(K136:K146)</f>
        <v>0</v>
      </c>
      <c r="L135" s="231"/>
      <c r="M135" s="231">
        <f>SUM(M136:M146)</f>
        <v>0</v>
      </c>
      <c r="N135" s="230"/>
      <c r="O135" s="230">
        <f>SUM(O136:O146)</f>
        <v>0.29000000000000004</v>
      </c>
      <c r="P135" s="230"/>
      <c r="Q135" s="230">
        <f>SUM(Q136:Q146)</f>
        <v>0</v>
      </c>
      <c r="R135" s="231"/>
      <c r="S135" s="231"/>
      <c r="T135" s="232"/>
      <c r="U135" s="226"/>
      <c r="V135" s="226">
        <f>SUM(V136:V146)</f>
        <v>28.57</v>
      </c>
      <c r="W135" s="226"/>
      <c r="X135" s="226"/>
      <c r="Y135" s="226"/>
      <c r="AG135" t="s">
        <v>140</v>
      </c>
    </row>
    <row r="136" spans="1:60" outlineLevel="1" x14ac:dyDescent="0.2">
      <c r="A136" s="243">
        <v>69</v>
      </c>
      <c r="B136" s="244" t="s">
        <v>316</v>
      </c>
      <c r="C136" s="255" t="s">
        <v>317</v>
      </c>
      <c r="D136" s="245" t="s">
        <v>168</v>
      </c>
      <c r="E136" s="246">
        <v>140</v>
      </c>
      <c r="F136" s="247"/>
      <c r="G136" s="248">
        <f>ROUND(E136*F136,2)</f>
        <v>0</v>
      </c>
      <c r="H136" s="247"/>
      <c r="I136" s="248">
        <f>ROUND(E136*H136,2)</f>
        <v>0</v>
      </c>
      <c r="J136" s="247"/>
      <c r="K136" s="248">
        <f>ROUND(E136*J136,2)</f>
        <v>0</v>
      </c>
      <c r="L136" s="248">
        <v>21</v>
      </c>
      <c r="M136" s="248">
        <f>G136*(1+L136/100)</f>
        <v>0</v>
      </c>
      <c r="N136" s="246">
        <v>0</v>
      </c>
      <c r="O136" s="246">
        <f>ROUND(E136*N136,2)</f>
        <v>0</v>
      </c>
      <c r="P136" s="246">
        <v>0</v>
      </c>
      <c r="Q136" s="246">
        <f>ROUND(E136*P136,2)</f>
        <v>0</v>
      </c>
      <c r="R136" s="248"/>
      <c r="S136" s="248" t="s">
        <v>145</v>
      </c>
      <c r="T136" s="249" t="s">
        <v>146</v>
      </c>
      <c r="U136" s="224">
        <v>7.6670000000000002E-2</v>
      </c>
      <c r="V136" s="224">
        <f>ROUND(E136*U136,2)</f>
        <v>10.73</v>
      </c>
      <c r="W136" s="224"/>
      <c r="X136" s="224" t="s">
        <v>155</v>
      </c>
      <c r="Y136" s="224" t="s">
        <v>148</v>
      </c>
      <c r="Z136" s="213"/>
      <c r="AA136" s="213"/>
      <c r="AB136" s="213"/>
      <c r="AC136" s="213"/>
      <c r="AD136" s="213"/>
      <c r="AE136" s="213"/>
      <c r="AF136" s="213"/>
      <c r="AG136" s="213" t="s">
        <v>318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43">
        <v>70</v>
      </c>
      <c r="B137" s="244" t="s">
        <v>319</v>
      </c>
      <c r="C137" s="255" t="s">
        <v>320</v>
      </c>
      <c r="D137" s="245" t="s">
        <v>168</v>
      </c>
      <c r="E137" s="246">
        <v>140</v>
      </c>
      <c r="F137" s="247"/>
      <c r="G137" s="248">
        <f>ROUND(E137*F137,2)</f>
        <v>0</v>
      </c>
      <c r="H137" s="247"/>
      <c r="I137" s="248">
        <f>ROUND(E137*H137,2)</f>
        <v>0</v>
      </c>
      <c r="J137" s="247"/>
      <c r="K137" s="248">
        <f>ROUND(E137*J137,2)</f>
        <v>0</v>
      </c>
      <c r="L137" s="248">
        <v>21</v>
      </c>
      <c r="M137" s="248">
        <f>G137*(1+L137/100)</f>
        <v>0</v>
      </c>
      <c r="N137" s="246">
        <v>1.9E-3</v>
      </c>
      <c r="O137" s="246">
        <f>ROUND(E137*N137,2)</f>
        <v>0.27</v>
      </c>
      <c r="P137" s="246">
        <v>0</v>
      </c>
      <c r="Q137" s="246">
        <f>ROUND(E137*P137,2)</f>
        <v>0</v>
      </c>
      <c r="R137" s="248" t="s">
        <v>321</v>
      </c>
      <c r="S137" s="248" t="s">
        <v>145</v>
      </c>
      <c r="T137" s="249" t="s">
        <v>146</v>
      </c>
      <c r="U137" s="224">
        <v>0</v>
      </c>
      <c r="V137" s="224">
        <f>ROUND(E137*U137,2)</f>
        <v>0</v>
      </c>
      <c r="W137" s="224"/>
      <c r="X137" s="224" t="s">
        <v>287</v>
      </c>
      <c r="Y137" s="224" t="s">
        <v>148</v>
      </c>
      <c r="Z137" s="213"/>
      <c r="AA137" s="213"/>
      <c r="AB137" s="213"/>
      <c r="AC137" s="213"/>
      <c r="AD137" s="213"/>
      <c r="AE137" s="213"/>
      <c r="AF137" s="213"/>
      <c r="AG137" s="213" t="s">
        <v>288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43">
        <v>71</v>
      </c>
      <c r="B138" s="244" t="s">
        <v>322</v>
      </c>
      <c r="C138" s="255" t="s">
        <v>323</v>
      </c>
      <c r="D138" s="245" t="s">
        <v>168</v>
      </c>
      <c r="E138" s="246">
        <v>2</v>
      </c>
      <c r="F138" s="247"/>
      <c r="G138" s="248">
        <f>ROUND(E138*F138,2)</f>
        <v>0</v>
      </c>
      <c r="H138" s="247"/>
      <c r="I138" s="248">
        <f>ROUND(E138*H138,2)</f>
        <v>0</v>
      </c>
      <c r="J138" s="247"/>
      <c r="K138" s="248">
        <f>ROUND(E138*J138,2)</f>
        <v>0</v>
      </c>
      <c r="L138" s="248">
        <v>21</v>
      </c>
      <c r="M138" s="248">
        <f>G138*(1+L138/100)</f>
        <v>0</v>
      </c>
      <c r="N138" s="246">
        <v>0</v>
      </c>
      <c r="O138" s="246">
        <f>ROUND(E138*N138,2)</f>
        <v>0</v>
      </c>
      <c r="P138" s="246">
        <v>0</v>
      </c>
      <c r="Q138" s="246">
        <f>ROUND(E138*P138,2)</f>
        <v>0</v>
      </c>
      <c r="R138" s="248"/>
      <c r="S138" s="248" t="s">
        <v>145</v>
      </c>
      <c r="T138" s="249" t="s">
        <v>146</v>
      </c>
      <c r="U138" s="224">
        <v>0.12</v>
      </c>
      <c r="V138" s="224">
        <f>ROUND(E138*U138,2)</f>
        <v>0.24</v>
      </c>
      <c r="W138" s="224"/>
      <c r="X138" s="224" t="s">
        <v>155</v>
      </c>
      <c r="Y138" s="224" t="s">
        <v>148</v>
      </c>
      <c r="Z138" s="213"/>
      <c r="AA138" s="213"/>
      <c r="AB138" s="213"/>
      <c r="AC138" s="213"/>
      <c r="AD138" s="213"/>
      <c r="AE138" s="213"/>
      <c r="AF138" s="213"/>
      <c r="AG138" s="213" t="s">
        <v>318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">
      <c r="A139" s="243">
        <v>72</v>
      </c>
      <c r="B139" s="244" t="s">
        <v>324</v>
      </c>
      <c r="C139" s="255" t="s">
        <v>325</v>
      </c>
      <c r="D139" s="245" t="s">
        <v>272</v>
      </c>
      <c r="E139" s="246">
        <v>2</v>
      </c>
      <c r="F139" s="247"/>
      <c r="G139" s="248">
        <f>ROUND(E139*F139,2)</f>
        <v>0</v>
      </c>
      <c r="H139" s="247"/>
      <c r="I139" s="248">
        <f>ROUND(E139*H139,2)</f>
        <v>0</v>
      </c>
      <c r="J139" s="247"/>
      <c r="K139" s="248">
        <f>ROUND(E139*J139,2)</f>
        <v>0</v>
      </c>
      <c r="L139" s="248">
        <v>21</v>
      </c>
      <c r="M139" s="248">
        <f>G139*(1+L139/100)</f>
        <v>0</v>
      </c>
      <c r="N139" s="246">
        <v>8.9999999999999998E-4</v>
      </c>
      <c r="O139" s="246">
        <f>ROUND(E139*N139,2)</f>
        <v>0</v>
      </c>
      <c r="P139" s="246">
        <v>0</v>
      </c>
      <c r="Q139" s="246">
        <f>ROUND(E139*P139,2)</f>
        <v>0</v>
      </c>
      <c r="R139" s="248" t="s">
        <v>321</v>
      </c>
      <c r="S139" s="248" t="s">
        <v>145</v>
      </c>
      <c r="T139" s="249" t="s">
        <v>146</v>
      </c>
      <c r="U139" s="224">
        <v>0</v>
      </c>
      <c r="V139" s="224">
        <f>ROUND(E139*U139,2)</f>
        <v>0</v>
      </c>
      <c r="W139" s="224"/>
      <c r="X139" s="224" t="s">
        <v>287</v>
      </c>
      <c r="Y139" s="224" t="s">
        <v>148</v>
      </c>
      <c r="Z139" s="213"/>
      <c r="AA139" s="213"/>
      <c r="AB139" s="213"/>
      <c r="AC139" s="213"/>
      <c r="AD139" s="213"/>
      <c r="AE139" s="213"/>
      <c r="AF139" s="213"/>
      <c r="AG139" s="213" t="s">
        <v>288</v>
      </c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43">
        <v>73</v>
      </c>
      <c r="B140" s="244" t="s">
        <v>326</v>
      </c>
      <c r="C140" s="255" t="s">
        <v>327</v>
      </c>
      <c r="D140" s="245" t="s">
        <v>272</v>
      </c>
      <c r="E140" s="246">
        <v>8</v>
      </c>
      <c r="F140" s="247"/>
      <c r="G140" s="248">
        <f>ROUND(E140*F140,2)</f>
        <v>0</v>
      </c>
      <c r="H140" s="247"/>
      <c r="I140" s="248">
        <f>ROUND(E140*H140,2)</f>
        <v>0</v>
      </c>
      <c r="J140" s="247"/>
      <c r="K140" s="248">
        <f>ROUND(E140*J140,2)</f>
        <v>0</v>
      </c>
      <c r="L140" s="248">
        <v>21</v>
      </c>
      <c r="M140" s="248">
        <f>G140*(1+L140/100)</f>
        <v>0</v>
      </c>
      <c r="N140" s="246">
        <v>0</v>
      </c>
      <c r="O140" s="246">
        <f>ROUND(E140*N140,2)</f>
        <v>0</v>
      </c>
      <c r="P140" s="246">
        <v>0</v>
      </c>
      <c r="Q140" s="246">
        <f>ROUND(E140*P140,2)</f>
        <v>0</v>
      </c>
      <c r="R140" s="248"/>
      <c r="S140" s="248" t="s">
        <v>145</v>
      </c>
      <c r="T140" s="249" t="s">
        <v>146</v>
      </c>
      <c r="U140" s="224">
        <v>9.3329999999999996E-2</v>
      </c>
      <c r="V140" s="224">
        <f>ROUND(E140*U140,2)</f>
        <v>0.75</v>
      </c>
      <c r="W140" s="224"/>
      <c r="X140" s="224" t="s">
        <v>155</v>
      </c>
      <c r="Y140" s="224" t="s">
        <v>148</v>
      </c>
      <c r="Z140" s="213"/>
      <c r="AA140" s="213"/>
      <c r="AB140" s="213"/>
      <c r="AC140" s="213"/>
      <c r="AD140" s="213"/>
      <c r="AE140" s="213"/>
      <c r="AF140" s="213"/>
      <c r="AG140" s="213" t="s">
        <v>318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43">
        <v>74</v>
      </c>
      <c r="B141" s="244" t="s">
        <v>328</v>
      </c>
      <c r="C141" s="255" t="s">
        <v>329</v>
      </c>
      <c r="D141" s="245" t="s">
        <v>272</v>
      </c>
      <c r="E141" s="246">
        <v>8</v>
      </c>
      <c r="F141" s="247"/>
      <c r="G141" s="248">
        <f>ROUND(E141*F141,2)</f>
        <v>0</v>
      </c>
      <c r="H141" s="247"/>
      <c r="I141" s="248">
        <f>ROUND(E141*H141,2)</f>
        <v>0</v>
      </c>
      <c r="J141" s="247"/>
      <c r="K141" s="248">
        <f>ROUND(E141*J141,2)</f>
        <v>0</v>
      </c>
      <c r="L141" s="248">
        <v>21</v>
      </c>
      <c r="M141" s="248">
        <f>G141*(1+L141/100)</f>
        <v>0</v>
      </c>
      <c r="N141" s="246">
        <v>0</v>
      </c>
      <c r="O141" s="246">
        <f>ROUND(E141*N141,2)</f>
        <v>0</v>
      </c>
      <c r="P141" s="246">
        <v>0</v>
      </c>
      <c r="Q141" s="246">
        <f>ROUND(E141*P141,2)</f>
        <v>0</v>
      </c>
      <c r="R141" s="248" t="s">
        <v>321</v>
      </c>
      <c r="S141" s="248" t="s">
        <v>145</v>
      </c>
      <c r="T141" s="249" t="s">
        <v>146</v>
      </c>
      <c r="U141" s="224">
        <v>0</v>
      </c>
      <c r="V141" s="224">
        <f>ROUND(E141*U141,2)</f>
        <v>0</v>
      </c>
      <c r="W141" s="224"/>
      <c r="X141" s="224" t="s">
        <v>287</v>
      </c>
      <c r="Y141" s="224" t="s">
        <v>148</v>
      </c>
      <c r="Z141" s="213"/>
      <c r="AA141" s="213"/>
      <c r="AB141" s="213"/>
      <c r="AC141" s="213"/>
      <c r="AD141" s="213"/>
      <c r="AE141" s="213"/>
      <c r="AF141" s="213"/>
      <c r="AG141" s="213" t="s">
        <v>288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1" x14ac:dyDescent="0.2">
      <c r="A142" s="243">
        <v>75</v>
      </c>
      <c r="B142" s="244" t="s">
        <v>330</v>
      </c>
      <c r="C142" s="255" t="s">
        <v>331</v>
      </c>
      <c r="D142" s="245" t="s">
        <v>272</v>
      </c>
      <c r="E142" s="246">
        <v>12</v>
      </c>
      <c r="F142" s="247"/>
      <c r="G142" s="248">
        <f>ROUND(E142*F142,2)</f>
        <v>0</v>
      </c>
      <c r="H142" s="247"/>
      <c r="I142" s="248">
        <f>ROUND(E142*H142,2)</f>
        <v>0</v>
      </c>
      <c r="J142" s="247"/>
      <c r="K142" s="248">
        <f>ROUND(E142*J142,2)</f>
        <v>0</v>
      </c>
      <c r="L142" s="248">
        <v>21</v>
      </c>
      <c r="M142" s="248">
        <f>G142*(1+L142/100)</f>
        <v>0</v>
      </c>
      <c r="N142" s="246">
        <v>8.9999999999999998E-4</v>
      </c>
      <c r="O142" s="246">
        <f>ROUND(E142*N142,2)</f>
        <v>0.01</v>
      </c>
      <c r="P142" s="246">
        <v>0</v>
      </c>
      <c r="Q142" s="246">
        <f>ROUND(E142*P142,2)</f>
        <v>0</v>
      </c>
      <c r="R142" s="248" t="s">
        <v>321</v>
      </c>
      <c r="S142" s="248" t="s">
        <v>145</v>
      </c>
      <c r="T142" s="249" t="s">
        <v>146</v>
      </c>
      <c r="U142" s="224">
        <v>0</v>
      </c>
      <c r="V142" s="224">
        <f>ROUND(E142*U142,2)</f>
        <v>0</v>
      </c>
      <c r="W142" s="224"/>
      <c r="X142" s="224" t="s">
        <v>287</v>
      </c>
      <c r="Y142" s="224" t="s">
        <v>148</v>
      </c>
      <c r="Z142" s="213"/>
      <c r="AA142" s="213"/>
      <c r="AB142" s="213"/>
      <c r="AC142" s="213"/>
      <c r="AD142" s="213"/>
      <c r="AE142" s="213"/>
      <c r="AF142" s="213"/>
      <c r="AG142" s="213" t="s">
        <v>288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43">
        <v>76</v>
      </c>
      <c r="B143" s="244" t="s">
        <v>332</v>
      </c>
      <c r="C143" s="255" t="s">
        <v>333</v>
      </c>
      <c r="D143" s="245" t="s">
        <v>168</v>
      </c>
      <c r="E143" s="246">
        <v>140</v>
      </c>
      <c r="F143" s="247"/>
      <c r="G143" s="248">
        <f>ROUND(E143*F143,2)</f>
        <v>0</v>
      </c>
      <c r="H143" s="247"/>
      <c r="I143" s="248">
        <f>ROUND(E143*H143,2)</f>
        <v>0</v>
      </c>
      <c r="J143" s="247"/>
      <c r="K143" s="248">
        <f>ROUND(E143*J143,2)</f>
        <v>0</v>
      </c>
      <c r="L143" s="248">
        <v>21</v>
      </c>
      <c r="M143" s="248">
        <f>G143*(1+L143/100)</f>
        <v>0</v>
      </c>
      <c r="N143" s="246">
        <v>0</v>
      </c>
      <c r="O143" s="246">
        <f>ROUND(E143*N143,2)</f>
        <v>0</v>
      </c>
      <c r="P143" s="246">
        <v>0</v>
      </c>
      <c r="Q143" s="246">
        <f>ROUND(E143*P143,2)</f>
        <v>0</v>
      </c>
      <c r="R143" s="248"/>
      <c r="S143" s="248" t="s">
        <v>145</v>
      </c>
      <c r="T143" s="249" t="s">
        <v>146</v>
      </c>
      <c r="U143" s="224">
        <v>0.01</v>
      </c>
      <c r="V143" s="224">
        <f>ROUND(E143*U143,2)</f>
        <v>1.4</v>
      </c>
      <c r="W143" s="224"/>
      <c r="X143" s="224" t="s">
        <v>155</v>
      </c>
      <c r="Y143" s="224" t="s">
        <v>148</v>
      </c>
      <c r="Z143" s="213"/>
      <c r="AA143" s="213"/>
      <c r="AB143" s="213"/>
      <c r="AC143" s="213"/>
      <c r="AD143" s="213"/>
      <c r="AE143" s="213"/>
      <c r="AF143" s="213"/>
      <c r="AG143" s="213" t="s">
        <v>318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43">
        <v>77</v>
      </c>
      <c r="B144" s="244" t="s">
        <v>334</v>
      </c>
      <c r="C144" s="255" t="s">
        <v>335</v>
      </c>
      <c r="D144" s="245" t="s">
        <v>168</v>
      </c>
      <c r="E144" s="246">
        <v>140</v>
      </c>
      <c r="F144" s="247"/>
      <c r="G144" s="248">
        <f>ROUND(E144*F144,2)</f>
        <v>0</v>
      </c>
      <c r="H144" s="247"/>
      <c r="I144" s="248">
        <f>ROUND(E144*H144,2)</f>
        <v>0</v>
      </c>
      <c r="J144" s="247"/>
      <c r="K144" s="248">
        <f>ROUND(E144*J144,2)</f>
        <v>0</v>
      </c>
      <c r="L144" s="248">
        <v>21</v>
      </c>
      <c r="M144" s="248">
        <f>G144*(1+L144/100)</f>
        <v>0</v>
      </c>
      <c r="N144" s="246">
        <v>0</v>
      </c>
      <c r="O144" s="246">
        <f>ROUND(E144*N144,2)</f>
        <v>0</v>
      </c>
      <c r="P144" s="246">
        <v>0</v>
      </c>
      <c r="Q144" s="246">
        <f>ROUND(E144*P144,2)</f>
        <v>0</v>
      </c>
      <c r="R144" s="248"/>
      <c r="S144" s="248" t="s">
        <v>145</v>
      </c>
      <c r="T144" s="249" t="s">
        <v>146</v>
      </c>
      <c r="U144" s="224">
        <v>8.3300000000000006E-3</v>
      </c>
      <c r="V144" s="224">
        <f>ROUND(E144*U144,2)</f>
        <v>1.17</v>
      </c>
      <c r="W144" s="224"/>
      <c r="X144" s="224" t="s">
        <v>155</v>
      </c>
      <c r="Y144" s="224" t="s">
        <v>148</v>
      </c>
      <c r="Z144" s="213"/>
      <c r="AA144" s="213"/>
      <c r="AB144" s="213"/>
      <c r="AC144" s="213"/>
      <c r="AD144" s="213"/>
      <c r="AE144" s="213"/>
      <c r="AF144" s="213"/>
      <c r="AG144" s="213" t="s">
        <v>318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43">
        <v>78</v>
      </c>
      <c r="B145" s="244" t="s">
        <v>336</v>
      </c>
      <c r="C145" s="255" t="s">
        <v>337</v>
      </c>
      <c r="D145" s="245" t="s">
        <v>168</v>
      </c>
      <c r="E145" s="246">
        <v>140</v>
      </c>
      <c r="F145" s="247"/>
      <c r="G145" s="248">
        <f>ROUND(E145*F145,2)</f>
        <v>0</v>
      </c>
      <c r="H145" s="247"/>
      <c r="I145" s="248">
        <f>ROUND(E145*H145,2)</f>
        <v>0</v>
      </c>
      <c r="J145" s="247"/>
      <c r="K145" s="248">
        <f>ROUND(E145*J145,2)</f>
        <v>0</v>
      </c>
      <c r="L145" s="248">
        <v>21</v>
      </c>
      <c r="M145" s="248">
        <f>G145*(1+L145/100)</f>
        <v>0</v>
      </c>
      <c r="N145" s="246">
        <v>0</v>
      </c>
      <c r="O145" s="246">
        <f>ROUND(E145*N145,2)</f>
        <v>0</v>
      </c>
      <c r="P145" s="246">
        <v>0</v>
      </c>
      <c r="Q145" s="246">
        <f>ROUND(E145*P145,2)</f>
        <v>0</v>
      </c>
      <c r="R145" s="248"/>
      <c r="S145" s="248" t="s">
        <v>145</v>
      </c>
      <c r="T145" s="249" t="s">
        <v>146</v>
      </c>
      <c r="U145" s="224">
        <v>0.10199999999999999</v>
      </c>
      <c r="V145" s="224">
        <f>ROUND(E145*U145,2)</f>
        <v>14.28</v>
      </c>
      <c r="W145" s="224"/>
      <c r="X145" s="224" t="s">
        <v>155</v>
      </c>
      <c r="Y145" s="224" t="s">
        <v>148</v>
      </c>
      <c r="Z145" s="213"/>
      <c r="AA145" s="213"/>
      <c r="AB145" s="213"/>
      <c r="AC145" s="213"/>
      <c r="AD145" s="213"/>
      <c r="AE145" s="213"/>
      <c r="AF145" s="213"/>
      <c r="AG145" s="213" t="s">
        <v>318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43">
        <v>79</v>
      </c>
      <c r="B146" s="244" t="s">
        <v>338</v>
      </c>
      <c r="C146" s="255" t="s">
        <v>339</v>
      </c>
      <c r="D146" s="245" t="s">
        <v>168</v>
      </c>
      <c r="E146" s="246">
        <v>140</v>
      </c>
      <c r="F146" s="247"/>
      <c r="G146" s="248">
        <f>ROUND(E146*F146,2)</f>
        <v>0</v>
      </c>
      <c r="H146" s="247"/>
      <c r="I146" s="248">
        <f>ROUND(E146*H146,2)</f>
        <v>0</v>
      </c>
      <c r="J146" s="247"/>
      <c r="K146" s="248">
        <f>ROUND(E146*J146,2)</f>
        <v>0</v>
      </c>
      <c r="L146" s="248">
        <v>21</v>
      </c>
      <c r="M146" s="248">
        <f>G146*(1+L146/100)</f>
        <v>0</v>
      </c>
      <c r="N146" s="246">
        <v>8.0000000000000007E-5</v>
      </c>
      <c r="O146" s="246">
        <f>ROUND(E146*N146,2)</f>
        <v>0.01</v>
      </c>
      <c r="P146" s="246">
        <v>0</v>
      </c>
      <c r="Q146" s="246">
        <f>ROUND(E146*P146,2)</f>
        <v>0</v>
      </c>
      <c r="R146" s="248"/>
      <c r="S146" s="248" t="s">
        <v>285</v>
      </c>
      <c r="T146" s="249" t="s">
        <v>286</v>
      </c>
      <c r="U146" s="224">
        <v>0</v>
      </c>
      <c r="V146" s="224">
        <f>ROUND(E146*U146,2)</f>
        <v>0</v>
      </c>
      <c r="W146" s="224"/>
      <c r="X146" s="224" t="s">
        <v>287</v>
      </c>
      <c r="Y146" s="224" t="s">
        <v>148</v>
      </c>
      <c r="Z146" s="213"/>
      <c r="AA146" s="213"/>
      <c r="AB146" s="213"/>
      <c r="AC146" s="213"/>
      <c r="AD146" s="213"/>
      <c r="AE146" s="213"/>
      <c r="AF146" s="213"/>
      <c r="AG146" s="213" t="s">
        <v>288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x14ac:dyDescent="0.2">
      <c r="A147" s="227" t="s">
        <v>139</v>
      </c>
      <c r="B147" s="228" t="s">
        <v>107</v>
      </c>
      <c r="C147" s="252" t="s">
        <v>108</v>
      </c>
      <c r="D147" s="229"/>
      <c r="E147" s="230"/>
      <c r="F147" s="231"/>
      <c r="G147" s="231">
        <f>SUMIF(AG148:AG154,"&lt;&gt;NOR",G148:G154)</f>
        <v>0</v>
      </c>
      <c r="H147" s="231"/>
      <c r="I147" s="231">
        <f>SUM(I148:I154)</f>
        <v>0</v>
      </c>
      <c r="J147" s="231"/>
      <c r="K147" s="231">
        <f>SUM(K148:K154)</f>
        <v>0</v>
      </c>
      <c r="L147" s="231"/>
      <c r="M147" s="231">
        <f>SUM(M148:M154)</f>
        <v>0</v>
      </c>
      <c r="N147" s="230"/>
      <c r="O147" s="230">
        <f>SUM(O148:O154)</f>
        <v>0</v>
      </c>
      <c r="P147" s="230"/>
      <c r="Q147" s="230">
        <f>SUM(Q148:Q154)</f>
        <v>0</v>
      </c>
      <c r="R147" s="231"/>
      <c r="S147" s="231"/>
      <c r="T147" s="232"/>
      <c r="U147" s="226"/>
      <c r="V147" s="226">
        <f>SUM(V148:V154)</f>
        <v>3.4499999999999997</v>
      </c>
      <c r="W147" s="226"/>
      <c r="X147" s="226"/>
      <c r="Y147" s="226"/>
      <c r="AG147" t="s">
        <v>140</v>
      </c>
    </row>
    <row r="148" spans="1:60" outlineLevel="1" x14ac:dyDescent="0.2">
      <c r="A148" s="243">
        <v>80</v>
      </c>
      <c r="B148" s="244" t="s">
        <v>340</v>
      </c>
      <c r="C148" s="255" t="s">
        <v>341</v>
      </c>
      <c r="D148" s="245" t="s">
        <v>252</v>
      </c>
      <c r="E148" s="246">
        <v>1.4196</v>
      </c>
      <c r="F148" s="247"/>
      <c r="G148" s="248">
        <f>ROUND(E148*F148,2)</f>
        <v>0</v>
      </c>
      <c r="H148" s="247"/>
      <c r="I148" s="248">
        <f>ROUND(E148*H148,2)</f>
        <v>0</v>
      </c>
      <c r="J148" s="247"/>
      <c r="K148" s="248">
        <f>ROUND(E148*J148,2)</f>
        <v>0</v>
      </c>
      <c r="L148" s="248">
        <v>21</v>
      </c>
      <c r="M148" s="248">
        <f>G148*(1+L148/100)</f>
        <v>0</v>
      </c>
      <c r="N148" s="246">
        <v>0</v>
      </c>
      <c r="O148" s="246">
        <f>ROUND(E148*N148,2)</f>
        <v>0</v>
      </c>
      <c r="P148" s="246">
        <v>0</v>
      </c>
      <c r="Q148" s="246">
        <f>ROUND(E148*P148,2)</f>
        <v>0</v>
      </c>
      <c r="R148" s="248" t="s">
        <v>295</v>
      </c>
      <c r="S148" s="248" t="s">
        <v>145</v>
      </c>
      <c r="T148" s="249" t="s">
        <v>146</v>
      </c>
      <c r="U148" s="224">
        <v>0.94199999999999995</v>
      </c>
      <c r="V148" s="224">
        <f>ROUND(E148*U148,2)</f>
        <v>1.34</v>
      </c>
      <c r="W148" s="224"/>
      <c r="X148" s="224" t="s">
        <v>342</v>
      </c>
      <c r="Y148" s="224" t="s">
        <v>148</v>
      </c>
      <c r="Z148" s="213"/>
      <c r="AA148" s="213"/>
      <c r="AB148" s="213"/>
      <c r="AC148" s="213"/>
      <c r="AD148" s="213"/>
      <c r="AE148" s="213"/>
      <c r="AF148" s="213"/>
      <c r="AG148" s="213" t="s">
        <v>343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ht="22.5" outlineLevel="1" x14ac:dyDescent="0.2">
      <c r="A149" s="243">
        <v>81</v>
      </c>
      <c r="B149" s="244" t="s">
        <v>344</v>
      </c>
      <c r="C149" s="255" t="s">
        <v>345</v>
      </c>
      <c r="D149" s="245" t="s">
        <v>252</v>
      </c>
      <c r="E149" s="246">
        <v>1.4196</v>
      </c>
      <c r="F149" s="247"/>
      <c r="G149" s="248">
        <f>ROUND(E149*F149,2)</f>
        <v>0</v>
      </c>
      <c r="H149" s="247"/>
      <c r="I149" s="248">
        <f>ROUND(E149*H149,2)</f>
        <v>0</v>
      </c>
      <c r="J149" s="247"/>
      <c r="K149" s="248">
        <f>ROUND(E149*J149,2)</f>
        <v>0</v>
      </c>
      <c r="L149" s="248">
        <v>21</v>
      </c>
      <c r="M149" s="248">
        <f>G149*(1+L149/100)</f>
        <v>0</v>
      </c>
      <c r="N149" s="246">
        <v>0</v>
      </c>
      <c r="O149" s="246">
        <f>ROUND(E149*N149,2)</f>
        <v>0</v>
      </c>
      <c r="P149" s="246">
        <v>0</v>
      </c>
      <c r="Q149" s="246">
        <f>ROUND(E149*P149,2)</f>
        <v>0</v>
      </c>
      <c r="R149" s="248" t="s">
        <v>295</v>
      </c>
      <c r="S149" s="248" t="s">
        <v>145</v>
      </c>
      <c r="T149" s="249" t="s">
        <v>146</v>
      </c>
      <c r="U149" s="224">
        <v>0.105</v>
      </c>
      <c r="V149" s="224">
        <f>ROUND(E149*U149,2)</f>
        <v>0.15</v>
      </c>
      <c r="W149" s="224"/>
      <c r="X149" s="224" t="s">
        <v>342</v>
      </c>
      <c r="Y149" s="224" t="s">
        <v>148</v>
      </c>
      <c r="Z149" s="213"/>
      <c r="AA149" s="213"/>
      <c r="AB149" s="213"/>
      <c r="AC149" s="213"/>
      <c r="AD149" s="213"/>
      <c r="AE149" s="213"/>
      <c r="AF149" s="213"/>
      <c r="AG149" s="213" t="s">
        <v>343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 x14ac:dyDescent="0.2">
      <c r="A150" s="234">
        <v>82</v>
      </c>
      <c r="B150" s="235" t="s">
        <v>346</v>
      </c>
      <c r="C150" s="253" t="s">
        <v>347</v>
      </c>
      <c r="D150" s="236" t="s">
        <v>252</v>
      </c>
      <c r="E150" s="237">
        <v>1.4196</v>
      </c>
      <c r="F150" s="238"/>
      <c r="G150" s="239">
        <f>ROUND(E150*F150,2)</f>
        <v>0</v>
      </c>
      <c r="H150" s="238"/>
      <c r="I150" s="239">
        <f>ROUND(E150*H150,2)</f>
        <v>0</v>
      </c>
      <c r="J150" s="238"/>
      <c r="K150" s="239">
        <f>ROUND(E150*J150,2)</f>
        <v>0</v>
      </c>
      <c r="L150" s="239">
        <v>21</v>
      </c>
      <c r="M150" s="239">
        <f>G150*(1+L150/100)</f>
        <v>0</v>
      </c>
      <c r="N150" s="237">
        <v>0</v>
      </c>
      <c r="O150" s="237">
        <f>ROUND(E150*N150,2)</f>
        <v>0</v>
      </c>
      <c r="P150" s="237">
        <v>0</v>
      </c>
      <c r="Q150" s="237">
        <f>ROUND(E150*P150,2)</f>
        <v>0</v>
      </c>
      <c r="R150" s="239" t="s">
        <v>348</v>
      </c>
      <c r="S150" s="239" t="s">
        <v>145</v>
      </c>
      <c r="T150" s="240" t="s">
        <v>146</v>
      </c>
      <c r="U150" s="224">
        <v>0.68799999999999994</v>
      </c>
      <c r="V150" s="224">
        <f>ROUND(E150*U150,2)</f>
        <v>0.98</v>
      </c>
      <c r="W150" s="224"/>
      <c r="X150" s="224" t="s">
        <v>342</v>
      </c>
      <c r="Y150" s="224" t="s">
        <v>148</v>
      </c>
      <c r="Z150" s="213"/>
      <c r="AA150" s="213"/>
      <c r="AB150" s="213"/>
      <c r="AC150" s="213"/>
      <c r="AD150" s="213"/>
      <c r="AE150" s="213"/>
      <c r="AF150" s="213"/>
      <c r="AG150" s="213" t="s">
        <v>343</v>
      </c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2" x14ac:dyDescent="0.2">
      <c r="A151" s="220"/>
      <c r="B151" s="221"/>
      <c r="C151" s="254" t="s">
        <v>349</v>
      </c>
      <c r="D151" s="242"/>
      <c r="E151" s="242"/>
      <c r="F151" s="242"/>
      <c r="G151" s="242"/>
      <c r="H151" s="224"/>
      <c r="I151" s="224"/>
      <c r="J151" s="224"/>
      <c r="K151" s="224"/>
      <c r="L151" s="224"/>
      <c r="M151" s="224"/>
      <c r="N151" s="223"/>
      <c r="O151" s="223"/>
      <c r="P151" s="223"/>
      <c r="Q151" s="223"/>
      <c r="R151" s="224"/>
      <c r="S151" s="224"/>
      <c r="T151" s="224"/>
      <c r="U151" s="224"/>
      <c r="V151" s="224"/>
      <c r="W151" s="224"/>
      <c r="X151" s="224"/>
      <c r="Y151" s="224"/>
      <c r="Z151" s="213"/>
      <c r="AA151" s="213"/>
      <c r="AB151" s="213"/>
      <c r="AC151" s="213"/>
      <c r="AD151" s="213"/>
      <c r="AE151" s="213"/>
      <c r="AF151" s="213"/>
      <c r="AG151" s="213" t="s">
        <v>151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22.5" outlineLevel="1" x14ac:dyDescent="0.2">
      <c r="A152" s="243">
        <v>83</v>
      </c>
      <c r="B152" s="244" t="s">
        <v>350</v>
      </c>
      <c r="C152" s="255" t="s">
        <v>351</v>
      </c>
      <c r="D152" s="245" t="s">
        <v>252</v>
      </c>
      <c r="E152" s="246">
        <v>1.4196</v>
      </c>
      <c r="F152" s="247"/>
      <c r="G152" s="248">
        <f>ROUND(E152*F152,2)</f>
        <v>0</v>
      </c>
      <c r="H152" s="247"/>
      <c r="I152" s="248">
        <f>ROUND(E152*H152,2)</f>
        <v>0</v>
      </c>
      <c r="J152" s="247"/>
      <c r="K152" s="248">
        <f>ROUND(E152*J152,2)</f>
        <v>0</v>
      </c>
      <c r="L152" s="248">
        <v>21</v>
      </c>
      <c r="M152" s="248">
        <f>G152*(1+L152/100)</f>
        <v>0</v>
      </c>
      <c r="N152" s="246">
        <v>0</v>
      </c>
      <c r="O152" s="246">
        <f>ROUND(E152*N152,2)</f>
        <v>0</v>
      </c>
      <c r="P152" s="246">
        <v>0</v>
      </c>
      <c r="Q152" s="246">
        <f>ROUND(E152*P152,2)</f>
        <v>0</v>
      </c>
      <c r="R152" s="248" t="s">
        <v>348</v>
      </c>
      <c r="S152" s="248" t="s">
        <v>145</v>
      </c>
      <c r="T152" s="249" t="s">
        <v>146</v>
      </c>
      <c r="U152" s="224">
        <v>0.68799999999999994</v>
      </c>
      <c r="V152" s="224">
        <f>ROUND(E152*U152,2)</f>
        <v>0.98</v>
      </c>
      <c r="W152" s="224"/>
      <c r="X152" s="224" t="s">
        <v>342</v>
      </c>
      <c r="Y152" s="224" t="s">
        <v>148</v>
      </c>
      <c r="Z152" s="213"/>
      <c r="AA152" s="213"/>
      <c r="AB152" s="213"/>
      <c r="AC152" s="213"/>
      <c r="AD152" s="213"/>
      <c r="AE152" s="213"/>
      <c r="AF152" s="213"/>
      <c r="AG152" s="213" t="s">
        <v>343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43">
        <v>84</v>
      </c>
      <c r="B153" s="244" t="s">
        <v>352</v>
      </c>
      <c r="C153" s="255" t="s">
        <v>353</v>
      </c>
      <c r="D153" s="245" t="s">
        <v>252</v>
      </c>
      <c r="E153" s="246">
        <v>1.4196</v>
      </c>
      <c r="F153" s="247"/>
      <c r="G153" s="248">
        <f>ROUND(E153*F153,2)</f>
        <v>0</v>
      </c>
      <c r="H153" s="247"/>
      <c r="I153" s="248">
        <f>ROUND(E153*H153,2)</f>
        <v>0</v>
      </c>
      <c r="J153" s="247"/>
      <c r="K153" s="248">
        <f>ROUND(E153*J153,2)</f>
        <v>0</v>
      </c>
      <c r="L153" s="248">
        <v>21</v>
      </c>
      <c r="M153" s="248">
        <f>G153*(1+L153/100)</f>
        <v>0</v>
      </c>
      <c r="N153" s="246">
        <v>0</v>
      </c>
      <c r="O153" s="246">
        <f>ROUND(E153*N153,2)</f>
        <v>0</v>
      </c>
      <c r="P153" s="246">
        <v>0</v>
      </c>
      <c r="Q153" s="246">
        <f>ROUND(E153*P153,2)</f>
        <v>0</v>
      </c>
      <c r="R153" s="248" t="s">
        <v>348</v>
      </c>
      <c r="S153" s="248" t="s">
        <v>145</v>
      </c>
      <c r="T153" s="249" t="s">
        <v>146</v>
      </c>
      <c r="U153" s="224">
        <v>0</v>
      </c>
      <c r="V153" s="224">
        <f>ROUND(E153*U153,2)</f>
        <v>0</v>
      </c>
      <c r="W153" s="224"/>
      <c r="X153" s="224" t="s">
        <v>342</v>
      </c>
      <c r="Y153" s="224" t="s">
        <v>148</v>
      </c>
      <c r="Z153" s="213"/>
      <c r="AA153" s="213"/>
      <c r="AB153" s="213"/>
      <c r="AC153" s="213"/>
      <c r="AD153" s="213"/>
      <c r="AE153" s="213"/>
      <c r="AF153" s="213"/>
      <c r="AG153" s="213" t="s">
        <v>343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">
      <c r="A154" s="234">
        <v>85</v>
      </c>
      <c r="B154" s="235" t="s">
        <v>354</v>
      </c>
      <c r="C154" s="253" t="s">
        <v>355</v>
      </c>
      <c r="D154" s="236" t="s">
        <v>252</v>
      </c>
      <c r="E154" s="237">
        <v>1.4196</v>
      </c>
      <c r="F154" s="238"/>
      <c r="G154" s="239">
        <f>ROUND(E154*F154,2)</f>
        <v>0</v>
      </c>
      <c r="H154" s="238"/>
      <c r="I154" s="239">
        <f>ROUND(E154*H154,2)</f>
        <v>0</v>
      </c>
      <c r="J154" s="238"/>
      <c r="K154" s="239">
        <f>ROUND(E154*J154,2)</f>
        <v>0</v>
      </c>
      <c r="L154" s="239">
        <v>21</v>
      </c>
      <c r="M154" s="239">
        <f>G154*(1+L154/100)</f>
        <v>0</v>
      </c>
      <c r="N154" s="237">
        <v>0</v>
      </c>
      <c r="O154" s="237">
        <f>ROUND(E154*N154,2)</f>
        <v>0</v>
      </c>
      <c r="P154" s="237">
        <v>0</v>
      </c>
      <c r="Q154" s="237">
        <f>ROUND(E154*P154,2)</f>
        <v>0</v>
      </c>
      <c r="R154" s="239" t="s">
        <v>295</v>
      </c>
      <c r="S154" s="239" t="s">
        <v>145</v>
      </c>
      <c r="T154" s="240" t="s">
        <v>146</v>
      </c>
      <c r="U154" s="224">
        <v>0</v>
      </c>
      <c r="V154" s="224">
        <f>ROUND(E154*U154,2)</f>
        <v>0</v>
      </c>
      <c r="W154" s="224"/>
      <c r="X154" s="224" t="s">
        <v>342</v>
      </c>
      <c r="Y154" s="224" t="s">
        <v>148</v>
      </c>
      <c r="Z154" s="213"/>
      <c r="AA154" s="213"/>
      <c r="AB154" s="213"/>
      <c r="AC154" s="213"/>
      <c r="AD154" s="213"/>
      <c r="AE154" s="213"/>
      <c r="AF154" s="213"/>
      <c r="AG154" s="213" t="s">
        <v>343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x14ac:dyDescent="0.2">
      <c r="A155" s="3"/>
      <c r="B155" s="4"/>
      <c r="C155" s="258"/>
      <c r="D155" s="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E155">
        <v>12</v>
      </c>
      <c r="AF155">
        <v>21</v>
      </c>
      <c r="AG155" t="s">
        <v>125</v>
      </c>
    </row>
    <row r="156" spans="1:60" x14ac:dyDescent="0.2">
      <c r="A156" s="216"/>
      <c r="B156" s="217" t="s">
        <v>29</v>
      </c>
      <c r="C156" s="259"/>
      <c r="D156" s="218"/>
      <c r="E156" s="219"/>
      <c r="F156" s="219"/>
      <c r="G156" s="233">
        <f>G8+G78+G108+G111+G116+G121+G123+G128+G131+G135+G147</f>
        <v>0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E156">
        <f>SUMIF(L7:L154,AE155,G7:G154)</f>
        <v>0</v>
      </c>
      <c r="AF156">
        <f>SUMIF(L7:L154,AF155,G7:G154)</f>
        <v>0</v>
      </c>
      <c r="AG156" t="s">
        <v>356</v>
      </c>
    </row>
    <row r="157" spans="1:60" x14ac:dyDescent="0.2">
      <c r="C157" s="260"/>
      <c r="D157" s="10"/>
      <c r="AG157" t="s">
        <v>357</v>
      </c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6Be/fyr5DjPX8dlSyUVJZwH3TBLMKsqZe8u39l8ZCWFIQSVCB9ErGvBatrRdvW9ORnMGeyjMGinM3dSUjD9KFg==" saltValue="Xtl16L/oTV8ZL/XesjRoUw==" spinCount="100000" sheet="1" formatRows="0"/>
  <mergeCells count="55">
    <mergeCell ref="C151:G151"/>
    <mergeCell ref="C107:G107"/>
    <mergeCell ref="C110:G110"/>
    <mergeCell ref="C113:G113"/>
    <mergeCell ref="C115:G115"/>
    <mergeCell ref="C130:G130"/>
    <mergeCell ref="C134:G134"/>
    <mergeCell ref="C95:G95"/>
    <mergeCell ref="C97:G97"/>
    <mergeCell ref="C99:G99"/>
    <mergeCell ref="C101:G101"/>
    <mergeCell ref="C103:G103"/>
    <mergeCell ref="C105:G105"/>
    <mergeCell ref="C83:G83"/>
    <mergeCell ref="C85:G85"/>
    <mergeCell ref="C87:G87"/>
    <mergeCell ref="C89:G89"/>
    <mergeCell ref="C91:G91"/>
    <mergeCell ref="C93:G93"/>
    <mergeCell ref="C67:G67"/>
    <mergeCell ref="C69:G69"/>
    <mergeCell ref="C72:G72"/>
    <mergeCell ref="C74:G74"/>
    <mergeCell ref="C76:G76"/>
    <mergeCell ref="C81:G81"/>
    <mergeCell ref="C54:G54"/>
    <mergeCell ref="C56:G56"/>
    <mergeCell ref="C58:G58"/>
    <mergeCell ref="C60:G60"/>
    <mergeCell ref="C62:G62"/>
    <mergeCell ref="C64:G64"/>
    <mergeCell ref="C40:G40"/>
    <mergeCell ref="C42:G42"/>
    <mergeCell ref="C44:G44"/>
    <mergeCell ref="C46:G46"/>
    <mergeCell ref="C48:G48"/>
    <mergeCell ref="C52:G52"/>
    <mergeCell ref="C28:G28"/>
    <mergeCell ref="C30:G30"/>
    <mergeCell ref="C32:G32"/>
    <mergeCell ref="C34:G34"/>
    <mergeCell ref="C36:G36"/>
    <mergeCell ref="C38:G38"/>
    <mergeCell ref="C15:G15"/>
    <mergeCell ref="C18:G18"/>
    <mergeCell ref="C20:G20"/>
    <mergeCell ref="C22:G22"/>
    <mergeCell ref="C24:G24"/>
    <mergeCell ref="C26:G26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A639-A48D-43F4-9832-40EF396B9E5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8" t="s">
        <v>112</v>
      </c>
      <c r="B1" s="198"/>
      <c r="C1" s="198"/>
      <c r="D1" s="198"/>
      <c r="E1" s="198"/>
      <c r="F1" s="198"/>
      <c r="G1" s="198"/>
      <c r="AG1" t="s">
        <v>113</v>
      </c>
    </row>
    <row r="2" spans="1:60" ht="24.95" customHeight="1" x14ac:dyDescent="0.2">
      <c r="A2" s="199" t="s">
        <v>7</v>
      </c>
      <c r="B2" s="49" t="s">
        <v>41</v>
      </c>
      <c r="C2" s="202" t="s">
        <v>42</v>
      </c>
      <c r="D2" s="200"/>
      <c r="E2" s="200"/>
      <c r="F2" s="200"/>
      <c r="G2" s="201"/>
      <c r="AG2" t="s">
        <v>114</v>
      </c>
    </row>
    <row r="3" spans="1:60" ht="24.95" customHeight="1" x14ac:dyDescent="0.2">
      <c r="A3" s="199" t="s">
        <v>8</v>
      </c>
      <c r="B3" s="49" t="s">
        <v>55</v>
      </c>
      <c r="C3" s="202" t="s">
        <v>56</v>
      </c>
      <c r="D3" s="200"/>
      <c r="E3" s="200"/>
      <c r="F3" s="200"/>
      <c r="G3" s="201"/>
      <c r="AC3" s="177" t="s">
        <v>114</v>
      </c>
      <c r="AG3" t="s">
        <v>115</v>
      </c>
    </row>
    <row r="4" spans="1:60" ht="24.95" customHeight="1" x14ac:dyDescent="0.2">
      <c r="A4" s="203" t="s">
        <v>9</v>
      </c>
      <c r="B4" s="204" t="s">
        <v>59</v>
      </c>
      <c r="C4" s="205" t="s">
        <v>60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2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139</v>
      </c>
      <c r="B8" s="228" t="s">
        <v>93</v>
      </c>
      <c r="C8" s="252" t="s">
        <v>94</v>
      </c>
      <c r="D8" s="229"/>
      <c r="E8" s="230"/>
      <c r="F8" s="231"/>
      <c r="G8" s="231">
        <f>SUMIF(AG9:AG12,"&lt;&gt;NOR",G9:G12)</f>
        <v>0</v>
      </c>
      <c r="H8" s="231"/>
      <c r="I8" s="231">
        <f>SUM(I9:I12)</f>
        <v>0</v>
      </c>
      <c r="J8" s="231"/>
      <c r="K8" s="231">
        <f>SUM(K9:K12)</f>
        <v>0</v>
      </c>
      <c r="L8" s="231"/>
      <c r="M8" s="231">
        <f>SUM(M9:M12)</f>
        <v>0</v>
      </c>
      <c r="N8" s="230"/>
      <c r="O8" s="230">
        <f>SUM(O9:O12)</f>
        <v>0.01</v>
      </c>
      <c r="P8" s="230"/>
      <c r="Q8" s="230">
        <f>SUM(Q9:Q12)</f>
        <v>0</v>
      </c>
      <c r="R8" s="231"/>
      <c r="S8" s="231"/>
      <c r="T8" s="232"/>
      <c r="U8" s="226"/>
      <c r="V8" s="226">
        <f>SUM(V9:V12)</f>
        <v>0</v>
      </c>
      <c r="W8" s="226"/>
      <c r="X8" s="226"/>
      <c r="Y8" s="226"/>
      <c r="AG8" t="s">
        <v>140</v>
      </c>
    </row>
    <row r="9" spans="1:60" outlineLevel="1" x14ac:dyDescent="0.2">
      <c r="A9" s="243">
        <v>1</v>
      </c>
      <c r="B9" s="244" t="s">
        <v>358</v>
      </c>
      <c r="C9" s="255" t="s">
        <v>359</v>
      </c>
      <c r="D9" s="245" t="s">
        <v>162</v>
      </c>
      <c r="E9" s="246">
        <v>3.5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6.2E-4</v>
      </c>
      <c r="O9" s="246">
        <f>ROUND(E9*N9,2)</f>
        <v>0</v>
      </c>
      <c r="P9" s="246">
        <v>0</v>
      </c>
      <c r="Q9" s="246">
        <f>ROUND(E9*P9,2)</f>
        <v>0</v>
      </c>
      <c r="R9" s="248"/>
      <c r="S9" s="248" t="s">
        <v>285</v>
      </c>
      <c r="T9" s="249" t="s">
        <v>360</v>
      </c>
      <c r="U9" s="224">
        <v>0</v>
      </c>
      <c r="V9" s="224">
        <f>ROUND(E9*U9,2)</f>
        <v>0</v>
      </c>
      <c r="W9" s="224"/>
      <c r="X9" s="224" t="s">
        <v>155</v>
      </c>
      <c r="Y9" s="224" t="s">
        <v>148</v>
      </c>
      <c r="Z9" s="213"/>
      <c r="AA9" s="213"/>
      <c r="AB9" s="213"/>
      <c r="AC9" s="213"/>
      <c r="AD9" s="213"/>
      <c r="AE9" s="213"/>
      <c r="AF9" s="213"/>
      <c r="AG9" s="213" t="s">
        <v>312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43">
        <v>2</v>
      </c>
      <c r="B10" s="244" t="s">
        <v>361</v>
      </c>
      <c r="C10" s="255" t="s">
        <v>362</v>
      </c>
      <c r="D10" s="245" t="s">
        <v>162</v>
      </c>
      <c r="E10" s="246">
        <v>2</v>
      </c>
      <c r="F10" s="247"/>
      <c r="G10" s="248">
        <f>ROUND(E10*F10,2)</f>
        <v>0</v>
      </c>
      <c r="H10" s="247"/>
      <c r="I10" s="248">
        <f>ROUND(E10*H10,2)</f>
        <v>0</v>
      </c>
      <c r="J10" s="247"/>
      <c r="K10" s="248">
        <f>ROUND(E10*J10,2)</f>
        <v>0</v>
      </c>
      <c r="L10" s="248">
        <v>21</v>
      </c>
      <c r="M10" s="248">
        <f>G10*(1+L10/100)</f>
        <v>0</v>
      </c>
      <c r="N10" s="246">
        <v>3.2000000000000002E-3</v>
      </c>
      <c r="O10" s="246">
        <f>ROUND(E10*N10,2)</f>
        <v>0.01</v>
      </c>
      <c r="P10" s="246">
        <v>0</v>
      </c>
      <c r="Q10" s="246">
        <f>ROUND(E10*P10,2)</f>
        <v>0</v>
      </c>
      <c r="R10" s="248"/>
      <c r="S10" s="248" t="s">
        <v>285</v>
      </c>
      <c r="T10" s="249" t="s">
        <v>360</v>
      </c>
      <c r="U10" s="224">
        <v>0</v>
      </c>
      <c r="V10" s="224">
        <f>ROUND(E10*U10,2)</f>
        <v>0</v>
      </c>
      <c r="W10" s="224"/>
      <c r="X10" s="224" t="s">
        <v>287</v>
      </c>
      <c r="Y10" s="224" t="s">
        <v>148</v>
      </c>
      <c r="Z10" s="213"/>
      <c r="AA10" s="213"/>
      <c r="AB10" s="213"/>
      <c r="AC10" s="213"/>
      <c r="AD10" s="213"/>
      <c r="AE10" s="213"/>
      <c r="AF10" s="213"/>
      <c r="AG10" s="213" t="s">
        <v>288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43">
        <v>3</v>
      </c>
      <c r="B11" s="244" t="s">
        <v>363</v>
      </c>
      <c r="C11" s="255" t="s">
        <v>364</v>
      </c>
      <c r="D11" s="245" t="s">
        <v>162</v>
      </c>
      <c r="E11" s="246">
        <v>1.5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21</v>
      </c>
      <c r="M11" s="248">
        <f>G11*(1+L11/100)</f>
        <v>0</v>
      </c>
      <c r="N11" s="246">
        <v>2.3999999999999998E-3</v>
      </c>
      <c r="O11" s="246">
        <f>ROUND(E11*N11,2)</f>
        <v>0</v>
      </c>
      <c r="P11" s="246">
        <v>0</v>
      </c>
      <c r="Q11" s="246">
        <f>ROUND(E11*P11,2)</f>
        <v>0</v>
      </c>
      <c r="R11" s="248"/>
      <c r="S11" s="248" t="s">
        <v>285</v>
      </c>
      <c r="T11" s="249" t="s">
        <v>360</v>
      </c>
      <c r="U11" s="224">
        <v>0</v>
      </c>
      <c r="V11" s="224">
        <f>ROUND(E11*U11,2)</f>
        <v>0</v>
      </c>
      <c r="W11" s="224"/>
      <c r="X11" s="224" t="s">
        <v>287</v>
      </c>
      <c r="Y11" s="224" t="s">
        <v>148</v>
      </c>
      <c r="Z11" s="213"/>
      <c r="AA11" s="213"/>
      <c r="AB11" s="213"/>
      <c r="AC11" s="213"/>
      <c r="AD11" s="213"/>
      <c r="AE11" s="213"/>
      <c r="AF11" s="213"/>
      <c r="AG11" s="213" t="s">
        <v>288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43">
        <v>4</v>
      </c>
      <c r="B12" s="244" t="s">
        <v>365</v>
      </c>
      <c r="C12" s="255" t="s">
        <v>366</v>
      </c>
      <c r="D12" s="245" t="s">
        <v>0</v>
      </c>
      <c r="E12" s="246">
        <v>29.234999999999999</v>
      </c>
      <c r="F12" s="247"/>
      <c r="G12" s="248">
        <f>ROUND(E12*F12,2)</f>
        <v>0</v>
      </c>
      <c r="H12" s="247"/>
      <c r="I12" s="248">
        <f>ROUND(E12*H12,2)</f>
        <v>0</v>
      </c>
      <c r="J12" s="247"/>
      <c r="K12" s="248">
        <f>ROUND(E12*J12,2)</f>
        <v>0</v>
      </c>
      <c r="L12" s="248">
        <v>21</v>
      </c>
      <c r="M12" s="248">
        <f>G12*(1+L12/100)</f>
        <v>0</v>
      </c>
      <c r="N12" s="246">
        <v>0</v>
      </c>
      <c r="O12" s="246">
        <f>ROUND(E12*N12,2)</f>
        <v>0</v>
      </c>
      <c r="P12" s="246">
        <v>0</v>
      </c>
      <c r="Q12" s="246">
        <f>ROUND(E12*P12,2)</f>
        <v>0</v>
      </c>
      <c r="R12" s="248"/>
      <c r="S12" s="248" t="s">
        <v>285</v>
      </c>
      <c r="T12" s="249" t="s">
        <v>360</v>
      </c>
      <c r="U12" s="224">
        <v>0</v>
      </c>
      <c r="V12" s="224">
        <f>ROUND(E12*U12,2)</f>
        <v>0</v>
      </c>
      <c r="W12" s="224"/>
      <c r="X12" s="224" t="s">
        <v>155</v>
      </c>
      <c r="Y12" s="224" t="s">
        <v>148</v>
      </c>
      <c r="Z12" s="213"/>
      <c r="AA12" s="213"/>
      <c r="AB12" s="213"/>
      <c r="AC12" s="213"/>
      <c r="AD12" s="213"/>
      <c r="AE12" s="213"/>
      <c r="AF12" s="213"/>
      <c r="AG12" s="213" t="s">
        <v>312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x14ac:dyDescent="0.2">
      <c r="A13" s="227" t="s">
        <v>139</v>
      </c>
      <c r="B13" s="228" t="s">
        <v>95</v>
      </c>
      <c r="C13" s="252" t="s">
        <v>96</v>
      </c>
      <c r="D13" s="229"/>
      <c r="E13" s="230"/>
      <c r="F13" s="231"/>
      <c r="G13" s="231">
        <f>SUMIF(AG14:AG53,"&lt;&gt;NOR",G14:G53)</f>
        <v>0</v>
      </c>
      <c r="H13" s="231"/>
      <c r="I13" s="231">
        <f>SUM(I14:I53)</f>
        <v>0</v>
      </c>
      <c r="J13" s="231"/>
      <c r="K13" s="231">
        <f>SUM(K14:K53)</f>
        <v>0</v>
      </c>
      <c r="L13" s="231"/>
      <c r="M13" s="231">
        <f>SUM(M14:M53)</f>
        <v>0</v>
      </c>
      <c r="N13" s="230"/>
      <c r="O13" s="230">
        <f>SUM(O14:O53)</f>
        <v>2.9399999999999991</v>
      </c>
      <c r="P13" s="230"/>
      <c r="Q13" s="230">
        <f>SUM(Q14:Q53)</f>
        <v>0</v>
      </c>
      <c r="R13" s="231"/>
      <c r="S13" s="231"/>
      <c r="T13" s="232"/>
      <c r="U13" s="226"/>
      <c r="V13" s="226">
        <f>SUM(V14:V53)</f>
        <v>0</v>
      </c>
      <c r="W13" s="226"/>
      <c r="X13" s="226"/>
      <c r="Y13" s="226"/>
      <c r="AG13" t="s">
        <v>140</v>
      </c>
    </row>
    <row r="14" spans="1:60" outlineLevel="1" x14ac:dyDescent="0.2">
      <c r="A14" s="243">
        <v>5</v>
      </c>
      <c r="B14" s="244" t="s">
        <v>367</v>
      </c>
      <c r="C14" s="255" t="s">
        <v>368</v>
      </c>
      <c r="D14" s="245" t="s">
        <v>168</v>
      </c>
      <c r="E14" s="246">
        <v>108</v>
      </c>
      <c r="F14" s="247"/>
      <c r="G14" s="248">
        <f>ROUND(E14*F14,2)</f>
        <v>0</v>
      </c>
      <c r="H14" s="247"/>
      <c r="I14" s="248">
        <f>ROUND(E14*H14,2)</f>
        <v>0</v>
      </c>
      <c r="J14" s="247"/>
      <c r="K14" s="248">
        <f>ROUND(E14*J14,2)</f>
        <v>0</v>
      </c>
      <c r="L14" s="248">
        <v>21</v>
      </c>
      <c r="M14" s="248">
        <f>G14*(1+L14/100)</f>
        <v>0</v>
      </c>
      <c r="N14" s="246">
        <v>2.7E-4</v>
      </c>
      <c r="O14" s="246">
        <f>ROUND(E14*N14,2)</f>
        <v>0.03</v>
      </c>
      <c r="P14" s="246">
        <v>0</v>
      </c>
      <c r="Q14" s="246">
        <f>ROUND(E14*P14,2)</f>
        <v>0</v>
      </c>
      <c r="R14" s="248"/>
      <c r="S14" s="248" t="s">
        <v>285</v>
      </c>
      <c r="T14" s="249" t="s">
        <v>360</v>
      </c>
      <c r="U14" s="224">
        <v>0</v>
      </c>
      <c r="V14" s="224">
        <f>ROUND(E14*U14,2)</f>
        <v>0</v>
      </c>
      <c r="W14" s="224"/>
      <c r="X14" s="224" t="s">
        <v>155</v>
      </c>
      <c r="Y14" s="224" t="s">
        <v>148</v>
      </c>
      <c r="Z14" s="213"/>
      <c r="AA14" s="213"/>
      <c r="AB14" s="213"/>
      <c r="AC14" s="213"/>
      <c r="AD14" s="213"/>
      <c r="AE14" s="213"/>
      <c r="AF14" s="213"/>
      <c r="AG14" s="213" t="s">
        <v>312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43">
        <v>6</v>
      </c>
      <c r="B15" s="244" t="s">
        <v>369</v>
      </c>
      <c r="C15" s="255" t="s">
        <v>370</v>
      </c>
      <c r="D15" s="245" t="s">
        <v>168</v>
      </c>
      <c r="E15" s="246">
        <v>108</v>
      </c>
      <c r="F15" s="247"/>
      <c r="G15" s="248">
        <f>ROUND(E15*F15,2)</f>
        <v>0</v>
      </c>
      <c r="H15" s="247"/>
      <c r="I15" s="248">
        <f>ROUND(E15*H15,2)</f>
        <v>0</v>
      </c>
      <c r="J15" s="247"/>
      <c r="K15" s="248">
        <f>ROUND(E15*J15,2)</f>
        <v>0</v>
      </c>
      <c r="L15" s="248">
        <v>21</v>
      </c>
      <c r="M15" s="248">
        <f>G15*(1+L15/100)</f>
        <v>0</v>
      </c>
      <c r="N15" s="246">
        <v>2.1999999999999999E-2</v>
      </c>
      <c r="O15" s="246">
        <f>ROUND(E15*N15,2)</f>
        <v>2.38</v>
      </c>
      <c r="P15" s="246">
        <v>0</v>
      </c>
      <c r="Q15" s="246">
        <f>ROUND(E15*P15,2)</f>
        <v>0</v>
      </c>
      <c r="R15" s="248"/>
      <c r="S15" s="248" t="s">
        <v>285</v>
      </c>
      <c r="T15" s="249" t="s">
        <v>360</v>
      </c>
      <c r="U15" s="224">
        <v>0</v>
      </c>
      <c r="V15" s="224">
        <f>ROUND(E15*U15,2)</f>
        <v>0</v>
      </c>
      <c r="W15" s="224"/>
      <c r="X15" s="224" t="s">
        <v>287</v>
      </c>
      <c r="Y15" s="224" t="s">
        <v>148</v>
      </c>
      <c r="Z15" s="213"/>
      <c r="AA15" s="213"/>
      <c r="AB15" s="213"/>
      <c r="AC15" s="213"/>
      <c r="AD15" s="213"/>
      <c r="AE15" s="213"/>
      <c r="AF15" s="213"/>
      <c r="AG15" s="213" t="s">
        <v>288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3">
        <v>7</v>
      </c>
      <c r="B16" s="244" t="s">
        <v>371</v>
      </c>
      <c r="C16" s="255" t="s">
        <v>372</v>
      </c>
      <c r="D16" s="245" t="s">
        <v>272</v>
      </c>
      <c r="E16" s="246">
        <v>39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6">
        <v>1.6299999999999999E-3</v>
      </c>
      <c r="O16" s="246">
        <f>ROUND(E16*N16,2)</f>
        <v>0.06</v>
      </c>
      <c r="P16" s="246">
        <v>0</v>
      </c>
      <c r="Q16" s="246">
        <f>ROUND(E16*P16,2)</f>
        <v>0</v>
      </c>
      <c r="R16" s="248"/>
      <c r="S16" s="248" t="s">
        <v>285</v>
      </c>
      <c r="T16" s="249" t="s">
        <v>360</v>
      </c>
      <c r="U16" s="224">
        <v>0</v>
      </c>
      <c r="V16" s="224">
        <f>ROUND(E16*U16,2)</f>
        <v>0</v>
      </c>
      <c r="W16" s="224"/>
      <c r="X16" s="224" t="s">
        <v>155</v>
      </c>
      <c r="Y16" s="224" t="s">
        <v>148</v>
      </c>
      <c r="Z16" s="213"/>
      <c r="AA16" s="213"/>
      <c r="AB16" s="213"/>
      <c r="AC16" s="213"/>
      <c r="AD16" s="213"/>
      <c r="AE16" s="213"/>
      <c r="AF16" s="213"/>
      <c r="AG16" s="213" t="s">
        <v>312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43">
        <v>8</v>
      </c>
      <c r="B17" s="244" t="s">
        <v>373</v>
      </c>
      <c r="C17" s="255" t="s">
        <v>374</v>
      </c>
      <c r="D17" s="245" t="s">
        <v>272</v>
      </c>
      <c r="E17" s="246">
        <v>3</v>
      </c>
      <c r="F17" s="247"/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21</v>
      </c>
      <c r="M17" s="248">
        <f>G17*(1+L17/100)</f>
        <v>0</v>
      </c>
      <c r="N17" s="246">
        <v>1.6299999999999999E-3</v>
      </c>
      <c r="O17" s="246">
        <f>ROUND(E17*N17,2)</f>
        <v>0</v>
      </c>
      <c r="P17" s="246">
        <v>0</v>
      </c>
      <c r="Q17" s="246">
        <f>ROUND(E17*P17,2)</f>
        <v>0</v>
      </c>
      <c r="R17" s="248"/>
      <c r="S17" s="248" t="s">
        <v>285</v>
      </c>
      <c r="T17" s="249" t="s">
        <v>360</v>
      </c>
      <c r="U17" s="224">
        <v>0</v>
      </c>
      <c r="V17" s="224">
        <f>ROUND(E17*U17,2)</f>
        <v>0</v>
      </c>
      <c r="W17" s="224"/>
      <c r="X17" s="224" t="s">
        <v>155</v>
      </c>
      <c r="Y17" s="224" t="s">
        <v>148</v>
      </c>
      <c r="Z17" s="213"/>
      <c r="AA17" s="213"/>
      <c r="AB17" s="213"/>
      <c r="AC17" s="213"/>
      <c r="AD17" s="213"/>
      <c r="AE17" s="213"/>
      <c r="AF17" s="213"/>
      <c r="AG17" s="213" t="s">
        <v>312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43">
        <v>9</v>
      </c>
      <c r="B18" s="244" t="s">
        <v>375</v>
      </c>
      <c r="C18" s="255" t="s">
        <v>376</v>
      </c>
      <c r="D18" s="245" t="s">
        <v>168</v>
      </c>
      <c r="E18" s="246">
        <v>36</v>
      </c>
      <c r="F18" s="247"/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21</v>
      </c>
      <c r="M18" s="248">
        <f>G18*(1+L18/100)</f>
        <v>0</v>
      </c>
      <c r="N18" s="246">
        <v>2.1000000000000001E-4</v>
      </c>
      <c r="O18" s="246">
        <f>ROUND(E18*N18,2)</f>
        <v>0.01</v>
      </c>
      <c r="P18" s="246">
        <v>0</v>
      </c>
      <c r="Q18" s="246">
        <f>ROUND(E18*P18,2)</f>
        <v>0</v>
      </c>
      <c r="R18" s="248"/>
      <c r="S18" s="248" t="s">
        <v>285</v>
      </c>
      <c r="T18" s="249" t="s">
        <v>360</v>
      </c>
      <c r="U18" s="224">
        <v>0</v>
      </c>
      <c r="V18" s="224">
        <f>ROUND(E18*U18,2)</f>
        <v>0</v>
      </c>
      <c r="W18" s="224"/>
      <c r="X18" s="224" t="s">
        <v>155</v>
      </c>
      <c r="Y18" s="224" t="s">
        <v>148</v>
      </c>
      <c r="Z18" s="213"/>
      <c r="AA18" s="213"/>
      <c r="AB18" s="213"/>
      <c r="AC18" s="213"/>
      <c r="AD18" s="213"/>
      <c r="AE18" s="213"/>
      <c r="AF18" s="213"/>
      <c r="AG18" s="213" t="s">
        <v>312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43">
        <v>10</v>
      </c>
      <c r="B19" s="244" t="s">
        <v>377</v>
      </c>
      <c r="C19" s="255" t="s">
        <v>378</v>
      </c>
      <c r="D19" s="245" t="s">
        <v>168</v>
      </c>
      <c r="E19" s="246">
        <v>36</v>
      </c>
      <c r="F19" s="247"/>
      <c r="G19" s="248">
        <f>ROUND(E19*F19,2)</f>
        <v>0</v>
      </c>
      <c r="H19" s="247"/>
      <c r="I19" s="248">
        <f>ROUND(E19*H19,2)</f>
        <v>0</v>
      </c>
      <c r="J19" s="247"/>
      <c r="K19" s="248">
        <f>ROUND(E19*J19,2)</f>
        <v>0</v>
      </c>
      <c r="L19" s="248">
        <v>21</v>
      </c>
      <c r="M19" s="248">
        <f>G19*(1+L19/100)</f>
        <v>0</v>
      </c>
      <c r="N19" s="246">
        <v>9.9299999999999996E-3</v>
      </c>
      <c r="O19" s="246">
        <f>ROUND(E19*N19,2)</f>
        <v>0.36</v>
      </c>
      <c r="P19" s="246">
        <v>0</v>
      </c>
      <c r="Q19" s="246">
        <f>ROUND(E19*P19,2)</f>
        <v>0</v>
      </c>
      <c r="R19" s="248"/>
      <c r="S19" s="248" t="s">
        <v>285</v>
      </c>
      <c r="T19" s="249" t="s">
        <v>360</v>
      </c>
      <c r="U19" s="224">
        <v>0</v>
      </c>
      <c r="V19" s="224">
        <f>ROUND(E19*U19,2)</f>
        <v>0</v>
      </c>
      <c r="W19" s="224"/>
      <c r="X19" s="224" t="s">
        <v>287</v>
      </c>
      <c r="Y19" s="224" t="s">
        <v>148</v>
      </c>
      <c r="Z19" s="213"/>
      <c r="AA19" s="213"/>
      <c r="AB19" s="213"/>
      <c r="AC19" s="213"/>
      <c r="AD19" s="213"/>
      <c r="AE19" s="213"/>
      <c r="AF19" s="213"/>
      <c r="AG19" s="213" t="s">
        <v>288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43">
        <v>11</v>
      </c>
      <c r="B20" s="244" t="s">
        <v>379</v>
      </c>
      <c r="C20" s="255" t="s">
        <v>380</v>
      </c>
      <c r="D20" s="245" t="s">
        <v>272</v>
      </c>
      <c r="E20" s="246">
        <v>8</v>
      </c>
      <c r="F20" s="247"/>
      <c r="G20" s="248">
        <f>ROUND(E20*F20,2)</f>
        <v>0</v>
      </c>
      <c r="H20" s="247"/>
      <c r="I20" s="248">
        <f>ROUND(E20*H20,2)</f>
        <v>0</v>
      </c>
      <c r="J20" s="247"/>
      <c r="K20" s="248">
        <f>ROUND(E20*J20,2)</f>
        <v>0</v>
      </c>
      <c r="L20" s="248">
        <v>21</v>
      </c>
      <c r="M20" s="248">
        <f>G20*(1+L20/100)</f>
        <v>0</v>
      </c>
      <c r="N20" s="246">
        <v>1.24E-3</v>
      </c>
      <c r="O20" s="246">
        <f>ROUND(E20*N20,2)</f>
        <v>0.01</v>
      </c>
      <c r="P20" s="246">
        <v>0</v>
      </c>
      <c r="Q20" s="246">
        <f>ROUND(E20*P20,2)</f>
        <v>0</v>
      </c>
      <c r="R20" s="248"/>
      <c r="S20" s="248" t="s">
        <v>285</v>
      </c>
      <c r="T20" s="249" t="s">
        <v>360</v>
      </c>
      <c r="U20" s="224">
        <v>0</v>
      </c>
      <c r="V20" s="224">
        <f>ROUND(E20*U20,2)</f>
        <v>0</v>
      </c>
      <c r="W20" s="224"/>
      <c r="X20" s="224" t="s">
        <v>155</v>
      </c>
      <c r="Y20" s="224" t="s">
        <v>148</v>
      </c>
      <c r="Z20" s="213"/>
      <c r="AA20" s="213"/>
      <c r="AB20" s="213"/>
      <c r="AC20" s="213"/>
      <c r="AD20" s="213"/>
      <c r="AE20" s="213"/>
      <c r="AF20" s="213"/>
      <c r="AG20" s="213" t="s">
        <v>312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43">
        <v>12</v>
      </c>
      <c r="B21" s="244" t="s">
        <v>381</v>
      </c>
      <c r="C21" s="255" t="s">
        <v>382</v>
      </c>
      <c r="D21" s="245" t="s">
        <v>272</v>
      </c>
      <c r="E21" s="246">
        <v>2</v>
      </c>
      <c r="F21" s="247"/>
      <c r="G21" s="248">
        <f>ROUND(E21*F21,2)</f>
        <v>0</v>
      </c>
      <c r="H21" s="247"/>
      <c r="I21" s="248">
        <f>ROUND(E21*H21,2)</f>
        <v>0</v>
      </c>
      <c r="J21" s="247"/>
      <c r="K21" s="248">
        <f>ROUND(E21*J21,2)</f>
        <v>0</v>
      </c>
      <c r="L21" s="248">
        <v>21</v>
      </c>
      <c r="M21" s="248">
        <f>G21*(1+L21/100)</f>
        <v>0</v>
      </c>
      <c r="N21" s="246">
        <v>1.24E-3</v>
      </c>
      <c r="O21" s="246">
        <f>ROUND(E21*N21,2)</f>
        <v>0</v>
      </c>
      <c r="P21" s="246">
        <v>0</v>
      </c>
      <c r="Q21" s="246">
        <f>ROUND(E21*P21,2)</f>
        <v>0</v>
      </c>
      <c r="R21" s="248"/>
      <c r="S21" s="248" t="s">
        <v>285</v>
      </c>
      <c r="T21" s="249" t="s">
        <v>360</v>
      </c>
      <c r="U21" s="224">
        <v>0</v>
      </c>
      <c r="V21" s="224">
        <f>ROUND(E21*U21,2)</f>
        <v>0</v>
      </c>
      <c r="W21" s="224"/>
      <c r="X21" s="224" t="s">
        <v>155</v>
      </c>
      <c r="Y21" s="224" t="s">
        <v>148</v>
      </c>
      <c r="Z21" s="213"/>
      <c r="AA21" s="213"/>
      <c r="AB21" s="213"/>
      <c r="AC21" s="213"/>
      <c r="AD21" s="213"/>
      <c r="AE21" s="213"/>
      <c r="AF21" s="213"/>
      <c r="AG21" s="213" t="s">
        <v>312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43">
        <v>13</v>
      </c>
      <c r="B22" s="244" t="s">
        <v>383</v>
      </c>
      <c r="C22" s="255" t="s">
        <v>384</v>
      </c>
      <c r="D22" s="245" t="s">
        <v>385</v>
      </c>
      <c r="E22" s="246">
        <v>8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0</v>
      </c>
      <c r="O22" s="246">
        <f>ROUND(E22*N22,2)</f>
        <v>0</v>
      </c>
      <c r="P22" s="246">
        <v>0</v>
      </c>
      <c r="Q22" s="246">
        <f>ROUND(E22*P22,2)</f>
        <v>0</v>
      </c>
      <c r="R22" s="248"/>
      <c r="S22" s="248" t="s">
        <v>285</v>
      </c>
      <c r="T22" s="249" t="s">
        <v>360</v>
      </c>
      <c r="U22" s="224">
        <v>0</v>
      </c>
      <c r="V22" s="224">
        <f>ROUND(E22*U22,2)</f>
        <v>0</v>
      </c>
      <c r="W22" s="224"/>
      <c r="X22" s="224" t="s">
        <v>287</v>
      </c>
      <c r="Y22" s="224" t="s">
        <v>148</v>
      </c>
      <c r="Z22" s="213"/>
      <c r="AA22" s="213"/>
      <c r="AB22" s="213"/>
      <c r="AC22" s="213"/>
      <c r="AD22" s="213"/>
      <c r="AE22" s="213"/>
      <c r="AF22" s="213"/>
      <c r="AG22" s="213" t="s">
        <v>288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43">
        <v>14</v>
      </c>
      <c r="B23" s="244" t="s">
        <v>386</v>
      </c>
      <c r="C23" s="255" t="s">
        <v>387</v>
      </c>
      <c r="D23" s="245" t="s">
        <v>385</v>
      </c>
      <c r="E23" s="246">
        <v>3</v>
      </c>
      <c r="F23" s="247"/>
      <c r="G23" s="248">
        <f>ROUND(E23*F23,2)</f>
        <v>0</v>
      </c>
      <c r="H23" s="247"/>
      <c r="I23" s="248">
        <f>ROUND(E23*H23,2)</f>
        <v>0</v>
      </c>
      <c r="J23" s="247"/>
      <c r="K23" s="248">
        <f>ROUND(E23*J23,2)</f>
        <v>0</v>
      </c>
      <c r="L23" s="248">
        <v>21</v>
      </c>
      <c r="M23" s="248">
        <f>G23*(1+L23/100)</f>
        <v>0</v>
      </c>
      <c r="N23" s="246">
        <v>0</v>
      </c>
      <c r="O23" s="246">
        <f>ROUND(E23*N23,2)</f>
        <v>0</v>
      </c>
      <c r="P23" s="246">
        <v>0</v>
      </c>
      <c r="Q23" s="246">
        <f>ROUND(E23*P23,2)</f>
        <v>0</v>
      </c>
      <c r="R23" s="248"/>
      <c r="S23" s="248" t="s">
        <v>285</v>
      </c>
      <c r="T23" s="249" t="s">
        <v>360</v>
      </c>
      <c r="U23" s="224">
        <v>0</v>
      </c>
      <c r="V23" s="224">
        <f>ROUND(E23*U23,2)</f>
        <v>0</v>
      </c>
      <c r="W23" s="224"/>
      <c r="X23" s="224" t="s">
        <v>287</v>
      </c>
      <c r="Y23" s="224" t="s">
        <v>148</v>
      </c>
      <c r="Z23" s="213"/>
      <c r="AA23" s="213"/>
      <c r="AB23" s="213"/>
      <c r="AC23" s="213"/>
      <c r="AD23" s="213"/>
      <c r="AE23" s="213"/>
      <c r="AF23" s="213"/>
      <c r="AG23" s="213" t="s">
        <v>288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43">
        <v>15</v>
      </c>
      <c r="B24" s="244" t="s">
        <v>388</v>
      </c>
      <c r="C24" s="255" t="s">
        <v>389</v>
      </c>
      <c r="D24" s="245" t="s">
        <v>385</v>
      </c>
      <c r="E24" s="246">
        <v>2</v>
      </c>
      <c r="F24" s="247"/>
      <c r="G24" s="248">
        <f>ROUND(E24*F24,2)</f>
        <v>0</v>
      </c>
      <c r="H24" s="247"/>
      <c r="I24" s="248">
        <f>ROUND(E24*H24,2)</f>
        <v>0</v>
      </c>
      <c r="J24" s="247"/>
      <c r="K24" s="248">
        <f>ROUND(E24*J24,2)</f>
        <v>0</v>
      </c>
      <c r="L24" s="248">
        <v>21</v>
      </c>
      <c r="M24" s="248">
        <f>G24*(1+L24/100)</f>
        <v>0</v>
      </c>
      <c r="N24" s="246">
        <v>0</v>
      </c>
      <c r="O24" s="246">
        <f>ROUND(E24*N24,2)</f>
        <v>0</v>
      </c>
      <c r="P24" s="246">
        <v>0</v>
      </c>
      <c r="Q24" s="246">
        <f>ROUND(E24*P24,2)</f>
        <v>0</v>
      </c>
      <c r="R24" s="248"/>
      <c r="S24" s="248" t="s">
        <v>285</v>
      </c>
      <c r="T24" s="249" t="s">
        <v>360</v>
      </c>
      <c r="U24" s="224">
        <v>0</v>
      </c>
      <c r="V24" s="224">
        <f>ROUND(E24*U24,2)</f>
        <v>0</v>
      </c>
      <c r="W24" s="224"/>
      <c r="X24" s="224" t="s">
        <v>287</v>
      </c>
      <c r="Y24" s="224" t="s">
        <v>148</v>
      </c>
      <c r="Z24" s="213"/>
      <c r="AA24" s="213"/>
      <c r="AB24" s="213"/>
      <c r="AC24" s="213"/>
      <c r="AD24" s="213"/>
      <c r="AE24" s="213"/>
      <c r="AF24" s="213"/>
      <c r="AG24" s="213" t="s">
        <v>288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43">
        <v>16</v>
      </c>
      <c r="B25" s="244" t="s">
        <v>390</v>
      </c>
      <c r="C25" s="255" t="s">
        <v>391</v>
      </c>
      <c r="D25" s="245" t="s">
        <v>385</v>
      </c>
      <c r="E25" s="246">
        <v>1</v>
      </c>
      <c r="F25" s="247"/>
      <c r="G25" s="248">
        <f>ROUND(E25*F25,2)</f>
        <v>0</v>
      </c>
      <c r="H25" s="247"/>
      <c r="I25" s="248">
        <f>ROUND(E25*H25,2)</f>
        <v>0</v>
      </c>
      <c r="J25" s="247"/>
      <c r="K25" s="248">
        <f>ROUND(E25*J25,2)</f>
        <v>0</v>
      </c>
      <c r="L25" s="248">
        <v>21</v>
      </c>
      <c r="M25" s="248">
        <f>G25*(1+L25/100)</f>
        <v>0</v>
      </c>
      <c r="N25" s="246">
        <v>0</v>
      </c>
      <c r="O25" s="246">
        <f>ROUND(E25*N25,2)</f>
        <v>0</v>
      </c>
      <c r="P25" s="246">
        <v>0</v>
      </c>
      <c r="Q25" s="246">
        <f>ROUND(E25*P25,2)</f>
        <v>0</v>
      </c>
      <c r="R25" s="248"/>
      <c r="S25" s="248" t="s">
        <v>285</v>
      </c>
      <c r="T25" s="249" t="s">
        <v>360</v>
      </c>
      <c r="U25" s="224">
        <v>0</v>
      </c>
      <c r="V25" s="224">
        <f>ROUND(E25*U25,2)</f>
        <v>0</v>
      </c>
      <c r="W25" s="224"/>
      <c r="X25" s="224" t="s">
        <v>287</v>
      </c>
      <c r="Y25" s="224" t="s">
        <v>148</v>
      </c>
      <c r="Z25" s="213"/>
      <c r="AA25" s="213"/>
      <c r="AB25" s="213"/>
      <c r="AC25" s="213"/>
      <c r="AD25" s="213"/>
      <c r="AE25" s="213"/>
      <c r="AF25" s="213"/>
      <c r="AG25" s="213" t="s">
        <v>288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43">
        <v>17</v>
      </c>
      <c r="B26" s="244" t="s">
        <v>392</v>
      </c>
      <c r="C26" s="255" t="s">
        <v>393</v>
      </c>
      <c r="D26" s="245" t="s">
        <v>385</v>
      </c>
      <c r="E26" s="246">
        <v>2</v>
      </c>
      <c r="F26" s="247"/>
      <c r="G26" s="248">
        <f>ROUND(E26*F26,2)</f>
        <v>0</v>
      </c>
      <c r="H26" s="247"/>
      <c r="I26" s="248">
        <f>ROUND(E26*H26,2)</f>
        <v>0</v>
      </c>
      <c r="J26" s="247"/>
      <c r="K26" s="248">
        <f>ROUND(E26*J26,2)</f>
        <v>0</v>
      </c>
      <c r="L26" s="248">
        <v>21</v>
      </c>
      <c r="M26" s="248">
        <f>G26*(1+L26/100)</f>
        <v>0</v>
      </c>
      <c r="N26" s="246">
        <v>0</v>
      </c>
      <c r="O26" s="246">
        <f>ROUND(E26*N26,2)</f>
        <v>0</v>
      </c>
      <c r="P26" s="246">
        <v>0</v>
      </c>
      <c r="Q26" s="246">
        <f>ROUND(E26*P26,2)</f>
        <v>0</v>
      </c>
      <c r="R26" s="248"/>
      <c r="S26" s="248" t="s">
        <v>285</v>
      </c>
      <c r="T26" s="249" t="s">
        <v>360</v>
      </c>
      <c r="U26" s="224">
        <v>0</v>
      </c>
      <c r="V26" s="224">
        <f>ROUND(E26*U26,2)</f>
        <v>0</v>
      </c>
      <c r="W26" s="224"/>
      <c r="X26" s="224" t="s">
        <v>287</v>
      </c>
      <c r="Y26" s="224" t="s">
        <v>148</v>
      </c>
      <c r="Z26" s="213"/>
      <c r="AA26" s="213"/>
      <c r="AB26" s="213"/>
      <c r="AC26" s="213"/>
      <c r="AD26" s="213"/>
      <c r="AE26" s="213"/>
      <c r="AF26" s="213"/>
      <c r="AG26" s="213" t="s">
        <v>288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43">
        <v>18</v>
      </c>
      <c r="B27" s="244" t="s">
        <v>394</v>
      </c>
      <c r="C27" s="255" t="s">
        <v>395</v>
      </c>
      <c r="D27" s="245" t="s">
        <v>385</v>
      </c>
      <c r="E27" s="246">
        <v>2</v>
      </c>
      <c r="F27" s="247"/>
      <c r="G27" s="248">
        <f>ROUND(E27*F27,2)</f>
        <v>0</v>
      </c>
      <c r="H27" s="247"/>
      <c r="I27" s="248">
        <f>ROUND(E27*H27,2)</f>
        <v>0</v>
      </c>
      <c r="J27" s="247"/>
      <c r="K27" s="248">
        <f>ROUND(E27*J27,2)</f>
        <v>0</v>
      </c>
      <c r="L27" s="248">
        <v>21</v>
      </c>
      <c r="M27" s="248">
        <f>G27*(1+L27/100)</f>
        <v>0</v>
      </c>
      <c r="N27" s="246">
        <v>0</v>
      </c>
      <c r="O27" s="246">
        <f>ROUND(E27*N27,2)</f>
        <v>0</v>
      </c>
      <c r="P27" s="246">
        <v>0</v>
      </c>
      <c r="Q27" s="246">
        <f>ROUND(E27*P27,2)</f>
        <v>0</v>
      </c>
      <c r="R27" s="248"/>
      <c r="S27" s="248" t="s">
        <v>285</v>
      </c>
      <c r="T27" s="249" t="s">
        <v>360</v>
      </c>
      <c r="U27" s="224">
        <v>0</v>
      </c>
      <c r="V27" s="224">
        <f>ROUND(E27*U27,2)</f>
        <v>0</v>
      </c>
      <c r="W27" s="224"/>
      <c r="X27" s="224" t="s">
        <v>287</v>
      </c>
      <c r="Y27" s="224" t="s">
        <v>148</v>
      </c>
      <c r="Z27" s="213"/>
      <c r="AA27" s="213"/>
      <c r="AB27" s="213"/>
      <c r="AC27" s="213"/>
      <c r="AD27" s="213"/>
      <c r="AE27" s="213"/>
      <c r="AF27" s="213"/>
      <c r="AG27" s="213" t="s">
        <v>288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43">
        <v>19</v>
      </c>
      <c r="B28" s="244" t="s">
        <v>396</v>
      </c>
      <c r="C28" s="255" t="s">
        <v>397</v>
      </c>
      <c r="D28" s="245" t="s">
        <v>385</v>
      </c>
      <c r="E28" s="246">
        <v>2</v>
      </c>
      <c r="F28" s="247"/>
      <c r="G28" s="248">
        <f>ROUND(E28*F28,2)</f>
        <v>0</v>
      </c>
      <c r="H28" s="247"/>
      <c r="I28" s="248">
        <f>ROUND(E28*H28,2)</f>
        <v>0</v>
      </c>
      <c r="J28" s="247"/>
      <c r="K28" s="248">
        <f>ROUND(E28*J28,2)</f>
        <v>0</v>
      </c>
      <c r="L28" s="248">
        <v>21</v>
      </c>
      <c r="M28" s="248">
        <f>G28*(1+L28/100)</f>
        <v>0</v>
      </c>
      <c r="N28" s="246">
        <v>0</v>
      </c>
      <c r="O28" s="246">
        <f>ROUND(E28*N28,2)</f>
        <v>0</v>
      </c>
      <c r="P28" s="246">
        <v>0</v>
      </c>
      <c r="Q28" s="246">
        <f>ROUND(E28*P28,2)</f>
        <v>0</v>
      </c>
      <c r="R28" s="248"/>
      <c r="S28" s="248" t="s">
        <v>285</v>
      </c>
      <c r="T28" s="249" t="s">
        <v>360</v>
      </c>
      <c r="U28" s="224">
        <v>0</v>
      </c>
      <c r="V28" s="224">
        <f>ROUND(E28*U28,2)</f>
        <v>0</v>
      </c>
      <c r="W28" s="224"/>
      <c r="X28" s="224" t="s">
        <v>287</v>
      </c>
      <c r="Y28" s="224" t="s">
        <v>148</v>
      </c>
      <c r="Z28" s="213"/>
      <c r="AA28" s="213"/>
      <c r="AB28" s="213"/>
      <c r="AC28" s="213"/>
      <c r="AD28" s="213"/>
      <c r="AE28" s="213"/>
      <c r="AF28" s="213"/>
      <c r="AG28" s="213" t="s">
        <v>288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43">
        <v>20</v>
      </c>
      <c r="B29" s="244" t="s">
        <v>398</v>
      </c>
      <c r="C29" s="255" t="s">
        <v>399</v>
      </c>
      <c r="D29" s="245" t="s">
        <v>385</v>
      </c>
      <c r="E29" s="246">
        <v>2</v>
      </c>
      <c r="F29" s="247"/>
      <c r="G29" s="248">
        <f>ROUND(E29*F29,2)</f>
        <v>0</v>
      </c>
      <c r="H29" s="247"/>
      <c r="I29" s="248">
        <f>ROUND(E29*H29,2)</f>
        <v>0</v>
      </c>
      <c r="J29" s="247"/>
      <c r="K29" s="248">
        <f>ROUND(E29*J29,2)</f>
        <v>0</v>
      </c>
      <c r="L29" s="248">
        <v>21</v>
      </c>
      <c r="M29" s="248">
        <f>G29*(1+L29/100)</f>
        <v>0</v>
      </c>
      <c r="N29" s="246">
        <v>0</v>
      </c>
      <c r="O29" s="246">
        <f>ROUND(E29*N29,2)</f>
        <v>0</v>
      </c>
      <c r="P29" s="246">
        <v>0</v>
      </c>
      <c r="Q29" s="246">
        <f>ROUND(E29*P29,2)</f>
        <v>0</v>
      </c>
      <c r="R29" s="248"/>
      <c r="S29" s="248" t="s">
        <v>285</v>
      </c>
      <c r="T29" s="249" t="s">
        <v>360</v>
      </c>
      <c r="U29" s="224">
        <v>0</v>
      </c>
      <c r="V29" s="224">
        <f>ROUND(E29*U29,2)</f>
        <v>0</v>
      </c>
      <c r="W29" s="224"/>
      <c r="X29" s="224" t="s">
        <v>287</v>
      </c>
      <c r="Y29" s="224" t="s">
        <v>148</v>
      </c>
      <c r="Z29" s="213"/>
      <c r="AA29" s="213"/>
      <c r="AB29" s="213"/>
      <c r="AC29" s="213"/>
      <c r="AD29" s="213"/>
      <c r="AE29" s="213"/>
      <c r="AF29" s="213"/>
      <c r="AG29" s="213" t="s">
        <v>288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">
      <c r="A30" s="243">
        <v>21</v>
      </c>
      <c r="B30" s="244" t="s">
        <v>400</v>
      </c>
      <c r="C30" s="255" t="s">
        <v>401</v>
      </c>
      <c r="D30" s="245" t="s">
        <v>385</v>
      </c>
      <c r="E30" s="246">
        <v>2</v>
      </c>
      <c r="F30" s="247"/>
      <c r="G30" s="248">
        <f>ROUND(E30*F30,2)</f>
        <v>0</v>
      </c>
      <c r="H30" s="247"/>
      <c r="I30" s="248">
        <f>ROUND(E30*H30,2)</f>
        <v>0</v>
      </c>
      <c r="J30" s="247"/>
      <c r="K30" s="248">
        <f>ROUND(E30*J30,2)</f>
        <v>0</v>
      </c>
      <c r="L30" s="248">
        <v>21</v>
      </c>
      <c r="M30" s="248">
        <f>G30*(1+L30/100)</f>
        <v>0</v>
      </c>
      <c r="N30" s="246">
        <v>0</v>
      </c>
      <c r="O30" s="246">
        <f>ROUND(E30*N30,2)</f>
        <v>0</v>
      </c>
      <c r="P30" s="246">
        <v>0</v>
      </c>
      <c r="Q30" s="246">
        <f>ROUND(E30*P30,2)</f>
        <v>0</v>
      </c>
      <c r="R30" s="248"/>
      <c r="S30" s="248" t="s">
        <v>285</v>
      </c>
      <c r="T30" s="249" t="s">
        <v>360</v>
      </c>
      <c r="U30" s="224">
        <v>0</v>
      </c>
      <c r="V30" s="224">
        <f>ROUND(E30*U30,2)</f>
        <v>0</v>
      </c>
      <c r="W30" s="224"/>
      <c r="X30" s="224" t="s">
        <v>287</v>
      </c>
      <c r="Y30" s="224" t="s">
        <v>148</v>
      </c>
      <c r="Z30" s="213"/>
      <c r="AA30" s="213"/>
      <c r="AB30" s="213"/>
      <c r="AC30" s="213"/>
      <c r="AD30" s="213"/>
      <c r="AE30" s="213"/>
      <c r="AF30" s="213"/>
      <c r="AG30" s="213" t="s">
        <v>288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43">
        <v>22</v>
      </c>
      <c r="B31" s="244" t="s">
        <v>402</v>
      </c>
      <c r="C31" s="255" t="s">
        <v>403</v>
      </c>
      <c r="D31" s="245" t="s">
        <v>385</v>
      </c>
      <c r="E31" s="246">
        <v>2</v>
      </c>
      <c r="F31" s="247"/>
      <c r="G31" s="248">
        <f>ROUND(E31*F31,2)</f>
        <v>0</v>
      </c>
      <c r="H31" s="247"/>
      <c r="I31" s="248">
        <f>ROUND(E31*H31,2)</f>
        <v>0</v>
      </c>
      <c r="J31" s="247"/>
      <c r="K31" s="248">
        <f>ROUND(E31*J31,2)</f>
        <v>0</v>
      </c>
      <c r="L31" s="248">
        <v>21</v>
      </c>
      <c r="M31" s="248">
        <f>G31*(1+L31/100)</f>
        <v>0</v>
      </c>
      <c r="N31" s="246">
        <v>0</v>
      </c>
      <c r="O31" s="246">
        <f>ROUND(E31*N31,2)</f>
        <v>0</v>
      </c>
      <c r="P31" s="246">
        <v>0</v>
      </c>
      <c r="Q31" s="246">
        <f>ROUND(E31*P31,2)</f>
        <v>0</v>
      </c>
      <c r="R31" s="248"/>
      <c r="S31" s="248" t="s">
        <v>285</v>
      </c>
      <c r="T31" s="249" t="s">
        <v>360</v>
      </c>
      <c r="U31" s="224">
        <v>0</v>
      </c>
      <c r="V31" s="224">
        <f>ROUND(E31*U31,2)</f>
        <v>0</v>
      </c>
      <c r="W31" s="224"/>
      <c r="X31" s="224" t="s">
        <v>287</v>
      </c>
      <c r="Y31" s="224" t="s">
        <v>148</v>
      </c>
      <c r="Z31" s="213"/>
      <c r="AA31" s="213"/>
      <c r="AB31" s="213"/>
      <c r="AC31" s="213"/>
      <c r="AD31" s="213"/>
      <c r="AE31" s="213"/>
      <c r="AF31" s="213"/>
      <c r="AG31" s="213" t="s">
        <v>288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43">
        <v>23</v>
      </c>
      <c r="B32" s="244" t="s">
        <v>404</v>
      </c>
      <c r="C32" s="255" t="s">
        <v>405</v>
      </c>
      <c r="D32" s="245" t="s">
        <v>385</v>
      </c>
      <c r="E32" s="246">
        <v>50</v>
      </c>
      <c r="F32" s="247"/>
      <c r="G32" s="248">
        <f>ROUND(E32*F32,2)</f>
        <v>0</v>
      </c>
      <c r="H32" s="247"/>
      <c r="I32" s="248">
        <f>ROUND(E32*H32,2)</f>
        <v>0</v>
      </c>
      <c r="J32" s="247"/>
      <c r="K32" s="248">
        <f>ROUND(E32*J32,2)</f>
        <v>0</v>
      </c>
      <c r="L32" s="248">
        <v>21</v>
      </c>
      <c r="M32" s="248">
        <f>G32*(1+L32/100)</f>
        <v>0</v>
      </c>
      <c r="N32" s="246">
        <v>0</v>
      </c>
      <c r="O32" s="246">
        <f>ROUND(E32*N32,2)</f>
        <v>0</v>
      </c>
      <c r="P32" s="246">
        <v>0</v>
      </c>
      <c r="Q32" s="246">
        <f>ROUND(E32*P32,2)</f>
        <v>0</v>
      </c>
      <c r="R32" s="248"/>
      <c r="S32" s="248" t="s">
        <v>285</v>
      </c>
      <c r="T32" s="249" t="s">
        <v>360</v>
      </c>
      <c r="U32" s="224">
        <v>0</v>
      </c>
      <c r="V32" s="224">
        <f>ROUND(E32*U32,2)</f>
        <v>0</v>
      </c>
      <c r="W32" s="224"/>
      <c r="X32" s="224" t="s">
        <v>287</v>
      </c>
      <c r="Y32" s="224" t="s">
        <v>148</v>
      </c>
      <c r="Z32" s="213"/>
      <c r="AA32" s="213"/>
      <c r="AB32" s="213"/>
      <c r="AC32" s="213"/>
      <c r="AD32" s="213"/>
      <c r="AE32" s="213"/>
      <c r="AF32" s="213"/>
      <c r="AG32" s="213" t="s">
        <v>288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43">
        <v>24</v>
      </c>
      <c r="B33" s="244" t="s">
        <v>406</v>
      </c>
      <c r="C33" s="255" t="s">
        <v>407</v>
      </c>
      <c r="D33" s="245" t="s">
        <v>385</v>
      </c>
      <c r="E33" s="246">
        <v>130</v>
      </c>
      <c r="F33" s="247"/>
      <c r="G33" s="248">
        <f>ROUND(E33*F33,2)</f>
        <v>0</v>
      </c>
      <c r="H33" s="247"/>
      <c r="I33" s="248">
        <f>ROUND(E33*H33,2)</f>
        <v>0</v>
      </c>
      <c r="J33" s="247"/>
      <c r="K33" s="248">
        <f>ROUND(E33*J33,2)</f>
        <v>0</v>
      </c>
      <c r="L33" s="248">
        <v>21</v>
      </c>
      <c r="M33" s="248">
        <f>G33*(1+L33/100)</f>
        <v>0</v>
      </c>
      <c r="N33" s="246">
        <v>0</v>
      </c>
      <c r="O33" s="246">
        <f>ROUND(E33*N33,2)</f>
        <v>0</v>
      </c>
      <c r="P33" s="246">
        <v>0</v>
      </c>
      <c r="Q33" s="246">
        <f>ROUND(E33*P33,2)</f>
        <v>0</v>
      </c>
      <c r="R33" s="248"/>
      <c r="S33" s="248" t="s">
        <v>285</v>
      </c>
      <c r="T33" s="249" t="s">
        <v>360</v>
      </c>
      <c r="U33" s="224">
        <v>0</v>
      </c>
      <c r="V33" s="224">
        <f>ROUND(E33*U33,2)</f>
        <v>0</v>
      </c>
      <c r="W33" s="224"/>
      <c r="X33" s="224" t="s">
        <v>287</v>
      </c>
      <c r="Y33" s="224" t="s">
        <v>148</v>
      </c>
      <c r="Z33" s="213"/>
      <c r="AA33" s="213"/>
      <c r="AB33" s="213"/>
      <c r="AC33" s="213"/>
      <c r="AD33" s="213"/>
      <c r="AE33" s="213"/>
      <c r="AF33" s="213"/>
      <c r="AG33" s="213" t="s">
        <v>288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43">
        <v>25</v>
      </c>
      <c r="B34" s="244" t="s">
        <v>408</v>
      </c>
      <c r="C34" s="255" t="s">
        <v>409</v>
      </c>
      <c r="D34" s="245" t="s">
        <v>385</v>
      </c>
      <c r="E34" s="246">
        <v>2</v>
      </c>
      <c r="F34" s="247"/>
      <c r="G34" s="248">
        <f>ROUND(E34*F34,2)</f>
        <v>0</v>
      </c>
      <c r="H34" s="247"/>
      <c r="I34" s="248">
        <f>ROUND(E34*H34,2)</f>
        <v>0</v>
      </c>
      <c r="J34" s="247"/>
      <c r="K34" s="248">
        <f>ROUND(E34*J34,2)</f>
        <v>0</v>
      </c>
      <c r="L34" s="248">
        <v>21</v>
      </c>
      <c r="M34" s="248">
        <f>G34*(1+L34/100)</f>
        <v>0</v>
      </c>
      <c r="N34" s="246">
        <v>0</v>
      </c>
      <c r="O34" s="246">
        <f>ROUND(E34*N34,2)</f>
        <v>0</v>
      </c>
      <c r="P34" s="246">
        <v>0</v>
      </c>
      <c r="Q34" s="246">
        <f>ROUND(E34*P34,2)</f>
        <v>0</v>
      </c>
      <c r="R34" s="248"/>
      <c r="S34" s="248" t="s">
        <v>285</v>
      </c>
      <c r="T34" s="249" t="s">
        <v>360</v>
      </c>
      <c r="U34" s="224">
        <v>0</v>
      </c>
      <c r="V34" s="224">
        <f>ROUND(E34*U34,2)</f>
        <v>0</v>
      </c>
      <c r="W34" s="224"/>
      <c r="X34" s="224" t="s">
        <v>287</v>
      </c>
      <c r="Y34" s="224" t="s">
        <v>148</v>
      </c>
      <c r="Z34" s="213"/>
      <c r="AA34" s="213"/>
      <c r="AB34" s="213"/>
      <c r="AC34" s="213"/>
      <c r="AD34" s="213"/>
      <c r="AE34" s="213"/>
      <c r="AF34" s="213"/>
      <c r="AG34" s="213" t="s">
        <v>288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43">
        <v>26</v>
      </c>
      <c r="B35" s="244" t="s">
        <v>410</v>
      </c>
      <c r="C35" s="255" t="s">
        <v>411</v>
      </c>
      <c r="D35" s="245" t="s">
        <v>385</v>
      </c>
      <c r="E35" s="246">
        <v>2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6">
        <v>0</v>
      </c>
      <c r="O35" s="246">
        <f>ROUND(E35*N35,2)</f>
        <v>0</v>
      </c>
      <c r="P35" s="246">
        <v>0</v>
      </c>
      <c r="Q35" s="246">
        <f>ROUND(E35*P35,2)</f>
        <v>0</v>
      </c>
      <c r="R35" s="248"/>
      <c r="S35" s="248" t="s">
        <v>285</v>
      </c>
      <c r="T35" s="249" t="s">
        <v>360</v>
      </c>
      <c r="U35" s="224">
        <v>0</v>
      </c>
      <c r="V35" s="224">
        <f>ROUND(E35*U35,2)</f>
        <v>0</v>
      </c>
      <c r="W35" s="224"/>
      <c r="X35" s="224" t="s">
        <v>287</v>
      </c>
      <c r="Y35" s="224" t="s">
        <v>148</v>
      </c>
      <c r="Z35" s="213"/>
      <c r="AA35" s="213"/>
      <c r="AB35" s="213"/>
      <c r="AC35" s="213"/>
      <c r="AD35" s="213"/>
      <c r="AE35" s="213"/>
      <c r="AF35" s="213"/>
      <c r="AG35" s="213" t="s">
        <v>288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">
      <c r="A36" s="243">
        <v>27</v>
      </c>
      <c r="B36" s="244" t="s">
        <v>412</v>
      </c>
      <c r="C36" s="255" t="s">
        <v>413</v>
      </c>
      <c r="D36" s="245" t="s">
        <v>385</v>
      </c>
      <c r="E36" s="246">
        <v>2</v>
      </c>
      <c r="F36" s="247"/>
      <c r="G36" s="248">
        <f>ROUND(E36*F36,2)</f>
        <v>0</v>
      </c>
      <c r="H36" s="247"/>
      <c r="I36" s="248">
        <f>ROUND(E36*H36,2)</f>
        <v>0</v>
      </c>
      <c r="J36" s="247"/>
      <c r="K36" s="248">
        <f>ROUND(E36*J36,2)</f>
        <v>0</v>
      </c>
      <c r="L36" s="248">
        <v>21</v>
      </c>
      <c r="M36" s="248">
        <f>G36*(1+L36/100)</f>
        <v>0</v>
      </c>
      <c r="N36" s="246">
        <v>0</v>
      </c>
      <c r="O36" s="246">
        <f>ROUND(E36*N36,2)</f>
        <v>0</v>
      </c>
      <c r="P36" s="246">
        <v>0</v>
      </c>
      <c r="Q36" s="246">
        <f>ROUND(E36*P36,2)</f>
        <v>0</v>
      </c>
      <c r="R36" s="248"/>
      <c r="S36" s="248" t="s">
        <v>285</v>
      </c>
      <c r="T36" s="249" t="s">
        <v>360</v>
      </c>
      <c r="U36" s="224">
        <v>0</v>
      </c>
      <c r="V36" s="224">
        <f>ROUND(E36*U36,2)</f>
        <v>0</v>
      </c>
      <c r="W36" s="224"/>
      <c r="X36" s="224" t="s">
        <v>287</v>
      </c>
      <c r="Y36" s="224" t="s">
        <v>148</v>
      </c>
      <c r="Z36" s="213"/>
      <c r="AA36" s="213"/>
      <c r="AB36" s="213"/>
      <c r="AC36" s="213"/>
      <c r="AD36" s="213"/>
      <c r="AE36" s="213"/>
      <c r="AF36" s="213"/>
      <c r="AG36" s="213" t="s">
        <v>288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43">
        <v>28</v>
      </c>
      <c r="B37" s="244" t="s">
        <v>414</v>
      </c>
      <c r="C37" s="255" t="s">
        <v>415</v>
      </c>
      <c r="D37" s="245" t="s">
        <v>385</v>
      </c>
      <c r="E37" s="246">
        <v>2</v>
      </c>
      <c r="F37" s="247"/>
      <c r="G37" s="248">
        <f>ROUND(E37*F37,2)</f>
        <v>0</v>
      </c>
      <c r="H37" s="247"/>
      <c r="I37" s="248">
        <f>ROUND(E37*H37,2)</f>
        <v>0</v>
      </c>
      <c r="J37" s="247"/>
      <c r="K37" s="248">
        <f>ROUND(E37*J37,2)</f>
        <v>0</v>
      </c>
      <c r="L37" s="248">
        <v>21</v>
      </c>
      <c r="M37" s="248">
        <f>G37*(1+L37/100)</f>
        <v>0</v>
      </c>
      <c r="N37" s="246">
        <v>0</v>
      </c>
      <c r="O37" s="246">
        <f>ROUND(E37*N37,2)</f>
        <v>0</v>
      </c>
      <c r="P37" s="246">
        <v>0</v>
      </c>
      <c r="Q37" s="246">
        <f>ROUND(E37*P37,2)</f>
        <v>0</v>
      </c>
      <c r="R37" s="248"/>
      <c r="S37" s="248" t="s">
        <v>285</v>
      </c>
      <c r="T37" s="249" t="s">
        <v>360</v>
      </c>
      <c r="U37" s="224">
        <v>0</v>
      </c>
      <c r="V37" s="224">
        <f>ROUND(E37*U37,2)</f>
        <v>0</v>
      </c>
      <c r="W37" s="224"/>
      <c r="X37" s="224" t="s">
        <v>287</v>
      </c>
      <c r="Y37" s="224" t="s">
        <v>148</v>
      </c>
      <c r="Z37" s="213"/>
      <c r="AA37" s="213"/>
      <c r="AB37" s="213"/>
      <c r="AC37" s="213"/>
      <c r="AD37" s="213"/>
      <c r="AE37" s="213"/>
      <c r="AF37" s="213"/>
      <c r="AG37" s="213" t="s">
        <v>288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43">
        <v>29</v>
      </c>
      <c r="B38" s="244" t="s">
        <v>416</v>
      </c>
      <c r="C38" s="255" t="s">
        <v>417</v>
      </c>
      <c r="D38" s="245" t="s">
        <v>418</v>
      </c>
      <c r="E38" s="246">
        <v>2</v>
      </c>
      <c r="F38" s="247"/>
      <c r="G38" s="248">
        <f>ROUND(E38*F38,2)</f>
        <v>0</v>
      </c>
      <c r="H38" s="247"/>
      <c r="I38" s="248">
        <f>ROUND(E38*H38,2)</f>
        <v>0</v>
      </c>
      <c r="J38" s="247"/>
      <c r="K38" s="248">
        <f>ROUND(E38*J38,2)</f>
        <v>0</v>
      </c>
      <c r="L38" s="248">
        <v>21</v>
      </c>
      <c r="M38" s="248">
        <f>G38*(1+L38/100)</f>
        <v>0</v>
      </c>
      <c r="N38" s="246">
        <v>0</v>
      </c>
      <c r="O38" s="246">
        <f>ROUND(E38*N38,2)</f>
        <v>0</v>
      </c>
      <c r="P38" s="246">
        <v>0</v>
      </c>
      <c r="Q38" s="246">
        <f>ROUND(E38*P38,2)</f>
        <v>0</v>
      </c>
      <c r="R38" s="248"/>
      <c r="S38" s="248" t="s">
        <v>285</v>
      </c>
      <c r="T38" s="249" t="s">
        <v>360</v>
      </c>
      <c r="U38" s="224">
        <v>0</v>
      </c>
      <c r="V38" s="224">
        <f>ROUND(E38*U38,2)</f>
        <v>0</v>
      </c>
      <c r="W38" s="224"/>
      <c r="X38" s="224" t="s">
        <v>287</v>
      </c>
      <c r="Y38" s="224" t="s">
        <v>148</v>
      </c>
      <c r="Z38" s="213"/>
      <c r="AA38" s="213"/>
      <c r="AB38" s="213"/>
      <c r="AC38" s="213"/>
      <c r="AD38" s="213"/>
      <c r="AE38" s="213"/>
      <c r="AF38" s="213"/>
      <c r="AG38" s="213" t="s">
        <v>288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43">
        <v>30</v>
      </c>
      <c r="B39" s="244" t="s">
        <v>416</v>
      </c>
      <c r="C39" s="255" t="s">
        <v>419</v>
      </c>
      <c r="D39" s="245" t="s">
        <v>418</v>
      </c>
      <c r="E39" s="246">
        <v>4</v>
      </c>
      <c r="F39" s="247"/>
      <c r="G39" s="248">
        <f>ROUND(E39*F39,2)</f>
        <v>0</v>
      </c>
      <c r="H39" s="247"/>
      <c r="I39" s="248">
        <f>ROUND(E39*H39,2)</f>
        <v>0</v>
      </c>
      <c r="J39" s="247"/>
      <c r="K39" s="248">
        <f>ROUND(E39*J39,2)</f>
        <v>0</v>
      </c>
      <c r="L39" s="248">
        <v>21</v>
      </c>
      <c r="M39" s="248">
        <f>G39*(1+L39/100)</f>
        <v>0</v>
      </c>
      <c r="N39" s="246">
        <v>0</v>
      </c>
      <c r="O39" s="246">
        <f>ROUND(E39*N39,2)</f>
        <v>0</v>
      </c>
      <c r="P39" s="246">
        <v>0</v>
      </c>
      <c r="Q39" s="246">
        <f>ROUND(E39*P39,2)</f>
        <v>0</v>
      </c>
      <c r="R39" s="248"/>
      <c r="S39" s="248" t="s">
        <v>285</v>
      </c>
      <c r="T39" s="249" t="s">
        <v>360</v>
      </c>
      <c r="U39" s="224">
        <v>0</v>
      </c>
      <c r="V39" s="224">
        <f>ROUND(E39*U39,2)</f>
        <v>0</v>
      </c>
      <c r="W39" s="224"/>
      <c r="X39" s="224" t="s">
        <v>420</v>
      </c>
      <c r="Y39" s="224" t="s">
        <v>148</v>
      </c>
      <c r="Z39" s="213"/>
      <c r="AA39" s="213"/>
      <c r="AB39" s="213"/>
      <c r="AC39" s="213"/>
      <c r="AD39" s="213"/>
      <c r="AE39" s="213"/>
      <c r="AF39" s="213"/>
      <c r="AG39" s="213" t="s">
        <v>421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43">
        <v>31</v>
      </c>
      <c r="B40" s="244" t="s">
        <v>422</v>
      </c>
      <c r="C40" s="255" t="s">
        <v>423</v>
      </c>
      <c r="D40" s="245" t="s">
        <v>272</v>
      </c>
      <c r="E40" s="246">
        <v>35</v>
      </c>
      <c r="F40" s="247"/>
      <c r="G40" s="248">
        <f>ROUND(E40*F40,2)</f>
        <v>0</v>
      </c>
      <c r="H40" s="247"/>
      <c r="I40" s="248">
        <f>ROUND(E40*H40,2)</f>
        <v>0</v>
      </c>
      <c r="J40" s="247"/>
      <c r="K40" s="248">
        <f>ROUND(E40*J40,2)</f>
        <v>0</v>
      </c>
      <c r="L40" s="248">
        <v>21</v>
      </c>
      <c r="M40" s="248">
        <f>G40*(1+L40/100)</f>
        <v>0</v>
      </c>
      <c r="N40" s="246">
        <v>0</v>
      </c>
      <c r="O40" s="246">
        <f>ROUND(E40*N40,2)</f>
        <v>0</v>
      </c>
      <c r="P40" s="246">
        <v>0</v>
      </c>
      <c r="Q40" s="246">
        <f>ROUND(E40*P40,2)</f>
        <v>0</v>
      </c>
      <c r="R40" s="248"/>
      <c r="S40" s="248" t="s">
        <v>285</v>
      </c>
      <c r="T40" s="249" t="s">
        <v>360</v>
      </c>
      <c r="U40" s="224">
        <v>0</v>
      </c>
      <c r="V40" s="224">
        <f>ROUND(E40*U40,2)</f>
        <v>0</v>
      </c>
      <c r="W40" s="224"/>
      <c r="X40" s="224" t="s">
        <v>287</v>
      </c>
      <c r="Y40" s="224" t="s">
        <v>148</v>
      </c>
      <c r="Z40" s="213"/>
      <c r="AA40" s="213"/>
      <c r="AB40" s="213"/>
      <c r="AC40" s="213"/>
      <c r="AD40" s="213"/>
      <c r="AE40" s="213"/>
      <c r="AF40" s="213"/>
      <c r="AG40" s="213" t="s">
        <v>288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43">
        <v>32</v>
      </c>
      <c r="B41" s="244" t="s">
        <v>424</v>
      </c>
      <c r="C41" s="255" t="s">
        <v>425</v>
      </c>
      <c r="D41" s="245" t="s">
        <v>272</v>
      </c>
      <c r="E41" s="246">
        <v>1</v>
      </c>
      <c r="F41" s="247"/>
      <c r="G41" s="248">
        <f>ROUND(E41*F41,2)</f>
        <v>0</v>
      </c>
      <c r="H41" s="247"/>
      <c r="I41" s="248">
        <f>ROUND(E41*H41,2)</f>
        <v>0</v>
      </c>
      <c r="J41" s="247"/>
      <c r="K41" s="248">
        <f>ROUND(E41*J41,2)</f>
        <v>0</v>
      </c>
      <c r="L41" s="248">
        <v>21</v>
      </c>
      <c r="M41" s="248">
        <f>G41*(1+L41/100)</f>
        <v>0</v>
      </c>
      <c r="N41" s="246">
        <v>0</v>
      </c>
      <c r="O41" s="246">
        <f>ROUND(E41*N41,2)</f>
        <v>0</v>
      </c>
      <c r="P41" s="246">
        <v>0</v>
      </c>
      <c r="Q41" s="246">
        <f>ROUND(E41*P41,2)</f>
        <v>0</v>
      </c>
      <c r="R41" s="248"/>
      <c r="S41" s="248" t="s">
        <v>285</v>
      </c>
      <c r="T41" s="249" t="s">
        <v>360</v>
      </c>
      <c r="U41" s="224">
        <v>0</v>
      </c>
      <c r="V41" s="224">
        <f>ROUND(E41*U41,2)</f>
        <v>0</v>
      </c>
      <c r="W41" s="224"/>
      <c r="X41" s="224" t="s">
        <v>287</v>
      </c>
      <c r="Y41" s="224" t="s">
        <v>148</v>
      </c>
      <c r="Z41" s="213"/>
      <c r="AA41" s="213"/>
      <c r="AB41" s="213"/>
      <c r="AC41" s="213"/>
      <c r="AD41" s="213"/>
      <c r="AE41" s="213"/>
      <c r="AF41" s="213"/>
      <c r="AG41" s="213" t="s">
        <v>288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43">
        <v>33</v>
      </c>
      <c r="B42" s="244" t="s">
        <v>426</v>
      </c>
      <c r="C42" s="255" t="s">
        <v>427</v>
      </c>
      <c r="D42" s="245" t="s">
        <v>168</v>
      </c>
      <c r="E42" s="246">
        <v>2</v>
      </c>
      <c r="F42" s="247"/>
      <c r="G42" s="248">
        <f>ROUND(E42*F42,2)</f>
        <v>0</v>
      </c>
      <c r="H42" s="247"/>
      <c r="I42" s="248">
        <f>ROUND(E42*H42,2)</f>
        <v>0</v>
      </c>
      <c r="J42" s="247"/>
      <c r="K42" s="248">
        <f>ROUND(E42*J42,2)</f>
        <v>0</v>
      </c>
      <c r="L42" s="248">
        <v>21</v>
      </c>
      <c r="M42" s="248">
        <f>G42*(1+L42/100)</f>
        <v>0</v>
      </c>
      <c r="N42" s="246">
        <v>2.1749999999999999E-2</v>
      </c>
      <c r="O42" s="246">
        <f>ROUND(E42*N42,2)</f>
        <v>0.04</v>
      </c>
      <c r="P42" s="246">
        <v>0</v>
      </c>
      <c r="Q42" s="246">
        <f>ROUND(E42*P42,2)</f>
        <v>0</v>
      </c>
      <c r="R42" s="248"/>
      <c r="S42" s="248" t="s">
        <v>285</v>
      </c>
      <c r="T42" s="249" t="s">
        <v>360</v>
      </c>
      <c r="U42" s="224">
        <v>0</v>
      </c>
      <c r="V42" s="224">
        <f>ROUND(E42*U42,2)</f>
        <v>0</v>
      </c>
      <c r="W42" s="224"/>
      <c r="X42" s="224" t="s">
        <v>155</v>
      </c>
      <c r="Y42" s="224" t="s">
        <v>148</v>
      </c>
      <c r="Z42" s="213"/>
      <c r="AA42" s="213"/>
      <c r="AB42" s="213"/>
      <c r="AC42" s="213"/>
      <c r="AD42" s="213"/>
      <c r="AE42" s="213"/>
      <c r="AF42" s="213"/>
      <c r="AG42" s="213" t="s">
        <v>312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43">
        <v>34</v>
      </c>
      <c r="B43" s="244" t="s">
        <v>428</v>
      </c>
      <c r="C43" s="255" t="s">
        <v>429</v>
      </c>
      <c r="D43" s="245" t="s">
        <v>168</v>
      </c>
      <c r="E43" s="246">
        <v>2</v>
      </c>
      <c r="F43" s="247"/>
      <c r="G43" s="248">
        <f>ROUND(E43*F43,2)</f>
        <v>0</v>
      </c>
      <c r="H43" s="247"/>
      <c r="I43" s="248">
        <f>ROUND(E43*H43,2)</f>
        <v>0</v>
      </c>
      <c r="J43" s="247"/>
      <c r="K43" s="248">
        <f>ROUND(E43*J43,2)</f>
        <v>0</v>
      </c>
      <c r="L43" s="248">
        <v>21</v>
      </c>
      <c r="M43" s="248">
        <f>G43*(1+L43/100)</f>
        <v>0</v>
      </c>
      <c r="N43" s="246">
        <v>9.8600000000000007E-3</v>
      </c>
      <c r="O43" s="246">
        <f>ROUND(E43*N43,2)</f>
        <v>0.02</v>
      </c>
      <c r="P43" s="246">
        <v>0</v>
      </c>
      <c r="Q43" s="246">
        <f>ROUND(E43*P43,2)</f>
        <v>0</v>
      </c>
      <c r="R43" s="248"/>
      <c r="S43" s="248" t="s">
        <v>285</v>
      </c>
      <c r="T43" s="249" t="s">
        <v>360</v>
      </c>
      <c r="U43" s="224">
        <v>0</v>
      </c>
      <c r="V43" s="224">
        <f>ROUND(E43*U43,2)</f>
        <v>0</v>
      </c>
      <c r="W43" s="224"/>
      <c r="X43" s="224" t="s">
        <v>155</v>
      </c>
      <c r="Y43" s="224" t="s">
        <v>148</v>
      </c>
      <c r="Z43" s="213"/>
      <c r="AA43" s="213"/>
      <c r="AB43" s="213"/>
      <c r="AC43" s="213"/>
      <c r="AD43" s="213"/>
      <c r="AE43" s="213"/>
      <c r="AF43" s="213"/>
      <c r="AG43" s="213" t="s">
        <v>312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43">
        <v>35</v>
      </c>
      <c r="B44" s="244" t="s">
        <v>430</v>
      </c>
      <c r="C44" s="255" t="s">
        <v>431</v>
      </c>
      <c r="D44" s="245" t="s">
        <v>168</v>
      </c>
      <c r="E44" s="246">
        <v>4.5</v>
      </c>
      <c r="F44" s="247"/>
      <c r="G44" s="248">
        <f>ROUND(E44*F44,2)</f>
        <v>0</v>
      </c>
      <c r="H44" s="247"/>
      <c r="I44" s="248">
        <f>ROUND(E44*H44,2)</f>
        <v>0</v>
      </c>
      <c r="J44" s="247"/>
      <c r="K44" s="248">
        <f>ROUND(E44*J44,2)</f>
        <v>0</v>
      </c>
      <c r="L44" s="248">
        <v>21</v>
      </c>
      <c r="M44" s="248">
        <f>G44*(1+L44/100)</f>
        <v>0</v>
      </c>
      <c r="N44" s="246">
        <v>6.6E-3</v>
      </c>
      <c r="O44" s="246">
        <f>ROUND(E44*N44,2)</f>
        <v>0.03</v>
      </c>
      <c r="P44" s="246">
        <v>0</v>
      </c>
      <c r="Q44" s="246">
        <f>ROUND(E44*P44,2)</f>
        <v>0</v>
      </c>
      <c r="R44" s="248"/>
      <c r="S44" s="248" t="s">
        <v>285</v>
      </c>
      <c r="T44" s="249" t="s">
        <v>360</v>
      </c>
      <c r="U44" s="224">
        <v>0</v>
      </c>
      <c r="V44" s="224">
        <f>ROUND(E44*U44,2)</f>
        <v>0</v>
      </c>
      <c r="W44" s="224"/>
      <c r="X44" s="224" t="s">
        <v>155</v>
      </c>
      <c r="Y44" s="224" t="s">
        <v>148</v>
      </c>
      <c r="Z44" s="213"/>
      <c r="AA44" s="213"/>
      <c r="AB44" s="213"/>
      <c r="AC44" s="213"/>
      <c r="AD44" s="213"/>
      <c r="AE44" s="213"/>
      <c r="AF44" s="213"/>
      <c r="AG44" s="213" t="s">
        <v>312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43">
        <v>36</v>
      </c>
      <c r="B45" s="244" t="s">
        <v>432</v>
      </c>
      <c r="C45" s="255" t="s">
        <v>433</v>
      </c>
      <c r="D45" s="245" t="s">
        <v>272</v>
      </c>
      <c r="E45" s="246">
        <v>16</v>
      </c>
      <c r="F45" s="247"/>
      <c r="G45" s="248">
        <f>ROUND(E45*F45,2)</f>
        <v>0</v>
      </c>
      <c r="H45" s="247"/>
      <c r="I45" s="248">
        <f>ROUND(E45*H45,2)</f>
        <v>0</v>
      </c>
      <c r="J45" s="247"/>
      <c r="K45" s="248">
        <f>ROUND(E45*J45,2)</f>
        <v>0</v>
      </c>
      <c r="L45" s="248">
        <v>21</v>
      </c>
      <c r="M45" s="248">
        <f>G45*(1+L45/100)</f>
        <v>0</v>
      </c>
      <c r="N45" s="246">
        <v>9.0000000000000006E-5</v>
      </c>
      <c r="O45" s="246">
        <f>ROUND(E45*N45,2)</f>
        <v>0</v>
      </c>
      <c r="P45" s="246">
        <v>0</v>
      </c>
      <c r="Q45" s="246">
        <f>ROUND(E45*P45,2)</f>
        <v>0</v>
      </c>
      <c r="R45" s="248"/>
      <c r="S45" s="248" t="s">
        <v>285</v>
      </c>
      <c r="T45" s="249" t="s">
        <v>360</v>
      </c>
      <c r="U45" s="224">
        <v>0</v>
      </c>
      <c r="V45" s="224">
        <f>ROUND(E45*U45,2)</f>
        <v>0</v>
      </c>
      <c r="W45" s="224"/>
      <c r="X45" s="224" t="s">
        <v>155</v>
      </c>
      <c r="Y45" s="224" t="s">
        <v>148</v>
      </c>
      <c r="Z45" s="213"/>
      <c r="AA45" s="213"/>
      <c r="AB45" s="213"/>
      <c r="AC45" s="213"/>
      <c r="AD45" s="213"/>
      <c r="AE45" s="213"/>
      <c r="AF45" s="213"/>
      <c r="AG45" s="213" t="s">
        <v>312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">
      <c r="A46" s="243">
        <v>37</v>
      </c>
      <c r="B46" s="244" t="s">
        <v>434</v>
      </c>
      <c r="C46" s="255" t="s">
        <v>435</v>
      </c>
      <c r="D46" s="245" t="s">
        <v>272</v>
      </c>
      <c r="E46" s="246">
        <v>10</v>
      </c>
      <c r="F46" s="247"/>
      <c r="G46" s="248">
        <f>ROUND(E46*F46,2)</f>
        <v>0</v>
      </c>
      <c r="H46" s="247"/>
      <c r="I46" s="248">
        <f>ROUND(E46*H46,2)</f>
        <v>0</v>
      </c>
      <c r="J46" s="247"/>
      <c r="K46" s="248">
        <f>ROUND(E46*J46,2)</f>
        <v>0</v>
      </c>
      <c r="L46" s="248">
        <v>21</v>
      </c>
      <c r="M46" s="248">
        <f>G46*(1+L46/100)</f>
        <v>0</v>
      </c>
      <c r="N46" s="246">
        <v>6.9999999999999994E-5</v>
      </c>
      <c r="O46" s="246">
        <f>ROUND(E46*N46,2)</f>
        <v>0</v>
      </c>
      <c r="P46" s="246">
        <v>0</v>
      </c>
      <c r="Q46" s="246">
        <f>ROUND(E46*P46,2)</f>
        <v>0</v>
      </c>
      <c r="R46" s="248"/>
      <c r="S46" s="248" t="s">
        <v>285</v>
      </c>
      <c r="T46" s="249" t="s">
        <v>360</v>
      </c>
      <c r="U46" s="224">
        <v>0</v>
      </c>
      <c r="V46" s="224">
        <f>ROUND(E46*U46,2)</f>
        <v>0</v>
      </c>
      <c r="W46" s="224"/>
      <c r="X46" s="224" t="s">
        <v>287</v>
      </c>
      <c r="Y46" s="224" t="s">
        <v>148</v>
      </c>
      <c r="Z46" s="213"/>
      <c r="AA46" s="213"/>
      <c r="AB46" s="213"/>
      <c r="AC46" s="213"/>
      <c r="AD46" s="213"/>
      <c r="AE46" s="213"/>
      <c r="AF46" s="213"/>
      <c r="AG46" s="213" t="s">
        <v>288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43">
        <v>38</v>
      </c>
      <c r="B47" s="244" t="s">
        <v>436</v>
      </c>
      <c r="C47" s="255" t="s">
        <v>437</v>
      </c>
      <c r="D47" s="245" t="s">
        <v>272</v>
      </c>
      <c r="E47" s="246">
        <v>2</v>
      </c>
      <c r="F47" s="247"/>
      <c r="G47" s="248">
        <f>ROUND(E47*F47,2)</f>
        <v>0</v>
      </c>
      <c r="H47" s="247"/>
      <c r="I47" s="248">
        <f>ROUND(E47*H47,2)</f>
        <v>0</v>
      </c>
      <c r="J47" s="247"/>
      <c r="K47" s="248">
        <f>ROUND(E47*J47,2)</f>
        <v>0</v>
      </c>
      <c r="L47" s="248">
        <v>21</v>
      </c>
      <c r="M47" s="248">
        <f>G47*(1+L47/100)</f>
        <v>0</v>
      </c>
      <c r="N47" s="246">
        <v>0</v>
      </c>
      <c r="O47" s="246">
        <f>ROUND(E47*N47,2)</f>
        <v>0</v>
      </c>
      <c r="P47" s="246">
        <v>0</v>
      </c>
      <c r="Q47" s="246">
        <f>ROUND(E47*P47,2)</f>
        <v>0</v>
      </c>
      <c r="R47" s="248"/>
      <c r="S47" s="248" t="s">
        <v>285</v>
      </c>
      <c r="T47" s="249" t="s">
        <v>360</v>
      </c>
      <c r="U47" s="224">
        <v>0</v>
      </c>
      <c r="V47" s="224">
        <f>ROUND(E47*U47,2)</f>
        <v>0</v>
      </c>
      <c r="W47" s="224"/>
      <c r="X47" s="224" t="s">
        <v>287</v>
      </c>
      <c r="Y47" s="224" t="s">
        <v>148</v>
      </c>
      <c r="Z47" s="213"/>
      <c r="AA47" s="213"/>
      <c r="AB47" s="213"/>
      <c r="AC47" s="213"/>
      <c r="AD47" s="213"/>
      <c r="AE47" s="213"/>
      <c r="AF47" s="213"/>
      <c r="AG47" s="213" t="s">
        <v>288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43">
        <v>39</v>
      </c>
      <c r="B48" s="244" t="s">
        <v>438</v>
      </c>
      <c r="C48" s="255" t="s">
        <v>439</v>
      </c>
      <c r="D48" s="245" t="s">
        <v>272</v>
      </c>
      <c r="E48" s="246">
        <v>4</v>
      </c>
      <c r="F48" s="247"/>
      <c r="G48" s="248">
        <f>ROUND(E48*F48,2)</f>
        <v>0</v>
      </c>
      <c r="H48" s="247"/>
      <c r="I48" s="248">
        <f>ROUND(E48*H48,2)</f>
        <v>0</v>
      </c>
      <c r="J48" s="247"/>
      <c r="K48" s="248">
        <f>ROUND(E48*J48,2)</f>
        <v>0</v>
      </c>
      <c r="L48" s="248">
        <v>21</v>
      </c>
      <c r="M48" s="248">
        <f>G48*(1+L48/100)</f>
        <v>0</v>
      </c>
      <c r="N48" s="246">
        <v>0</v>
      </c>
      <c r="O48" s="246">
        <f>ROUND(E48*N48,2)</f>
        <v>0</v>
      </c>
      <c r="P48" s="246">
        <v>0</v>
      </c>
      <c r="Q48" s="246">
        <f>ROUND(E48*P48,2)</f>
        <v>0</v>
      </c>
      <c r="R48" s="248"/>
      <c r="S48" s="248" t="s">
        <v>285</v>
      </c>
      <c r="T48" s="249" t="s">
        <v>360</v>
      </c>
      <c r="U48" s="224">
        <v>0</v>
      </c>
      <c r="V48" s="224">
        <f>ROUND(E48*U48,2)</f>
        <v>0</v>
      </c>
      <c r="W48" s="224"/>
      <c r="X48" s="224" t="s">
        <v>287</v>
      </c>
      <c r="Y48" s="224" t="s">
        <v>148</v>
      </c>
      <c r="Z48" s="213"/>
      <c r="AA48" s="213"/>
      <c r="AB48" s="213"/>
      <c r="AC48" s="213"/>
      <c r="AD48" s="213"/>
      <c r="AE48" s="213"/>
      <c r="AF48" s="213"/>
      <c r="AG48" s="213" t="s">
        <v>288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43">
        <v>40</v>
      </c>
      <c r="B49" s="244" t="s">
        <v>440</v>
      </c>
      <c r="C49" s="255" t="s">
        <v>441</v>
      </c>
      <c r="D49" s="245" t="s">
        <v>442</v>
      </c>
      <c r="E49" s="246">
        <v>144</v>
      </c>
      <c r="F49" s="247"/>
      <c r="G49" s="248">
        <f>ROUND(E49*F49,2)</f>
        <v>0</v>
      </c>
      <c r="H49" s="247"/>
      <c r="I49" s="248">
        <f>ROUND(E49*H49,2)</f>
        <v>0</v>
      </c>
      <c r="J49" s="247"/>
      <c r="K49" s="248">
        <f>ROUND(E49*J49,2)</f>
        <v>0</v>
      </c>
      <c r="L49" s="248">
        <v>21</v>
      </c>
      <c r="M49" s="248">
        <f>G49*(1+L49/100)</f>
        <v>0</v>
      </c>
      <c r="N49" s="246">
        <v>0</v>
      </c>
      <c r="O49" s="246">
        <f>ROUND(E49*N49,2)</f>
        <v>0</v>
      </c>
      <c r="P49" s="246">
        <v>0</v>
      </c>
      <c r="Q49" s="246">
        <f>ROUND(E49*P49,2)</f>
        <v>0</v>
      </c>
      <c r="R49" s="248"/>
      <c r="S49" s="248" t="s">
        <v>285</v>
      </c>
      <c r="T49" s="249" t="s">
        <v>360</v>
      </c>
      <c r="U49" s="224">
        <v>0</v>
      </c>
      <c r="V49" s="224">
        <f>ROUND(E49*U49,2)</f>
        <v>0</v>
      </c>
      <c r="W49" s="224"/>
      <c r="X49" s="224" t="s">
        <v>155</v>
      </c>
      <c r="Y49" s="224" t="s">
        <v>148</v>
      </c>
      <c r="Z49" s="213"/>
      <c r="AA49" s="213"/>
      <c r="AB49" s="213"/>
      <c r="AC49" s="213"/>
      <c r="AD49" s="213"/>
      <c r="AE49" s="213"/>
      <c r="AF49" s="213"/>
      <c r="AG49" s="213" t="s">
        <v>312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43">
        <v>41</v>
      </c>
      <c r="B50" s="244" t="s">
        <v>443</v>
      </c>
      <c r="C50" s="255" t="s">
        <v>444</v>
      </c>
      <c r="D50" s="245" t="s">
        <v>168</v>
      </c>
      <c r="E50" s="246">
        <v>4.5</v>
      </c>
      <c r="F50" s="247"/>
      <c r="G50" s="248">
        <f>ROUND(E50*F50,2)</f>
        <v>0</v>
      </c>
      <c r="H50" s="247"/>
      <c r="I50" s="248">
        <f>ROUND(E50*H50,2)</f>
        <v>0</v>
      </c>
      <c r="J50" s="247"/>
      <c r="K50" s="248">
        <f>ROUND(E50*J50,2)</f>
        <v>0</v>
      </c>
      <c r="L50" s="248">
        <v>21</v>
      </c>
      <c r="M50" s="248">
        <f>G50*(1+L50/100)</f>
        <v>0</v>
      </c>
      <c r="N50" s="246">
        <v>0</v>
      </c>
      <c r="O50" s="246">
        <f>ROUND(E50*N50,2)</f>
        <v>0</v>
      </c>
      <c r="P50" s="246">
        <v>0</v>
      </c>
      <c r="Q50" s="246">
        <f>ROUND(E50*P50,2)</f>
        <v>0</v>
      </c>
      <c r="R50" s="248"/>
      <c r="S50" s="248" t="s">
        <v>285</v>
      </c>
      <c r="T50" s="249" t="s">
        <v>360</v>
      </c>
      <c r="U50" s="224">
        <v>0</v>
      </c>
      <c r="V50" s="224">
        <f>ROUND(E50*U50,2)</f>
        <v>0</v>
      </c>
      <c r="W50" s="224"/>
      <c r="X50" s="224" t="s">
        <v>155</v>
      </c>
      <c r="Y50" s="224" t="s">
        <v>148</v>
      </c>
      <c r="Z50" s="213"/>
      <c r="AA50" s="213"/>
      <c r="AB50" s="213"/>
      <c r="AC50" s="213"/>
      <c r="AD50" s="213"/>
      <c r="AE50" s="213"/>
      <c r="AF50" s="213"/>
      <c r="AG50" s="213" t="s">
        <v>312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43">
        <v>42</v>
      </c>
      <c r="B51" s="244" t="s">
        <v>445</v>
      </c>
      <c r="C51" s="255" t="s">
        <v>446</v>
      </c>
      <c r="D51" s="245" t="s">
        <v>168</v>
      </c>
      <c r="E51" s="246">
        <v>38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6">
        <v>0</v>
      </c>
      <c r="O51" s="246">
        <f>ROUND(E51*N51,2)</f>
        <v>0</v>
      </c>
      <c r="P51" s="246">
        <v>0</v>
      </c>
      <c r="Q51" s="246">
        <f>ROUND(E51*P51,2)</f>
        <v>0</v>
      </c>
      <c r="R51" s="248"/>
      <c r="S51" s="248" t="s">
        <v>285</v>
      </c>
      <c r="T51" s="249" t="s">
        <v>360</v>
      </c>
      <c r="U51" s="224">
        <v>0</v>
      </c>
      <c r="V51" s="224">
        <f>ROUND(E51*U51,2)</f>
        <v>0</v>
      </c>
      <c r="W51" s="224"/>
      <c r="X51" s="224" t="s">
        <v>155</v>
      </c>
      <c r="Y51" s="224" t="s">
        <v>148</v>
      </c>
      <c r="Z51" s="213"/>
      <c r="AA51" s="213"/>
      <c r="AB51" s="213"/>
      <c r="AC51" s="213"/>
      <c r="AD51" s="213"/>
      <c r="AE51" s="213"/>
      <c r="AF51" s="213"/>
      <c r="AG51" s="213" t="s">
        <v>312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43">
        <v>43</v>
      </c>
      <c r="B52" s="244" t="s">
        <v>447</v>
      </c>
      <c r="C52" s="255" t="s">
        <v>448</v>
      </c>
      <c r="D52" s="245" t="s">
        <v>168</v>
      </c>
      <c r="E52" s="246">
        <v>110</v>
      </c>
      <c r="F52" s="247"/>
      <c r="G52" s="248">
        <f>ROUND(E52*F52,2)</f>
        <v>0</v>
      </c>
      <c r="H52" s="247"/>
      <c r="I52" s="248">
        <f>ROUND(E52*H52,2)</f>
        <v>0</v>
      </c>
      <c r="J52" s="247"/>
      <c r="K52" s="248">
        <f>ROUND(E52*J52,2)</f>
        <v>0</v>
      </c>
      <c r="L52" s="248">
        <v>21</v>
      </c>
      <c r="M52" s="248">
        <f>G52*(1+L52/100)</f>
        <v>0</v>
      </c>
      <c r="N52" s="246">
        <v>0</v>
      </c>
      <c r="O52" s="246">
        <f>ROUND(E52*N52,2)</f>
        <v>0</v>
      </c>
      <c r="P52" s="246">
        <v>0</v>
      </c>
      <c r="Q52" s="246">
        <f>ROUND(E52*P52,2)</f>
        <v>0</v>
      </c>
      <c r="R52" s="248"/>
      <c r="S52" s="248" t="s">
        <v>285</v>
      </c>
      <c r="T52" s="249" t="s">
        <v>360</v>
      </c>
      <c r="U52" s="224">
        <v>0</v>
      </c>
      <c r="V52" s="224">
        <f>ROUND(E52*U52,2)</f>
        <v>0</v>
      </c>
      <c r="W52" s="224"/>
      <c r="X52" s="224" t="s">
        <v>155</v>
      </c>
      <c r="Y52" s="224" t="s">
        <v>148</v>
      </c>
      <c r="Z52" s="213"/>
      <c r="AA52" s="213"/>
      <c r="AB52" s="213"/>
      <c r="AC52" s="213"/>
      <c r="AD52" s="213"/>
      <c r="AE52" s="213"/>
      <c r="AF52" s="213"/>
      <c r="AG52" s="213" t="s">
        <v>312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43">
        <v>44</v>
      </c>
      <c r="B53" s="244" t="s">
        <v>449</v>
      </c>
      <c r="C53" s="255" t="s">
        <v>450</v>
      </c>
      <c r="D53" s="245" t="s">
        <v>0</v>
      </c>
      <c r="E53" s="246">
        <v>10670.7865</v>
      </c>
      <c r="F53" s="247"/>
      <c r="G53" s="248">
        <f>ROUND(E53*F53,2)</f>
        <v>0</v>
      </c>
      <c r="H53" s="247"/>
      <c r="I53" s="248">
        <f>ROUND(E53*H53,2)</f>
        <v>0</v>
      </c>
      <c r="J53" s="247"/>
      <c r="K53" s="248">
        <f>ROUND(E53*J53,2)</f>
        <v>0</v>
      </c>
      <c r="L53" s="248">
        <v>21</v>
      </c>
      <c r="M53" s="248">
        <f>G53*(1+L53/100)</f>
        <v>0</v>
      </c>
      <c r="N53" s="246">
        <v>0</v>
      </c>
      <c r="O53" s="246">
        <f>ROUND(E53*N53,2)</f>
        <v>0</v>
      </c>
      <c r="P53" s="246">
        <v>0</v>
      </c>
      <c r="Q53" s="246">
        <f>ROUND(E53*P53,2)</f>
        <v>0</v>
      </c>
      <c r="R53" s="248"/>
      <c r="S53" s="248" t="s">
        <v>285</v>
      </c>
      <c r="T53" s="249" t="s">
        <v>360</v>
      </c>
      <c r="U53" s="224">
        <v>0</v>
      </c>
      <c r="V53" s="224">
        <f>ROUND(E53*U53,2)</f>
        <v>0</v>
      </c>
      <c r="W53" s="224"/>
      <c r="X53" s="224" t="s">
        <v>155</v>
      </c>
      <c r="Y53" s="224" t="s">
        <v>148</v>
      </c>
      <c r="Z53" s="213"/>
      <c r="AA53" s="213"/>
      <c r="AB53" s="213"/>
      <c r="AC53" s="213"/>
      <c r="AD53" s="213"/>
      <c r="AE53" s="213"/>
      <c r="AF53" s="213"/>
      <c r="AG53" s="213" t="s">
        <v>312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">
      <c r="A54" s="227" t="s">
        <v>139</v>
      </c>
      <c r="B54" s="228" t="s">
        <v>97</v>
      </c>
      <c r="C54" s="252" t="s">
        <v>98</v>
      </c>
      <c r="D54" s="229"/>
      <c r="E54" s="230"/>
      <c r="F54" s="231"/>
      <c r="G54" s="231">
        <f>SUMIF(AG55:AG61,"&lt;&gt;NOR",G55:G61)</f>
        <v>0</v>
      </c>
      <c r="H54" s="231"/>
      <c r="I54" s="231">
        <f>SUM(I55:I61)</f>
        <v>0</v>
      </c>
      <c r="J54" s="231"/>
      <c r="K54" s="231">
        <f>SUM(K55:K61)</f>
        <v>0</v>
      </c>
      <c r="L54" s="231"/>
      <c r="M54" s="231">
        <f>SUM(M55:M61)</f>
        <v>0</v>
      </c>
      <c r="N54" s="230"/>
      <c r="O54" s="230">
        <f>SUM(O55:O61)</f>
        <v>0.05</v>
      </c>
      <c r="P54" s="230"/>
      <c r="Q54" s="230">
        <f>SUM(Q55:Q61)</f>
        <v>0</v>
      </c>
      <c r="R54" s="231"/>
      <c r="S54" s="231"/>
      <c r="T54" s="232"/>
      <c r="U54" s="226"/>
      <c r="V54" s="226">
        <f>SUM(V55:V61)</f>
        <v>0</v>
      </c>
      <c r="W54" s="226"/>
      <c r="X54" s="226"/>
      <c r="Y54" s="226"/>
      <c r="AG54" t="s">
        <v>140</v>
      </c>
    </row>
    <row r="55" spans="1:60" outlineLevel="1" x14ac:dyDescent="0.2">
      <c r="A55" s="243">
        <v>45</v>
      </c>
      <c r="B55" s="244" t="s">
        <v>451</v>
      </c>
      <c r="C55" s="255" t="s">
        <v>452</v>
      </c>
      <c r="D55" s="245" t="s">
        <v>272</v>
      </c>
      <c r="E55" s="246">
        <v>2</v>
      </c>
      <c r="F55" s="247"/>
      <c r="G55" s="248">
        <f>ROUND(E55*F55,2)</f>
        <v>0</v>
      </c>
      <c r="H55" s="247"/>
      <c r="I55" s="248">
        <f>ROUND(E55*H55,2)</f>
        <v>0</v>
      </c>
      <c r="J55" s="247"/>
      <c r="K55" s="248">
        <f>ROUND(E55*J55,2)</f>
        <v>0</v>
      </c>
      <c r="L55" s="248">
        <v>21</v>
      </c>
      <c r="M55" s="248">
        <f>G55*(1+L55/100)</f>
        <v>0</v>
      </c>
      <c r="N55" s="246">
        <v>5.1000000000000004E-4</v>
      </c>
      <c r="O55" s="246">
        <f>ROUND(E55*N55,2)</f>
        <v>0</v>
      </c>
      <c r="P55" s="246">
        <v>0</v>
      </c>
      <c r="Q55" s="246">
        <f>ROUND(E55*P55,2)</f>
        <v>0</v>
      </c>
      <c r="R55" s="248"/>
      <c r="S55" s="248" t="s">
        <v>285</v>
      </c>
      <c r="T55" s="249" t="s">
        <v>360</v>
      </c>
      <c r="U55" s="224">
        <v>0</v>
      </c>
      <c r="V55" s="224">
        <f>ROUND(E55*U55,2)</f>
        <v>0</v>
      </c>
      <c r="W55" s="224"/>
      <c r="X55" s="224" t="s">
        <v>155</v>
      </c>
      <c r="Y55" s="224" t="s">
        <v>148</v>
      </c>
      <c r="Z55" s="213"/>
      <c r="AA55" s="213"/>
      <c r="AB55" s="213"/>
      <c r="AC55" s="213"/>
      <c r="AD55" s="213"/>
      <c r="AE55" s="213"/>
      <c r="AF55" s="213"/>
      <c r="AG55" s="213" t="s">
        <v>312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43">
        <v>46</v>
      </c>
      <c r="B56" s="244" t="s">
        <v>453</v>
      </c>
      <c r="C56" s="255" t="s">
        <v>454</v>
      </c>
      <c r="D56" s="245" t="s">
        <v>272</v>
      </c>
      <c r="E56" s="246">
        <v>2</v>
      </c>
      <c r="F56" s="247"/>
      <c r="G56" s="248">
        <f>ROUND(E56*F56,2)</f>
        <v>0</v>
      </c>
      <c r="H56" s="247"/>
      <c r="I56" s="248">
        <f>ROUND(E56*H56,2)</f>
        <v>0</v>
      </c>
      <c r="J56" s="247"/>
      <c r="K56" s="248">
        <f>ROUND(E56*J56,2)</f>
        <v>0</v>
      </c>
      <c r="L56" s="248">
        <v>21</v>
      </c>
      <c r="M56" s="248">
        <f>G56*(1+L56/100)</f>
        <v>0</v>
      </c>
      <c r="N56" s="246">
        <v>1.34E-2</v>
      </c>
      <c r="O56" s="246">
        <f>ROUND(E56*N56,2)</f>
        <v>0.03</v>
      </c>
      <c r="P56" s="246">
        <v>0</v>
      </c>
      <c r="Q56" s="246">
        <f>ROUND(E56*P56,2)</f>
        <v>0</v>
      </c>
      <c r="R56" s="248"/>
      <c r="S56" s="248" t="s">
        <v>285</v>
      </c>
      <c r="T56" s="249" t="s">
        <v>360</v>
      </c>
      <c r="U56" s="224">
        <v>0</v>
      </c>
      <c r="V56" s="224">
        <f>ROUND(E56*U56,2)</f>
        <v>0</v>
      </c>
      <c r="W56" s="224"/>
      <c r="X56" s="224" t="s">
        <v>287</v>
      </c>
      <c r="Y56" s="224" t="s">
        <v>148</v>
      </c>
      <c r="Z56" s="213"/>
      <c r="AA56" s="213"/>
      <c r="AB56" s="213"/>
      <c r="AC56" s="213"/>
      <c r="AD56" s="213"/>
      <c r="AE56" s="213"/>
      <c r="AF56" s="213"/>
      <c r="AG56" s="213" t="s">
        <v>288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43">
        <v>47</v>
      </c>
      <c r="B57" s="244" t="s">
        <v>455</v>
      </c>
      <c r="C57" s="255" t="s">
        <v>456</v>
      </c>
      <c r="D57" s="245" t="s">
        <v>272</v>
      </c>
      <c r="E57" s="246">
        <v>2</v>
      </c>
      <c r="F57" s="247"/>
      <c r="G57" s="248">
        <f>ROUND(E57*F57,2)</f>
        <v>0</v>
      </c>
      <c r="H57" s="247"/>
      <c r="I57" s="248">
        <f>ROUND(E57*H57,2)</f>
        <v>0</v>
      </c>
      <c r="J57" s="247"/>
      <c r="K57" s="248">
        <f>ROUND(E57*J57,2)</f>
        <v>0</v>
      </c>
      <c r="L57" s="248">
        <v>21</v>
      </c>
      <c r="M57" s="248">
        <f>G57*(1+L57/100)</f>
        <v>0</v>
      </c>
      <c r="N57" s="246">
        <v>2.4000000000000001E-4</v>
      </c>
      <c r="O57" s="246">
        <f>ROUND(E57*N57,2)</f>
        <v>0</v>
      </c>
      <c r="P57" s="246">
        <v>0</v>
      </c>
      <c r="Q57" s="246">
        <f>ROUND(E57*P57,2)</f>
        <v>0</v>
      </c>
      <c r="R57" s="248"/>
      <c r="S57" s="248" t="s">
        <v>285</v>
      </c>
      <c r="T57" s="249" t="s">
        <v>360</v>
      </c>
      <c r="U57" s="224">
        <v>0</v>
      </c>
      <c r="V57" s="224">
        <f>ROUND(E57*U57,2)</f>
        <v>0</v>
      </c>
      <c r="W57" s="224"/>
      <c r="X57" s="224" t="s">
        <v>155</v>
      </c>
      <c r="Y57" s="224" t="s">
        <v>148</v>
      </c>
      <c r="Z57" s="213"/>
      <c r="AA57" s="213"/>
      <c r="AB57" s="213"/>
      <c r="AC57" s="213"/>
      <c r="AD57" s="213"/>
      <c r="AE57" s="213"/>
      <c r="AF57" s="213"/>
      <c r="AG57" s="213" t="s">
        <v>312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43">
        <v>48</v>
      </c>
      <c r="B58" s="244" t="s">
        <v>457</v>
      </c>
      <c r="C58" s="255" t="s">
        <v>458</v>
      </c>
      <c r="D58" s="245" t="s">
        <v>272</v>
      </c>
      <c r="E58" s="246">
        <v>2</v>
      </c>
      <c r="F58" s="247"/>
      <c r="G58" s="248">
        <f>ROUND(E58*F58,2)</f>
        <v>0</v>
      </c>
      <c r="H58" s="247"/>
      <c r="I58" s="248">
        <f>ROUND(E58*H58,2)</f>
        <v>0</v>
      </c>
      <c r="J58" s="247"/>
      <c r="K58" s="248">
        <f>ROUND(E58*J58,2)</f>
        <v>0</v>
      </c>
      <c r="L58" s="248">
        <v>21</v>
      </c>
      <c r="M58" s="248">
        <f>G58*(1+L58/100)</f>
        <v>0</v>
      </c>
      <c r="N58" s="246">
        <v>4.4999999999999997E-3</v>
      </c>
      <c r="O58" s="246">
        <f>ROUND(E58*N58,2)</f>
        <v>0.01</v>
      </c>
      <c r="P58" s="246">
        <v>0</v>
      </c>
      <c r="Q58" s="246">
        <f>ROUND(E58*P58,2)</f>
        <v>0</v>
      </c>
      <c r="R58" s="248"/>
      <c r="S58" s="248" t="s">
        <v>285</v>
      </c>
      <c r="T58" s="249" t="s">
        <v>360</v>
      </c>
      <c r="U58" s="224">
        <v>0</v>
      </c>
      <c r="V58" s="224">
        <f>ROUND(E58*U58,2)</f>
        <v>0</v>
      </c>
      <c r="W58" s="224"/>
      <c r="X58" s="224" t="s">
        <v>287</v>
      </c>
      <c r="Y58" s="224" t="s">
        <v>148</v>
      </c>
      <c r="Z58" s="213"/>
      <c r="AA58" s="213"/>
      <c r="AB58" s="213"/>
      <c r="AC58" s="213"/>
      <c r="AD58" s="213"/>
      <c r="AE58" s="213"/>
      <c r="AF58" s="213"/>
      <c r="AG58" s="213" t="s">
        <v>288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43">
        <v>49</v>
      </c>
      <c r="B59" s="244" t="s">
        <v>459</v>
      </c>
      <c r="C59" s="255" t="s">
        <v>460</v>
      </c>
      <c r="D59" s="245" t="s">
        <v>272</v>
      </c>
      <c r="E59" s="246">
        <v>6</v>
      </c>
      <c r="F59" s="247"/>
      <c r="G59" s="248">
        <f>ROUND(E59*F59,2)</f>
        <v>0</v>
      </c>
      <c r="H59" s="247"/>
      <c r="I59" s="248">
        <f>ROUND(E59*H59,2)</f>
        <v>0</v>
      </c>
      <c r="J59" s="247"/>
      <c r="K59" s="248">
        <f>ROUND(E59*J59,2)</f>
        <v>0</v>
      </c>
      <c r="L59" s="248">
        <v>21</v>
      </c>
      <c r="M59" s="248">
        <f>G59*(1+L59/100)</f>
        <v>0</v>
      </c>
      <c r="N59" s="246">
        <v>6.9999999999999994E-5</v>
      </c>
      <c r="O59" s="246">
        <f>ROUND(E59*N59,2)</f>
        <v>0</v>
      </c>
      <c r="P59" s="246">
        <v>0</v>
      </c>
      <c r="Q59" s="246">
        <f>ROUND(E59*P59,2)</f>
        <v>0</v>
      </c>
      <c r="R59" s="248"/>
      <c r="S59" s="248" t="s">
        <v>285</v>
      </c>
      <c r="T59" s="249" t="s">
        <v>360</v>
      </c>
      <c r="U59" s="224">
        <v>0</v>
      </c>
      <c r="V59" s="224">
        <f>ROUND(E59*U59,2)</f>
        <v>0</v>
      </c>
      <c r="W59" s="224"/>
      <c r="X59" s="224" t="s">
        <v>155</v>
      </c>
      <c r="Y59" s="224" t="s">
        <v>148</v>
      </c>
      <c r="Z59" s="213"/>
      <c r="AA59" s="213"/>
      <c r="AB59" s="213"/>
      <c r="AC59" s="213"/>
      <c r="AD59" s="213"/>
      <c r="AE59" s="213"/>
      <c r="AF59" s="213"/>
      <c r="AG59" s="213" t="s">
        <v>312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43">
        <v>50</v>
      </c>
      <c r="B60" s="244" t="s">
        <v>461</v>
      </c>
      <c r="C60" s="255" t="s">
        <v>462</v>
      </c>
      <c r="D60" s="245" t="s">
        <v>272</v>
      </c>
      <c r="E60" s="246">
        <v>6</v>
      </c>
      <c r="F60" s="247"/>
      <c r="G60" s="248">
        <f>ROUND(E60*F60,2)</f>
        <v>0</v>
      </c>
      <c r="H60" s="247"/>
      <c r="I60" s="248">
        <f>ROUND(E60*H60,2)</f>
        <v>0</v>
      </c>
      <c r="J60" s="247"/>
      <c r="K60" s="248">
        <f>ROUND(E60*J60,2)</f>
        <v>0</v>
      </c>
      <c r="L60" s="248">
        <v>21</v>
      </c>
      <c r="M60" s="248">
        <f>G60*(1+L60/100)</f>
        <v>0</v>
      </c>
      <c r="N60" s="246">
        <v>8.9999999999999998E-4</v>
      </c>
      <c r="O60" s="246">
        <f>ROUND(E60*N60,2)</f>
        <v>0.01</v>
      </c>
      <c r="P60" s="246">
        <v>0</v>
      </c>
      <c r="Q60" s="246">
        <f>ROUND(E60*P60,2)</f>
        <v>0</v>
      </c>
      <c r="R60" s="248"/>
      <c r="S60" s="248" t="s">
        <v>285</v>
      </c>
      <c r="T60" s="249" t="s">
        <v>360</v>
      </c>
      <c r="U60" s="224">
        <v>0</v>
      </c>
      <c r="V60" s="224">
        <f>ROUND(E60*U60,2)</f>
        <v>0</v>
      </c>
      <c r="W60" s="224"/>
      <c r="X60" s="224" t="s">
        <v>287</v>
      </c>
      <c r="Y60" s="224" t="s">
        <v>148</v>
      </c>
      <c r="Z60" s="213"/>
      <c r="AA60" s="213"/>
      <c r="AB60" s="213"/>
      <c r="AC60" s="213"/>
      <c r="AD60" s="213"/>
      <c r="AE60" s="213"/>
      <c r="AF60" s="213"/>
      <c r="AG60" s="213" t="s">
        <v>288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43">
        <v>51</v>
      </c>
      <c r="B61" s="244" t="s">
        <v>463</v>
      </c>
      <c r="C61" s="255" t="s">
        <v>464</v>
      </c>
      <c r="D61" s="245" t="s">
        <v>0</v>
      </c>
      <c r="E61" s="246">
        <v>487.04</v>
      </c>
      <c r="F61" s="247"/>
      <c r="G61" s="248">
        <f>ROUND(E61*F61,2)</f>
        <v>0</v>
      </c>
      <c r="H61" s="247"/>
      <c r="I61" s="248">
        <f>ROUND(E61*H61,2)</f>
        <v>0</v>
      </c>
      <c r="J61" s="247"/>
      <c r="K61" s="248">
        <f>ROUND(E61*J61,2)</f>
        <v>0</v>
      </c>
      <c r="L61" s="248">
        <v>21</v>
      </c>
      <c r="M61" s="248">
        <f>G61*(1+L61/100)</f>
        <v>0</v>
      </c>
      <c r="N61" s="246">
        <v>0</v>
      </c>
      <c r="O61" s="246">
        <f>ROUND(E61*N61,2)</f>
        <v>0</v>
      </c>
      <c r="P61" s="246">
        <v>0</v>
      </c>
      <c r="Q61" s="246">
        <f>ROUND(E61*P61,2)</f>
        <v>0</v>
      </c>
      <c r="R61" s="248"/>
      <c r="S61" s="248" t="s">
        <v>285</v>
      </c>
      <c r="T61" s="249" t="s">
        <v>360</v>
      </c>
      <c r="U61" s="224">
        <v>0</v>
      </c>
      <c r="V61" s="224">
        <f>ROUND(E61*U61,2)</f>
        <v>0</v>
      </c>
      <c r="W61" s="224"/>
      <c r="X61" s="224" t="s">
        <v>155</v>
      </c>
      <c r="Y61" s="224" t="s">
        <v>148</v>
      </c>
      <c r="Z61" s="213"/>
      <c r="AA61" s="213"/>
      <c r="AB61" s="213"/>
      <c r="AC61" s="213"/>
      <c r="AD61" s="213"/>
      <c r="AE61" s="213"/>
      <c r="AF61" s="213"/>
      <c r="AG61" s="213" t="s">
        <v>312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x14ac:dyDescent="0.2">
      <c r="A62" s="227" t="s">
        <v>139</v>
      </c>
      <c r="B62" s="228" t="s">
        <v>99</v>
      </c>
      <c r="C62" s="252" t="s">
        <v>100</v>
      </c>
      <c r="D62" s="229"/>
      <c r="E62" s="230"/>
      <c r="F62" s="231"/>
      <c r="G62" s="231">
        <f>SUMIF(AG63:AG70,"&lt;&gt;NOR",G63:G70)</f>
        <v>0</v>
      </c>
      <c r="H62" s="231"/>
      <c r="I62" s="231">
        <f>SUM(I63:I70)</f>
        <v>0</v>
      </c>
      <c r="J62" s="231"/>
      <c r="K62" s="231">
        <f>SUM(K63:K70)</f>
        <v>0</v>
      </c>
      <c r="L62" s="231"/>
      <c r="M62" s="231">
        <f>SUM(M63:M70)</f>
        <v>0</v>
      </c>
      <c r="N62" s="230"/>
      <c r="O62" s="230">
        <f>SUM(O63:O70)</f>
        <v>0.05</v>
      </c>
      <c r="P62" s="230"/>
      <c r="Q62" s="230">
        <f>SUM(Q63:Q70)</f>
        <v>0</v>
      </c>
      <c r="R62" s="231"/>
      <c r="S62" s="231"/>
      <c r="T62" s="232"/>
      <c r="U62" s="226"/>
      <c r="V62" s="226">
        <f>SUM(V63:V70)</f>
        <v>0</v>
      </c>
      <c r="W62" s="226"/>
      <c r="X62" s="226"/>
      <c r="Y62" s="226"/>
      <c r="AG62" t="s">
        <v>140</v>
      </c>
    </row>
    <row r="63" spans="1:60" outlineLevel="1" x14ac:dyDescent="0.2">
      <c r="A63" s="243">
        <v>52</v>
      </c>
      <c r="B63" s="244" t="s">
        <v>465</v>
      </c>
      <c r="C63" s="255" t="s">
        <v>466</v>
      </c>
      <c r="D63" s="245" t="s">
        <v>467</v>
      </c>
      <c r="E63" s="246">
        <v>26.5</v>
      </c>
      <c r="F63" s="247"/>
      <c r="G63" s="248">
        <f>ROUND(E63*F63,2)</f>
        <v>0</v>
      </c>
      <c r="H63" s="247"/>
      <c r="I63" s="248">
        <f>ROUND(E63*H63,2)</f>
        <v>0</v>
      </c>
      <c r="J63" s="247"/>
      <c r="K63" s="248">
        <f>ROUND(E63*J63,2)</f>
        <v>0</v>
      </c>
      <c r="L63" s="248">
        <v>21</v>
      </c>
      <c r="M63" s="248">
        <f>G63*(1+L63/100)</f>
        <v>0</v>
      </c>
      <c r="N63" s="246">
        <v>6.0000000000000002E-5</v>
      </c>
      <c r="O63" s="246">
        <f>ROUND(E63*N63,2)</f>
        <v>0</v>
      </c>
      <c r="P63" s="246">
        <v>0</v>
      </c>
      <c r="Q63" s="246">
        <f>ROUND(E63*P63,2)</f>
        <v>0</v>
      </c>
      <c r="R63" s="248"/>
      <c r="S63" s="248" t="s">
        <v>285</v>
      </c>
      <c r="T63" s="249" t="s">
        <v>360</v>
      </c>
      <c r="U63" s="224">
        <v>0</v>
      </c>
      <c r="V63" s="224">
        <f>ROUND(E63*U63,2)</f>
        <v>0</v>
      </c>
      <c r="W63" s="224"/>
      <c r="X63" s="224" t="s">
        <v>155</v>
      </c>
      <c r="Y63" s="224" t="s">
        <v>148</v>
      </c>
      <c r="Z63" s="213"/>
      <c r="AA63" s="213"/>
      <c r="AB63" s="213"/>
      <c r="AC63" s="213"/>
      <c r="AD63" s="213"/>
      <c r="AE63" s="213"/>
      <c r="AF63" s="213"/>
      <c r="AG63" s="213" t="s">
        <v>312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43">
        <v>53</v>
      </c>
      <c r="B64" s="244" t="s">
        <v>468</v>
      </c>
      <c r="C64" s="255" t="s">
        <v>469</v>
      </c>
      <c r="D64" s="245" t="s">
        <v>252</v>
      </c>
      <c r="E64" s="246">
        <v>2.6499999999999999E-2</v>
      </c>
      <c r="F64" s="247"/>
      <c r="G64" s="248">
        <f>ROUND(E64*F64,2)</f>
        <v>0</v>
      </c>
      <c r="H64" s="247"/>
      <c r="I64" s="248">
        <f>ROUND(E64*H64,2)</f>
        <v>0</v>
      </c>
      <c r="J64" s="247"/>
      <c r="K64" s="248">
        <f>ROUND(E64*J64,2)</f>
        <v>0</v>
      </c>
      <c r="L64" s="248">
        <v>21</v>
      </c>
      <c r="M64" s="248">
        <f>G64*(1+L64/100)</f>
        <v>0</v>
      </c>
      <c r="N64" s="246">
        <v>1</v>
      </c>
      <c r="O64" s="246">
        <f>ROUND(E64*N64,2)</f>
        <v>0.03</v>
      </c>
      <c r="P64" s="246">
        <v>0</v>
      </c>
      <c r="Q64" s="246">
        <f>ROUND(E64*P64,2)</f>
        <v>0</v>
      </c>
      <c r="R64" s="248"/>
      <c r="S64" s="248" t="s">
        <v>285</v>
      </c>
      <c r="T64" s="249" t="s">
        <v>360</v>
      </c>
      <c r="U64" s="224">
        <v>0</v>
      </c>
      <c r="V64" s="224">
        <f>ROUND(E64*U64,2)</f>
        <v>0</v>
      </c>
      <c r="W64" s="224"/>
      <c r="X64" s="224" t="s">
        <v>287</v>
      </c>
      <c r="Y64" s="224" t="s">
        <v>148</v>
      </c>
      <c r="Z64" s="213"/>
      <c r="AA64" s="213"/>
      <c r="AB64" s="213"/>
      <c r="AC64" s="213"/>
      <c r="AD64" s="213"/>
      <c r="AE64" s="213"/>
      <c r="AF64" s="213"/>
      <c r="AG64" s="213" t="s">
        <v>288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43">
        <v>54</v>
      </c>
      <c r="B65" s="244" t="s">
        <v>470</v>
      </c>
      <c r="C65" s="255" t="s">
        <v>471</v>
      </c>
      <c r="D65" s="245" t="s">
        <v>467</v>
      </c>
      <c r="E65" s="246">
        <v>5</v>
      </c>
      <c r="F65" s="247"/>
      <c r="G65" s="248">
        <f>ROUND(E65*F65,2)</f>
        <v>0</v>
      </c>
      <c r="H65" s="247"/>
      <c r="I65" s="248">
        <f>ROUND(E65*H65,2)</f>
        <v>0</v>
      </c>
      <c r="J65" s="247"/>
      <c r="K65" s="248">
        <f>ROUND(E65*J65,2)</f>
        <v>0</v>
      </c>
      <c r="L65" s="248">
        <v>21</v>
      </c>
      <c r="M65" s="248">
        <f>G65*(1+L65/100)</f>
        <v>0</v>
      </c>
      <c r="N65" s="246">
        <v>0</v>
      </c>
      <c r="O65" s="246">
        <f>ROUND(E65*N65,2)</f>
        <v>0</v>
      </c>
      <c r="P65" s="246">
        <v>0</v>
      </c>
      <c r="Q65" s="246">
        <f>ROUND(E65*P65,2)</f>
        <v>0</v>
      </c>
      <c r="R65" s="248"/>
      <c r="S65" s="248" t="s">
        <v>285</v>
      </c>
      <c r="T65" s="249" t="s">
        <v>360</v>
      </c>
      <c r="U65" s="224">
        <v>0</v>
      </c>
      <c r="V65" s="224">
        <f>ROUND(E65*U65,2)</f>
        <v>0</v>
      </c>
      <c r="W65" s="224"/>
      <c r="X65" s="224" t="s">
        <v>155</v>
      </c>
      <c r="Y65" s="224" t="s">
        <v>148</v>
      </c>
      <c r="Z65" s="213"/>
      <c r="AA65" s="213"/>
      <c r="AB65" s="213"/>
      <c r="AC65" s="213"/>
      <c r="AD65" s="213"/>
      <c r="AE65" s="213"/>
      <c r="AF65" s="213"/>
      <c r="AG65" s="213" t="s">
        <v>312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43">
        <v>55</v>
      </c>
      <c r="B66" s="244" t="s">
        <v>472</v>
      </c>
      <c r="C66" s="255" t="s">
        <v>473</v>
      </c>
      <c r="D66" s="245" t="s">
        <v>467</v>
      </c>
      <c r="E66" s="246">
        <v>5</v>
      </c>
      <c r="F66" s="247"/>
      <c r="G66" s="248">
        <f>ROUND(E66*F66,2)</f>
        <v>0</v>
      </c>
      <c r="H66" s="247"/>
      <c r="I66" s="248">
        <f>ROUND(E66*H66,2)</f>
        <v>0</v>
      </c>
      <c r="J66" s="247"/>
      <c r="K66" s="248">
        <f>ROUND(E66*J66,2)</f>
        <v>0</v>
      </c>
      <c r="L66" s="248">
        <v>21</v>
      </c>
      <c r="M66" s="248">
        <f>G66*(1+L66/100)</f>
        <v>0</v>
      </c>
      <c r="N66" s="246">
        <v>1.4999999999999999E-4</v>
      </c>
      <c r="O66" s="246">
        <f>ROUND(E66*N66,2)</f>
        <v>0</v>
      </c>
      <c r="P66" s="246">
        <v>0</v>
      </c>
      <c r="Q66" s="246">
        <f>ROUND(E66*P66,2)</f>
        <v>0</v>
      </c>
      <c r="R66" s="248"/>
      <c r="S66" s="248" t="s">
        <v>285</v>
      </c>
      <c r="T66" s="249" t="s">
        <v>360</v>
      </c>
      <c r="U66" s="224">
        <v>0</v>
      </c>
      <c r="V66" s="224">
        <f>ROUND(E66*U66,2)</f>
        <v>0</v>
      </c>
      <c r="W66" s="224"/>
      <c r="X66" s="224" t="s">
        <v>155</v>
      </c>
      <c r="Y66" s="224" t="s">
        <v>148</v>
      </c>
      <c r="Z66" s="213"/>
      <c r="AA66" s="213"/>
      <c r="AB66" s="213"/>
      <c r="AC66" s="213"/>
      <c r="AD66" s="213"/>
      <c r="AE66" s="213"/>
      <c r="AF66" s="213"/>
      <c r="AG66" s="213" t="s">
        <v>312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43">
        <v>56</v>
      </c>
      <c r="B67" s="244" t="s">
        <v>474</v>
      </c>
      <c r="C67" s="255" t="s">
        <v>475</v>
      </c>
      <c r="D67" s="245" t="s">
        <v>168</v>
      </c>
      <c r="E67" s="246">
        <v>11</v>
      </c>
      <c r="F67" s="247"/>
      <c r="G67" s="248">
        <f>ROUND(E67*F67,2)</f>
        <v>0</v>
      </c>
      <c r="H67" s="247"/>
      <c r="I67" s="248">
        <f>ROUND(E67*H67,2)</f>
        <v>0</v>
      </c>
      <c r="J67" s="247"/>
      <c r="K67" s="248">
        <f>ROUND(E67*J67,2)</f>
        <v>0</v>
      </c>
      <c r="L67" s="248">
        <v>21</v>
      </c>
      <c r="M67" s="248">
        <f>G67*(1+L67/100)</f>
        <v>0</v>
      </c>
      <c r="N67" s="246">
        <v>2.0799999999999998E-3</v>
      </c>
      <c r="O67" s="246">
        <f>ROUND(E67*N67,2)</f>
        <v>0.02</v>
      </c>
      <c r="P67" s="246">
        <v>0</v>
      </c>
      <c r="Q67" s="246">
        <f>ROUND(E67*P67,2)</f>
        <v>0</v>
      </c>
      <c r="R67" s="248"/>
      <c r="S67" s="248" t="s">
        <v>285</v>
      </c>
      <c r="T67" s="249" t="s">
        <v>360</v>
      </c>
      <c r="U67" s="224">
        <v>0</v>
      </c>
      <c r="V67" s="224">
        <f>ROUND(E67*U67,2)</f>
        <v>0</v>
      </c>
      <c r="W67" s="224"/>
      <c r="X67" s="224" t="s">
        <v>287</v>
      </c>
      <c r="Y67" s="224" t="s">
        <v>148</v>
      </c>
      <c r="Z67" s="213"/>
      <c r="AA67" s="213"/>
      <c r="AB67" s="213"/>
      <c r="AC67" s="213"/>
      <c r="AD67" s="213"/>
      <c r="AE67" s="213"/>
      <c r="AF67" s="213"/>
      <c r="AG67" s="213" t="s">
        <v>288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43">
        <v>57</v>
      </c>
      <c r="B68" s="244" t="s">
        <v>476</v>
      </c>
      <c r="C68" s="255" t="s">
        <v>477</v>
      </c>
      <c r="D68" s="245" t="s">
        <v>272</v>
      </c>
      <c r="E68" s="246">
        <v>32</v>
      </c>
      <c r="F68" s="247"/>
      <c r="G68" s="248">
        <f>ROUND(E68*F68,2)</f>
        <v>0</v>
      </c>
      <c r="H68" s="247"/>
      <c r="I68" s="248">
        <f>ROUND(E68*H68,2)</f>
        <v>0</v>
      </c>
      <c r="J68" s="247"/>
      <c r="K68" s="248">
        <f>ROUND(E68*J68,2)</f>
        <v>0</v>
      </c>
      <c r="L68" s="248">
        <v>21</v>
      </c>
      <c r="M68" s="248">
        <f>G68*(1+L68/100)</f>
        <v>0</v>
      </c>
      <c r="N68" s="246">
        <v>0</v>
      </c>
      <c r="O68" s="246">
        <f>ROUND(E68*N68,2)</f>
        <v>0</v>
      </c>
      <c r="P68" s="246">
        <v>0</v>
      </c>
      <c r="Q68" s="246">
        <f>ROUND(E68*P68,2)</f>
        <v>0</v>
      </c>
      <c r="R68" s="248"/>
      <c r="S68" s="248" t="s">
        <v>285</v>
      </c>
      <c r="T68" s="249" t="s">
        <v>360</v>
      </c>
      <c r="U68" s="224">
        <v>0</v>
      </c>
      <c r="V68" s="224">
        <f>ROUND(E68*U68,2)</f>
        <v>0</v>
      </c>
      <c r="W68" s="224"/>
      <c r="X68" s="224" t="s">
        <v>287</v>
      </c>
      <c r="Y68" s="224" t="s">
        <v>148</v>
      </c>
      <c r="Z68" s="213"/>
      <c r="AA68" s="213"/>
      <c r="AB68" s="213"/>
      <c r="AC68" s="213"/>
      <c r="AD68" s="213"/>
      <c r="AE68" s="213"/>
      <c r="AF68" s="213"/>
      <c r="AG68" s="213" t="s">
        <v>288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43">
        <v>58</v>
      </c>
      <c r="B69" s="244" t="s">
        <v>478</v>
      </c>
      <c r="C69" s="255" t="s">
        <v>479</v>
      </c>
      <c r="D69" s="245" t="s">
        <v>272</v>
      </c>
      <c r="E69" s="246">
        <v>16</v>
      </c>
      <c r="F69" s="247"/>
      <c r="G69" s="248">
        <f>ROUND(E69*F69,2)</f>
        <v>0</v>
      </c>
      <c r="H69" s="247"/>
      <c r="I69" s="248">
        <f>ROUND(E69*H69,2)</f>
        <v>0</v>
      </c>
      <c r="J69" s="247"/>
      <c r="K69" s="248">
        <f>ROUND(E69*J69,2)</f>
        <v>0</v>
      </c>
      <c r="L69" s="248">
        <v>21</v>
      </c>
      <c r="M69" s="248">
        <f>G69*(1+L69/100)</f>
        <v>0</v>
      </c>
      <c r="N69" s="246">
        <v>0</v>
      </c>
      <c r="O69" s="246">
        <f>ROUND(E69*N69,2)</f>
        <v>0</v>
      </c>
      <c r="P69" s="246">
        <v>0</v>
      </c>
      <c r="Q69" s="246">
        <f>ROUND(E69*P69,2)</f>
        <v>0</v>
      </c>
      <c r="R69" s="248"/>
      <c r="S69" s="248" t="s">
        <v>285</v>
      </c>
      <c r="T69" s="249" t="s">
        <v>360</v>
      </c>
      <c r="U69" s="224">
        <v>0</v>
      </c>
      <c r="V69" s="224">
        <f>ROUND(E69*U69,2)</f>
        <v>0</v>
      </c>
      <c r="W69" s="224"/>
      <c r="X69" s="224" t="s">
        <v>287</v>
      </c>
      <c r="Y69" s="224" t="s">
        <v>148</v>
      </c>
      <c r="Z69" s="213"/>
      <c r="AA69" s="213"/>
      <c r="AB69" s="213"/>
      <c r="AC69" s="213"/>
      <c r="AD69" s="213"/>
      <c r="AE69" s="213"/>
      <c r="AF69" s="213"/>
      <c r="AG69" s="213" t="s">
        <v>288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 x14ac:dyDescent="0.2">
      <c r="A70" s="243">
        <v>59</v>
      </c>
      <c r="B70" s="244" t="s">
        <v>480</v>
      </c>
      <c r="C70" s="255" t="s">
        <v>481</v>
      </c>
      <c r="D70" s="245" t="s">
        <v>0</v>
      </c>
      <c r="E70" s="246">
        <v>98.859800000000007</v>
      </c>
      <c r="F70" s="247"/>
      <c r="G70" s="248">
        <f>ROUND(E70*F70,2)</f>
        <v>0</v>
      </c>
      <c r="H70" s="247"/>
      <c r="I70" s="248">
        <f>ROUND(E70*H70,2)</f>
        <v>0</v>
      </c>
      <c r="J70" s="247"/>
      <c r="K70" s="248">
        <f>ROUND(E70*J70,2)</f>
        <v>0</v>
      </c>
      <c r="L70" s="248">
        <v>21</v>
      </c>
      <c r="M70" s="248">
        <f>G70*(1+L70/100)</f>
        <v>0</v>
      </c>
      <c r="N70" s="246">
        <v>0</v>
      </c>
      <c r="O70" s="246">
        <f>ROUND(E70*N70,2)</f>
        <v>0</v>
      </c>
      <c r="P70" s="246">
        <v>0</v>
      </c>
      <c r="Q70" s="246">
        <f>ROUND(E70*P70,2)</f>
        <v>0</v>
      </c>
      <c r="R70" s="248"/>
      <c r="S70" s="248" t="s">
        <v>285</v>
      </c>
      <c r="T70" s="249" t="s">
        <v>360</v>
      </c>
      <c r="U70" s="224">
        <v>0</v>
      </c>
      <c r="V70" s="224">
        <f>ROUND(E70*U70,2)</f>
        <v>0</v>
      </c>
      <c r="W70" s="224"/>
      <c r="X70" s="224" t="s">
        <v>155</v>
      </c>
      <c r="Y70" s="224" t="s">
        <v>148</v>
      </c>
      <c r="Z70" s="213"/>
      <c r="AA70" s="213"/>
      <c r="AB70" s="213"/>
      <c r="AC70" s="213"/>
      <c r="AD70" s="213"/>
      <c r="AE70" s="213"/>
      <c r="AF70" s="213"/>
      <c r="AG70" s="213" t="s">
        <v>312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x14ac:dyDescent="0.2">
      <c r="A71" s="227" t="s">
        <v>139</v>
      </c>
      <c r="B71" s="228" t="s">
        <v>101</v>
      </c>
      <c r="C71" s="252" t="s">
        <v>102</v>
      </c>
      <c r="D71" s="229"/>
      <c r="E71" s="230"/>
      <c r="F71" s="231"/>
      <c r="G71" s="231">
        <f>SUMIF(AG72:AG74,"&lt;&gt;NOR",G72:G74)</f>
        <v>0</v>
      </c>
      <c r="H71" s="231"/>
      <c r="I71" s="231">
        <f>SUM(I72:I74)</f>
        <v>0</v>
      </c>
      <c r="J71" s="231"/>
      <c r="K71" s="231">
        <f>SUM(K72:K74)</f>
        <v>0</v>
      </c>
      <c r="L71" s="231"/>
      <c r="M71" s="231">
        <f>SUM(M72:M74)</f>
        <v>0</v>
      </c>
      <c r="N71" s="230"/>
      <c r="O71" s="230">
        <f>SUM(O72:O74)</f>
        <v>0</v>
      </c>
      <c r="P71" s="230"/>
      <c r="Q71" s="230">
        <f>SUM(Q72:Q74)</f>
        <v>0</v>
      </c>
      <c r="R71" s="231"/>
      <c r="S71" s="231"/>
      <c r="T71" s="232"/>
      <c r="U71" s="226"/>
      <c r="V71" s="226">
        <f>SUM(V72:V74)</f>
        <v>0</v>
      </c>
      <c r="W71" s="226"/>
      <c r="X71" s="226"/>
      <c r="Y71" s="226"/>
      <c r="AG71" t="s">
        <v>140</v>
      </c>
    </row>
    <row r="72" spans="1:60" outlineLevel="1" x14ac:dyDescent="0.2">
      <c r="A72" s="243">
        <v>60</v>
      </c>
      <c r="B72" s="244" t="s">
        <v>482</v>
      </c>
      <c r="C72" s="255" t="s">
        <v>483</v>
      </c>
      <c r="D72" s="245" t="s">
        <v>162</v>
      </c>
      <c r="E72" s="246">
        <v>4</v>
      </c>
      <c r="F72" s="247"/>
      <c r="G72" s="248">
        <f>ROUND(E72*F72,2)</f>
        <v>0</v>
      </c>
      <c r="H72" s="247"/>
      <c r="I72" s="248">
        <f>ROUND(E72*H72,2)</f>
        <v>0</v>
      </c>
      <c r="J72" s="247"/>
      <c r="K72" s="248">
        <f>ROUND(E72*J72,2)</f>
        <v>0</v>
      </c>
      <c r="L72" s="248">
        <v>21</v>
      </c>
      <c r="M72" s="248">
        <f>G72*(1+L72/100)</f>
        <v>0</v>
      </c>
      <c r="N72" s="246">
        <v>6.9999999999999994E-5</v>
      </c>
      <c r="O72" s="246">
        <f>ROUND(E72*N72,2)</f>
        <v>0</v>
      </c>
      <c r="P72" s="246">
        <v>0</v>
      </c>
      <c r="Q72" s="246">
        <f>ROUND(E72*P72,2)</f>
        <v>0</v>
      </c>
      <c r="R72" s="248"/>
      <c r="S72" s="248" t="s">
        <v>285</v>
      </c>
      <c r="T72" s="249" t="s">
        <v>360</v>
      </c>
      <c r="U72" s="224">
        <v>0</v>
      </c>
      <c r="V72" s="224">
        <f>ROUND(E72*U72,2)</f>
        <v>0</v>
      </c>
      <c r="W72" s="224"/>
      <c r="X72" s="224" t="s">
        <v>155</v>
      </c>
      <c r="Y72" s="224" t="s">
        <v>148</v>
      </c>
      <c r="Z72" s="213"/>
      <c r="AA72" s="213"/>
      <c r="AB72" s="213"/>
      <c r="AC72" s="213"/>
      <c r="AD72" s="213"/>
      <c r="AE72" s="213"/>
      <c r="AF72" s="213"/>
      <c r="AG72" s="213" t="s">
        <v>312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43">
        <v>61</v>
      </c>
      <c r="B73" s="244" t="s">
        <v>484</v>
      </c>
      <c r="C73" s="255" t="s">
        <v>485</v>
      </c>
      <c r="D73" s="245" t="s">
        <v>162</v>
      </c>
      <c r="E73" s="246">
        <v>1</v>
      </c>
      <c r="F73" s="247"/>
      <c r="G73" s="248">
        <f>ROUND(E73*F73,2)</f>
        <v>0</v>
      </c>
      <c r="H73" s="247"/>
      <c r="I73" s="248">
        <f>ROUND(E73*H73,2)</f>
        <v>0</v>
      </c>
      <c r="J73" s="247"/>
      <c r="K73" s="248">
        <f>ROUND(E73*J73,2)</f>
        <v>0</v>
      </c>
      <c r="L73" s="248">
        <v>21</v>
      </c>
      <c r="M73" s="248">
        <f>G73*(1+L73/100)</f>
        <v>0</v>
      </c>
      <c r="N73" s="246">
        <v>2.7999999999999998E-4</v>
      </c>
      <c r="O73" s="246">
        <f>ROUND(E73*N73,2)</f>
        <v>0</v>
      </c>
      <c r="P73" s="246">
        <v>0</v>
      </c>
      <c r="Q73" s="246">
        <f>ROUND(E73*P73,2)</f>
        <v>0</v>
      </c>
      <c r="R73" s="248"/>
      <c r="S73" s="248" t="s">
        <v>285</v>
      </c>
      <c r="T73" s="249" t="s">
        <v>360</v>
      </c>
      <c r="U73" s="224">
        <v>0</v>
      </c>
      <c r="V73" s="224">
        <f>ROUND(E73*U73,2)</f>
        <v>0</v>
      </c>
      <c r="W73" s="224"/>
      <c r="X73" s="224" t="s">
        <v>155</v>
      </c>
      <c r="Y73" s="224" t="s">
        <v>148</v>
      </c>
      <c r="Z73" s="213"/>
      <c r="AA73" s="213"/>
      <c r="AB73" s="213"/>
      <c r="AC73" s="213"/>
      <c r="AD73" s="213"/>
      <c r="AE73" s="213"/>
      <c r="AF73" s="213"/>
      <c r="AG73" s="213" t="s">
        <v>312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">
      <c r="A74" s="243">
        <v>62</v>
      </c>
      <c r="B74" s="244" t="s">
        <v>486</v>
      </c>
      <c r="C74" s="255" t="s">
        <v>487</v>
      </c>
      <c r="D74" s="245" t="s">
        <v>162</v>
      </c>
      <c r="E74" s="246">
        <v>3</v>
      </c>
      <c r="F74" s="247"/>
      <c r="G74" s="248">
        <f>ROUND(E74*F74,2)</f>
        <v>0</v>
      </c>
      <c r="H74" s="247"/>
      <c r="I74" s="248">
        <f>ROUND(E74*H74,2)</f>
        <v>0</v>
      </c>
      <c r="J74" s="247"/>
      <c r="K74" s="248">
        <f>ROUND(E74*J74,2)</f>
        <v>0</v>
      </c>
      <c r="L74" s="248">
        <v>21</v>
      </c>
      <c r="M74" s="248">
        <f>G74*(1+L74/100)</f>
        <v>0</v>
      </c>
      <c r="N74" s="246">
        <v>8.0000000000000007E-5</v>
      </c>
      <c r="O74" s="246">
        <f>ROUND(E74*N74,2)</f>
        <v>0</v>
      </c>
      <c r="P74" s="246">
        <v>0</v>
      </c>
      <c r="Q74" s="246">
        <f>ROUND(E74*P74,2)</f>
        <v>0</v>
      </c>
      <c r="R74" s="248"/>
      <c r="S74" s="248" t="s">
        <v>285</v>
      </c>
      <c r="T74" s="249" t="s">
        <v>360</v>
      </c>
      <c r="U74" s="224">
        <v>0</v>
      </c>
      <c r="V74" s="224">
        <f>ROUND(E74*U74,2)</f>
        <v>0</v>
      </c>
      <c r="W74" s="224"/>
      <c r="X74" s="224" t="s">
        <v>155</v>
      </c>
      <c r="Y74" s="224" t="s">
        <v>148</v>
      </c>
      <c r="Z74" s="213"/>
      <c r="AA74" s="213"/>
      <c r="AB74" s="213"/>
      <c r="AC74" s="213"/>
      <c r="AD74" s="213"/>
      <c r="AE74" s="213"/>
      <c r="AF74" s="213"/>
      <c r="AG74" s="213" t="s">
        <v>312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x14ac:dyDescent="0.2">
      <c r="A75" s="227" t="s">
        <v>139</v>
      </c>
      <c r="B75" s="228" t="s">
        <v>103</v>
      </c>
      <c r="C75" s="252" t="s">
        <v>104</v>
      </c>
      <c r="D75" s="229"/>
      <c r="E75" s="230"/>
      <c r="F75" s="231"/>
      <c r="G75" s="231">
        <f>SUMIF(AG76:AG79,"&lt;&gt;NOR",G76:G79)</f>
        <v>0</v>
      </c>
      <c r="H75" s="231"/>
      <c r="I75" s="231">
        <f>SUM(I76:I79)</f>
        <v>0</v>
      </c>
      <c r="J75" s="231"/>
      <c r="K75" s="231">
        <f>SUM(K76:K79)</f>
        <v>0</v>
      </c>
      <c r="L75" s="231"/>
      <c r="M75" s="231">
        <f>SUM(M76:M79)</f>
        <v>0</v>
      </c>
      <c r="N75" s="230"/>
      <c r="O75" s="230">
        <f>SUM(O76:O79)</f>
        <v>0.01</v>
      </c>
      <c r="P75" s="230"/>
      <c r="Q75" s="230">
        <f>SUM(Q76:Q79)</f>
        <v>0</v>
      </c>
      <c r="R75" s="231"/>
      <c r="S75" s="231"/>
      <c r="T75" s="232"/>
      <c r="U75" s="226"/>
      <c r="V75" s="226">
        <f>SUM(V76:V79)</f>
        <v>0</v>
      </c>
      <c r="W75" s="226"/>
      <c r="X75" s="226"/>
      <c r="Y75" s="226"/>
      <c r="AG75" t="s">
        <v>140</v>
      </c>
    </row>
    <row r="76" spans="1:60" outlineLevel="1" x14ac:dyDescent="0.2">
      <c r="A76" s="243">
        <v>63</v>
      </c>
      <c r="B76" s="244" t="s">
        <v>488</v>
      </c>
      <c r="C76" s="255" t="s">
        <v>489</v>
      </c>
      <c r="D76" s="245" t="s">
        <v>272</v>
      </c>
      <c r="E76" s="246">
        <v>4</v>
      </c>
      <c r="F76" s="247"/>
      <c r="G76" s="248">
        <f>ROUND(E76*F76,2)</f>
        <v>0</v>
      </c>
      <c r="H76" s="247"/>
      <c r="I76" s="248">
        <f>ROUND(E76*H76,2)</f>
        <v>0</v>
      </c>
      <c r="J76" s="247"/>
      <c r="K76" s="248">
        <f>ROUND(E76*J76,2)</f>
        <v>0</v>
      </c>
      <c r="L76" s="248">
        <v>21</v>
      </c>
      <c r="M76" s="248">
        <f>G76*(1+L76/100)</f>
        <v>0</v>
      </c>
      <c r="N76" s="246">
        <v>1.4E-3</v>
      </c>
      <c r="O76" s="246">
        <f>ROUND(E76*N76,2)</f>
        <v>0.01</v>
      </c>
      <c r="P76" s="246">
        <v>0</v>
      </c>
      <c r="Q76" s="246">
        <f>ROUND(E76*P76,2)</f>
        <v>0</v>
      </c>
      <c r="R76" s="248"/>
      <c r="S76" s="248" t="s">
        <v>285</v>
      </c>
      <c r="T76" s="249" t="s">
        <v>360</v>
      </c>
      <c r="U76" s="224">
        <v>0</v>
      </c>
      <c r="V76" s="224">
        <f>ROUND(E76*U76,2)</f>
        <v>0</v>
      </c>
      <c r="W76" s="224"/>
      <c r="X76" s="224" t="s">
        <v>155</v>
      </c>
      <c r="Y76" s="224" t="s">
        <v>148</v>
      </c>
      <c r="Z76" s="213"/>
      <c r="AA76" s="213"/>
      <c r="AB76" s="213"/>
      <c r="AC76" s="213"/>
      <c r="AD76" s="213"/>
      <c r="AE76" s="213"/>
      <c r="AF76" s="213"/>
      <c r="AG76" s="213" t="s">
        <v>318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43">
        <v>64</v>
      </c>
      <c r="B77" s="244" t="s">
        <v>490</v>
      </c>
      <c r="C77" s="255" t="s">
        <v>491</v>
      </c>
      <c r="D77" s="245" t="s">
        <v>168</v>
      </c>
      <c r="E77" s="246">
        <v>4</v>
      </c>
      <c r="F77" s="247"/>
      <c r="G77" s="248">
        <f>ROUND(E77*F77,2)</f>
        <v>0</v>
      </c>
      <c r="H77" s="247"/>
      <c r="I77" s="248">
        <f>ROUND(E77*H77,2)</f>
        <v>0</v>
      </c>
      <c r="J77" s="247"/>
      <c r="K77" s="248">
        <f>ROUND(E77*J77,2)</f>
        <v>0</v>
      </c>
      <c r="L77" s="248">
        <v>21</v>
      </c>
      <c r="M77" s="248">
        <f>G77*(1+L77/100)</f>
        <v>0</v>
      </c>
      <c r="N77" s="246">
        <v>2.0000000000000002E-5</v>
      </c>
      <c r="O77" s="246">
        <f>ROUND(E77*N77,2)</f>
        <v>0</v>
      </c>
      <c r="P77" s="246">
        <v>0</v>
      </c>
      <c r="Q77" s="246">
        <f>ROUND(E77*P77,2)</f>
        <v>0</v>
      </c>
      <c r="R77" s="248"/>
      <c r="S77" s="248" t="s">
        <v>285</v>
      </c>
      <c r="T77" s="249" t="s">
        <v>360</v>
      </c>
      <c r="U77" s="224">
        <v>0</v>
      </c>
      <c r="V77" s="224">
        <f>ROUND(E77*U77,2)</f>
        <v>0</v>
      </c>
      <c r="W77" s="224"/>
      <c r="X77" s="224" t="s">
        <v>155</v>
      </c>
      <c r="Y77" s="224" t="s">
        <v>148</v>
      </c>
      <c r="Z77" s="213"/>
      <c r="AA77" s="213"/>
      <c r="AB77" s="213"/>
      <c r="AC77" s="213"/>
      <c r="AD77" s="213"/>
      <c r="AE77" s="213"/>
      <c r="AF77" s="213"/>
      <c r="AG77" s="213" t="s">
        <v>318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43">
        <v>65</v>
      </c>
      <c r="B78" s="244" t="s">
        <v>492</v>
      </c>
      <c r="C78" s="255" t="s">
        <v>493</v>
      </c>
      <c r="D78" s="245" t="s">
        <v>168</v>
      </c>
      <c r="E78" s="246">
        <v>4</v>
      </c>
      <c r="F78" s="247"/>
      <c r="G78" s="248">
        <f>ROUND(E78*F78,2)</f>
        <v>0</v>
      </c>
      <c r="H78" s="247"/>
      <c r="I78" s="248">
        <f>ROUND(E78*H78,2)</f>
        <v>0</v>
      </c>
      <c r="J78" s="247"/>
      <c r="K78" s="248">
        <f>ROUND(E78*J78,2)</f>
        <v>0</v>
      </c>
      <c r="L78" s="248">
        <v>21</v>
      </c>
      <c r="M78" s="248">
        <f>G78*(1+L78/100)</f>
        <v>0</v>
      </c>
      <c r="N78" s="246">
        <v>1.7000000000000001E-4</v>
      </c>
      <c r="O78" s="246">
        <f>ROUND(E78*N78,2)</f>
        <v>0</v>
      </c>
      <c r="P78" s="246">
        <v>0</v>
      </c>
      <c r="Q78" s="246">
        <f>ROUND(E78*P78,2)</f>
        <v>0</v>
      </c>
      <c r="R78" s="248"/>
      <c r="S78" s="248" t="s">
        <v>285</v>
      </c>
      <c r="T78" s="249" t="s">
        <v>360</v>
      </c>
      <c r="U78" s="224">
        <v>0</v>
      </c>
      <c r="V78" s="224">
        <f>ROUND(E78*U78,2)</f>
        <v>0</v>
      </c>
      <c r="W78" s="224"/>
      <c r="X78" s="224" t="s">
        <v>155</v>
      </c>
      <c r="Y78" s="224" t="s">
        <v>148</v>
      </c>
      <c r="Z78" s="213"/>
      <c r="AA78" s="213"/>
      <c r="AB78" s="213"/>
      <c r="AC78" s="213"/>
      <c r="AD78" s="213"/>
      <c r="AE78" s="213"/>
      <c r="AF78" s="213"/>
      <c r="AG78" s="213" t="s">
        <v>318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43">
        <v>66</v>
      </c>
      <c r="B79" s="244" t="s">
        <v>494</v>
      </c>
      <c r="C79" s="255" t="s">
        <v>495</v>
      </c>
      <c r="D79" s="245" t="s">
        <v>385</v>
      </c>
      <c r="E79" s="246">
        <v>1</v>
      </c>
      <c r="F79" s="247"/>
      <c r="G79" s="248">
        <f>ROUND(E79*F79,2)</f>
        <v>0</v>
      </c>
      <c r="H79" s="247"/>
      <c r="I79" s="248">
        <f>ROUND(E79*H79,2)</f>
        <v>0</v>
      </c>
      <c r="J79" s="247"/>
      <c r="K79" s="248">
        <f>ROUND(E79*J79,2)</f>
        <v>0</v>
      </c>
      <c r="L79" s="248">
        <v>21</v>
      </c>
      <c r="M79" s="248">
        <f>G79*(1+L79/100)</f>
        <v>0</v>
      </c>
      <c r="N79" s="246">
        <v>0</v>
      </c>
      <c r="O79" s="246">
        <f>ROUND(E79*N79,2)</f>
        <v>0</v>
      </c>
      <c r="P79" s="246">
        <v>0</v>
      </c>
      <c r="Q79" s="246">
        <f>ROUND(E79*P79,2)</f>
        <v>0</v>
      </c>
      <c r="R79" s="248"/>
      <c r="S79" s="248" t="s">
        <v>285</v>
      </c>
      <c r="T79" s="249" t="s">
        <v>360</v>
      </c>
      <c r="U79" s="224">
        <v>0</v>
      </c>
      <c r="V79" s="224">
        <f>ROUND(E79*U79,2)</f>
        <v>0</v>
      </c>
      <c r="W79" s="224"/>
      <c r="X79" s="224" t="s">
        <v>287</v>
      </c>
      <c r="Y79" s="224" t="s">
        <v>148</v>
      </c>
      <c r="Z79" s="213"/>
      <c r="AA79" s="213"/>
      <c r="AB79" s="213"/>
      <c r="AC79" s="213"/>
      <c r="AD79" s="213"/>
      <c r="AE79" s="213"/>
      <c r="AF79" s="213"/>
      <c r="AG79" s="213" t="s">
        <v>288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x14ac:dyDescent="0.2">
      <c r="A80" s="227" t="s">
        <v>139</v>
      </c>
      <c r="B80" s="228" t="s">
        <v>105</v>
      </c>
      <c r="C80" s="252" t="s">
        <v>106</v>
      </c>
      <c r="D80" s="229"/>
      <c r="E80" s="230"/>
      <c r="F80" s="231"/>
      <c r="G80" s="231">
        <f>SUMIF(AG81:AG84,"&lt;&gt;NOR",G81:G84)</f>
        <v>0</v>
      </c>
      <c r="H80" s="231"/>
      <c r="I80" s="231">
        <f>SUM(I81:I84)</f>
        <v>0</v>
      </c>
      <c r="J80" s="231"/>
      <c r="K80" s="231">
        <f>SUM(K81:K84)</f>
        <v>0</v>
      </c>
      <c r="L80" s="231"/>
      <c r="M80" s="231">
        <f>SUM(M81:M84)</f>
        <v>0</v>
      </c>
      <c r="N80" s="230"/>
      <c r="O80" s="230">
        <f>SUM(O81:O84)</f>
        <v>0</v>
      </c>
      <c r="P80" s="230"/>
      <c r="Q80" s="230">
        <f>SUM(Q81:Q84)</f>
        <v>0</v>
      </c>
      <c r="R80" s="231"/>
      <c r="S80" s="231"/>
      <c r="T80" s="232"/>
      <c r="U80" s="226"/>
      <c r="V80" s="226">
        <f>SUM(V81:V84)</f>
        <v>0</v>
      </c>
      <c r="W80" s="226"/>
      <c r="X80" s="226"/>
      <c r="Y80" s="226"/>
      <c r="AG80" t="s">
        <v>140</v>
      </c>
    </row>
    <row r="81" spans="1:60" outlineLevel="1" x14ac:dyDescent="0.2">
      <c r="A81" s="243">
        <v>67</v>
      </c>
      <c r="B81" s="244" t="s">
        <v>496</v>
      </c>
      <c r="C81" s="255" t="s">
        <v>497</v>
      </c>
      <c r="D81" s="245" t="s">
        <v>168</v>
      </c>
      <c r="E81" s="246">
        <v>152.5</v>
      </c>
      <c r="F81" s="247"/>
      <c r="G81" s="248">
        <f>ROUND(E81*F81,2)</f>
        <v>0</v>
      </c>
      <c r="H81" s="247"/>
      <c r="I81" s="248">
        <f>ROUND(E81*H81,2)</f>
        <v>0</v>
      </c>
      <c r="J81" s="247"/>
      <c r="K81" s="248">
        <f>ROUND(E81*J81,2)</f>
        <v>0</v>
      </c>
      <c r="L81" s="248">
        <v>21</v>
      </c>
      <c r="M81" s="248">
        <f>G81*(1+L81/100)</f>
        <v>0</v>
      </c>
      <c r="N81" s="246">
        <v>0</v>
      </c>
      <c r="O81" s="246">
        <f>ROUND(E81*N81,2)</f>
        <v>0</v>
      </c>
      <c r="P81" s="246">
        <v>0</v>
      </c>
      <c r="Q81" s="246">
        <f>ROUND(E81*P81,2)</f>
        <v>0</v>
      </c>
      <c r="R81" s="248"/>
      <c r="S81" s="248" t="s">
        <v>285</v>
      </c>
      <c r="T81" s="249" t="s">
        <v>360</v>
      </c>
      <c r="U81" s="224">
        <v>0</v>
      </c>
      <c r="V81" s="224">
        <f>ROUND(E81*U81,2)</f>
        <v>0</v>
      </c>
      <c r="W81" s="224"/>
      <c r="X81" s="224" t="s">
        <v>155</v>
      </c>
      <c r="Y81" s="224" t="s">
        <v>148</v>
      </c>
      <c r="Z81" s="213"/>
      <c r="AA81" s="213"/>
      <c r="AB81" s="213"/>
      <c r="AC81" s="213"/>
      <c r="AD81" s="213"/>
      <c r="AE81" s="213"/>
      <c r="AF81" s="213"/>
      <c r="AG81" s="213" t="s">
        <v>318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43">
        <v>68</v>
      </c>
      <c r="B82" s="244" t="s">
        <v>498</v>
      </c>
      <c r="C82" s="255" t="s">
        <v>499</v>
      </c>
      <c r="D82" s="245" t="s">
        <v>272</v>
      </c>
      <c r="E82" s="246">
        <v>10</v>
      </c>
      <c r="F82" s="247"/>
      <c r="G82" s="248">
        <f>ROUND(E82*F82,2)</f>
        <v>0</v>
      </c>
      <c r="H82" s="247"/>
      <c r="I82" s="248">
        <f>ROUND(E82*H82,2)</f>
        <v>0</v>
      </c>
      <c r="J82" s="247"/>
      <c r="K82" s="248">
        <f>ROUND(E82*J82,2)</f>
        <v>0</v>
      </c>
      <c r="L82" s="248">
        <v>21</v>
      </c>
      <c r="M82" s="248">
        <f>G82*(1+L82/100)</f>
        <v>0</v>
      </c>
      <c r="N82" s="246">
        <v>0</v>
      </c>
      <c r="O82" s="246">
        <f>ROUND(E82*N82,2)</f>
        <v>0</v>
      </c>
      <c r="P82" s="246">
        <v>0</v>
      </c>
      <c r="Q82" s="246">
        <f>ROUND(E82*P82,2)</f>
        <v>0</v>
      </c>
      <c r="R82" s="248"/>
      <c r="S82" s="248" t="s">
        <v>285</v>
      </c>
      <c r="T82" s="249" t="s">
        <v>360</v>
      </c>
      <c r="U82" s="224">
        <v>0</v>
      </c>
      <c r="V82" s="224">
        <f>ROUND(E82*U82,2)</f>
        <v>0</v>
      </c>
      <c r="W82" s="224"/>
      <c r="X82" s="224" t="s">
        <v>155</v>
      </c>
      <c r="Y82" s="224" t="s">
        <v>148</v>
      </c>
      <c r="Z82" s="213"/>
      <c r="AA82" s="213"/>
      <c r="AB82" s="213"/>
      <c r="AC82" s="213"/>
      <c r="AD82" s="213"/>
      <c r="AE82" s="213"/>
      <c r="AF82" s="213"/>
      <c r="AG82" s="213" t="s">
        <v>318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43">
        <v>69</v>
      </c>
      <c r="B83" s="244" t="s">
        <v>500</v>
      </c>
      <c r="C83" s="255" t="s">
        <v>501</v>
      </c>
      <c r="D83" s="245" t="s">
        <v>272</v>
      </c>
      <c r="E83" s="246">
        <v>42</v>
      </c>
      <c r="F83" s="247"/>
      <c r="G83" s="248">
        <f>ROUND(E83*F83,2)</f>
        <v>0</v>
      </c>
      <c r="H83" s="247"/>
      <c r="I83" s="248">
        <f>ROUND(E83*H83,2)</f>
        <v>0</v>
      </c>
      <c r="J83" s="247"/>
      <c r="K83" s="248">
        <f>ROUND(E83*J83,2)</f>
        <v>0</v>
      </c>
      <c r="L83" s="248">
        <v>21</v>
      </c>
      <c r="M83" s="248">
        <f>G83*(1+L83/100)</f>
        <v>0</v>
      </c>
      <c r="N83" s="246">
        <v>0</v>
      </c>
      <c r="O83" s="246">
        <f>ROUND(E83*N83,2)</f>
        <v>0</v>
      </c>
      <c r="P83" s="246">
        <v>0</v>
      </c>
      <c r="Q83" s="246">
        <f>ROUND(E83*P83,2)</f>
        <v>0</v>
      </c>
      <c r="R83" s="248"/>
      <c r="S83" s="248" t="s">
        <v>285</v>
      </c>
      <c r="T83" s="249" t="s">
        <v>360</v>
      </c>
      <c r="U83" s="224">
        <v>0</v>
      </c>
      <c r="V83" s="224">
        <f>ROUND(E83*U83,2)</f>
        <v>0</v>
      </c>
      <c r="W83" s="224"/>
      <c r="X83" s="224" t="s">
        <v>155</v>
      </c>
      <c r="Y83" s="224" t="s">
        <v>148</v>
      </c>
      <c r="Z83" s="213"/>
      <c r="AA83" s="213"/>
      <c r="AB83" s="213"/>
      <c r="AC83" s="213"/>
      <c r="AD83" s="213"/>
      <c r="AE83" s="213"/>
      <c r="AF83" s="213"/>
      <c r="AG83" s="213" t="s">
        <v>318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34">
        <v>70</v>
      </c>
      <c r="B84" s="235" t="s">
        <v>502</v>
      </c>
      <c r="C84" s="253" t="s">
        <v>503</v>
      </c>
      <c r="D84" s="236" t="s">
        <v>504</v>
      </c>
      <c r="E84" s="237">
        <v>1</v>
      </c>
      <c r="F84" s="238"/>
      <c r="G84" s="239">
        <f>ROUND(E84*F84,2)</f>
        <v>0</v>
      </c>
      <c r="H84" s="238"/>
      <c r="I84" s="239">
        <f>ROUND(E84*H84,2)</f>
        <v>0</v>
      </c>
      <c r="J84" s="238"/>
      <c r="K84" s="239">
        <f>ROUND(E84*J84,2)</f>
        <v>0</v>
      </c>
      <c r="L84" s="239">
        <v>21</v>
      </c>
      <c r="M84" s="239">
        <f>G84*(1+L84/100)</f>
        <v>0</v>
      </c>
      <c r="N84" s="237">
        <v>0</v>
      </c>
      <c r="O84" s="237">
        <f>ROUND(E84*N84,2)</f>
        <v>0</v>
      </c>
      <c r="P84" s="237">
        <v>0</v>
      </c>
      <c r="Q84" s="237">
        <f>ROUND(E84*P84,2)</f>
        <v>0</v>
      </c>
      <c r="R84" s="239"/>
      <c r="S84" s="239" t="s">
        <v>285</v>
      </c>
      <c r="T84" s="240" t="s">
        <v>360</v>
      </c>
      <c r="U84" s="224">
        <v>0</v>
      </c>
      <c r="V84" s="224">
        <f>ROUND(E84*U84,2)</f>
        <v>0</v>
      </c>
      <c r="W84" s="224"/>
      <c r="X84" s="224" t="s">
        <v>155</v>
      </c>
      <c r="Y84" s="224" t="s">
        <v>148</v>
      </c>
      <c r="Z84" s="213"/>
      <c r="AA84" s="213"/>
      <c r="AB84" s="213"/>
      <c r="AC84" s="213"/>
      <c r="AD84" s="213"/>
      <c r="AE84" s="213"/>
      <c r="AF84" s="213"/>
      <c r="AG84" s="213" t="s">
        <v>318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x14ac:dyDescent="0.2">
      <c r="A85" s="3"/>
      <c r="B85" s="4"/>
      <c r="C85" s="258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E85">
        <v>12</v>
      </c>
      <c r="AF85">
        <v>21</v>
      </c>
      <c r="AG85" t="s">
        <v>125</v>
      </c>
    </row>
    <row r="86" spans="1:60" x14ac:dyDescent="0.2">
      <c r="A86" s="216"/>
      <c r="B86" s="217" t="s">
        <v>29</v>
      </c>
      <c r="C86" s="259"/>
      <c r="D86" s="218"/>
      <c r="E86" s="219"/>
      <c r="F86" s="219"/>
      <c r="G86" s="233">
        <f>G8+G13+G54+G62+G71+G75+G80</f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E86">
        <f>SUMIF(L7:L84,AE85,G7:G84)</f>
        <v>0</v>
      </c>
      <c r="AF86">
        <f>SUMIF(L7:L84,AF85,G7:G84)</f>
        <v>0</v>
      </c>
      <c r="AG86" t="s">
        <v>356</v>
      </c>
    </row>
    <row r="87" spans="1:60" x14ac:dyDescent="0.2">
      <c r="C87" s="260"/>
      <c r="D87" s="10"/>
      <c r="AG87" t="s">
        <v>357</v>
      </c>
    </row>
    <row r="88" spans="1:60" x14ac:dyDescent="0.2">
      <c r="D88" s="10"/>
    </row>
    <row r="89" spans="1:60" x14ac:dyDescent="0.2">
      <c r="D89" s="10"/>
    </row>
    <row r="90" spans="1:60" x14ac:dyDescent="0.2">
      <c r="D90" s="10"/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u5Y3/Vhxv38XPuzztdh3pJAsEcKwHCDNuohFM7Bd3xmq0P2vmJ+4C6FQL/w1a+OM7+RCz67n+cyzPPdBJ+SRw==" saltValue="3yDkBM4qWEr+3oJkBzjyG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AD68-95A7-4C01-A22F-0E1FB7A7AA4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8" t="s">
        <v>112</v>
      </c>
      <c r="B1" s="198"/>
      <c r="C1" s="198"/>
      <c r="D1" s="198"/>
      <c r="E1" s="198"/>
      <c r="F1" s="198"/>
      <c r="G1" s="198"/>
      <c r="AG1" t="s">
        <v>113</v>
      </c>
    </row>
    <row r="2" spans="1:60" ht="24.95" customHeight="1" x14ac:dyDescent="0.2">
      <c r="A2" s="199" t="s">
        <v>7</v>
      </c>
      <c r="B2" s="49" t="s">
        <v>41</v>
      </c>
      <c r="C2" s="202" t="s">
        <v>42</v>
      </c>
      <c r="D2" s="200"/>
      <c r="E2" s="200"/>
      <c r="F2" s="200"/>
      <c r="G2" s="201"/>
      <c r="AG2" t="s">
        <v>114</v>
      </c>
    </row>
    <row r="3" spans="1:60" ht="24.95" customHeight="1" x14ac:dyDescent="0.2">
      <c r="A3" s="199" t="s">
        <v>8</v>
      </c>
      <c r="B3" s="49" t="s">
        <v>55</v>
      </c>
      <c r="C3" s="202" t="s">
        <v>56</v>
      </c>
      <c r="D3" s="200"/>
      <c r="E3" s="200"/>
      <c r="F3" s="200"/>
      <c r="G3" s="201"/>
      <c r="AC3" s="177" t="s">
        <v>114</v>
      </c>
      <c r="AG3" t="s">
        <v>115</v>
      </c>
    </row>
    <row r="4" spans="1:60" ht="24.95" customHeight="1" x14ac:dyDescent="0.2">
      <c r="A4" s="203" t="s">
        <v>9</v>
      </c>
      <c r="B4" s="204" t="s">
        <v>61</v>
      </c>
      <c r="C4" s="205" t="s">
        <v>62</v>
      </c>
      <c r="D4" s="206"/>
      <c r="E4" s="206"/>
      <c r="F4" s="206"/>
      <c r="G4" s="207"/>
      <c r="AG4" t="s">
        <v>116</v>
      </c>
    </row>
    <row r="5" spans="1:60" x14ac:dyDescent="0.2">
      <c r="D5" s="10"/>
    </row>
    <row r="6" spans="1:60" ht="38.25" x14ac:dyDescent="0.2">
      <c r="A6" s="209" t="s">
        <v>117</v>
      </c>
      <c r="B6" s="211" t="s">
        <v>118</v>
      </c>
      <c r="C6" s="211" t="s">
        <v>119</v>
      </c>
      <c r="D6" s="210" t="s">
        <v>120</v>
      </c>
      <c r="E6" s="209" t="s">
        <v>121</v>
      </c>
      <c r="F6" s="208" t="s">
        <v>122</v>
      </c>
      <c r="G6" s="209" t="s">
        <v>29</v>
      </c>
      <c r="H6" s="212" t="s">
        <v>30</v>
      </c>
      <c r="I6" s="212" t="s">
        <v>123</v>
      </c>
      <c r="J6" s="212" t="s">
        <v>31</v>
      </c>
      <c r="K6" s="212" t="s">
        <v>124</v>
      </c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  <c r="Q6" s="212" t="s">
        <v>130</v>
      </c>
      <c r="R6" s="212" t="s">
        <v>131</v>
      </c>
      <c r="S6" s="212" t="s">
        <v>132</v>
      </c>
      <c r="T6" s="212" t="s">
        <v>133</v>
      </c>
      <c r="U6" s="212" t="s">
        <v>134</v>
      </c>
      <c r="V6" s="212" t="s">
        <v>135</v>
      </c>
      <c r="W6" s="212" t="s">
        <v>136</v>
      </c>
      <c r="X6" s="212" t="s">
        <v>137</v>
      </c>
      <c r="Y6" s="212" t="s">
        <v>138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139</v>
      </c>
      <c r="B8" s="228" t="s">
        <v>110</v>
      </c>
      <c r="C8" s="252" t="s">
        <v>27</v>
      </c>
      <c r="D8" s="229"/>
      <c r="E8" s="230"/>
      <c r="F8" s="231"/>
      <c r="G8" s="231">
        <f>SUMIF(AG9:AG20,"&lt;&gt;NOR",G9:G20)</f>
        <v>0</v>
      </c>
      <c r="H8" s="231"/>
      <c r="I8" s="231">
        <f>SUM(I9:I20)</f>
        <v>0</v>
      </c>
      <c r="J8" s="231"/>
      <c r="K8" s="231">
        <f>SUM(K9:K20)</f>
        <v>0</v>
      </c>
      <c r="L8" s="231"/>
      <c r="M8" s="231">
        <f>SUM(M9:M20)</f>
        <v>0</v>
      </c>
      <c r="N8" s="230"/>
      <c r="O8" s="230">
        <f>SUM(O9:O20)</f>
        <v>0</v>
      </c>
      <c r="P8" s="230"/>
      <c r="Q8" s="230">
        <f>SUM(Q9:Q20)</f>
        <v>0</v>
      </c>
      <c r="R8" s="231"/>
      <c r="S8" s="231"/>
      <c r="T8" s="232"/>
      <c r="U8" s="226"/>
      <c r="V8" s="226">
        <f>SUM(V9:V20)</f>
        <v>0</v>
      </c>
      <c r="W8" s="226"/>
      <c r="X8" s="226"/>
      <c r="Y8" s="226"/>
      <c r="AG8" t="s">
        <v>140</v>
      </c>
    </row>
    <row r="9" spans="1:60" outlineLevel="1" x14ac:dyDescent="0.2">
      <c r="A9" s="243">
        <v>1</v>
      </c>
      <c r="B9" s="244" t="s">
        <v>505</v>
      </c>
      <c r="C9" s="255" t="s">
        <v>506</v>
      </c>
      <c r="D9" s="245" t="s">
        <v>504</v>
      </c>
      <c r="E9" s="246">
        <v>1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0</v>
      </c>
      <c r="O9" s="246">
        <f>ROUND(E9*N9,2)</f>
        <v>0</v>
      </c>
      <c r="P9" s="246">
        <v>0</v>
      </c>
      <c r="Q9" s="246">
        <f>ROUND(E9*P9,2)</f>
        <v>0</v>
      </c>
      <c r="R9" s="248"/>
      <c r="S9" s="248" t="s">
        <v>285</v>
      </c>
      <c r="T9" s="249" t="s">
        <v>286</v>
      </c>
      <c r="U9" s="224">
        <v>0</v>
      </c>
      <c r="V9" s="224">
        <f>ROUND(E9*U9,2)</f>
        <v>0</v>
      </c>
      <c r="W9" s="224"/>
      <c r="X9" s="224" t="s">
        <v>155</v>
      </c>
      <c r="Y9" s="224" t="s">
        <v>148</v>
      </c>
      <c r="Z9" s="213"/>
      <c r="AA9" s="213"/>
      <c r="AB9" s="213"/>
      <c r="AC9" s="213"/>
      <c r="AD9" s="213"/>
      <c r="AE9" s="213"/>
      <c r="AF9" s="213"/>
      <c r="AG9" s="213" t="s">
        <v>318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43">
        <v>2</v>
      </c>
      <c r="B10" s="244" t="s">
        <v>507</v>
      </c>
      <c r="C10" s="255" t="s">
        <v>508</v>
      </c>
      <c r="D10" s="245" t="s">
        <v>504</v>
      </c>
      <c r="E10" s="246">
        <v>1</v>
      </c>
      <c r="F10" s="247"/>
      <c r="G10" s="248">
        <f>ROUND(E10*F10,2)</f>
        <v>0</v>
      </c>
      <c r="H10" s="247"/>
      <c r="I10" s="248">
        <f>ROUND(E10*H10,2)</f>
        <v>0</v>
      </c>
      <c r="J10" s="247"/>
      <c r="K10" s="248">
        <f>ROUND(E10*J10,2)</f>
        <v>0</v>
      </c>
      <c r="L10" s="248">
        <v>21</v>
      </c>
      <c r="M10" s="248">
        <f>G10*(1+L10/100)</f>
        <v>0</v>
      </c>
      <c r="N10" s="246">
        <v>0</v>
      </c>
      <c r="O10" s="246">
        <f>ROUND(E10*N10,2)</f>
        <v>0</v>
      </c>
      <c r="P10" s="246">
        <v>0</v>
      </c>
      <c r="Q10" s="246">
        <f>ROUND(E10*P10,2)</f>
        <v>0</v>
      </c>
      <c r="R10" s="248"/>
      <c r="S10" s="248" t="s">
        <v>285</v>
      </c>
      <c r="T10" s="249" t="s">
        <v>286</v>
      </c>
      <c r="U10" s="224">
        <v>0</v>
      </c>
      <c r="V10" s="224">
        <f>ROUND(E10*U10,2)</f>
        <v>0</v>
      </c>
      <c r="W10" s="224"/>
      <c r="X10" s="224" t="s">
        <v>155</v>
      </c>
      <c r="Y10" s="224" t="s">
        <v>148</v>
      </c>
      <c r="Z10" s="213"/>
      <c r="AA10" s="213"/>
      <c r="AB10" s="213"/>
      <c r="AC10" s="213"/>
      <c r="AD10" s="213"/>
      <c r="AE10" s="213"/>
      <c r="AF10" s="213"/>
      <c r="AG10" s="213" t="s">
        <v>318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43">
        <v>3</v>
      </c>
      <c r="B11" s="244" t="s">
        <v>509</v>
      </c>
      <c r="C11" s="255" t="s">
        <v>510</v>
      </c>
      <c r="D11" s="245" t="s">
        <v>504</v>
      </c>
      <c r="E11" s="246">
        <v>1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21</v>
      </c>
      <c r="M11" s="248">
        <f>G11*(1+L11/100)</f>
        <v>0</v>
      </c>
      <c r="N11" s="246">
        <v>0</v>
      </c>
      <c r="O11" s="246">
        <f>ROUND(E11*N11,2)</f>
        <v>0</v>
      </c>
      <c r="P11" s="246">
        <v>0</v>
      </c>
      <c r="Q11" s="246">
        <f>ROUND(E11*P11,2)</f>
        <v>0</v>
      </c>
      <c r="R11" s="248"/>
      <c r="S11" s="248" t="s">
        <v>145</v>
      </c>
      <c r="T11" s="249" t="s">
        <v>360</v>
      </c>
      <c r="U11" s="224">
        <v>0</v>
      </c>
      <c r="V11" s="224">
        <f>ROUND(E11*U11,2)</f>
        <v>0</v>
      </c>
      <c r="W11" s="224"/>
      <c r="X11" s="224" t="s">
        <v>511</v>
      </c>
      <c r="Y11" s="224" t="s">
        <v>148</v>
      </c>
      <c r="Z11" s="213"/>
      <c r="AA11" s="213"/>
      <c r="AB11" s="213"/>
      <c r="AC11" s="213"/>
      <c r="AD11" s="213"/>
      <c r="AE11" s="213"/>
      <c r="AF11" s="213"/>
      <c r="AG11" s="213" t="s">
        <v>512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43">
        <v>4</v>
      </c>
      <c r="B12" s="244" t="s">
        <v>513</v>
      </c>
      <c r="C12" s="255" t="s">
        <v>514</v>
      </c>
      <c r="D12" s="245" t="s">
        <v>504</v>
      </c>
      <c r="E12" s="246">
        <v>1</v>
      </c>
      <c r="F12" s="247"/>
      <c r="G12" s="248">
        <f>ROUND(E12*F12,2)</f>
        <v>0</v>
      </c>
      <c r="H12" s="247"/>
      <c r="I12" s="248">
        <f>ROUND(E12*H12,2)</f>
        <v>0</v>
      </c>
      <c r="J12" s="247"/>
      <c r="K12" s="248">
        <f>ROUND(E12*J12,2)</f>
        <v>0</v>
      </c>
      <c r="L12" s="248">
        <v>21</v>
      </c>
      <c r="M12" s="248">
        <f>G12*(1+L12/100)</f>
        <v>0</v>
      </c>
      <c r="N12" s="246">
        <v>0</v>
      </c>
      <c r="O12" s="246">
        <f>ROUND(E12*N12,2)</f>
        <v>0</v>
      </c>
      <c r="P12" s="246">
        <v>0</v>
      </c>
      <c r="Q12" s="246">
        <f>ROUND(E12*P12,2)</f>
        <v>0</v>
      </c>
      <c r="R12" s="248"/>
      <c r="S12" s="248" t="s">
        <v>285</v>
      </c>
      <c r="T12" s="249" t="s">
        <v>286</v>
      </c>
      <c r="U12" s="224">
        <v>0</v>
      </c>
      <c r="V12" s="224">
        <f>ROUND(E12*U12,2)</f>
        <v>0</v>
      </c>
      <c r="W12" s="224"/>
      <c r="X12" s="224" t="s">
        <v>155</v>
      </c>
      <c r="Y12" s="224" t="s">
        <v>148</v>
      </c>
      <c r="Z12" s="213"/>
      <c r="AA12" s="213"/>
      <c r="AB12" s="213"/>
      <c r="AC12" s="213"/>
      <c r="AD12" s="213"/>
      <c r="AE12" s="213"/>
      <c r="AF12" s="213"/>
      <c r="AG12" s="213" t="s">
        <v>318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43">
        <v>5</v>
      </c>
      <c r="B13" s="244" t="s">
        <v>515</v>
      </c>
      <c r="C13" s="255" t="s">
        <v>516</v>
      </c>
      <c r="D13" s="245" t="s">
        <v>504</v>
      </c>
      <c r="E13" s="246">
        <v>1</v>
      </c>
      <c r="F13" s="247"/>
      <c r="G13" s="248">
        <f>ROUND(E13*F13,2)</f>
        <v>0</v>
      </c>
      <c r="H13" s="247"/>
      <c r="I13" s="248">
        <f>ROUND(E13*H13,2)</f>
        <v>0</v>
      </c>
      <c r="J13" s="247"/>
      <c r="K13" s="248">
        <f>ROUND(E13*J13,2)</f>
        <v>0</v>
      </c>
      <c r="L13" s="248">
        <v>21</v>
      </c>
      <c r="M13" s="248">
        <f>G13*(1+L13/100)</f>
        <v>0</v>
      </c>
      <c r="N13" s="246">
        <v>0</v>
      </c>
      <c r="O13" s="246">
        <f>ROUND(E13*N13,2)</f>
        <v>0</v>
      </c>
      <c r="P13" s="246">
        <v>0</v>
      </c>
      <c r="Q13" s="246">
        <f>ROUND(E13*P13,2)</f>
        <v>0</v>
      </c>
      <c r="R13" s="248"/>
      <c r="S13" s="248" t="s">
        <v>145</v>
      </c>
      <c r="T13" s="249" t="s">
        <v>360</v>
      </c>
      <c r="U13" s="224">
        <v>0</v>
      </c>
      <c r="V13" s="224">
        <f>ROUND(E13*U13,2)</f>
        <v>0</v>
      </c>
      <c r="W13" s="224"/>
      <c r="X13" s="224" t="s">
        <v>511</v>
      </c>
      <c r="Y13" s="224" t="s">
        <v>148</v>
      </c>
      <c r="Z13" s="213"/>
      <c r="AA13" s="213"/>
      <c r="AB13" s="213"/>
      <c r="AC13" s="213"/>
      <c r="AD13" s="213"/>
      <c r="AE13" s="213"/>
      <c r="AF13" s="213"/>
      <c r="AG13" s="213" t="s">
        <v>512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43">
        <v>6</v>
      </c>
      <c r="B14" s="244" t="s">
        <v>517</v>
      </c>
      <c r="C14" s="255" t="s">
        <v>518</v>
      </c>
      <c r="D14" s="245" t="s">
        <v>504</v>
      </c>
      <c r="E14" s="246">
        <v>1</v>
      </c>
      <c r="F14" s="247"/>
      <c r="G14" s="248">
        <f>ROUND(E14*F14,2)</f>
        <v>0</v>
      </c>
      <c r="H14" s="247"/>
      <c r="I14" s="248">
        <f>ROUND(E14*H14,2)</f>
        <v>0</v>
      </c>
      <c r="J14" s="247"/>
      <c r="K14" s="248">
        <f>ROUND(E14*J14,2)</f>
        <v>0</v>
      </c>
      <c r="L14" s="248">
        <v>21</v>
      </c>
      <c r="M14" s="248">
        <f>G14*(1+L14/100)</f>
        <v>0</v>
      </c>
      <c r="N14" s="246">
        <v>0</v>
      </c>
      <c r="O14" s="246">
        <f>ROUND(E14*N14,2)</f>
        <v>0</v>
      </c>
      <c r="P14" s="246">
        <v>0</v>
      </c>
      <c r="Q14" s="246">
        <f>ROUND(E14*P14,2)</f>
        <v>0</v>
      </c>
      <c r="R14" s="248"/>
      <c r="S14" s="248" t="s">
        <v>145</v>
      </c>
      <c r="T14" s="249" t="s">
        <v>360</v>
      </c>
      <c r="U14" s="224">
        <v>0</v>
      </c>
      <c r="V14" s="224">
        <f>ROUND(E14*U14,2)</f>
        <v>0</v>
      </c>
      <c r="W14" s="224"/>
      <c r="X14" s="224" t="s">
        <v>511</v>
      </c>
      <c r="Y14" s="224" t="s">
        <v>148</v>
      </c>
      <c r="Z14" s="213"/>
      <c r="AA14" s="213"/>
      <c r="AB14" s="213"/>
      <c r="AC14" s="213"/>
      <c r="AD14" s="213"/>
      <c r="AE14" s="213"/>
      <c r="AF14" s="213"/>
      <c r="AG14" s="213" t="s">
        <v>512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43">
        <v>7</v>
      </c>
      <c r="B15" s="244" t="s">
        <v>519</v>
      </c>
      <c r="C15" s="255" t="s">
        <v>520</v>
      </c>
      <c r="D15" s="245" t="s">
        <v>504</v>
      </c>
      <c r="E15" s="246">
        <v>1</v>
      </c>
      <c r="F15" s="247"/>
      <c r="G15" s="248">
        <f>ROUND(E15*F15,2)</f>
        <v>0</v>
      </c>
      <c r="H15" s="247"/>
      <c r="I15" s="248">
        <f>ROUND(E15*H15,2)</f>
        <v>0</v>
      </c>
      <c r="J15" s="247"/>
      <c r="K15" s="248">
        <f>ROUND(E15*J15,2)</f>
        <v>0</v>
      </c>
      <c r="L15" s="248">
        <v>21</v>
      </c>
      <c r="M15" s="248">
        <f>G15*(1+L15/100)</f>
        <v>0</v>
      </c>
      <c r="N15" s="246">
        <v>0</v>
      </c>
      <c r="O15" s="246">
        <f>ROUND(E15*N15,2)</f>
        <v>0</v>
      </c>
      <c r="P15" s="246">
        <v>0</v>
      </c>
      <c r="Q15" s="246">
        <f>ROUND(E15*P15,2)</f>
        <v>0</v>
      </c>
      <c r="R15" s="248"/>
      <c r="S15" s="248" t="s">
        <v>145</v>
      </c>
      <c r="T15" s="249" t="s">
        <v>360</v>
      </c>
      <c r="U15" s="224">
        <v>0</v>
      </c>
      <c r="V15" s="224">
        <f>ROUND(E15*U15,2)</f>
        <v>0</v>
      </c>
      <c r="W15" s="224"/>
      <c r="X15" s="224" t="s">
        <v>511</v>
      </c>
      <c r="Y15" s="224" t="s">
        <v>148</v>
      </c>
      <c r="Z15" s="213"/>
      <c r="AA15" s="213"/>
      <c r="AB15" s="213"/>
      <c r="AC15" s="213"/>
      <c r="AD15" s="213"/>
      <c r="AE15" s="213"/>
      <c r="AF15" s="213"/>
      <c r="AG15" s="213" t="s">
        <v>512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3">
        <v>8</v>
      </c>
      <c r="B16" s="244" t="s">
        <v>521</v>
      </c>
      <c r="C16" s="255" t="s">
        <v>522</v>
      </c>
      <c r="D16" s="245" t="s">
        <v>504</v>
      </c>
      <c r="E16" s="246">
        <v>1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6">
        <v>0</v>
      </c>
      <c r="O16" s="246">
        <f>ROUND(E16*N16,2)</f>
        <v>0</v>
      </c>
      <c r="P16" s="246">
        <v>0</v>
      </c>
      <c r="Q16" s="246">
        <f>ROUND(E16*P16,2)</f>
        <v>0</v>
      </c>
      <c r="R16" s="248"/>
      <c r="S16" s="248" t="s">
        <v>145</v>
      </c>
      <c r="T16" s="249" t="s">
        <v>360</v>
      </c>
      <c r="U16" s="224">
        <v>0</v>
      </c>
      <c r="V16" s="224">
        <f>ROUND(E16*U16,2)</f>
        <v>0</v>
      </c>
      <c r="W16" s="224"/>
      <c r="X16" s="224" t="s">
        <v>511</v>
      </c>
      <c r="Y16" s="224" t="s">
        <v>148</v>
      </c>
      <c r="Z16" s="213"/>
      <c r="AA16" s="213"/>
      <c r="AB16" s="213"/>
      <c r="AC16" s="213"/>
      <c r="AD16" s="213"/>
      <c r="AE16" s="213"/>
      <c r="AF16" s="213"/>
      <c r="AG16" s="213" t="s">
        <v>512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43">
        <v>9</v>
      </c>
      <c r="B17" s="244" t="s">
        <v>523</v>
      </c>
      <c r="C17" s="255" t="s">
        <v>524</v>
      </c>
      <c r="D17" s="245" t="s">
        <v>504</v>
      </c>
      <c r="E17" s="246">
        <v>1</v>
      </c>
      <c r="F17" s="247"/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21</v>
      </c>
      <c r="M17" s="248">
        <f>G17*(1+L17/100)</f>
        <v>0</v>
      </c>
      <c r="N17" s="246">
        <v>0</v>
      </c>
      <c r="O17" s="246">
        <f>ROUND(E17*N17,2)</f>
        <v>0</v>
      </c>
      <c r="P17" s="246">
        <v>0</v>
      </c>
      <c r="Q17" s="246">
        <f>ROUND(E17*P17,2)</f>
        <v>0</v>
      </c>
      <c r="R17" s="248"/>
      <c r="S17" s="248" t="s">
        <v>145</v>
      </c>
      <c r="T17" s="249" t="s">
        <v>360</v>
      </c>
      <c r="U17" s="224">
        <v>0</v>
      </c>
      <c r="V17" s="224">
        <f>ROUND(E17*U17,2)</f>
        <v>0</v>
      </c>
      <c r="W17" s="224"/>
      <c r="X17" s="224" t="s">
        <v>511</v>
      </c>
      <c r="Y17" s="224" t="s">
        <v>148</v>
      </c>
      <c r="Z17" s="213"/>
      <c r="AA17" s="213"/>
      <c r="AB17" s="213"/>
      <c r="AC17" s="213"/>
      <c r="AD17" s="213"/>
      <c r="AE17" s="213"/>
      <c r="AF17" s="213"/>
      <c r="AG17" s="213" t="s">
        <v>512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43">
        <v>10</v>
      </c>
      <c r="B18" s="244" t="s">
        <v>525</v>
      </c>
      <c r="C18" s="255" t="s">
        <v>526</v>
      </c>
      <c r="D18" s="245" t="s">
        <v>504</v>
      </c>
      <c r="E18" s="246">
        <v>1</v>
      </c>
      <c r="F18" s="247"/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21</v>
      </c>
      <c r="M18" s="248">
        <f>G18*(1+L18/100)</f>
        <v>0</v>
      </c>
      <c r="N18" s="246">
        <v>0</v>
      </c>
      <c r="O18" s="246">
        <f>ROUND(E18*N18,2)</f>
        <v>0</v>
      </c>
      <c r="P18" s="246">
        <v>0</v>
      </c>
      <c r="Q18" s="246">
        <f>ROUND(E18*P18,2)</f>
        <v>0</v>
      </c>
      <c r="R18" s="248"/>
      <c r="S18" s="248" t="s">
        <v>145</v>
      </c>
      <c r="T18" s="249" t="s">
        <v>360</v>
      </c>
      <c r="U18" s="224">
        <v>0</v>
      </c>
      <c r="V18" s="224">
        <f>ROUND(E18*U18,2)</f>
        <v>0</v>
      </c>
      <c r="W18" s="224"/>
      <c r="X18" s="224" t="s">
        <v>511</v>
      </c>
      <c r="Y18" s="224" t="s">
        <v>148</v>
      </c>
      <c r="Z18" s="213"/>
      <c r="AA18" s="213"/>
      <c r="AB18" s="213"/>
      <c r="AC18" s="213"/>
      <c r="AD18" s="213"/>
      <c r="AE18" s="213"/>
      <c r="AF18" s="213"/>
      <c r="AG18" s="213" t="s">
        <v>512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43">
        <v>11</v>
      </c>
      <c r="B19" s="244" t="s">
        <v>527</v>
      </c>
      <c r="C19" s="255" t="s">
        <v>528</v>
      </c>
      <c r="D19" s="245" t="s">
        <v>504</v>
      </c>
      <c r="E19" s="246">
        <v>1</v>
      </c>
      <c r="F19" s="247"/>
      <c r="G19" s="248">
        <f>ROUND(E19*F19,2)</f>
        <v>0</v>
      </c>
      <c r="H19" s="247"/>
      <c r="I19" s="248">
        <f>ROUND(E19*H19,2)</f>
        <v>0</v>
      </c>
      <c r="J19" s="247"/>
      <c r="K19" s="248">
        <f>ROUND(E19*J19,2)</f>
        <v>0</v>
      </c>
      <c r="L19" s="248">
        <v>21</v>
      </c>
      <c r="M19" s="248">
        <f>G19*(1+L19/100)</f>
        <v>0</v>
      </c>
      <c r="N19" s="246">
        <v>0</v>
      </c>
      <c r="O19" s="246">
        <f>ROUND(E19*N19,2)</f>
        <v>0</v>
      </c>
      <c r="P19" s="246">
        <v>0</v>
      </c>
      <c r="Q19" s="246">
        <f>ROUND(E19*P19,2)</f>
        <v>0</v>
      </c>
      <c r="R19" s="248"/>
      <c r="S19" s="248" t="s">
        <v>145</v>
      </c>
      <c r="T19" s="249" t="s">
        <v>360</v>
      </c>
      <c r="U19" s="224">
        <v>0</v>
      </c>
      <c r="V19" s="224">
        <f>ROUND(E19*U19,2)</f>
        <v>0</v>
      </c>
      <c r="W19" s="224"/>
      <c r="X19" s="224" t="s">
        <v>511</v>
      </c>
      <c r="Y19" s="224" t="s">
        <v>148</v>
      </c>
      <c r="Z19" s="213"/>
      <c r="AA19" s="213"/>
      <c r="AB19" s="213"/>
      <c r="AC19" s="213"/>
      <c r="AD19" s="213"/>
      <c r="AE19" s="213"/>
      <c r="AF19" s="213"/>
      <c r="AG19" s="213" t="s">
        <v>512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34">
        <v>12</v>
      </c>
      <c r="B20" s="235" t="s">
        <v>529</v>
      </c>
      <c r="C20" s="253" t="s">
        <v>530</v>
      </c>
      <c r="D20" s="236" t="s">
        <v>504</v>
      </c>
      <c r="E20" s="237">
        <v>1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145</v>
      </c>
      <c r="T20" s="240" t="s">
        <v>360</v>
      </c>
      <c r="U20" s="224">
        <v>0</v>
      </c>
      <c r="V20" s="224">
        <f>ROUND(E20*U20,2)</f>
        <v>0</v>
      </c>
      <c r="W20" s="224"/>
      <c r="X20" s="224" t="s">
        <v>511</v>
      </c>
      <c r="Y20" s="224" t="s">
        <v>148</v>
      </c>
      <c r="Z20" s="213"/>
      <c r="AA20" s="213"/>
      <c r="AB20" s="213"/>
      <c r="AC20" s="213"/>
      <c r="AD20" s="213"/>
      <c r="AE20" s="213"/>
      <c r="AF20" s="213"/>
      <c r="AG20" s="213" t="s">
        <v>512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x14ac:dyDescent="0.2">
      <c r="A21" s="3"/>
      <c r="B21" s="4"/>
      <c r="C21" s="258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v>12</v>
      </c>
      <c r="AF21">
        <v>21</v>
      </c>
      <c r="AG21" t="s">
        <v>125</v>
      </c>
    </row>
    <row r="22" spans="1:60" x14ac:dyDescent="0.2">
      <c r="A22" s="216"/>
      <c r="B22" s="217" t="s">
        <v>29</v>
      </c>
      <c r="C22" s="259"/>
      <c r="D22" s="218"/>
      <c r="E22" s="219"/>
      <c r="F22" s="219"/>
      <c r="G22" s="233">
        <f>G8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f>SUMIF(L7:L20,AE21,G7:G20)</f>
        <v>0</v>
      </c>
      <c r="AF22">
        <f>SUMIF(L7:L20,AF21,G7:G20)</f>
        <v>0</v>
      </c>
      <c r="AG22" t="s">
        <v>356</v>
      </c>
    </row>
    <row r="23" spans="1:60" x14ac:dyDescent="0.2">
      <c r="C23" s="260"/>
      <c r="D23" s="10"/>
      <c r="AG23" t="s">
        <v>357</v>
      </c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z0z6J+/7fO1VrLBEE4eaRPqnVOehi3k8VcUA29ryGS6Lobj69BPAiyBdnKYj3lvp5ypLp9kZxyNeqtaIcaiYw==" saltValue="HPnnc5hpbuuCQVWeKNQ+Cg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SO01 S01 Pol</vt:lpstr>
      <vt:lpstr>SO01 T01 Pol</vt:lpstr>
      <vt:lpstr>SO01 VON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S01 Pol'!Názvy_tisku</vt:lpstr>
      <vt:lpstr>'SO01 T01 Pol'!Názvy_tisku</vt:lpstr>
      <vt:lpstr>'SO01 VON Pol'!Názvy_tisku</vt:lpstr>
      <vt:lpstr>oadresa</vt:lpstr>
      <vt:lpstr>Stavba!Objednatel</vt:lpstr>
      <vt:lpstr>Stavba!Objekt</vt:lpstr>
      <vt:lpstr>'SO01 S01 Pol'!Oblast_tisku</vt:lpstr>
      <vt:lpstr>'SO01 T01 Pol'!Oblast_tisku</vt:lpstr>
      <vt:lpstr>'SO01 VON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Ivoš Kupský</dc:creator>
  <cp:lastModifiedBy>Ivoš Kupský</cp:lastModifiedBy>
  <cp:lastPrinted>2019-03-19T12:27:02Z</cp:lastPrinted>
  <dcterms:created xsi:type="dcterms:W3CDTF">2009-04-08T07:15:50Z</dcterms:created>
  <dcterms:modified xsi:type="dcterms:W3CDTF">2025-05-15T12:36:53Z</dcterms:modified>
</cp:coreProperties>
</file>