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custom-properties" Target="docProps/custom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SO.00 - Příprava území (1)" sheetId="2" r:id="rId2"/>
    <sheet name="SO.04 - Vegetační prvky (1)" sheetId="3" r:id="rId3"/>
    <sheet name="SO.05 - Nakládání s dešťo..." sheetId="4" r:id="rId4"/>
    <sheet name="SO.00 - Příprava území (4)" sheetId="5" r:id="rId5"/>
    <sheet name="SO.04 - Vegetační prvky (4)" sheetId="6" r:id="rId6"/>
    <sheet name="SO.05 - Nakládání s dešťo..._01" sheetId="7" r:id="rId7"/>
    <sheet name="04_ - kód intervence 64 (04)" sheetId="8" r:id="rId8"/>
    <sheet name="SO.00 - Příprava území (5_I)" sheetId="9" r:id="rId9"/>
    <sheet name="SO.04 - Vegetační prvky (..." sheetId="10" r:id="rId10"/>
    <sheet name="SO.05 - Nakládání s dešťo..._02" sheetId="11" r:id="rId11"/>
    <sheet name="05_I_ - kód intervence 64..." sheetId="12" r:id="rId12"/>
    <sheet name="SO.00 - Příprava území (5..." sheetId="13" r:id="rId13"/>
    <sheet name="SO.04 - Vegetační prvky (..._01" sheetId="14" r:id="rId14"/>
    <sheet name="SO.00 - Příprava území (7)" sheetId="15" r:id="rId15"/>
    <sheet name="SO.04 - Vegetační prvky (7)" sheetId="16" r:id="rId16"/>
    <sheet name="SO.05 - Nakládání s dešťo..._03" sheetId="17" r:id="rId17"/>
    <sheet name="07_ - kód intervence 64 (07)" sheetId="18" r:id="rId18"/>
    <sheet name="SO.01 (1) - Komunikace a ..." sheetId="19" r:id="rId19"/>
    <sheet name="SO.06 - Venkovní osvětlen..." sheetId="20" r:id="rId20"/>
    <sheet name="SO.07 - Betonové prvky (1)" sheetId="21" r:id="rId21"/>
    <sheet name="SO.01 - Komunikace a zpev..." sheetId="22" r:id="rId22"/>
    <sheet name="SO.03 - Drobná architektu..." sheetId="23" r:id="rId23"/>
    <sheet name="SO.01 - Komunikace a zpev..._01" sheetId="24" r:id="rId24"/>
    <sheet name="SO.03 - Drobná architektu..._01" sheetId="25" r:id="rId25"/>
    <sheet name="SO.01 - Komunikace a zpev..._02" sheetId="26" r:id="rId26"/>
    <sheet name="SO.03 - Drobná architektu..._02" sheetId="27" r:id="rId27"/>
    <sheet name="SO.01 - Komunikace a zpev..._03" sheetId="28" r:id="rId28"/>
    <sheet name="SO.03 - Drobná architektu..._03" sheetId="29" r:id="rId29"/>
    <sheet name="VRN - Vedlejší rozpočtové..." sheetId="30" r:id="rId30"/>
    <sheet name="VRN - Vedlejší rozpočtové..._01" sheetId="31" r:id="rId31"/>
    <sheet name="VRN - Vedlejší rozpočtové..._02" sheetId="32" r:id="rId32"/>
    <sheet name="VRN - Vedlejší rozpočtové..._03" sheetId="33" r:id="rId33"/>
    <sheet name="VRN - Vedlejší rozpočtové..._04" sheetId="34" r:id="rId34"/>
    <sheet name="NV - Nezpůsobilé výdaje" sheetId="35" r:id="rId35"/>
    <sheet name="Pokyny pro vyplnění" sheetId="36" r:id="rId36"/>
  </sheets>
  <definedNames>
    <definedName name="_xlnm.Print_Area" localSheetId="0">'Rekapitulace stavby'!$D$4:$AO$36,'Rekapitulace stavby'!$C$42:$AQ$108</definedName>
    <definedName name="_xlnm.Print_Titles" localSheetId="0">'Rekapitulace stavby'!$52:$52</definedName>
    <definedName name="_xlnm._FilterDatabase" localSheetId="1" hidden="1">'SO.00 - Příprava území (1)'!$C$94:$K$252</definedName>
    <definedName name="_xlnm.Print_Area" localSheetId="1">'SO.00 - Příprava území (1)'!$C$4:$J$43,'SO.00 - Příprava území (1)'!$C$49:$J$72,'SO.00 - Příprava území (1)'!$C$78:$K$252</definedName>
    <definedName name="_xlnm.Print_Titles" localSheetId="1">'SO.00 - Příprava území (1)'!$94:$94</definedName>
    <definedName name="_xlnm._FilterDatabase" localSheetId="2" hidden="1">'SO.04 - Vegetační prvky (1)'!$C$105:$K$364</definedName>
    <definedName name="_xlnm.Print_Area" localSheetId="2">'SO.04 - Vegetační prvky (1)'!$C$4:$J$43,'SO.04 - Vegetační prvky (1)'!$C$49:$J$83,'SO.04 - Vegetační prvky (1)'!$C$89:$K$364</definedName>
    <definedName name="_xlnm.Print_Titles" localSheetId="2">'SO.04 - Vegetační prvky (1)'!$105:$105</definedName>
    <definedName name="_xlnm._FilterDatabase" localSheetId="3" hidden="1">'SO.05 - Nakládání s dešťo...'!$C$96:$K$224</definedName>
    <definedName name="_xlnm.Print_Area" localSheetId="3">'SO.05 - Nakládání s dešťo...'!$C$4:$J$43,'SO.05 - Nakládání s dešťo...'!$C$49:$J$74,'SO.05 - Nakládání s dešťo...'!$C$80:$K$224</definedName>
    <definedName name="_xlnm.Print_Titles" localSheetId="3">'SO.05 - Nakládání s dešťo...'!$96:$96</definedName>
    <definedName name="_xlnm._FilterDatabase" localSheetId="4" hidden="1">'SO.00 - Příprava území (4)'!$C$93:$K$180</definedName>
    <definedName name="_xlnm.Print_Area" localSheetId="4">'SO.00 - Příprava území (4)'!$C$4:$J$43,'SO.00 - Příprava území (4)'!$C$49:$J$71,'SO.00 - Příprava území (4)'!$C$77:$K$180</definedName>
    <definedName name="_xlnm.Print_Titles" localSheetId="4">'SO.00 - Příprava území (4)'!$93:$93</definedName>
    <definedName name="_xlnm._FilterDatabase" localSheetId="5" hidden="1">'SO.04 - Vegetační prvky (4)'!$C$102:$K$318</definedName>
    <definedName name="_xlnm.Print_Area" localSheetId="5">'SO.04 - Vegetační prvky (4)'!$C$4:$J$43,'SO.04 - Vegetační prvky (4)'!$C$49:$J$80,'SO.04 - Vegetační prvky (4)'!$C$86:$K$318</definedName>
    <definedName name="_xlnm.Print_Titles" localSheetId="5">'SO.04 - Vegetační prvky (4)'!$102:$102</definedName>
    <definedName name="_xlnm._FilterDatabase" localSheetId="6" hidden="1">'SO.05 - Nakládání s dešťo..._01'!$C$97:$K$299</definedName>
    <definedName name="_xlnm.Print_Area" localSheetId="6">'SO.05 - Nakládání s dešťo..._01'!$C$4:$J$43,'SO.05 - Nakládání s dešťo..._01'!$C$49:$J$75,'SO.05 - Nakládání s dešťo..._01'!$C$81:$K$299</definedName>
    <definedName name="_xlnm.Print_Titles" localSheetId="6">'SO.05 - Nakládání s dešťo..._01'!$97:$97</definedName>
    <definedName name="_xlnm._FilterDatabase" localSheetId="7" hidden="1">'04_ - kód intervence 64 (04)'!$C$94:$K$174</definedName>
    <definedName name="_xlnm.Print_Area" localSheetId="7">'04_ - kód intervence 64 (04)'!$C$4:$J$43,'04_ - kód intervence 64 (04)'!$C$49:$J$72,'04_ - kód intervence 64 (04)'!$C$78:$K$174</definedName>
    <definedName name="_xlnm.Print_Titles" localSheetId="7">'04_ - kód intervence 64 (04)'!$94:$94</definedName>
    <definedName name="_xlnm._FilterDatabase" localSheetId="8" hidden="1">'SO.00 - Příprava území (5_I)'!$C$95:$K$222</definedName>
    <definedName name="_xlnm.Print_Area" localSheetId="8">'SO.00 - Příprava území (5_I)'!$C$4:$J$43,'SO.00 - Příprava území (5_I)'!$C$49:$J$73,'SO.00 - Příprava území (5_I)'!$C$79:$K$222</definedName>
    <definedName name="_xlnm.Print_Titles" localSheetId="8">'SO.00 - Příprava území (5_I)'!$95:$95</definedName>
    <definedName name="_xlnm._FilterDatabase" localSheetId="9" hidden="1">'SO.04 - Vegetační prvky (...'!$C$99:$K$232</definedName>
    <definedName name="_xlnm.Print_Area" localSheetId="9">'SO.04 - Vegetační prvky (...'!$C$4:$J$43,'SO.04 - Vegetační prvky (...'!$C$49:$J$77,'SO.04 - Vegetační prvky (...'!$C$83:$K$232</definedName>
    <definedName name="_xlnm.Print_Titles" localSheetId="9">'SO.04 - Vegetační prvky (...'!$99:$99</definedName>
    <definedName name="_xlnm._FilterDatabase" localSheetId="10" hidden="1">'SO.05 - Nakládání s dešťo..._02'!$C$96:$K$272</definedName>
    <definedName name="_xlnm.Print_Area" localSheetId="10">'SO.05 - Nakládání s dešťo..._02'!$C$4:$J$43,'SO.05 - Nakládání s dešťo..._02'!$C$49:$J$74,'SO.05 - Nakládání s dešťo..._02'!$C$80:$K$272</definedName>
    <definedName name="_xlnm.Print_Titles" localSheetId="10">'SO.05 - Nakládání s dešťo..._02'!$96:$96</definedName>
    <definedName name="_xlnm._FilterDatabase" localSheetId="11" hidden="1">'05_I_ - kód intervence 64...'!$C$92:$K$146</definedName>
    <definedName name="_xlnm.Print_Area" localSheetId="11">'05_I_ - kód intervence 64...'!$C$4:$J$43,'05_I_ - kód intervence 64...'!$C$49:$J$70,'05_I_ - kód intervence 64...'!$C$76:$K$146</definedName>
    <definedName name="_xlnm.Print_Titles" localSheetId="11">'05_I_ - kód intervence 64...'!$92:$92</definedName>
    <definedName name="_xlnm._FilterDatabase" localSheetId="12" hidden="1">'SO.00 - Příprava území (5...'!$C$95:$K$181</definedName>
    <definedName name="_xlnm.Print_Area" localSheetId="12">'SO.00 - Příprava území (5...'!$C$4:$J$43,'SO.00 - Příprava území (5...'!$C$49:$J$73,'SO.00 - Příprava území (5...'!$C$79:$K$181</definedName>
    <definedName name="_xlnm.Print_Titles" localSheetId="12">'SO.00 - Příprava území (5...'!$95:$95</definedName>
    <definedName name="_xlnm._FilterDatabase" localSheetId="13" hidden="1">'SO.04 - Vegetační prvky (..._01'!$C$96:$K$161</definedName>
    <definedName name="_xlnm.Print_Area" localSheetId="13">'SO.04 - Vegetační prvky (..._01'!$C$4:$J$43,'SO.04 - Vegetační prvky (..._01'!$C$49:$J$74,'SO.04 - Vegetační prvky (..._01'!$C$80:$K$161</definedName>
    <definedName name="_xlnm.Print_Titles" localSheetId="13">'SO.04 - Vegetační prvky (..._01'!$96:$96</definedName>
    <definedName name="_xlnm._FilterDatabase" localSheetId="14" hidden="1">'SO.00 - Příprava území (7)'!$C$96:$K$280</definedName>
    <definedName name="_xlnm.Print_Area" localSheetId="14">'SO.00 - Příprava území (7)'!$C$4:$J$43,'SO.00 - Příprava území (7)'!$C$49:$J$74,'SO.00 - Příprava území (7)'!$C$80:$K$280</definedName>
    <definedName name="_xlnm.Print_Titles" localSheetId="14">'SO.00 - Příprava území (7)'!$96:$96</definedName>
    <definedName name="_xlnm._FilterDatabase" localSheetId="15" hidden="1">'SO.04 - Vegetační prvky (7)'!$C$104:$K$351</definedName>
    <definedName name="_xlnm.Print_Area" localSheetId="15">'SO.04 - Vegetační prvky (7)'!$C$4:$J$43,'SO.04 - Vegetační prvky (7)'!$C$49:$J$82,'SO.04 - Vegetační prvky (7)'!$C$88:$K$351</definedName>
    <definedName name="_xlnm.Print_Titles" localSheetId="15">'SO.04 - Vegetační prvky (7)'!$104:$104</definedName>
    <definedName name="_xlnm._FilterDatabase" localSheetId="16" hidden="1">'SO.05 - Nakládání s dešťo..._03'!$C$97:$K$340</definedName>
    <definedName name="_xlnm.Print_Area" localSheetId="16">'SO.05 - Nakládání s dešťo..._03'!$C$4:$J$43,'SO.05 - Nakládání s dešťo..._03'!$C$49:$J$75,'SO.05 - Nakládání s dešťo..._03'!$C$81:$K$340</definedName>
    <definedName name="_xlnm.Print_Titles" localSheetId="16">'SO.05 - Nakládání s dešťo..._03'!$97:$97</definedName>
    <definedName name="_xlnm._FilterDatabase" localSheetId="17" hidden="1">'07_ - kód intervence 64 (07)'!$C$94:$K$147</definedName>
    <definedName name="_xlnm.Print_Area" localSheetId="17">'07_ - kód intervence 64 (07)'!$C$4:$J$43,'07_ - kód intervence 64 (07)'!$C$49:$J$72,'07_ - kód intervence 64 (07)'!$C$78:$K$147</definedName>
    <definedName name="_xlnm.Print_Titles" localSheetId="17">'07_ - kód intervence 64 (07)'!$94:$94</definedName>
    <definedName name="_xlnm._FilterDatabase" localSheetId="18" hidden="1">'SO.01 (1) - Komunikace a ...'!$C$101:$K$282</definedName>
    <definedName name="_xlnm.Print_Area" localSheetId="18">'SO.01 (1) - Komunikace a ...'!$C$4:$J$43,'SO.01 (1) - Komunikace a ...'!$C$49:$J$79,'SO.01 (1) - Komunikace a ...'!$C$85:$K$282</definedName>
    <definedName name="_xlnm.Print_Titles" localSheetId="18">'SO.01 (1) - Komunikace a ...'!$101:$101</definedName>
    <definedName name="_xlnm._FilterDatabase" localSheetId="19" hidden="1">'SO.06 - Venkovní osvětlen...'!$C$94:$K$151</definedName>
    <definedName name="_xlnm.Print_Area" localSheetId="19">'SO.06 - Venkovní osvětlen...'!$C$4:$J$43,'SO.06 - Venkovní osvětlen...'!$C$49:$J$72,'SO.06 - Venkovní osvětlen...'!$C$78:$K$151</definedName>
    <definedName name="_xlnm.Print_Titles" localSheetId="19">'SO.06 - Venkovní osvětlen...'!$94:$94</definedName>
    <definedName name="_xlnm._FilterDatabase" localSheetId="20" hidden="1">'SO.07 - Betonové prvky (1)'!$C$93:$K$239</definedName>
    <definedName name="_xlnm.Print_Area" localSheetId="20">'SO.07 - Betonové prvky (1)'!$C$4:$J$43,'SO.07 - Betonové prvky (1)'!$C$49:$J$71,'SO.07 - Betonové prvky (1)'!$C$77:$K$239</definedName>
    <definedName name="_xlnm.Print_Titles" localSheetId="20">'SO.07 - Betonové prvky (1)'!$93:$93</definedName>
    <definedName name="_xlnm._FilterDatabase" localSheetId="21" hidden="1">'SO.01 - Komunikace a zpev...'!$C$105:$K$440</definedName>
    <definedName name="_xlnm.Print_Area" localSheetId="21">'SO.01 - Komunikace a zpev...'!$C$4:$J$43,'SO.01 - Komunikace a zpev...'!$C$49:$J$83,'SO.01 - Komunikace a zpev...'!$C$89:$K$440</definedName>
    <definedName name="_xlnm.Print_Titles" localSheetId="21">'SO.01 - Komunikace a zpev...'!$105:$105</definedName>
    <definedName name="_xlnm._FilterDatabase" localSheetId="22" hidden="1">'SO.03 - Drobná architektu...'!$C$92:$K$104</definedName>
    <definedName name="_xlnm.Print_Area" localSheetId="22">'SO.03 - Drobná architektu...'!$C$4:$J$43,'SO.03 - Drobná architektu...'!$C$49:$J$70,'SO.03 - Drobná architektu...'!$C$76:$K$104</definedName>
    <definedName name="_xlnm.Print_Titles" localSheetId="22">'SO.03 - Drobná architektu...'!$92:$92</definedName>
    <definedName name="_xlnm._FilterDatabase" localSheetId="23" hidden="1">'SO.01 - Komunikace a zpev..._01'!$C$105:$K$542</definedName>
    <definedName name="_xlnm.Print_Area" localSheetId="23">'SO.01 - Komunikace a zpev..._01'!$C$4:$J$43,'SO.01 - Komunikace a zpev..._01'!$C$49:$J$83,'SO.01 - Komunikace a zpev..._01'!$C$89:$K$542</definedName>
    <definedName name="_xlnm.Print_Titles" localSheetId="23">'SO.01 - Komunikace a zpev..._01'!$105:$105</definedName>
    <definedName name="_xlnm._FilterDatabase" localSheetId="24" hidden="1">'SO.03 - Drobná architektu..._01'!$C$92:$K$119</definedName>
    <definedName name="_xlnm.Print_Area" localSheetId="24">'SO.03 - Drobná architektu..._01'!$C$4:$J$43,'SO.03 - Drobná architektu..._01'!$C$49:$J$70,'SO.03 - Drobná architektu..._01'!$C$76:$K$119</definedName>
    <definedName name="_xlnm.Print_Titles" localSheetId="24">'SO.03 - Drobná architektu..._01'!$92:$92</definedName>
    <definedName name="_xlnm._FilterDatabase" localSheetId="25" hidden="1">'SO.01 - Komunikace a zpev..._02'!$C$101:$K$325</definedName>
    <definedName name="_xlnm.Print_Area" localSheetId="25">'SO.01 - Komunikace a zpev..._02'!$C$4:$J$43,'SO.01 - Komunikace a zpev..._02'!$C$49:$J$79,'SO.01 - Komunikace a zpev..._02'!$C$85:$K$325</definedName>
    <definedName name="_xlnm.Print_Titles" localSheetId="25">'SO.01 - Komunikace a zpev..._02'!$101:$101</definedName>
    <definedName name="_xlnm._FilterDatabase" localSheetId="26" hidden="1">'SO.03 - Drobná architektu..._02'!$C$93:$K$127</definedName>
    <definedName name="_xlnm.Print_Area" localSheetId="26">'SO.03 - Drobná architektu..._02'!$C$4:$J$43,'SO.03 - Drobná architektu..._02'!$C$49:$J$71,'SO.03 - Drobná architektu..._02'!$C$77:$K$127</definedName>
    <definedName name="_xlnm.Print_Titles" localSheetId="26">'SO.03 - Drobná architektu..._02'!$93:$93</definedName>
    <definedName name="_xlnm._FilterDatabase" localSheetId="27" hidden="1">'SO.01 - Komunikace a zpev..._03'!$C$104:$K$363</definedName>
    <definedName name="_xlnm.Print_Area" localSheetId="27">'SO.01 - Komunikace a zpev..._03'!$C$4:$J$43,'SO.01 - Komunikace a zpev..._03'!$C$49:$J$82,'SO.01 - Komunikace a zpev..._03'!$C$88:$K$363</definedName>
    <definedName name="_xlnm.Print_Titles" localSheetId="27">'SO.01 - Komunikace a zpev..._03'!$104:$104</definedName>
    <definedName name="_xlnm._FilterDatabase" localSheetId="28" hidden="1">'SO.03 - Drobná architektu..._03'!$C$94:$K$147</definedName>
    <definedName name="_xlnm.Print_Area" localSheetId="28">'SO.03 - Drobná architektu..._03'!$C$4:$J$43,'SO.03 - Drobná architektu..._03'!$C$49:$J$72,'SO.03 - Drobná architektu..._03'!$C$78:$K$147</definedName>
    <definedName name="_xlnm.Print_Titles" localSheetId="28">'SO.03 - Drobná architektu..._03'!$94:$94</definedName>
    <definedName name="_xlnm._FilterDatabase" localSheetId="29" hidden="1">'VRN - Vedlejší rozpočtové...'!$C$92:$K$198</definedName>
    <definedName name="_xlnm.Print_Area" localSheetId="29">'VRN - Vedlejší rozpočtové...'!$C$4:$J$43,'VRN - Vedlejší rozpočtové...'!$C$49:$J$70,'VRN - Vedlejší rozpočtové...'!$C$76:$K$198</definedName>
    <definedName name="_xlnm.Print_Titles" localSheetId="29">'VRN - Vedlejší rozpočtové...'!$92:$92</definedName>
    <definedName name="_xlnm._FilterDatabase" localSheetId="30" hidden="1">'VRN - Vedlejší rozpočtové..._01'!$C$92:$K$198</definedName>
    <definedName name="_xlnm.Print_Area" localSheetId="30">'VRN - Vedlejší rozpočtové..._01'!$C$4:$J$43,'VRN - Vedlejší rozpočtové..._01'!$C$49:$J$70,'VRN - Vedlejší rozpočtové..._01'!$C$76:$K$198</definedName>
    <definedName name="_xlnm.Print_Titles" localSheetId="30">'VRN - Vedlejší rozpočtové..._01'!$92:$92</definedName>
    <definedName name="_xlnm._FilterDatabase" localSheetId="31" hidden="1">'VRN - Vedlejší rozpočtové..._02'!$C$92:$K$198</definedName>
    <definedName name="_xlnm.Print_Area" localSheetId="31">'VRN - Vedlejší rozpočtové..._02'!$C$4:$J$43,'VRN - Vedlejší rozpočtové..._02'!$C$49:$J$70,'VRN - Vedlejší rozpočtové..._02'!$C$76:$K$198</definedName>
    <definedName name="_xlnm.Print_Titles" localSheetId="31">'VRN - Vedlejší rozpočtové..._02'!$92:$92</definedName>
    <definedName name="_xlnm._FilterDatabase" localSheetId="32" hidden="1">'VRN - Vedlejší rozpočtové..._03'!$C$92:$K$172</definedName>
    <definedName name="_xlnm.Print_Area" localSheetId="32">'VRN - Vedlejší rozpočtové..._03'!$C$4:$J$43,'VRN - Vedlejší rozpočtové..._03'!$C$49:$J$70,'VRN - Vedlejší rozpočtové..._03'!$C$76:$K$172</definedName>
    <definedName name="_xlnm.Print_Titles" localSheetId="32">'VRN - Vedlejší rozpočtové..._03'!$92:$92</definedName>
    <definedName name="_xlnm._FilterDatabase" localSheetId="33" hidden="1">'VRN - Vedlejší rozpočtové..._04'!$C$92:$K$198</definedName>
    <definedName name="_xlnm.Print_Area" localSheetId="33">'VRN - Vedlejší rozpočtové..._04'!$C$4:$J$43,'VRN - Vedlejší rozpočtové..._04'!$C$49:$J$70,'VRN - Vedlejší rozpočtové..._04'!$C$76:$K$198</definedName>
    <definedName name="_xlnm.Print_Titles" localSheetId="33">'VRN - Vedlejší rozpočtové..._04'!$92:$92</definedName>
    <definedName name="_xlnm._FilterDatabase" localSheetId="34" hidden="1">'NV - Nezpůsobilé výdaje'!$C$79:$K$83</definedName>
    <definedName name="_xlnm.Print_Area" localSheetId="34">'NV - Nezpůsobilé výdaje'!$C$4:$J$39,'NV - Nezpůsobilé výdaje'!$C$45:$J$61,'NV - Nezpůsobilé výdaje'!$C$67:$K$83</definedName>
    <definedName name="_xlnm.Print_Titles" localSheetId="34">'NV - Nezpůsobilé výdaje'!$79:$79</definedName>
    <definedName name="_xlnm.Print_Area" localSheetId="35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35" l="1" r="J37"/>
  <c r="J36"/>
  <c i="1" r="AY107"/>
  <c i="35" r="J35"/>
  <c i="1" r="AX107"/>
  <c i="35" r="BI82"/>
  <c r="BH82"/>
  <c r="BG82"/>
  <c r="BF82"/>
  <c r="T82"/>
  <c r="T81"/>
  <c r="T80"/>
  <c r="R82"/>
  <c r="R81"/>
  <c r="R80"/>
  <c r="P82"/>
  <c r="P81"/>
  <c r="P80"/>
  <c i="1" r="AU107"/>
  <c i="35" r="J77"/>
  <c r="J76"/>
  <c r="F76"/>
  <c r="F74"/>
  <c r="E72"/>
  <c r="J55"/>
  <c r="J54"/>
  <c r="F54"/>
  <c r="F52"/>
  <c r="E50"/>
  <c r="J18"/>
  <c r="E18"/>
  <c r="F77"/>
  <c r="J17"/>
  <c r="J12"/>
  <c r="J74"/>
  <c r="E7"/>
  <c r="E70"/>
  <c i="34" r="J41"/>
  <c r="J40"/>
  <c i="1" r="AY106"/>
  <c i="34" r="J39"/>
  <c i="1" r="AX106"/>
  <c i="34"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R144"/>
  <c r="P144"/>
  <c r="BI133"/>
  <c r="BH133"/>
  <c r="BG133"/>
  <c r="BF133"/>
  <c r="T133"/>
  <c r="R133"/>
  <c r="P133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33" r="J41"/>
  <c r="J40"/>
  <c i="1" r="AY104"/>
  <c i="33" r="J39"/>
  <c i="1" r="AX104"/>
  <c i="33"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2"/>
  <c r="BH152"/>
  <c r="BG152"/>
  <c r="BF152"/>
  <c r="T152"/>
  <c r="R152"/>
  <c r="P152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63"/>
  <c r="J21"/>
  <c r="J16"/>
  <c r="J87"/>
  <c r="E7"/>
  <c r="E52"/>
  <c i="32" r="J41"/>
  <c r="J40"/>
  <c i="1" r="AY102"/>
  <c i="32" r="J39"/>
  <c i="1" r="AX102"/>
  <c i="32"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R144"/>
  <c r="P144"/>
  <c r="BI133"/>
  <c r="BH133"/>
  <c r="BG133"/>
  <c r="BF133"/>
  <c r="T133"/>
  <c r="R133"/>
  <c r="P133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63"/>
  <c r="J21"/>
  <c r="J16"/>
  <c r="J87"/>
  <c r="E7"/>
  <c r="E52"/>
  <c i="31" r="J41"/>
  <c r="J40"/>
  <c i="1" r="AY100"/>
  <c i="31" r="J39"/>
  <c i="1" r="AX100"/>
  <c i="31"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R144"/>
  <c r="P144"/>
  <c r="BI133"/>
  <c r="BH133"/>
  <c r="BG133"/>
  <c r="BF133"/>
  <c r="T133"/>
  <c r="R133"/>
  <c r="P133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87"/>
  <c r="E7"/>
  <c r="E52"/>
  <c i="30" r="J41"/>
  <c r="J40"/>
  <c i="1" r="AY98"/>
  <c i="30" r="J39"/>
  <c i="1" r="AX98"/>
  <c i="30"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R144"/>
  <c r="P144"/>
  <c r="BI133"/>
  <c r="BH133"/>
  <c r="BG133"/>
  <c r="BF133"/>
  <c r="T133"/>
  <c r="R133"/>
  <c r="P133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60"/>
  <c r="E7"/>
  <c r="E52"/>
  <c i="29" r="J41"/>
  <c r="J40"/>
  <c i="1" r="AY95"/>
  <c i="29" r="J39"/>
  <c i="1" r="AX95"/>
  <c i="29" r="BI144"/>
  <c r="BH144"/>
  <c r="BG144"/>
  <c r="BF144"/>
  <c r="T144"/>
  <c r="R144"/>
  <c r="P144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T129"/>
  <c r="R130"/>
  <c r="R129"/>
  <c r="P130"/>
  <c r="P129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2"/>
  <c r="BH112"/>
  <c r="BG112"/>
  <c r="BF112"/>
  <c r="T112"/>
  <c r="R112"/>
  <c r="P112"/>
  <c r="BI108"/>
  <c r="BH108"/>
  <c r="BG108"/>
  <c r="BF108"/>
  <c r="T108"/>
  <c r="R108"/>
  <c r="P108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J92"/>
  <c r="J91"/>
  <c r="F91"/>
  <c r="F89"/>
  <c r="E87"/>
  <c r="J63"/>
  <c r="J62"/>
  <c r="F62"/>
  <c r="F60"/>
  <c r="E58"/>
  <c r="J22"/>
  <c r="E22"/>
  <c r="F92"/>
  <c r="J21"/>
  <c r="J16"/>
  <c r="J89"/>
  <c r="E7"/>
  <c r="E52"/>
  <c i="28" r="J41"/>
  <c r="J40"/>
  <c i="1" r="AY94"/>
  <c i="28" r="J39"/>
  <c i="1" r="AX94"/>
  <c i="28" r="BI360"/>
  <c r="BH360"/>
  <c r="BG360"/>
  <c r="BF360"/>
  <c r="T360"/>
  <c r="R360"/>
  <c r="P360"/>
  <c r="BI356"/>
  <c r="BH356"/>
  <c r="BG356"/>
  <c r="BF356"/>
  <c r="T356"/>
  <c r="R356"/>
  <c r="P356"/>
  <c r="BI351"/>
  <c r="BH351"/>
  <c r="BG351"/>
  <c r="BF351"/>
  <c r="T351"/>
  <c r="R351"/>
  <c r="P351"/>
  <c r="BI349"/>
  <c r="BH349"/>
  <c r="BG349"/>
  <c r="BF349"/>
  <c r="T349"/>
  <c r="R349"/>
  <c r="P349"/>
  <c r="BI343"/>
  <c r="BH343"/>
  <c r="BG343"/>
  <c r="BF343"/>
  <c r="T343"/>
  <c r="R343"/>
  <c r="P343"/>
  <c r="BI336"/>
  <c r="BH336"/>
  <c r="BG336"/>
  <c r="BF336"/>
  <c r="T336"/>
  <c r="R336"/>
  <c r="P336"/>
  <c r="BI326"/>
  <c r="BH326"/>
  <c r="BG326"/>
  <c r="BF326"/>
  <c r="T326"/>
  <c r="R326"/>
  <c r="P326"/>
  <c r="BI324"/>
  <c r="BH324"/>
  <c r="BG324"/>
  <c r="BF324"/>
  <c r="T324"/>
  <c r="R324"/>
  <c r="P324"/>
  <c r="BI319"/>
  <c r="BH319"/>
  <c r="BG319"/>
  <c r="BF319"/>
  <c r="T319"/>
  <c r="R319"/>
  <c r="P319"/>
  <c r="BI311"/>
  <c r="BH311"/>
  <c r="BG311"/>
  <c r="BF311"/>
  <c r="T311"/>
  <c r="R311"/>
  <c r="P311"/>
  <c r="BI305"/>
  <c r="BH305"/>
  <c r="BG305"/>
  <c r="BF305"/>
  <c r="T305"/>
  <c r="R305"/>
  <c r="P305"/>
  <c r="BI299"/>
  <c r="BH299"/>
  <c r="BG299"/>
  <c r="BF299"/>
  <c r="T299"/>
  <c r="R299"/>
  <c r="P299"/>
  <c r="BI294"/>
  <c r="BH294"/>
  <c r="BG294"/>
  <c r="BF294"/>
  <c r="T294"/>
  <c r="R294"/>
  <c r="P294"/>
  <c r="BI290"/>
  <c r="BH290"/>
  <c r="BG290"/>
  <c r="BF290"/>
  <c r="T290"/>
  <c r="R290"/>
  <c r="P290"/>
  <c r="BI284"/>
  <c r="BH284"/>
  <c r="BG284"/>
  <c r="BF284"/>
  <c r="T284"/>
  <c r="R284"/>
  <c r="P284"/>
  <c r="BI277"/>
  <c r="BH277"/>
  <c r="BG277"/>
  <c r="BF277"/>
  <c r="T277"/>
  <c r="R277"/>
  <c r="P277"/>
  <c r="BI271"/>
  <c r="BH271"/>
  <c r="BG271"/>
  <c r="BF271"/>
  <c r="T271"/>
  <c r="T270"/>
  <c r="R271"/>
  <c r="R270"/>
  <c r="P271"/>
  <c r="P270"/>
  <c r="BI267"/>
  <c r="BH267"/>
  <c r="BG267"/>
  <c r="BF267"/>
  <c r="T267"/>
  <c r="R267"/>
  <c r="P267"/>
  <c r="BI261"/>
  <c r="BH261"/>
  <c r="BG261"/>
  <c r="BF261"/>
  <c r="T261"/>
  <c r="R261"/>
  <c r="P261"/>
  <c r="BI258"/>
  <c r="BH258"/>
  <c r="BG258"/>
  <c r="BF258"/>
  <c r="T258"/>
  <c r="R258"/>
  <c r="P258"/>
  <c r="BI251"/>
  <c r="BH251"/>
  <c r="BG251"/>
  <c r="BF251"/>
  <c r="T251"/>
  <c r="R251"/>
  <c r="P251"/>
  <c r="BI245"/>
  <c r="BH245"/>
  <c r="BG245"/>
  <c r="BF245"/>
  <c r="T245"/>
  <c r="T244"/>
  <c r="R245"/>
  <c r="R244"/>
  <c r="P245"/>
  <c r="P244"/>
  <c r="BI240"/>
  <c r="BH240"/>
  <c r="BG240"/>
  <c r="BF240"/>
  <c r="T240"/>
  <c r="T239"/>
  <c r="R240"/>
  <c r="R239"/>
  <c r="P240"/>
  <c r="P239"/>
  <c r="BI234"/>
  <c r="BH234"/>
  <c r="BG234"/>
  <c r="BF234"/>
  <c r="T234"/>
  <c r="R234"/>
  <c r="P234"/>
  <c r="BI228"/>
  <c r="BH228"/>
  <c r="BG228"/>
  <c r="BF228"/>
  <c r="T228"/>
  <c r="R228"/>
  <c r="P228"/>
  <c r="BI221"/>
  <c r="BH221"/>
  <c r="BG221"/>
  <c r="BF221"/>
  <c r="T221"/>
  <c r="R221"/>
  <c r="P221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198"/>
  <c r="BH198"/>
  <c r="BG198"/>
  <c r="BF198"/>
  <c r="T198"/>
  <c r="R198"/>
  <c r="P198"/>
  <c r="BI193"/>
  <c r="BH193"/>
  <c r="BG193"/>
  <c r="BF193"/>
  <c r="T193"/>
  <c r="R193"/>
  <c r="P193"/>
  <c r="BI189"/>
  <c r="BH189"/>
  <c r="BG189"/>
  <c r="BF189"/>
  <c r="T189"/>
  <c r="R189"/>
  <c r="P189"/>
  <c r="BI184"/>
  <c r="BH184"/>
  <c r="BG184"/>
  <c r="BF184"/>
  <c r="T184"/>
  <c r="R184"/>
  <c r="P184"/>
  <c r="BI174"/>
  <c r="BH174"/>
  <c r="BG174"/>
  <c r="BF174"/>
  <c r="T174"/>
  <c r="R174"/>
  <c r="P174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6"/>
  <c r="BH146"/>
  <c r="BG146"/>
  <c r="BF146"/>
  <c r="T146"/>
  <c r="R146"/>
  <c r="P146"/>
  <c r="BI141"/>
  <c r="BH141"/>
  <c r="BG141"/>
  <c r="BF141"/>
  <c r="T141"/>
  <c r="R141"/>
  <c r="P141"/>
  <c r="BI133"/>
  <c r="BH133"/>
  <c r="BG133"/>
  <c r="BF133"/>
  <c r="T133"/>
  <c r="R133"/>
  <c r="P133"/>
  <c r="BI128"/>
  <c r="BH128"/>
  <c r="BG128"/>
  <c r="BF128"/>
  <c r="T128"/>
  <c r="R128"/>
  <c r="P128"/>
  <c r="BI122"/>
  <c r="BH122"/>
  <c r="BG122"/>
  <c r="BF122"/>
  <c r="T122"/>
  <c r="R122"/>
  <c r="P122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63"/>
  <c r="J21"/>
  <c r="J16"/>
  <c r="J60"/>
  <c r="E7"/>
  <c r="E52"/>
  <c i="27" r="J41"/>
  <c r="J40"/>
  <c i="1" r="AY92"/>
  <c i="27" r="J39"/>
  <c i="1" r="AX92"/>
  <c i="27" r="BI125"/>
  <c r="BH125"/>
  <c r="BG125"/>
  <c r="BF125"/>
  <c r="T125"/>
  <c r="T124"/>
  <c r="R125"/>
  <c r="R124"/>
  <c r="P125"/>
  <c r="P124"/>
  <c r="BI120"/>
  <c r="BH120"/>
  <c r="BG120"/>
  <c r="BF120"/>
  <c r="T120"/>
  <c r="R120"/>
  <c r="P120"/>
  <c r="BI115"/>
  <c r="BH115"/>
  <c r="BG115"/>
  <c r="BF115"/>
  <c r="T115"/>
  <c r="R115"/>
  <c r="P115"/>
  <c r="BI113"/>
  <c r="BH113"/>
  <c r="BG113"/>
  <c r="BF113"/>
  <c r="T113"/>
  <c r="R113"/>
  <c r="P113"/>
  <c r="BI108"/>
  <c r="BH108"/>
  <c r="BG108"/>
  <c r="BF108"/>
  <c r="T108"/>
  <c r="R108"/>
  <c r="P108"/>
  <c r="BI102"/>
  <c r="BH102"/>
  <c r="BG102"/>
  <c r="BF102"/>
  <c r="T102"/>
  <c r="R102"/>
  <c r="P102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88"/>
  <c r="E7"/>
  <c r="E52"/>
  <c i="26" r="J41"/>
  <c r="J40"/>
  <c i="1" r="AY91"/>
  <c i="26" r="J39"/>
  <c i="1" r="AX91"/>
  <c i="26"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T304"/>
  <c r="R305"/>
  <c r="R304"/>
  <c r="P305"/>
  <c r="P304"/>
  <c r="BI299"/>
  <c r="BH299"/>
  <c r="BG299"/>
  <c r="BF299"/>
  <c r="T299"/>
  <c r="R299"/>
  <c r="P299"/>
  <c r="BI292"/>
  <c r="BH292"/>
  <c r="BG292"/>
  <c r="BF292"/>
  <c r="T292"/>
  <c r="R292"/>
  <c r="P292"/>
  <c r="BI288"/>
  <c r="BH288"/>
  <c r="BG288"/>
  <c r="BF288"/>
  <c r="T288"/>
  <c r="R288"/>
  <c r="P288"/>
  <c r="BI282"/>
  <c r="BH282"/>
  <c r="BG282"/>
  <c r="BF282"/>
  <c r="T282"/>
  <c r="R282"/>
  <c r="P282"/>
  <c r="BI277"/>
  <c r="BH277"/>
  <c r="BG277"/>
  <c r="BF277"/>
  <c r="T277"/>
  <c r="R277"/>
  <c r="P277"/>
  <c r="BI272"/>
  <c r="BH272"/>
  <c r="BG272"/>
  <c r="BF272"/>
  <c r="T272"/>
  <c r="R272"/>
  <c r="P272"/>
  <c r="BI268"/>
  <c r="BH268"/>
  <c r="BG268"/>
  <c r="BF268"/>
  <c r="T268"/>
  <c r="R268"/>
  <c r="P268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6"/>
  <c r="BH236"/>
  <c r="BG236"/>
  <c r="BF236"/>
  <c r="T236"/>
  <c r="R236"/>
  <c r="P236"/>
  <c r="BI231"/>
  <c r="BH231"/>
  <c r="BG231"/>
  <c r="BF231"/>
  <c r="T231"/>
  <c r="R231"/>
  <c r="P231"/>
  <c r="BI225"/>
  <c r="BH225"/>
  <c r="BG225"/>
  <c r="BF225"/>
  <c r="T225"/>
  <c r="R225"/>
  <c r="P225"/>
  <c r="BI221"/>
  <c r="BH221"/>
  <c r="BG221"/>
  <c r="BF221"/>
  <c r="T221"/>
  <c r="R221"/>
  <c r="P221"/>
  <c r="BI216"/>
  <c r="BH216"/>
  <c r="BG216"/>
  <c r="BF216"/>
  <c r="T216"/>
  <c r="R216"/>
  <c r="P216"/>
  <c r="BI209"/>
  <c r="BH209"/>
  <c r="BG209"/>
  <c r="BF209"/>
  <c r="T209"/>
  <c r="R209"/>
  <c r="P209"/>
  <c r="BI205"/>
  <c r="BH205"/>
  <c r="BG205"/>
  <c r="BF205"/>
  <c r="T205"/>
  <c r="R205"/>
  <c r="P205"/>
  <c r="BI200"/>
  <c r="BH200"/>
  <c r="BG200"/>
  <c r="BF200"/>
  <c r="T200"/>
  <c r="R200"/>
  <c r="P200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79"/>
  <c r="BH179"/>
  <c r="BG179"/>
  <c r="BF179"/>
  <c r="T179"/>
  <c r="R179"/>
  <c r="P179"/>
  <c r="BI173"/>
  <c r="BH173"/>
  <c r="BG173"/>
  <c r="BF173"/>
  <c r="T173"/>
  <c r="T172"/>
  <c r="R173"/>
  <c r="R172"/>
  <c r="P173"/>
  <c r="P172"/>
  <c r="BI168"/>
  <c r="BH168"/>
  <c r="BG168"/>
  <c r="BF168"/>
  <c r="T168"/>
  <c r="T167"/>
  <c r="R168"/>
  <c r="R167"/>
  <c r="P168"/>
  <c r="P167"/>
  <c r="BI162"/>
  <c r="BH162"/>
  <c r="BG162"/>
  <c r="BF162"/>
  <c r="T162"/>
  <c r="R162"/>
  <c r="P162"/>
  <c r="BI159"/>
  <c r="BH159"/>
  <c r="BG159"/>
  <c r="BF159"/>
  <c r="T159"/>
  <c r="R159"/>
  <c r="P159"/>
  <c r="BI154"/>
  <c r="BH154"/>
  <c r="BG154"/>
  <c r="BF154"/>
  <c r="T154"/>
  <c r="R154"/>
  <c r="P154"/>
  <c r="BI148"/>
  <c r="BH148"/>
  <c r="BG148"/>
  <c r="BF148"/>
  <c r="T148"/>
  <c r="R148"/>
  <c r="P148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1"/>
  <c r="BH131"/>
  <c r="BG131"/>
  <c r="BF131"/>
  <c r="T131"/>
  <c r="R131"/>
  <c r="P131"/>
  <c r="BI128"/>
  <c r="BH128"/>
  <c r="BG128"/>
  <c r="BF128"/>
  <c r="T128"/>
  <c r="R128"/>
  <c r="P128"/>
  <c r="BI121"/>
  <c r="BH121"/>
  <c r="BG121"/>
  <c r="BF121"/>
  <c r="T121"/>
  <c r="R121"/>
  <c r="P121"/>
  <c r="BI116"/>
  <c r="BH116"/>
  <c r="BG116"/>
  <c r="BF116"/>
  <c r="T116"/>
  <c r="R116"/>
  <c r="P116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52"/>
  <c i="25" r="J41"/>
  <c r="J40"/>
  <c i="1" r="AY89"/>
  <c i="25" r="J39"/>
  <c i="1" r="AX89"/>
  <c i="25" r="BI117"/>
  <c r="BH117"/>
  <c r="BG117"/>
  <c r="BF117"/>
  <c r="T117"/>
  <c r="T116"/>
  <c r="R117"/>
  <c r="R116"/>
  <c r="P117"/>
  <c r="P116"/>
  <c r="BI113"/>
  <c r="BH113"/>
  <c r="BG113"/>
  <c r="BF113"/>
  <c r="T113"/>
  <c r="R113"/>
  <c r="P113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60"/>
  <c r="E7"/>
  <c r="E79"/>
  <c i="24" r="J41"/>
  <c r="J40"/>
  <c i="1" r="AY88"/>
  <c i="24" r="J39"/>
  <c i="1" r="AX88"/>
  <c i="24" r="BI540"/>
  <c r="BH540"/>
  <c r="BG540"/>
  <c r="BF540"/>
  <c r="T540"/>
  <c r="R540"/>
  <c r="P540"/>
  <c r="BI536"/>
  <c r="BH536"/>
  <c r="BG536"/>
  <c r="BF536"/>
  <c r="T536"/>
  <c r="R536"/>
  <c r="P536"/>
  <c r="BI532"/>
  <c r="BH532"/>
  <c r="BG532"/>
  <c r="BF532"/>
  <c r="T532"/>
  <c r="R532"/>
  <c r="P532"/>
  <c r="BI527"/>
  <c r="BH527"/>
  <c r="BG527"/>
  <c r="BF527"/>
  <c r="T527"/>
  <c r="R527"/>
  <c r="P527"/>
  <c r="BI525"/>
  <c r="BH525"/>
  <c r="BG525"/>
  <c r="BF525"/>
  <c r="T525"/>
  <c r="R525"/>
  <c r="P525"/>
  <c r="BI519"/>
  <c r="BH519"/>
  <c r="BG519"/>
  <c r="BF519"/>
  <c r="T519"/>
  <c r="R519"/>
  <c r="P519"/>
  <c r="BI512"/>
  <c r="BH512"/>
  <c r="BG512"/>
  <c r="BF512"/>
  <c r="T512"/>
  <c r="R512"/>
  <c r="P512"/>
  <c r="BI508"/>
  <c r="BH508"/>
  <c r="BG508"/>
  <c r="BF508"/>
  <c r="T508"/>
  <c r="R508"/>
  <c r="P508"/>
  <c r="BI502"/>
  <c r="BH502"/>
  <c r="BG502"/>
  <c r="BF502"/>
  <c r="T502"/>
  <c r="R502"/>
  <c r="P502"/>
  <c r="BI497"/>
  <c r="BH497"/>
  <c r="BG497"/>
  <c r="BF497"/>
  <c r="T497"/>
  <c r="R497"/>
  <c r="P497"/>
  <c r="BI487"/>
  <c r="BH487"/>
  <c r="BG487"/>
  <c r="BF487"/>
  <c r="T487"/>
  <c r="R487"/>
  <c r="P487"/>
  <c r="BI483"/>
  <c r="BH483"/>
  <c r="BG483"/>
  <c r="BF483"/>
  <c r="T483"/>
  <c r="R483"/>
  <c r="P483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R462"/>
  <c r="P462"/>
  <c r="BI459"/>
  <c r="BH459"/>
  <c r="BG459"/>
  <c r="BF459"/>
  <c r="T459"/>
  <c r="R459"/>
  <c r="P459"/>
  <c r="BI456"/>
  <c r="BH456"/>
  <c r="BG456"/>
  <c r="BF456"/>
  <c r="T456"/>
  <c r="R456"/>
  <c r="P456"/>
  <c r="BI451"/>
  <c r="BH451"/>
  <c r="BG451"/>
  <c r="BF451"/>
  <c r="T451"/>
  <c r="R451"/>
  <c r="P451"/>
  <c r="BI449"/>
  <c r="BH449"/>
  <c r="BG449"/>
  <c r="BF449"/>
  <c r="T449"/>
  <c r="R449"/>
  <c r="P449"/>
  <c r="BI445"/>
  <c r="BH445"/>
  <c r="BG445"/>
  <c r="BF445"/>
  <c r="T445"/>
  <c r="R445"/>
  <c r="P445"/>
  <c r="BI442"/>
  <c r="BH442"/>
  <c r="BG442"/>
  <c r="BF442"/>
  <c r="T442"/>
  <c r="R442"/>
  <c r="P442"/>
  <c r="BI439"/>
  <c r="BH439"/>
  <c r="BG439"/>
  <c r="BF439"/>
  <c r="T439"/>
  <c r="R439"/>
  <c r="P439"/>
  <c r="BI431"/>
  <c r="BH431"/>
  <c r="BG431"/>
  <c r="BF431"/>
  <c r="T431"/>
  <c r="R431"/>
  <c r="P431"/>
  <c r="BI426"/>
  <c r="BH426"/>
  <c r="BG426"/>
  <c r="BF426"/>
  <c r="T426"/>
  <c r="R426"/>
  <c r="P426"/>
  <c r="BI420"/>
  <c r="BH420"/>
  <c r="BG420"/>
  <c r="BF420"/>
  <c r="T420"/>
  <c r="R420"/>
  <c r="P420"/>
  <c r="BI416"/>
  <c r="BH416"/>
  <c r="BG416"/>
  <c r="BF416"/>
  <c r="T416"/>
  <c r="R416"/>
  <c r="P416"/>
  <c r="BI409"/>
  <c r="BH409"/>
  <c r="BG409"/>
  <c r="BF409"/>
  <c r="T409"/>
  <c r="R409"/>
  <c r="P409"/>
  <c r="BI402"/>
  <c r="BH402"/>
  <c r="BG402"/>
  <c r="BF402"/>
  <c r="T402"/>
  <c r="R402"/>
  <c r="P402"/>
  <c r="BI395"/>
  <c r="BH395"/>
  <c r="BG395"/>
  <c r="BF395"/>
  <c r="T395"/>
  <c r="R395"/>
  <c r="P395"/>
  <c r="BI391"/>
  <c r="BH391"/>
  <c r="BG391"/>
  <c r="BF391"/>
  <c r="T391"/>
  <c r="R391"/>
  <c r="P391"/>
  <c r="BI386"/>
  <c r="BH386"/>
  <c r="BG386"/>
  <c r="BF386"/>
  <c r="T386"/>
  <c r="R386"/>
  <c r="P386"/>
  <c r="BI380"/>
  <c r="BH380"/>
  <c r="BG380"/>
  <c r="BF380"/>
  <c r="T380"/>
  <c r="R380"/>
  <c r="P380"/>
  <c r="BI376"/>
  <c r="BH376"/>
  <c r="BG376"/>
  <c r="BF376"/>
  <c r="T376"/>
  <c r="R376"/>
  <c r="P376"/>
  <c r="BI371"/>
  <c r="BH371"/>
  <c r="BG371"/>
  <c r="BF371"/>
  <c r="T371"/>
  <c r="R371"/>
  <c r="P371"/>
  <c r="BI364"/>
  <c r="BH364"/>
  <c r="BG364"/>
  <c r="BF364"/>
  <c r="T364"/>
  <c r="R364"/>
  <c r="P364"/>
  <c r="BI360"/>
  <c r="BH360"/>
  <c r="BG360"/>
  <c r="BF360"/>
  <c r="T360"/>
  <c r="R360"/>
  <c r="P360"/>
  <c r="BI356"/>
  <c r="BH356"/>
  <c r="BG356"/>
  <c r="BF356"/>
  <c r="T356"/>
  <c r="R356"/>
  <c r="P356"/>
  <c r="BI350"/>
  <c r="BH350"/>
  <c r="BG350"/>
  <c r="BF350"/>
  <c r="T350"/>
  <c r="R350"/>
  <c r="P350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0"/>
  <c r="BH330"/>
  <c r="BG330"/>
  <c r="BF330"/>
  <c r="T330"/>
  <c r="R330"/>
  <c r="P330"/>
  <c r="BI323"/>
  <c r="BH323"/>
  <c r="BG323"/>
  <c r="BF323"/>
  <c r="T323"/>
  <c r="R323"/>
  <c r="P323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6"/>
  <c r="BH306"/>
  <c r="BG306"/>
  <c r="BF306"/>
  <c r="T306"/>
  <c r="R306"/>
  <c r="P306"/>
  <c r="BI300"/>
  <c r="BH300"/>
  <c r="BG300"/>
  <c r="BF300"/>
  <c r="T300"/>
  <c r="T294"/>
  <c r="R300"/>
  <c r="R294"/>
  <c r="P300"/>
  <c r="P294"/>
  <c r="BI295"/>
  <c r="BH295"/>
  <c r="BG295"/>
  <c r="BF295"/>
  <c r="T295"/>
  <c r="R295"/>
  <c r="P295"/>
  <c r="BI288"/>
  <c r="BH288"/>
  <c r="BG288"/>
  <c r="BF288"/>
  <c r="T288"/>
  <c r="T287"/>
  <c r="R288"/>
  <c r="R287"/>
  <c r="P288"/>
  <c r="P287"/>
  <c r="BI283"/>
  <c r="BH283"/>
  <c r="BG283"/>
  <c r="BF283"/>
  <c r="T283"/>
  <c r="R283"/>
  <c r="P283"/>
  <c r="BI277"/>
  <c r="BH277"/>
  <c r="BG277"/>
  <c r="BF277"/>
  <c r="T277"/>
  <c r="R277"/>
  <c r="P277"/>
  <c r="BI271"/>
  <c r="BH271"/>
  <c r="BG271"/>
  <c r="BF271"/>
  <c r="T271"/>
  <c r="T270"/>
  <c r="R271"/>
  <c r="R270"/>
  <c r="P271"/>
  <c r="P270"/>
  <c r="BI265"/>
  <c r="BH265"/>
  <c r="BG265"/>
  <c r="BF265"/>
  <c r="T265"/>
  <c r="T264"/>
  <c r="R265"/>
  <c r="R264"/>
  <c r="P265"/>
  <c r="P264"/>
  <c r="BI259"/>
  <c r="BH259"/>
  <c r="BG259"/>
  <c r="BF259"/>
  <c r="T259"/>
  <c r="R259"/>
  <c r="P259"/>
  <c r="BI254"/>
  <c r="BH254"/>
  <c r="BG254"/>
  <c r="BF254"/>
  <c r="T254"/>
  <c r="R254"/>
  <c r="P254"/>
  <c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R238"/>
  <c r="P238"/>
  <c r="BI233"/>
  <c r="BH233"/>
  <c r="BG233"/>
  <c r="BF233"/>
  <c r="T233"/>
  <c r="R233"/>
  <c r="P233"/>
  <c r="BI227"/>
  <c r="BH227"/>
  <c r="BG227"/>
  <c r="BF227"/>
  <c r="T227"/>
  <c r="R227"/>
  <c r="P227"/>
  <c r="BI222"/>
  <c r="BH222"/>
  <c r="BG222"/>
  <c r="BF222"/>
  <c r="T222"/>
  <c r="R222"/>
  <c r="P222"/>
  <c r="BI218"/>
  <c r="BH218"/>
  <c r="BG218"/>
  <c r="BF218"/>
  <c r="T218"/>
  <c r="R218"/>
  <c r="P218"/>
  <c r="BI213"/>
  <c r="BH213"/>
  <c r="BG213"/>
  <c r="BF213"/>
  <c r="T213"/>
  <c r="R213"/>
  <c r="P213"/>
  <c r="BI201"/>
  <c r="BH201"/>
  <c r="BG201"/>
  <c r="BF201"/>
  <c r="T201"/>
  <c r="R201"/>
  <c r="P201"/>
  <c r="BI196"/>
  <c r="BH196"/>
  <c r="BG196"/>
  <c r="BF196"/>
  <c r="T196"/>
  <c r="R196"/>
  <c r="P196"/>
  <c r="BI190"/>
  <c r="BH190"/>
  <c r="BG190"/>
  <c r="BF190"/>
  <c r="T190"/>
  <c r="R190"/>
  <c r="P190"/>
  <c r="BI187"/>
  <c r="BH187"/>
  <c r="BG187"/>
  <c r="BF187"/>
  <c r="T187"/>
  <c r="R187"/>
  <c r="P187"/>
  <c r="BI182"/>
  <c r="BH182"/>
  <c r="BG182"/>
  <c r="BF182"/>
  <c r="T182"/>
  <c r="R182"/>
  <c r="P182"/>
  <c r="BI178"/>
  <c r="BH178"/>
  <c r="BG178"/>
  <c r="BF178"/>
  <c r="T178"/>
  <c r="R178"/>
  <c r="P178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57"/>
  <c r="BH157"/>
  <c r="BG157"/>
  <c r="BF157"/>
  <c r="T157"/>
  <c r="R157"/>
  <c r="P157"/>
  <c r="BI152"/>
  <c r="BH152"/>
  <c r="BG152"/>
  <c r="BF152"/>
  <c r="T152"/>
  <c r="R152"/>
  <c r="P152"/>
  <c r="BI143"/>
  <c r="BH143"/>
  <c r="BG143"/>
  <c r="BF143"/>
  <c r="T143"/>
  <c r="R143"/>
  <c r="P143"/>
  <c r="BI136"/>
  <c r="BH136"/>
  <c r="BG136"/>
  <c r="BF136"/>
  <c r="T136"/>
  <c r="R136"/>
  <c r="P136"/>
  <c r="BI131"/>
  <c r="BH131"/>
  <c r="BG131"/>
  <c r="BF131"/>
  <c r="T131"/>
  <c r="R131"/>
  <c r="P131"/>
  <c r="BI125"/>
  <c r="BH125"/>
  <c r="BG125"/>
  <c r="BF125"/>
  <c r="T125"/>
  <c r="R125"/>
  <c r="P125"/>
  <c r="BI109"/>
  <c r="BH109"/>
  <c r="BG109"/>
  <c r="BF109"/>
  <c r="T109"/>
  <c r="R109"/>
  <c r="P109"/>
  <c r="J103"/>
  <c r="J102"/>
  <c r="F102"/>
  <c r="F100"/>
  <c r="E98"/>
  <c r="J63"/>
  <c r="J62"/>
  <c r="F62"/>
  <c r="F60"/>
  <c r="E58"/>
  <c r="J22"/>
  <c r="E22"/>
  <c r="F63"/>
  <c r="J21"/>
  <c r="J16"/>
  <c r="J100"/>
  <c r="E7"/>
  <c r="E92"/>
  <c i="23" r="J41"/>
  <c r="J40"/>
  <c i="1" r="AY86"/>
  <c i="23" r="J39"/>
  <c i="1" r="AX86"/>
  <c i="23" r="BI102"/>
  <c r="BH102"/>
  <c r="BG102"/>
  <c r="BF102"/>
  <c r="T102"/>
  <c r="T101"/>
  <c r="R102"/>
  <c r="R101"/>
  <c r="P102"/>
  <c r="P101"/>
  <c r="BI98"/>
  <c r="BH98"/>
  <c r="BG98"/>
  <c r="BF98"/>
  <c r="T98"/>
  <c r="R98"/>
  <c r="P98"/>
  <c r="BI95"/>
  <c r="BH95"/>
  <c r="BG95"/>
  <c r="BF95"/>
  <c r="T95"/>
  <c r="R95"/>
  <c r="P95"/>
  <c r="J90"/>
  <c r="J89"/>
  <c r="F89"/>
  <c r="F87"/>
  <c r="E85"/>
  <c r="J63"/>
  <c r="J62"/>
  <c r="F62"/>
  <c r="F60"/>
  <c r="E58"/>
  <c r="J22"/>
  <c r="E22"/>
  <c r="F90"/>
  <c r="J21"/>
  <c r="J16"/>
  <c r="J60"/>
  <c r="E7"/>
  <c r="E52"/>
  <c i="22" r="J41"/>
  <c r="J40"/>
  <c i="1" r="AY85"/>
  <c i="22" r="J39"/>
  <c i="1" r="AX85"/>
  <c i="22"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3"/>
  <c r="BH413"/>
  <c r="BG413"/>
  <c r="BF413"/>
  <c r="T413"/>
  <c r="R413"/>
  <c r="P413"/>
  <c r="BI411"/>
  <c r="BH411"/>
  <c r="BG411"/>
  <c r="BF411"/>
  <c r="T411"/>
  <c r="R411"/>
  <c r="P411"/>
  <c r="BI409"/>
  <c r="BH409"/>
  <c r="BG409"/>
  <c r="BF409"/>
  <c r="T409"/>
  <c r="R409"/>
  <c r="P409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5"/>
  <c r="BH395"/>
  <c r="BG395"/>
  <c r="BF395"/>
  <c r="T395"/>
  <c r="R395"/>
  <c r="P395"/>
  <c r="BI388"/>
  <c r="BH388"/>
  <c r="BG388"/>
  <c r="BF388"/>
  <c r="T388"/>
  <c r="R388"/>
  <c r="P388"/>
  <c r="BI384"/>
  <c r="BH384"/>
  <c r="BG384"/>
  <c r="BF384"/>
  <c r="T384"/>
  <c r="R384"/>
  <c r="P384"/>
  <c r="BI378"/>
  <c r="BH378"/>
  <c r="BG378"/>
  <c r="BF378"/>
  <c r="T378"/>
  <c r="R378"/>
  <c r="P378"/>
  <c r="BI373"/>
  <c r="BH373"/>
  <c r="BG373"/>
  <c r="BF373"/>
  <c r="T373"/>
  <c r="R373"/>
  <c r="P373"/>
  <c r="BI365"/>
  <c r="BH365"/>
  <c r="BG365"/>
  <c r="BF365"/>
  <c r="T365"/>
  <c r="R365"/>
  <c r="P365"/>
  <c r="BI361"/>
  <c r="BH361"/>
  <c r="BG361"/>
  <c r="BF361"/>
  <c r="T361"/>
  <c r="R361"/>
  <c r="P361"/>
  <c r="BI357"/>
  <c r="BH357"/>
  <c r="BG357"/>
  <c r="BF357"/>
  <c r="T357"/>
  <c r="R357"/>
  <c r="P357"/>
  <c r="BI347"/>
  <c r="BH347"/>
  <c r="BG347"/>
  <c r="BF347"/>
  <c r="T347"/>
  <c r="R347"/>
  <c r="P347"/>
  <c r="BI342"/>
  <c r="BH342"/>
  <c r="BG342"/>
  <c r="BF342"/>
  <c r="T342"/>
  <c r="R342"/>
  <c r="P342"/>
  <c r="BI338"/>
  <c r="BH338"/>
  <c r="BG338"/>
  <c r="BF338"/>
  <c r="T338"/>
  <c r="R338"/>
  <c r="P338"/>
  <c r="BI333"/>
  <c r="BH333"/>
  <c r="BG333"/>
  <c r="BF333"/>
  <c r="T333"/>
  <c r="R333"/>
  <c r="P333"/>
  <c r="BI328"/>
  <c r="BH328"/>
  <c r="BG328"/>
  <c r="BF328"/>
  <c r="T328"/>
  <c r="R328"/>
  <c r="P328"/>
  <c r="BI322"/>
  <c r="BH322"/>
  <c r="BG322"/>
  <c r="BF322"/>
  <c r="T322"/>
  <c r="R322"/>
  <c r="P322"/>
  <c r="BI318"/>
  <c r="BH318"/>
  <c r="BG318"/>
  <c r="BF318"/>
  <c r="T318"/>
  <c r="R318"/>
  <c r="P318"/>
  <c r="BI313"/>
  <c r="BH313"/>
  <c r="BG313"/>
  <c r="BF313"/>
  <c r="T313"/>
  <c r="R313"/>
  <c r="P313"/>
  <c r="BI306"/>
  <c r="BH306"/>
  <c r="BG306"/>
  <c r="BF306"/>
  <c r="T306"/>
  <c r="R306"/>
  <c r="P306"/>
  <c r="BI302"/>
  <c r="BH302"/>
  <c r="BG302"/>
  <c r="BF302"/>
  <c r="T302"/>
  <c r="R302"/>
  <c r="P302"/>
  <c r="BI298"/>
  <c r="BH298"/>
  <c r="BG298"/>
  <c r="BF298"/>
  <c r="T298"/>
  <c r="R298"/>
  <c r="P298"/>
  <c r="BI292"/>
  <c r="BH292"/>
  <c r="BG292"/>
  <c r="BF292"/>
  <c r="T292"/>
  <c r="R292"/>
  <c r="P292"/>
  <c r="BI285"/>
  <c r="BH285"/>
  <c r="BG285"/>
  <c r="BF285"/>
  <c r="T285"/>
  <c r="R285"/>
  <c r="P285"/>
  <c r="BI282"/>
  <c r="BH282"/>
  <c r="BG282"/>
  <c r="BF282"/>
  <c r="T282"/>
  <c r="R282"/>
  <c r="P282"/>
  <c r="BI279"/>
  <c r="BH279"/>
  <c r="BG279"/>
  <c r="BF279"/>
  <c r="T279"/>
  <c r="R279"/>
  <c r="P279"/>
  <c r="BI275"/>
  <c r="BH275"/>
  <c r="BG275"/>
  <c r="BF275"/>
  <c r="T275"/>
  <c r="R275"/>
  <c r="P275"/>
  <c r="BI269"/>
  <c r="BH269"/>
  <c r="BG269"/>
  <c r="BF269"/>
  <c r="T269"/>
  <c r="R269"/>
  <c r="P269"/>
  <c r="BI263"/>
  <c r="BH263"/>
  <c r="BG263"/>
  <c r="BF263"/>
  <c r="T263"/>
  <c r="T262"/>
  <c r="R263"/>
  <c r="R262"/>
  <c r="P263"/>
  <c r="P262"/>
  <c r="BI256"/>
  <c r="BH256"/>
  <c r="BG256"/>
  <c r="BF256"/>
  <c r="T256"/>
  <c r="T255"/>
  <c r="R256"/>
  <c r="R255"/>
  <c r="P256"/>
  <c r="P255"/>
  <c r="BI251"/>
  <c r="BH251"/>
  <c r="BG251"/>
  <c r="BF251"/>
  <c r="T251"/>
  <c r="R251"/>
  <c r="P251"/>
  <c r="BI245"/>
  <c r="BH245"/>
  <c r="BG245"/>
  <c r="BF245"/>
  <c r="T245"/>
  <c r="R245"/>
  <c r="P245"/>
  <c r="BI239"/>
  <c r="BH239"/>
  <c r="BG239"/>
  <c r="BF239"/>
  <c r="T239"/>
  <c r="T238"/>
  <c r="R239"/>
  <c r="R238"/>
  <c r="P239"/>
  <c r="P238"/>
  <c r="BI234"/>
  <c r="BH234"/>
  <c r="BG234"/>
  <c r="BF234"/>
  <c r="T234"/>
  <c r="T233"/>
  <c r="R234"/>
  <c r="R233"/>
  <c r="P234"/>
  <c r="P233"/>
  <c r="BI228"/>
  <c r="BH228"/>
  <c r="BG228"/>
  <c r="BF228"/>
  <c r="T228"/>
  <c r="T222"/>
  <c r="R228"/>
  <c r="P228"/>
  <c r="P222"/>
  <c r="BI223"/>
  <c r="BH223"/>
  <c r="BG223"/>
  <c r="BF223"/>
  <c r="T223"/>
  <c r="R223"/>
  <c r="P223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5"/>
  <c r="BH205"/>
  <c r="BG205"/>
  <c r="BF205"/>
  <c r="T205"/>
  <c r="R205"/>
  <c r="P205"/>
  <c r="BI199"/>
  <c r="BH199"/>
  <c r="BG199"/>
  <c r="BF199"/>
  <c r="T199"/>
  <c r="R199"/>
  <c r="P199"/>
  <c r="BI194"/>
  <c r="BH194"/>
  <c r="BG194"/>
  <c r="BF194"/>
  <c r="T194"/>
  <c r="R194"/>
  <c r="P194"/>
  <c r="BI190"/>
  <c r="BH190"/>
  <c r="BG190"/>
  <c r="BF190"/>
  <c r="T190"/>
  <c r="R190"/>
  <c r="P190"/>
  <c r="BI185"/>
  <c r="BH185"/>
  <c r="BG185"/>
  <c r="BF185"/>
  <c r="T185"/>
  <c r="R185"/>
  <c r="P185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39"/>
  <c r="BH139"/>
  <c r="BG139"/>
  <c r="BF139"/>
  <c r="T139"/>
  <c r="R139"/>
  <c r="P139"/>
  <c r="BI131"/>
  <c r="BH131"/>
  <c r="BG131"/>
  <c r="BF131"/>
  <c r="T131"/>
  <c r="R131"/>
  <c r="P131"/>
  <c r="BI126"/>
  <c r="BH126"/>
  <c r="BG126"/>
  <c r="BF126"/>
  <c r="T126"/>
  <c r="R126"/>
  <c r="P126"/>
  <c r="BI120"/>
  <c r="BH120"/>
  <c r="BG120"/>
  <c r="BF120"/>
  <c r="T120"/>
  <c r="R120"/>
  <c r="P120"/>
  <c r="BI109"/>
  <c r="BH109"/>
  <c r="BG109"/>
  <c r="BF109"/>
  <c r="T109"/>
  <c r="R109"/>
  <c r="P109"/>
  <c r="J103"/>
  <c r="J102"/>
  <c r="F102"/>
  <c r="F100"/>
  <c r="E98"/>
  <c r="J63"/>
  <c r="J62"/>
  <c r="F62"/>
  <c r="F60"/>
  <c r="E58"/>
  <c r="J22"/>
  <c r="E22"/>
  <c r="F63"/>
  <c r="J21"/>
  <c r="J16"/>
  <c r="J60"/>
  <c r="E7"/>
  <c r="E92"/>
  <c i="21" r="J41"/>
  <c r="J40"/>
  <c i="1" r="AY83"/>
  <c i="21" r="J39"/>
  <c i="1" r="AX83"/>
  <c i="21" r="BI234"/>
  <c r="BH234"/>
  <c r="BG234"/>
  <c r="BF234"/>
  <c r="T234"/>
  <c r="R234"/>
  <c r="P234"/>
  <c r="BI231"/>
  <c r="BH231"/>
  <c r="BG231"/>
  <c r="BF231"/>
  <c r="T231"/>
  <c r="R231"/>
  <c r="P231"/>
  <c r="BI225"/>
  <c r="BH225"/>
  <c r="BG225"/>
  <c r="BF225"/>
  <c r="T225"/>
  <c r="R225"/>
  <c r="P225"/>
  <c r="BI212"/>
  <c r="BH212"/>
  <c r="BG212"/>
  <c r="BF212"/>
  <c r="T212"/>
  <c r="R212"/>
  <c r="P212"/>
  <c r="BI192"/>
  <c r="BH192"/>
  <c r="BG192"/>
  <c r="BF192"/>
  <c r="T192"/>
  <c r="R192"/>
  <c r="P192"/>
  <c r="BI179"/>
  <c r="BH179"/>
  <c r="BG179"/>
  <c r="BF179"/>
  <c r="T179"/>
  <c r="R179"/>
  <c r="P179"/>
  <c r="BI166"/>
  <c r="BH166"/>
  <c r="BG166"/>
  <c r="BF166"/>
  <c r="T166"/>
  <c r="R166"/>
  <c r="P166"/>
  <c r="BI153"/>
  <c r="BH153"/>
  <c r="BG153"/>
  <c r="BF153"/>
  <c r="T153"/>
  <c r="R153"/>
  <c r="P153"/>
  <c r="BI148"/>
  <c r="BH148"/>
  <c r="BG148"/>
  <c r="BF148"/>
  <c r="T148"/>
  <c r="R148"/>
  <c r="P148"/>
  <c r="BI144"/>
  <c r="BH144"/>
  <c r="BG144"/>
  <c r="BF144"/>
  <c r="T144"/>
  <c r="R144"/>
  <c r="P144"/>
  <c r="BI139"/>
  <c r="BH139"/>
  <c r="BG139"/>
  <c r="BF139"/>
  <c r="T139"/>
  <c r="R139"/>
  <c r="P139"/>
  <c r="BI130"/>
  <c r="BH130"/>
  <c r="BG130"/>
  <c r="BF130"/>
  <c r="T130"/>
  <c r="R130"/>
  <c r="P130"/>
  <c r="BI117"/>
  <c r="BH117"/>
  <c r="BG117"/>
  <c r="BF117"/>
  <c r="T117"/>
  <c r="R117"/>
  <c r="P117"/>
  <c r="BI109"/>
  <c r="BH109"/>
  <c r="BG109"/>
  <c r="BF109"/>
  <c r="T109"/>
  <c r="R109"/>
  <c r="P109"/>
  <c r="BI96"/>
  <c r="BH96"/>
  <c r="BG96"/>
  <c r="BF96"/>
  <c r="T96"/>
  <c r="R96"/>
  <c r="P96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20" r="J41"/>
  <c r="J40"/>
  <c i="1" r="AY82"/>
  <c i="20" r="J39"/>
  <c i="1" r="AX82"/>
  <c i="20"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19" r="J41"/>
  <c r="J40"/>
  <c i="1" r="AY81"/>
  <c i="19" r="J39"/>
  <c i="1" r="AX81"/>
  <c i="19" r="BI280"/>
  <c r="BH280"/>
  <c r="BG280"/>
  <c r="BF280"/>
  <c r="T280"/>
  <c r="R280"/>
  <c r="P280"/>
  <c r="BI277"/>
  <c r="BH277"/>
  <c r="BG277"/>
  <c r="BF277"/>
  <c r="T277"/>
  <c r="R277"/>
  <c r="P277"/>
  <c r="BI272"/>
  <c r="BH272"/>
  <c r="BG272"/>
  <c r="BF272"/>
  <c r="T272"/>
  <c r="R272"/>
  <c r="P272"/>
  <c r="BI264"/>
  <c r="BH264"/>
  <c r="BG264"/>
  <c r="BF264"/>
  <c r="T264"/>
  <c r="R264"/>
  <c r="P264"/>
  <c r="BI258"/>
  <c r="BH258"/>
  <c r="BG258"/>
  <c r="BF258"/>
  <c r="T258"/>
  <c r="R258"/>
  <c r="P258"/>
  <c r="BI254"/>
  <c r="BH254"/>
  <c r="BG254"/>
  <c r="BF254"/>
  <c r="T254"/>
  <c r="R254"/>
  <c r="P254"/>
  <c r="BI248"/>
  <c r="BH248"/>
  <c r="BG248"/>
  <c r="BF248"/>
  <c r="T248"/>
  <c r="R248"/>
  <c r="P248"/>
  <c r="BI240"/>
  <c r="BH240"/>
  <c r="BG240"/>
  <c r="BF240"/>
  <c r="T240"/>
  <c r="R240"/>
  <c r="P240"/>
  <c r="BI234"/>
  <c r="BH234"/>
  <c r="BG234"/>
  <c r="BF234"/>
  <c r="T234"/>
  <c r="R234"/>
  <c r="P234"/>
  <c r="BI226"/>
  <c r="BH226"/>
  <c r="BG226"/>
  <c r="BF226"/>
  <c r="T226"/>
  <c r="R226"/>
  <c r="P226"/>
  <c r="BI220"/>
  <c r="BH220"/>
  <c r="BG220"/>
  <c r="BF220"/>
  <c r="T220"/>
  <c r="T219"/>
  <c r="R220"/>
  <c r="R219"/>
  <c r="P220"/>
  <c r="P219"/>
  <c r="BI216"/>
  <c r="BH216"/>
  <c r="BG216"/>
  <c r="BF216"/>
  <c r="T216"/>
  <c r="R216"/>
  <c r="P216"/>
  <c r="BI210"/>
  <c r="BH210"/>
  <c r="BG210"/>
  <c r="BF210"/>
  <c r="T210"/>
  <c r="R210"/>
  <c r="P210"/>
  <c r="BI207"/>
  <c r="BH207"/>
  <c r="BG207"/>
  <c r="BF207"/>
  <c r="T207"/>
  <c r="R207"/>
  <c r="P207"/>
  <c r="BI200"/>
  <c r="BH200"/>
  <c r="BG200"/>
  <c r="BF200"/>
  <c r="T200"/>
  <c r="R200"/>
  <c r="P200"/>
  <c r="BI194"/>
  <c r="BH194"/>
  <c r="BG194"/>
  <c r="BF194"/>
  <c r="T194"/>
  <c r="T193"/>
  <c r="R194"/>
  <c r="R193"/>
  <c r="P194"/>
  <c r="P193"/>
  <c r="BI189"/>
  <c r="BH189"/>
  <c r="BG189"/>
  <c r="BF189"/>
  <c r="T189"/>
  <c r="T188"/>
  <c r="R189"/>
  <c r="R188"/>
  <c r="P189"/>
  <c r="P188"/>
  <c r="BI183"/>
  <c r="BH183"/>
  <c r="BG183"/>
  <c r="BF183"/>
  <c r="T183"/>
  <c r="R183"/>
  <c r="P183"/>
  <c r="BI177"/>
  <c r="BH177"/>
  <c r="BG177"/>
  <c r="BF177"/>
  <c r="T177"/>
  <c r="R177"/>
  <c r="P177"/>
  <c r="BI170"/>
  <c r="BH170"/>
  <c r="BG170"/>
  <c r="BF170"/>
  <c r="T170"/>
  <c r="R170"/>
  <c r="P170"/>
  <c r="BI165"/>
  <c r="BH165"/>
  <c r="BG165"/>
  <c r="BF165"/>
  <c r="T165"/>
  <c r="R165"/>
  <c r="P165"/>
  <c r="BI156"/>
  <c r="BH156"/>
  <c r="BG156"/>
  <c r="BF156"/>
  <c r="T156"/>
  <c r="R156"/>
  <c r="P156"/>
  <c r="BI151"/>
  <c r="BH151"/>
  <c r="BG151"/>
  <c r="BF151"/>
  <c r="T151"/>
  <c r="R151"/>
  <c r="P151"/>
  <c r="BI147"/>
  <c r="BH147"/>
  <c r="BG147"/>
  <c r="BF147"/>
  <c r="T147"/>
  <c r="R147"/>
  <c r="P147"/>
  <c r="BI142"/>
  <c r="BH142"/>
  <c r="BG142"/>
  <c r="BF142"/>
  <c r="T142"/>
  <c r="R142"/>
  <c r="P142"/>
  <c r="BI134"/>
  <c r="BH134"/>
  <c r="BG134"/>
  <c r="BF134"/>
  <c r="T134"/>
  <c r="R134"/>
  <c r="P134"/>
  <c r="BI126"/>
  <c r="BH126"/>
  <c r="BG126"/>
  <c r="BF126"/>
  <c r="T126"/>
  <c r="R126"/>
  <c r="P126"/>
  <c r="BI121"/>
  <c r="BH121"/>
  <c r="BG121"/>
  <c r="BF121"/>
  <c r="T121"/>
  <c r="R121"/>
  <c r="P121"/>
  <c r="BI115"/>
  <c r="BH115"/>
  <c r="BG115"/>
  <c r="BF115"/>
  <c r="T115"/>
  <c r="R115"/>
  <c r="P115"/>
  <c r="BI105"/>
  <c r="BH105"/>
  <c r="BG105"/>
  <c r="BF105"/>
  <c r="T105"/>
  <c r="R105"/>
  <c r="P105"/>
  <c r="J99"/>
  <c r="J98"/>
  <c r="F96"/>
  <c r="E94"/>
  <c r="J63"/>
  <c r="J62"/>
  <c r="F60"/>
  <c r="E58"/>
  <c r="J22"/>
  <c r="E22"/>
  <c r="F99"/>
  <c r="J21"/>
  <c r="J19"/>
  <c r="E19"/>
  <c r="F98"/>
  <c r="J18"/>
  <c r="J16"/>
  <c r="J60"/>
  <c r="E7"/>
  <c r="E88"/>
  <c i="18" r="J41"/>
  <c r="J40"/>
  <c i="1" r="AY78"/>
  <c i="18" r="J39"/>
  <c i="1" r="AX78"/>
  <c i="18"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23"/>
  <c r="BH123"/>
  <c r="BG123"/>
  <c r="BF123"/>
  <c r="T123"/>
  <c r="R123"/>
  <c r="P123"/>
  <c r="BI115"/>
  <c r="BH115"/>
  <c r="BG115"/>
  <c r="BF115"/>
  <c r="T115"/>
  <c r="R115"/>
  <c r="P115"/>
  <c r="BI108"/>
  <c r="BH108"/>
  <c r="BG108"/>
  <c r="BF108"/>
  <c r="T108"/>
  <c r="R108"/>
  <c r="P108"/>
  <c r="BI104"/>
  <c r="BH104"/>
  <c r="BG104"/>
  <c r="BF104"/>
  <c r="T104"/>
  <c r="R104"/>
  <c r="P104"/>
  <c r="BI98"/>
  <c r="BH98"/>
  <c r="BG98"/>
  <c r="BF98"/>
  <c r="T98"/>
  <c r="R98"/>
  <c r="P98"/>
  <c r="J91"/>
  <c r="F91"/>
  <c r="F89"/>
  <c r="E87"/>
  <c r="J62"/>
  <c r="F62"/>
  <c r="F60"/>
  <c r="E58"/>
  <c r="J28"/>
  <c r="E28"/>
  <c r="J92"/>
  <c r="J27"/>
  <c r="J22"/>
  <c r="E22"/>
  <c r="F92"/>
  <c r="J21"/>
  <c r="J16"/>
  <c r="J89"/>
  <c r="E7"/>
  <c r="E81"/>
  <c i="17" r="J41"/>
  <c r="J40"/>
  <c i="1" r="AY77"/>
  <c i="17" r="J39"/>
  <c i="1" r="AX77"/>
  <c i="17" r="BI338"/>
  <c r="BH338"/>
  <c r="BG338"/>
  <c r="BF338"/>
  <c r="T338"/>
  <c r="R338"/>
  <c r="P338"/>
  <c r="BI335"/>
  <c r="BH335"/>
  <c r="BG335"/>
  <c r="BF335"/>
  <c r="T335"/>
  <c r="R335"/>
  <c r="P335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7"/>
  <c r="BH297"/>
  <c r="BG297"/>
  <c r="BF297"/>
  <c r="T297"/>
  <c r="R297"/>
  <c r="P297"/>
  <c r="BI295"/>
  <c r="BH295"/>
  <c r="BG295"/>
  <c r="BF295"/>
  <c r="T295"/>
  <c r="R295"/>
  <c r="P295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2"/>
  <c r="BH282"/>
  <c r="BG282"/>
  <c r="BF282"/>
  <c r="T282"/>
  <c r="R282"/>
  <c r="P282"/>
  <c r="BI280"/>
  <c r="BH280"/>
  <c r="BG280"/>
  <c r="BF280"/>
  <c r="T280"/>
  <c r="R280"/>
  <c r="P280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3"/>
  <c r="BH213"/>
  <c r="BG213"/>
  <c r="BF213"/>
  <c r="T213"/>
  <c r="R213"/>
  <c r="P213"/>
  <c r="BI210"/>
  <c r="BH210"/>
  <c r="BG210"/>
  <c r="BF210"/>
  <c r="T210"/>
  <c r="R210"/>
  <c r="P210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59"/>
  <c r="BH159"/>
  <c r="BG159"/>
  <c r="BF159"/>
  <c r="T159"/>
  <c r="R159"/>
  <c r="P159"/>
  <c r="BI144"/>
  <c r="BH144"/>
  <c r="BG144"/>
  <c r="BF144"/>
  <c r="T144"/>
  <c r="R144"/>
  <c r="P144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1"/>
  <c r="BH121"/>
  <c r="BG121"/>
  <c r="BF121"/>
  <c r="T121"/>
  <c r="R121"/>
  <c r="P121"/>
  <c r="BI110"/>
  <c r="BH110"/>
  <c r="BG110"/>
  <c r="BF110"/>
  <c r="T110"/>
  <c r="R110"/>
  <c r="P110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63"/>
  <c r="J21"/>
  <c r="J16"/>
  <c r="J92"/>
  <c r="E7"/>
  <c r="E52"/>
  <c i="16" r="J41"/>
  <c r="J40"/>
  <c i="1" r="AY76"/>
  <c i="16" r="J39"/>
  <c i="1" r="AX76"/>
  <c i="16" r="BI347"/>
  <c r="BH347"/>
  <c r="BG347"/>
  <c r="BF347"/>
  <c r="T347"/>
  <c r="R347"/>
  <c r="P347"/>
  <c r="BI344"/>
  <c r="BH344"/>
  <c r="BG344"/>
  <c r="BF344"/>
  <c r="T344"/>
  <c r="R344"/>
  <c r="P344"/>
  <c r="BI339"/>
  <c r="BH339"/>
  <c r="BG339"/>
  <c r="BF339"/>
  <c r="T339"/>
  <c r="R339"/>
  <c r="P339"/>
  <c r="BI333"/>
  <c r="BH333"/>
  <c r="BG333"/>
  <c r="BF333"/>
  <c r="T333"/>
  <c r="R333"/>
  <c r="P333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5"/>
  <c r="BH315"/>
  <c r="BG315"/>
  <c r="BF315"/>
  <c r="T315"/>
  <c r="R315"/>
  <c r="P315"/>
  <c r="BI311"/>
  <c r="BH311"/>
  <c r="BG311"/>
  <c r="BF311"/>
  <c r="T311"/>
  <c r="R311"/>
  <c r="P311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4"/>
  <c r="BH264"/>
  <c r="BG264"/>
  <c r="BF264"/>
  <c r="T264"/>
  <c r="R264"/>
  <c r="P264"/>
  <c r="BI262"/>
  <c r="BH262"/>
  <c r="BG262"/>
  <c r="BF262"/>
  <c r="T262"/>
  <c r="R262"/>
  <c r="P262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5"/>
  <c r="BH235"/>
  <c r="BG235"/>
  <c r="BF235"/>
  <c r="T235"/>
  <c r="T234"/>
  <c r="R235"/>
  <c r="R234"/>
  <c r="P235"/>
  <c r="P234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4"/>
  <c r="BH194"/>
  <c r="BG194"/>
  <c r="BF194"/>
  <c r="T194"/>
  <c r="R194"/>
  <c r="P194"/>
  <c r="BI191"/>
  <c r="BH191"/>
  <c r="BG191"/>
  <c r="BF191"/>
  <c r="T191"/>
  <c r="T190"/>
  <c r="R191"/>
  <c r="R190"/>
  <c r="P191"/>
  <c r="P190"/>
  <c r="BI187"/>
  <c r="BH187"/>
  <c r="BG187"/>
  <c r="BF187"/>
  <c r="T187"/>
  <c r="R187"/>
  <c r="P187"/>
  <c r="BI184"/>
  <c r="BH184"/>
  <c r="BG184"/>
  <c r="BF184"/>
  <c r="T184"/>
  <c r="R184"/>
  <c r="P184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6"/>
  <c r="BH146"/>
  <c r="BG146"/>
  <c r="BF146"/>
  <c r="T146"/>
  <c r="R146"/>
  <c r="P146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102"/>
  <c r="J21"/>
  <c r="J16"/>
  <c r="J60"/>
  <c r="E7"/>
  <c r="E91"/>
  <c i="15" r="J41"/>
  <c r="J40"/>
  <c i="1" r="AY75"/>
  <c i="15" r="J39"/>
  <c i="1" r="AX75"/>
  <c i="15" r="BI278"/>
  <c r="BH278"/>
  <c r="BG278"/>
  <c r="BF278"/>
  <c r="T278"/>
  <c r="T277"/>
  <c r="R278"/>
  <c r="R277"/>
  <c r="P278"/>
  <c r="P277"/>
  <c r="BI274"/>
  <c r="BH274"/>
  <c r="BG274"/>
  <c r="BF274"/>
  <c r="T274"/>
  <c r="R274"/>
  <c r="P274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59"/>
  <c r="BH259"/>
  <c r="BG259"/>
  <c r="BF259"/>
  <c r="T259"/>
  <c r="R259"/>
  <c r="P259"/>
  <c r="BI255"/>
  <c r="BH255"/>
  <c r="BG255"/>
  <c r="BF255"/>
  <c r="T255"/>
  <c r="R255"/>
  <c r="P255"/>
  <c r="BI248"/>
  <c r="BH248"/>
  <c r="BG248"/>
  <c r="BF248"/>
  <c r="T248"/>
  <c r="R248"/>
  <c r="P248"/>
  <c r="BI242"/>
  <c r="BH242"/>
  <c r="BG242"/>
  <c r="BF242"/>
  <c r="T242"/>
  <c r="R242"/>
  <c r="P242"/>
  <c r="BI236"/>
  <c r="BH236"/>
  <c r="BG236"/>
  <c r="BF236"/>
  <c r="T236"/>
  <c r="R236"/>
  <c r="P236"/>
  <c r="BI230"/>
  <c r="BH230"/>
  <c r="BG230"/>
  <c r="BF230"/>
  <c r="T230"/>
  <c r="R230"/>
  <c r="P230"/>
  <c r="BI224"/>
  <c r="BH224"/>
  <c r="BG224"/>
  <c r="BF224"/>
  <c r="T224"/>
  <c r="R224"/>
  <c r="P224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6"/>
  <c r="BH196"/>
  <c r="BG196"/>
  <c r="BF196"/>
  <c r="T196"/>
  <c r="R196"/>
  <c r="P196"/>
  <c r="BI191"/>
  <c r="BH191"/>
  <c r="BG191"/>
  <c r="BF191"/>
  <c r="T191"/>
  <c r="R191"/>
  <c r="P191"/>
  <c r="BI185"/>
  <c r="BH185"/>
  <c r="BG185"/>
  <c r="BF185"/>
  <c r="T185"/>
  <c r="R185"/>
  <c r="P185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7"/>
  <c r="BH127"/>
  <c r="BG127"/>
  <c r="BF127"/>
  <c r="T127"/>
  <c r="R127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60"/>
  <c r="E7"/>
  <c r="E52"/>
  <c i="14" r="J41"/>
  <c r="J40"/>
  <c i="1" r="AY73"/>
  <c i="14" r="J39"/>
  <c i="1" r="AX73"/>
  <c i="14" r="BI158"/>
  <c r="BH158"/>
  <c r="BG158"/>
  <c r="BF158"/>
  <c r="T158"/>
  <c r="R158"/>
  <c r="P158"/>
  <c r="BI153"/>
  <c r="BH153"/>
  <c r="BG153"/>
  <c r="BF153"/>
  <c r="T153"/>
  <c r="R153"/>
  <c r="P153"/>
  <c r="BI148"/>
  <c r="BH148"/>
  <c r="BG148"/>
  <c r="BF148"/>
  <c r="T148"/>
  <c r="R148"/>
  <c r="P148"/>
  <c r="BI144"/>
  <c r="BH144"/>
  <c r="BG144"/>
  <c r="BF144"/>
  <c r="T144"/>
  <c r="R144"/>
  <c r="P144"/>
  <c r="BI139"/>
  <c r="BH139"/>
  <c r="BG139"/>
  <c r="BF139"/>
  <c r="T139"/>
  <c r="R139"/>
  <c r="P139"/>
  <c r="BI135"/>
  <c r="BH135"/>
  <c r="BG135"/>
  <c r="BF135"/>
  <c r="T135"/>
  <c r="R135"/>
  <c r="P135"/>
  <c r="BI130"/>
  <c r="BH130"/>
  <c r="BG130"/>
  <c r="BF130"/>
  <c r="T130"/>
  <c r="T129"/>
  <c r="R130"/>
  <c r="R129"/>
  <c r="P130"/>
  <c r="P129"/>
  <c r="BI127"/>
  <c r="BH127"/>
  <c r="BG127"/>
  <c r="BF127"/>
  <c r="T127"/>
  <c r="T126"/>
  <c r="R127"/>
  <c r="R126"/>
  <c r="P127"/>
  <c r="P126"/>
  <c r="BI123"/>
  <c r="BH123"/>
  <c r="BG123"/>
  <c r="BF123"/>
  <c r="T123"/>
  <c r="R123"/>
  <c r="P123"/>
  <c r="BI120"/>
  <c r="BH120"/>
  <c r="BG120"/>
  <c r="BF120"/>
  <c r="T120"/>
  <c r="R120"/>
  <c r="P120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T99"/>
  <c r="T98"/>
  <c r="R100"/>
  <c r="R99"/>
  <c r="R98"/>
  <c r="P100"/>
  <c r="P99"/>
  <c r="P98"/>
  <c r="J94"/>
  <c r="J93"/>
  <c r="F93"/>
  <c r="F91"/>
  <c r="E89"/>
  <c r="J63"/>
  <c r="J62"/>
  <c r="F62"/>
  <c r="F60"/>
  <c r="E58"/>
  <c r="J22"/>
  <c r="E22"/>
  <c r="F94"/>
  <c r="J21"/>
  <c r="J16"/>
  <c r="J60"/>
  <c r="E7"/>
  <c r="E83"/>
  <c i="13" r="J41"/>
  <c r="J40"/>
  <c i="1" r="AY72"/>
  <c i="13" r="J39"/>
  <c i="1" r="AX72"/>
  <c i="13" r="BI178"/>
  <c r="BH178"/>
  <c r="BG178"/>
  <c r="BF178"/>
  <c r="T178"/>
  <c r="T177"/>
  <c r="R178"/>
  <c r="R177"/>
  <c r="P178"/>
  <c r="P177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58"/>
  <c r="BH158"/>
  <c r="BG158"/>
  <c r="BF158"/>
  <c r="T158"/>
  <c r="R158"/>
  <c r="P158"/>
  <c r="BI153"/>
  <c r="BH153"/>
  <c r="BG153"/>
  <c r="BF153"/>
  <c r="T153"/>
  <c r="R153"/>
  <c r="P153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2"/>
  <c r="BH112"/>
  <c r="BG112"/>
  <c r="BF112"/>
  <c r="T112"/>
  <c r="R112"/>
  <c r="P112"/>
  <c r="BI107"/>
  <c r="BH107"/>
  <c r="BG107"/>
  <c r="BF107"/>
  <c r="T107"/>
  <c r="R107"/>
  <c r="P107"/>
  <c r="BI102"/>
  <c r="BH102"/>
  <c r="BG102"/>
  <c r="BF102"/>
  <c r="T102"/>
  <c r="R102"/>
  <c r="P102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12" r="J41"/>
  <c r="J40"/>
  <c i="1" r="AY70"/>
  <c i="12" r="J39"/>
  <c i="1" r="AX70"/>
  <c i="12" r="BI142"/>
  <c r="BH142"/>
  <c r="BG142"/>
  <c r="BF142"/>
  <c r="T142"/>
  <c r="R142"/>
  <c r="P142"/>
  <c r="BI137"/>
  <c r="BH137"/>
  <c r="BG137"/>
  <c r="BF137"/>
  <c r="T137"/>
  <c r="R137"/>
  <c r="P137"/>
  <c r="BI133"/>
  <c r="BH133"/>
  <c r="BG133"/>
  <c r="BF133"/>
  <c r="T133"/>
  <c r="R133"/>
  <c r="P133"/>
  <c r="BI122"/>
  <c r="BH122"/>
  <c r="BG122"/>
  <c r="BF122"/>
  <c r="T122"/>
  <c r="R122"/>
  <c r="P122"/>
  <c r="BI117"/>
  <c r="BH117"/>
  <c r="BG117"/>
  <c r="BF117"/>
  <c r="T117"/>
  <c r="R117"/>
  <c r="P117"/>
  <c r="BI111"/>
  <c r="BH111"/>
  <c r="BG111"/>
  <c r="BF111"/>
  <c r="T111"/>
  <c r="R111"/>
  <c r="P111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J89"/>
  <c r="F89"/>
  <c r="F87"/>
  <c r="E85"/>
  <c r="J62"/>
  <c r="F62"/>
  <c r="F60"/>
  <c r="E58"/>
  <c r="J28"/>
  <c r="E28"/>
  <c r="J63"/>
  <c r="J27"/>
  <c r="J22"/>
  <c r="E22"/>
  <c r="F63"/>
  <c r="J21"/>
  <c r="J16"/>
  <c r="J87"/>
  <c r="E7"/>
  <c r="E79"/>
  <c i="11" r="J41"/>
  <c r="J40"/>
  <c i="1" r="AY69"/>
  <c i="11" r="J39"/>
  <c i="1" r="AX69"/>
  <c i="11" r="BI270"/>
  <c r="BH270"/>
  <c r="BG270"/>
  <c r="BF270"/>
  <c r="T270"/>
  <c r="R270"/>
  <c r="P270"/>
  <c r="BI267"/>
  <c r="BH267"/>
  <c r="BG267"/>
  <c r="BF267"/>
  <c r="T267"/>
  <c r="R267"/>
  <c r="P267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R185"/>
  <c r="P185"/>
  <c r="BI176"/>
  <c r="BH176"/>
  <c r="BG176"/>
  <c r="BF176"/>
  <c r="T176"/>
  <c r="R176"/>
  <c r="P176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51"/>
  <c r="BH151"/>
  <c r="BG151"/>
  <c r="BF151"/>
  <c r="T151"/>
  <c r="R151"/>
  <c r="P151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0"/>
  <c r="BH110"/>
  <c r="BG110"/>
  <c r="BF110"/>
  <c r="T110"/>
  <c r="R110"/>
  <c r="P110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10" r="J41"/>
  <c r="J40"/>
  <c i="1" r="AY68"/>
  <c i="10" r="J39"/>
  <c i="1" r="AX68"/>
  <c i="10" r="BI229"/>
  <c r="BH229"/>
  <c r="BG229"/>
  <c r="BF229"/>
  <c r="T229"/>
  <c r="R229"/>
  <c r="P229"/>
  <c r="BI224"/>
  <c r="BH224"/>
  <c r="BG224"/>
  <c r="BF224"/>
  <c r="T224"/>
  <c r="R224"/>
  <c r="P224"/>
  <c r="BI220"/>
  <c r="BH220"/>
  <c r="BG220"/>
  <c r="BF220"/>
  <c r="T220"/>
  <c r="R220"/>
  <c r="P220"/>
  <c r="BI215"/>
  <c r="BH215"/>
  <c r="BG215"/>
  <c r="BF215"/>
  <c r="T215"/>
  <c r="R215"/>
  <c r="P215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2"/>
  <c r="BH192"/>
  <c r="BG192"/>
  <c r="BF192"/>
  <c r="T192"/>
  <c r="R192"/>
  <c r="P192"/>
  <c r="BI187"/>
  <c r="BH187"/>
  <c r="BG187"/>
  <c r="BF187"/>
  <c r="T187"/>
  <c r="R187"/>
  <c r="P187"/>
  <c r="BI182"/>
  <c r="BH182"/>
  <c r="BG182"/>
  <c r="BF182"/>
  <c r="T182"/>
  <c r="R182"/>
  <c r="P182"/>
  <c r="BI178"/>
  <c r="BH178"/>
  <c r="BG178"/>
  <c r="BF178"/>
  <c r="T178"/>
  <c r="R178"/>
  <c r="P178"/>
  <c r="BI173"/>
  <c r="BH173"/>
  <c r="BG173"/>
  <c r="BF173"/>
  <c r="T173"/>
  <c r="T172"/>
  <c r="R173"/>
  <c r="R172"/>
  <c r="P173"/>
  <c r="P172"/>
  <c r="BI170"/>
  <c r="BH170"/>
  <c r="BG170"/>
  <c r="BF170"/>
  <c r="T170"/>
  <c r="R170"/>
  <c r="P170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3"/>
  <c r="BH123"/>
  <c r="BG123"/>
  <c r="BF123"/>
  <c r="T123"/>
  <c r="R123"/>
  <c r="P123"/>
  <c r="BI120"/>
  <c r="BH120"/>
  <c r="BG120"/>
  <c r="BF120"/>
  <c r="T120"/>
  <c r="R120"/>
  <c r="P120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63"/>
  <c r="J21"/>
  <c r="J16"/>
  <c r="J60"/>
  <c r="E7"/>
  <c r="E52"/>
  <c i="9" r="J41"/>
  <c r="J40"/>
  <c i="1" r="AY67"/>
  <c i="9" r="J39"/>
  <c i="1" r="AX67"/>
  <c i="9" r="BI220"/>
  <c r="BH220"/>
  <c r="BG220"/>
  <c r="BF220"/>
  <c r="T220"/>
  <c r="T219"/>
  <c r="R220"/>
  <c r="R219"/>
  <c r="P220"/>
  <c r="P219"/>
  <c r="BI216"/>
  <c r="BH216"/>
  <c r="BG216"/>
  <c r="BF216"/>
  <c r="T216"/>
  <c r="R216"/>
  <c r="P216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0"/>
  <c r="BH200"/>
  <c r="BG200"/>
  <c r="BF200"/>
  <c r="T200"/>
  <c r="R200"/>
  <c r="P200"/>
  <c r="BI195"/>
  <c r="BH195"/>
  <c r="BG195"/>
  <c r="BF195"/>
  <c r="T195"/>
  <c r="R195"/>
  <c r="P195"/>
  <c r="BI190"/>
  <c r="BH190"/>
  <c r="BG190"/>
  <c r="BF190"/>
  <c r="T190"/>
  <c r="R190"/>
  <c r="P190"/>
  <c r="BI185"/>
  <c r="BH185"/>
  <c r="BG185"/>
  <c r="BF185"/>
  <c r="T185"/>
  <c r="R185"/>
  <c r="P185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3"/>
  <c r="BH123"/>
  <c r="BG123"/>
  <c r="BF123"/>
  <c r="T123"/>
  <c r="R123"/>
  <c r="P123"/>
  <c r="BI117"/>
  <c r="BH117"/>
  <c r="BG117"/>
  <c r="BF117"/>
  <c r="T117"/>
  <c r="R117"/>
  <c r="P117"/>
  <c r="BI112"/>
  <c r="BH112"/>
  <c r="BG112"/>
  <c r="BF112"/>
  <c r="T112"/>
  <c r="R112"/>
  <c r="P112"/>
  <c r="BI107"/>
  <c r="BH107"/>
  <c r="BG107"/>
  <c r="BF107"/>
  <c r="T107"/>
  <c r="R107"/>
  <c r="P107"/>
  <c r="BI102"/>
  <c r="BH102"/>
  <c r="BG102"/>
  <c r="BF102"/>
  <c r="T102"/>
  <c r="R102"/>
  <c r="P102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8" r="J41"/>
  <c r="J40"/>
  <c i="1" r="AY65"/>
  <c i="8" r="J39"/>
  <c i="1" r="AX65"/>
  <c i="8"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0"/>
  <c r="BH150"/>
  <c r="BG150"/>
  <c r="BF150"/>
  <c r="T150"/>
  <c r="R150"/>
  <c r="P150"/>
  <c r="BI143"/>
  <c r="BH143"/>
  <c r="BG143"/>
  <c r="BF143"/>
  <c r="T143"/>
  <c r="R143"/>
  <c r="P143"/>
  <c r="BI137"/>
  <c r="BH137"/>
  <c r="BG137"/>
  <c r="BF137"/>
  <c r="T137"/>
  <c r="R137"/>
  <c r="P137"/>
  <c r="BI130"/>
  <c r="BH130"/>
  <c r="BG130"/>
  <c r="BF130"/>
  <c r="T130"/>
  <c r="R130"/>
  <c r="P130"/>
  <c r="BI126"/>
  <c r="BH126"/>
  <c r="BG126"/>
  <c r="BF126"/>
  <c r="T126"/>
  <c r="R126"/>
  <c r="P126"/>
  <c r="BI120"/>
  <c r="BH120"/>
  <c r="BG120"/>
  <c r="BF120"/>
  <c r="T120"/>
  <c r="R120"/>
  <c r="P120"/>
  <c r="BI114"/>
  <c r="BH114"/>
  <c r="BG114"/>
  <c r="BF114"/>
  <c r="T114"/>
  <c r="R114"/>
  <c r="P114"/>
  <c r="BI110"/>
  <c r="BH110"/>
  <c r="BG110"/>
  <c r="BF110"/>
  <c r="T110"/>
  <c r="R110"/>
  <c r="P110"/>
  <c r="BI106"/>
  <c r="BH106"/>
  <c r="BG106"/>
  <c r="BF106"/>
  <c r="T106"/>
  <c r="R106"/>
  <c r="P106"/>
  <c r="BI102"/>
  <c r="BH102"/>
  <c r="BG102"/>
  <c r="BF102"/>
  <c r="T102"/>
  <c r="R102"/>
  <c r="P102"/>
  <c r="BI98"/>
  <c r="BH98"/>
  <c r="BG98"/>
  <c r="BF98"/>
  <c r="T98"/>
  <c r="R98"/>
  <c r="P98"/>
  <c r="J91"/>
  <c r="F91"/>
  <c r="F89"/>
  <c r="E87"/>
  <c r="J62"/>
  <c r="F62"/>
  <c r="F60"/>
  <c r="E58"/>
  <c r="J28"/>
  <c r="E28"/>
  <c r="J63"/>
  <c r="J27"/>
  <c r="J22"/>
  <c r="E22"/>
  <c r="F92"/>
  <c r="J21"/>
  <c r="J16"/>
  <c r="J89"/>
  <c r="E7"/>
  <c r="E81"/>
  <c i="7" r="J41"/>
  <c r="J40"/>
  <c i="1" r="AY64"/>
  <c i="7" r="J39"/>
  <c i="1" r="AX64"/>
  <c i="7" r="BI297"/>
  <c r="BH297"/>
  <c r="BG297"/>
  <c r="BF297"/>
  <c r="T297"/>
  <c r="R297"/>
  <c r="P297"/>
  <c r="BI294"/>
  <c r="BH294"/>
  <c r="BG294"/>
  <c r="BF294"/>
  <c r="T294"/>
  <c r="R294"/>
  <c r="P294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3"/>
  <c r="BH283"/>
  <c r="BG283"/>
  <c r="BF283"/>
  <c r="T283"/>
  <c r="R283"/>
  <c r="P283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8"/>
  <c r="BH268"/>
  <c r="BG268"/>
  <c r="BF268"/>
  <c r="T268"/>
  <c r="R268"/>
  <c r="P268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1"/>
  <c r="BH191"/>
  <c r="BG191"/>
  <c r="BF191"/>
  <c r="T191"/>
  <c r="R191"/>
  <c r="P191"/>
  <c r="BI188"/>
  <c r="BH188"/>
  <c r="BG188"/>
  <c r="BF188"/>
  <c r="T188"/>
  <c r="R188"/>
  <c r="P188"/>
  <c r="BI180"/>
  <c r="BH180"/>
  <c r="BG180"/>
  <c r="BF180"/>
  <c r="T180"/>
  <c r="R180"/>
  <c r="P180"/>
  <c r="BI177"/>
  <c r="BH177"/>
  <c r="BG177"/>
  <c r="BF177"/>
  <c r="T177"/>
  <c r="R177"/>
  <c r="P177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9"/>
  <c r="BH149"/>
  <c r="BG149"/>
  <c r="BF149"/>
  <c r="T149"/>
  <c r="R149"/>
  <c r="P149"/>
  <c r="BI136"/>
  <c r="BH136"/>
  <c r="BG136"/>
  <c r="BF136"/>
  <c r="T136"/>
  <c r="R136"/>
  <c r="P136"/>
  <c r="BI133"/>
  <c r="BH133"/>
  <c r="BG133"/>
  <c r="BF133"/>
  <c r="T133"/>
  <c r="R133"/>
  <c r="P133"/>
  <c r="BI128"/>
  <c r="BH128"/>
  <c r="BG128"/>
  <c r="BF128"/>
  <c r="T128"/>
  <c r="R128"/>
  <c r="P128"/>
  <c r="BI125"/>
  <c r="BH125"/>
  <c r="BG125"/>
  <c r="BF125"/>
  <c r="T125"/>
  <c r="R125"/>
  <c r="P125"/>
  <c r="BI120"/>
  <c r="BH120"/>
  <c r="BG120"/>
  <c r="BF120"/>
  <c r="T120"/>
  <c r="R120"/>
  <c r="P120"/>
  <c r="BI111"/>
  <c r="BH111"/>
  <c r="BG111"/>
  <c r="BF111"/>
  <c r="T111"/>
  <c r="R111"/>
  <c r="P111"/>
  <c r="BI105"/>
  <c r="BH105"/>
  <c r="BG105"/>
  <c r="BF105"/>
  <c r="T105"/>
  <c r="R105"/>
  <c r="P105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6" r="J41"/>
  <c r="J40"/>
  <c i="1" r="AY63"/>
  <c i="6" r="J39"/>
  <c i="1" r="AX63"/>
  <c i="6" r="BI315"/>
  <c r="BH315"/>
  <c r="BG315"/>
  <c r="BF315"/>
  <c r="T315"/>
  <c r="R315"/>
  <c r="P315"/>
  <c r="BI310"/>
  <c r="BH310"/>
  <c r="BG310"/>
  <c r="BF310"/>
  <c r="T310"/>
  <c r="R310"/>
  <c r="P310"/>
  <c r="BI307"/>
  <c r="BH307"/>
  <c r="BG307"/>
  <c r="BF307"/>
  <c r="T307"/>
  <c r="R307"/>
  <c r="P307"/>
  <c r="BI303"/>
  <c r="BH303"/>
  <c r="BG303"/>
  <c r="BF303"/>
  <c r="T303"/>
  <c r="R303"/>
  <c r="P303"/>
  <c r="BI298"/>
  <c r="BH298"/>
  <c r="BG298"/>
  <c r="BF298"/>
  <c r="T298"/>
  <c r="R298"/>
  <c r="P298"/>
  <c r="BI294"/>
  <c r="BH294"/>
  <c r="BG294"/>
  <c r="BF294"/>
  <c r="T294"/>
  <c r="R294"/>
  <c r="P294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5"/>
  <c r="BH275"/>
  <c r="BG275"/>
  <c r="BF275"/>
  <c r="T275"/>
  <c r="R275"/>
  <c r="P275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8"/>
  <c r="BH248"/>
  <c r="BG248"/>
  <c r="BF248"/>
  <c r="T248"/>
  <c r="R248"/>
  <c r="P248"/>
  <c r="BI243"/>
  <c r="BH243"/>
  <c r="BG243"/>
  <c r="BF243"/>
  <c r="T243"/>
  <c r="R243"/>
  <c r="P243"/>
  <c r="BI238"/>
  <c r="BH238"/>
  <c r="BG238"/>
  <c r="BF238"/>
  <c r="T238"/>
  <c r="R238"/>
  <c r="P238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2"/>
  <c r="BH222"/>
  <c r="BG222"/>
  <c r="BF222"/>
  <c r="T222"/>
  <c r="R222"/>
  <c r="P222"/>
  <c r="BI217"/>
  <c r="BH217"/>
  <c r="BG217"/>
  <c r="BF217"/>
  <c r="T217"/>
  <c r="T216"/>
  <c r="R217"/>
  <c r="R216"/>
  <c r="P217"/>
  <c r="P216"/>
  <c r="BI214"/>
  <c r="BH214"/>
  <c r="BG214"/>
  <c r="BF214"/>
  <c r="T214"/>
  <c r="R214"/>
  <c r="P214"/>
  <c r="BI212"/>
  <c r="BH212"/>
  <c r="BG212"/>
  <c r="BF212"/>
  <c r="T212"/>
  <c r="R212"/>
  <c r="P212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T147"/>
  <c r="R148"/>
  <c r="R147"/>
  <c r="P148"/>
  <c r="P147"/>
  <c r="BI143"/>
  <c r="BH143"/>
  <c r="BG143"/>
  <c r="BF143"/>
  <c r="T143"/>
  <c r="R143"/>
  <c r="P143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R105"/>
  <c r="P106"/>
  <c r="P105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5" r="J41"/>
  <c r="J40"/>
  <c i="1" r="AY62"/>
  <c i="5" r="J39"/>
  <c i="1" r="AX62"/>
  <c i="5" r="BI178"/>
  <c r="BH178"/>
  <c r="BG178"/>
  <c r="BF178"/>
  <c r="T178"/>
  <c r="T177"/>
  <c r="R178"/>
  <c r="R177"/>
  <c r="P178"/>
  <c r="P177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47"/>
  <c r="BH147"/>
  <c r="BG147"/>
  <c r="BF147"/>
  <c r="T147"/>
  <c r="R147"/>
  <c r="P14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4" r="J41"/>
  <c r="J40"/>
  <c i="1" r="AY60"/>
  <c i="4" r="J39"/>
  <c i="1" r="AX60"/>
  <c i="4" r="BI222"/>
  <c r="BH222"/>
  <c r="BG222"/>
  <c r="BF222"/>
  <c r="T222"/>
  <c r="T221"/>
  <c r="R222"/>
  <c r="R221"/>
  <c r="P222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199"/>
  <c r="BH199"/>
  <c r="BG199"/>
  <c r="BF199"/>
  <c r="T199"/>
  <c r="T198"/>
  <c r="R199"/>
  <c r="R198"/>
  <c r="P199"/>
  <c r="P198"/>
  <c r="BI189"/>
  <c r="BH189"/>
  <c r="BG189"/>
  <c r="BF189"/>
  <c r="T189"/>
  <c r="R189"/>
  <c r="P189"/>
  <c r="BI186"/>
  <c r="BH186"/>
  <c r="BG186"/>
  <c r="BF186"/>
  <c r="T186"/>
  <c r="R186"/>
  <c r="P186"/>
  <c r="BI177"/>
  <c r="BH177"/>
  <c r="BG177"/>
  <c r="BF177"/>
  <c r="T177"/>
  <c r="R177"/>
  <c r="P177"/>
  <c r="BI173"/>
  <c r="BH173"/>
  <c r="BG173"/>
  <c r="BF173"/>
  <c r="T173"/>
  <c r="R173"/>
  <c r="P173"/>
  <c r="BI170"/>
  <c r="BH170"/>
  <c r="BG170"/>
  <c r="BF170"/>
  <c r="T170"/>
  <c r="R170"/>
  <c r="P170"/>
  <c r="BI153"/>
  <c r="BH153"/>
  <c r="BG153"/>
  <c r="BF153"/>
  <c r="T153"/>
  <c r="R153"/>
  <c r="P153"/>
  <c r="BI149"/>
  <c r="BH149"/>
  <c r="BG149"/>
  <c r="BF149"/>
  <c r="T149"/>
  <c r="R149"/>
  <c r="P149"/>
  <c r="BI146"/>
  <c r="BH146"/>
  <c r="BG146"/>
  <c r="BF146"/>
  <c r="T146"/>
  <c r="R146"/>
  <c r="P146"/>
  <c r="BI142"/>
  <c r="BH142"/>
  <c r="BG142"/>
  <c r="BF142"/>
  <c r="T142"/>
  <c r="R142"/>
  <c r="P142"/>
  <c r="BI129"/>
  <c r="BH129"/>
  <c r="BG129"/>
  <c r="BF129"/>
  <c r="T129"/>
  <c r="R129"/>
  <c r="P129"/>
  <c r="BI126"/>
  <c r="BH126"/>
  <c r="BG126"/>
  <c r="BF126"/>
  <c r="T126"/>
  <c r="R126"/>
  <c r="P126"/>
  <c r="BI118"/>
  <c r="BH118"/>
  <c r="BG118"/>
  <c r="BF118"/>
  <c r="T118"/>
  <c r="R118"/>
  <c r="P118"/>
  <c r="BI109"/>
  <c r="BH109"/>
  <c r="BG109"/>
  <c r="BF109"/>
  <c r="T109"/>
  <c r="R109"/>
  <c r="P109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60"/>
  <c r="E7"/>
  <c r="E52"/>
  <c i="3" r="J41"/>
  <c r="J40"/>
  <c i="1" r="AY59"/>
  <c i="3" r="J39"/>
  <c i="1" r="AX59"/>
  <c i="3" r="BI361"/>
  <c r="BH361"/>
  <c r="BG361"/>
  <c r="BF361"/>
  <c r="T361"/>
  <c r="T360"/>
  <c r="R361"/>
  <c r="R360"/>
  <c r="P361"/>
  <c r="P360"/>
  <c r="BI355"/>
  <c r="BH355"/>
  <c r="BG355"/>
  <c r="BF355"/>
  <c r="T355"/>
  <c r="T354"/>
  <c r="R355"/>
  <c r="R354"/>
  <c r="P355"/>
  <c r="P354"/>
  <c r="BI350"/>
  <c r="BH350"/>
  <c r="BG350"/>
  <c r="BF350"/>
  <c r="T350"/>
  <c r="R350"/>
  <c r="P350"/>
  <c r="BI345"/>
  <c r="BH345"/>
  <c r="BG345"/>
  <c r="BF345"/>
  <c r="T345"/>
  <c r="R345"/>
  <c r="P345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3"/>
  <c r="BH323"/>
  <c r="BG323"/>
  <c r="BF323"/>
  <c r="T323"/>
  <c r="R323"/>
  <c r="P323"/>
  <c r="BI317"/>
  <c r="BH317"/>
  <c r="BG317"/>
  <c r="BF317"/>
  <c r="T317"/>
  <c r="R317"/>
  <c r="P317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7"/>
  <c r="BH277"/>
  <c r="BG277"/>
  <c r="BF277"/>
  <c r="T277"/>
  <c r="R277"/>
  <c r="P277"/>
  <c r="BI272"/>
  <c r="BH272"/>
  <c r="BG272"/>
  <c r="BF272"/>
  <c r="T272"/>
  <c r="T271"/>
  <c r="R272"/>
  <c r="R271"/>
  <c r="P272"/>
  <c r="P271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3"/>
  <c r="BH253"/>
  <c r="BG253"/>
  <c r="BF253"/>
  <c r="T253"/>
  <c r="R253"/>
  <c r="P253"/>
  <c r="BI247"/>
  <c r="BH247"/>
  <c r="BG247"/>
  <c r="BF247"/>
  <c r="T247"/>
  <c r="R247"/>
  <c r="P247"/>
  <c r="BI244"/>
  <c r="BH244"/>
  <c r="BG244"/>
  <c r="BF244"/>
  <c r="T244"/>
  <c r="R244"/>
  <c r="P244"/>
  <c r="BI236"/>
  <c r="BH236"/>
  <c r="BG236"/>
  <c r="BF236"/>
  <c r="T236"/>
  <c r="R236"/>
  <c r="P236"/>
  <c r="BI233"/>
  <c r="BH233"/>
  <c r="BG233"/>
  <c r="BF233"/>
  <c r="T233"/>
  <c r="R233"/>
  <c r="P233"/>
  <c r="BI231"/>
  <c r="BH231"/>
  <c r="BG231"/>
  <c r="BF231"/>
  <c r="T231"/>
  <c r="R231"/>
  <c r="P231"/>
  <c r="BI226"/>
  <c r="BH226"/>
  <c r="BG226"/>
  <c r="BF226"/>
  <c r="T226"/>
  <c r="R226"/>
  <c r="P226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5"/>
  <c r="BH195"/>
  <c r="BG195"/>
  <c r="BF195"/>
  <c r="T195"/>
  <c r="T194"/>
  <c r="R195"/>
  <c r="R194"/>
  <c r="P195"/>
  <c r="P194"/>
  <c r="BI189"/>
  <c r="BH189"/>
  <c r="BG189"/>
  <c r="BF189"/>
  <c r="T189"/>
  <c r="R189"/>
  <c r="P189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T174"/>
  <c r="R175"/>
  <c r="R174"/>
  <c r="P175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J103"/>
  <c r="J102"/>
  <c r="F102"/>
  <c r="F100"/>
  <c r="E98"/>
  <c r="J63"/>
  <c r="J62"/>
  <c r="F62"/>
  <c r="F60"/>
  <c r="E58"/>
  <c r="J22"/>
  <c r="E22"/>
  <c r="F103"/>
  <c r="J21"/>
  <c r="J16"/>
  <c r="J100"/>
  <c r="E7"/>
  <c r="E52"/>
  <c i="2" r="J41"/>
  <c r="J40"/>
  <c i="1" r="AY58"/>
  <c i="2" r="J39"/>
  <c i="1" r="AX58"/>
  <c i="2" r="BI250"/>
  <c r="BH250"/>
  <c r="BG250"/>
  <c r="BF250"/>
  <c r="T250"/>
  <c r="T249"/>
  <c r="R250"/>
  <c r="R249"/>
  <c r="P250"/>
  <c r="P249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19"/>
  <c r="BH219"/>
  <c r="BG219"/>
  <c r="BF219"/>
  <c r="T219"/>
  <c r="R219"/>
  <c r="P219"/>
  <c r="BI214"/>
  <c r="BH214"/>
  <c r="BG214"/>
  <c r="BF214"/>
  <c r="T214"/>
  <c r="R214"/>
  <c r="P214"/>
  <c r="BI209"/>
  <c r="BH209"/>
  <c r="BG209"/>
  <c r="BF209"/>
  <c r="T209"/>
  <c r="R209"/>
  <c r="P209"/>
  <c r="BI204"/>
  <c r="BH204"/>
  <c r="BG204"/>
  <c r="BF204"/>
  <c r="T204"/>
  <c r="R204"/>
  <c r="P204"/>
  <c r="BI199"/>
  <c r="BH199"/>
  <c r="BG199"/>
  <c r="BF199"/>
  <c r="T199"/>
  <c r="R199"/>
  <c r="P199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0"/>
  <c r="BH160"/>
  <c r="BG160"/>
  <c r="BF160"/>
  <c r="T160"/>
  <c r="R160"/>
  <c r="P160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19"/>
  <c r="BH119"/>
  <c r="BG119"/>
  <c r="BF119"/>
  <c r="T119"/>
  <c r="R119"/>
  <c r="P119"/>
  <c r="BI113"/>
  <c r="BH113"/>
  <c r="BG113"/>
  <c r="BF113"/>
  <c r="T113"/>
  <c r="R113"/>
  <c r="P113"/>
  <c r="BI108"/>
  <c r="BH108"/>
  <c r="BG108"/>
  <c r="BF108"/>
  <c r="T108"/>
  <c r="R108"/>
  <c r="P108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52"/>
  <c i="1" r="L50"/>
  <c r="AM50"/>
  <c r="AM49"/>
  <c r="L49"/>
  <c r="AM47"/>
  <c r="L47"/>
  <c r="L45"/>
  <c r="L44"/>
  <c i="9" r="BK102"/>
  <c i="6" r="BK171"/>
  <c i="2" r="J239"/>
  <c i="30" r="BK178"/>
  <c i="9" r="BK195"/>
  <c i="5" r="J173"/>
  <c i="31" r="J163"/>
  <c i="28" r="J319"/>
  <c r="BK212"/>
  <c i="26" r="J288"/>
  <c i="24" r="J259"/>
  <c i="22" r="J378"/>
  <c r="J120"/>
  <c i="19" r="BK121"/>
  <c i="16" r="J315"/>
  <c i="14" r="J130"/>
  <c i="9" r="J156"/>
  <c i="7" r="BK266"/>
  <c i="6" r="J204"/>
  <c i="5" r="BK115"/>
  <c i="3" r="J175"/>
  <c i="2" r="BK144"/>
  <c i="28" r="J349"/>
  <c i="26" r="BK292"/>
  <c i="24" r="BK364"/>
  <c i="22" r="J413"/>
  <c r="BK126"/>
  <c i="17" r="J292"/>
  <c r="J163"/>
  <c i="16" r="BK301"/>
  <c r="J114"/>
  <c i="15" r="J103"/>
  <c i="13" r="J99"/>
  <c i="11" r="J164"/>
  <c i="10" r="J201"/>
  <c i="9" r="J190"/>
  <c i="8" r="J114"/>
  <c i="6" r="J157"/>
  <c i="5" r="J97"/>
  <c i="3" r="BK266"/>
  <c i="2" r="J204"/>
  <c i="35" r="F37"/>
  <c i="28" r="J207"/>
  <c i="24" r="BK487"/>
  <c r="BK233"/>
  <c i="21" r="BK212"/>
  <c i="19" r="BK258"/>
  <c i="17" r="J210"/>
  <c r="BK101"/>
  <c i="16" r="J167"/>
  <c r="J124"/>
  <c i="14" r="BK115"/>
  <c i="10" r="BK187"/>
  <c r="J139"/>
  <c i="8" r="BK120"/>
  <c i="7" r="J149"/>
  <c i="6" r="J160"/>
  <c i="3" r="J355"/>
  <c i="2" r="BK224"/>
  <c i="30" r="BK155"/>
  <c i="29" r="BK140"/>
  <c i="25" r="J117"/>
  <c i="22" r="BK361"/>
  <c r="BK174"/>
  <c i="21" r="J144"/>
  <c i="19" r="J121"/>
  <c i="17" r="J302"/>
  <c i="16" r="J292"/>
  <c i="14" r="BK144"/>
  <c i="11" r="J242"/>
  <c r="J190"/>
  <c i="10" r="J187"/>
  <c i="9" r="J180"/>
  <c i="7" r="BK286"/>
  <c r="BK191"/>
  <c i="6" r="BK201"/>
  <c i="4" r="J118"/>
  <c i="2" r="BK194"/>
  <c i="1" r="AS99"/>
  <c i="29" r="BK135"/>
  <c i="26" r="J162"/>
  <c i="25" r="BK106"/>
  <c i="24" r="BK311"/>
  <c i="10" r="BK173"/>
  <c i="6" r="J181"/>
  <c i="5" r="J110"/>
  <c i="3" r="J115"/>
  <c i="2" r="BK149"/>
  <c i="31" r="BK110"/>
  <c i="29" r="BK97"/>
  <c i="28" r="J271"/>
  <c i="24" r="BK466"/>
  <c r="J131"/>
  <c i="22" r="BK395"/>
  <c i="20" r="BK128"/>
  <c r="J97"/>
  <c i="17" r="J287"/>
  <c i="16" r="BK230"/>
  <c i="15" r="J173"/>
  <c i="9" r="J212"/>
  <c i="7" r="BK128"/>
  <c i="3" r="J345"/>
  <c i="33" r="J110"/>
  <c i="31" r="BK178"/>
  <c i="30" r="BK168"/>
  <c i="28" r="BK261"/>
  <c i="26" r="J221"/>
  <c i="24" r="BK532"/>
  <c r="BK431"/>
  <c r="BK190"/>
  <c i="22" r="BK245"/>
  <c i="24" r="BK244"/>
  <c i="22" r="BK282"/>
  <c i="21" r="J139"/>
  <c i="20" r="BK124"/>
  <c i="17" r="BK241"/>
  <c i="16" r="BK235"/>
  <c r="J118"/>
  <c i="15" r="J179"/>
  <c i="13" r="J107"/>
  <c i="11" r="BK195"/>
  <c i="7" r="J283"/>
  <c i="17" r="J221"/>
  <c i="16" r="J232"/>
  <c i="14" r="BK103"/>
  <c i="10" r="BK127"/>
  <c i="7" r="J160"/>
  <c i="3" r="BK355"/>
  <c i="2" r="BK244"/>
  <c i="34" r="BK189"/>
  <c r="J173"/>
  <c r="BK144"/>
  <c r="J122"/>
  <c r="BK105"/>
  <c i="33" r="J122"/>
  <c i="30" r="J110"/>
  <c i="28" r="J305"/>
  <c r="J174"/>
  <c i="27" r="BK125"/>
  <c i="26" r="BK194"/>
  <c i="25" r="BK117"/>
  <c i="24" r="J451"/>
  <c i="8" r="J170"/>
  <c i="6" r="J217"/>
  <c i="4" r="BK109"/>
  <c i="34" r="F39"/>
  <c i="21" r="J109"/>
  <c i="18" r="J134"/>
  <c i="17" r="BK272"/>
  <c i="16" r="J248"/>
  <c i="15" r="J255"/>
  <c i="13" r="BK112"/>
  <c i="10" r="BK178"/>
  <c i="8" r="BK102"/>
  <c i="7" r="J120"/>
  <c i="5" r="BK173"/>
  <c i="35" r="F34"/>
  <c i="28" r="BK161"/>
  <c i="24" r="J472"/>
  <c r="BK376"/>
  <c i="22" r="BK400"/>
  <c r="J216"/>
  <c i="21" r="J166"/>
  <c i="20" r="J134"/>
  <c i="19" r="BK156"/>
  <c i="17" r="J331"/>
  <c r="BK270"/>
  <c i="16" r="J347"/>
  <c r="BK211"/>
  <c r="J146"/>
  <c i="15" r="J248"/>
  <c i="13" r="BK174"/>
  <c i="11" r="BK248"/>
  <c i="16" r="BK268"/>
  <c i="15" r="J196"/>
  <c r="BK110"/>
  <c i="13" r="BK107"/>
  <c i="11" r="J219"/>
  <c r="J110"/>
  <c i="9" r="J206"/>
  <c i="6" r="BK307"/>
  <c r="J138"/>
  <c i="1" r="AS90"/>
  <c i="10" r="J168"/>
  <c i="7" r="BK120"/>
  <c i="6" r="BK148"/>
  <c i="2" r="J209"/>
  <c i="31" r="BK150"/>
  <c i="8" r="J106"/>
  <c i="4" r="BK153"/>
  <c i="30" r="J122"/>
  <c i="28" r="BK245"/>
  <c i="26" r="J179"/>
  <c i="24" r="BK131"/>
  <c i="21" r="J130"/>
  <c i="16" r="J240"/>
  <c i="14" r="J127"/>
  <c i="11" r="J204"/>
  <c i="6" r="J212"/>
  <c i="3" r="J244"/>
  <c i="31" r="BK184"/>
  <c i="26" r="J299"/>
  <c i="24" r="J371"/>
  <c i="22" r="BK153"/>
  <c i="17" r="BK319"/>
  <c i="16" r="BK324"/>
  <c i="15" r="BK115"/>
  <c i="13" r="J164"/>
  <c i="11" r="BK176"/>
  <c i="10" r="J109"/>
  <c i="9" r="J117"/>
  <c i="6" r="BK138"/>
  <c i="4" r="BK118"/>
  <c i="2" r="BK160"/>
  <c i="32" r="BK150"/>
  <c i="29" r="BK126"/>
  <c i="24" r="BK472"/>
  <c r="BK222"/>
  <c i="20" r="BK110"/>
  <c i="19" r="J134"/>
  <c i="17" r="BK316"/>
  <c i="16" r="J245"/>
  <c r="BK121"/>
  <c i="11" r="BK251"/>
  <c i="8" r="J137"/>
  <c i="6" r="J261"/>
  <c i="3" r="J323"/>
  <c i="31" r="BK189"/>
  <c i="28" r="BK122"/>
  <c i="26" r="J231"/>
  <c i="24" r="J340"/>
  <c i="22" r="J245"/>
  <c i="21" r="BK109"/>
  <c i="17" r="J329"/>
  <c r="BK210"/>
  <c i="16" r="BK149"/>
  <c i="14" r="BK135"/>
  <c i="11" r="J207"/>
  <c i="9" r="J167"/>
  <c i="7" r="J101"/>
  <c i="4" r="J177"/>
  <c i="33" r="J117"/>
  <c i="28" r="J245"/>
  <c i="25" r="J103"/>
  <c i="22" r="J434"/>
  <c r="J313"/>
  <c i="17" r="J141"/>
  <c i="15" r="BK218"/>
  <c i="10" r="J132"/>
  <c i="7" r="J251"/>
  <c r="BK153"/>
  <c i="3" r="J350"/>
  <c r="BK253"/>
  <c r="BK125"/>
  <c i="32" r="BK189"/>
  <c i="7" r="J263"/>
  <c i="4" r="BK215"/>
  <c i="2" r="J139"/>
  <c i="28" r="BK294"/>
  <c i="26" r="J272"/>
  <c i="24" r="BK247"/>
  <c i="22" r="J384"/>
  <c i="20" r="J119"/>
  <c i="17" r="J295"/>
  <c i="15" r="J242"/>
  <c i="12" r="J133"/>
  <c i="8" r="J165"/>
  <c i="1" r="AS74"/>
  <c i="26" r="J251"/>
  <c i="24" r="BK525"/>
  <c r="J238"/>
  <c i="22" r="J285"/>
  <c i="20" r="BK103"/>
  <c i="17" r="J238"/>
  <c i="15" r="J278"/>
  <c i="11" r="J214"/>
  <c i="7" r="J191"/>
  <c i="6" r="J189"/>
  <c i="4" r="BK173"/>
  <c i="3" r="J147"/>
  <c i="33" r="BK168"/>
  <c i="27" r="BK108"/>
  <c i="24" r="J487"/>
  <c r="BK317"/>
  <c i="22" r="BK318"/>
  <c i="21" r="BK148"/>
  <c i="20" r="BK117"/>
  <c i="17" r="BK127"/>
  <c i="16" r="BK199"/>
  <c i="15" r="J201"/>
  <c i="11" r="J217"/>
  <c i="10" r="BK144"/>
  <c i="7" r="J219"/>
  <c i="4" r="J209"/>
  <c i="3" r="BK175"/>
  <c i="2" r="BK188"/>
  <c i="32" r="J178"/>
  <c i="28" r="BK189"/>
  <c i="27" r="J120"/>
  <c i="24" r="J283"/>
  <c i="23" r="J95"/>
  <c i="22" r="J213"/>
  <c i="19" r="J189"/>
  <c i="16" r="J235"/>
  <c i="11" r="BK209"/>
  <c i="9" r="BK180"/>
  <c i="5" r="BK178"/>
  <c i="3" r="BK215"/>
  <c i="2" r="BK154"/>
  <c i="34" r="BK168"/>
  <c r="J150"/>
  <c r="BK117"/>
  <c r="J95"/>
  <c i="28" r="BK336"/>
  <c r="BK240"/>
  <c i="26" r="BK254"/>
  <c r="BK173"/>
  <c i="24" r="J442"/>
  <c i="7" r="BK294"/>
  <c i="6" r="BK133"/>
  <c r="BK195"/>
  <c i="3" r="J139"/>
  <c i="31" r="BK105"/>
  <c i="26" r="BK231"/>
  <c i="24" r="J497"/>
  <c r="BK402"/>
  <c i="22" r="BK263"/>
  <c i="20" r="J140"/>
  <c i="19" r="BK216"/>
  <c r="J115"/>
  <c i="17" r="BK275"/>
  <c r="BK144"/>
  <c i="16" r="BK220"/>
  <c r="BK108"/>
  <c i="14" r="J115"/>
  <c i="11" r="J237"/>
  <c r="J147"/>
  <c i="8" r="J126"/>
  <c i="6" r="BK151"/>
  <c i="3" r="J295"/>
  <c i="1" r="AS105"/>
  <c i="26" r="BK136"/>
  <c i="24" r="J477"/>
  <c i="23" r="BK95"/>
  <c i="19" r="BK272"/>
  <c i="17" r="BK295"/>
  <c i="16" r="J264"/>
  <c i="13" r="J158"/>
  <c i="11" r="J222"/>
  <c i="10" r="BK139"/>
  <c i="7" r="BK212"/>
  <c i="6" r="BK106"/>
  <c i="1" r="AS103"/>
  <c i="10" r="J163"/>
  <c i="7" r="J203"/>
  <c i="6" r="J238"/>
  <c i="3" r="J313"/>
  <c i="2" r="BK134"/>
  <c i="10" r="J137"/>
  <c i="7" r="J236"/>
  <c i="6" r="J133"/>
  <c i="29" r="BK112"/>
  <c i="28" r="J198"/>
  <c i="26" r="J205"/>
  <c i="25" r="J100"/>
  <c i="22" r="J361"/>
  <c r="BK131"/>
  <c i="19" r="J200"/>
  <c i="16" r="J268"/>
  <c i="15" r="J236"/>
  <c i="11" r="BK261"/>
  <c i="7" r="BK273"/>
  <c i="6" r="BK157"/>
  <c i="4" r="BK129"/>
  <c i="2" r="BK239"/>
  <c i="31" r="J144"/>
  <c i="26" r="BK323"/>
  <c r="J128"/>
  <c i="22" r="J430"/>
  <c r="J194"/>
  <c i="20" r="BK122"/>
  <c i="17" r="J131"/>
  <c i="32" r="BK155"/>
  <c r="J144"/>
  <c i="29" r="J130"/>
  <c i="26" r="J282"/>
  <c i="24" r="BK474"/>
  <c i="22" r="J342"/>
  <c i="20" r="BK106"/>
  <c i="19" r="BK126"/>
  <c i="17" r="BK245"/>
  <c i="16" r="BK232"/>
  <c r="BK141"/>
  <c i="14" r="J100"/>
  <c i="10" r="J229"/>
  <c r="BK141"/>
  <c i="7" r="J230"/>
  <c i="6" r="BK303"/>
  <c i="5" r="BK153"/>
  <c i="3" r="J291"/>
  <c i="33" r="J132"/>
  <c i="30" r="BK126"/>
  <c i="26" r="J323"/>
  <c r="BK225"/>
  <c i="24" r="BK445"/>
  <c r="J182"/>
  <c i="22" r="BK199"/>
  <c i="19" r="BK248"/>
  <c i="18" r="BK108"/>
  <c i="17" r="J198"/>
  <c i="16" r="J217"/>
  <c i="15" r="J267"/>
  <c i="14" r="J112"/>
  <c i="11" r="BK222"/>
  <c i="10" r="BK211"/>
  <c r="J106"/>
  <c i="9" r="BK99"/>
  <c i="7" r="BK248"/>
  <c i="6" r="BK214"/>
  <c i="3" r="BK221"/>
  <c i="2" r="BK139"/>
  <c i="32" r="J126"/>
  <c i="26" r="BK308"/>
  <c i="24" r="J420"/>
  <c r="J295"/>
  <c i="22" r="BK342"/>
  <c i="19" r="J183"/>
  <c i="16" r="J225"/>
  <c i="14" r="BK127"/>
  <c i="11" r="J201"/>
  <c i="9" r="BK107"/>
  <c i="7" r="BK236"/>
  <c r="BK160"/>
  <c i="6" r="BK143"/>
  <c i="3" r="BK328"/>
  <c r="BK272"/>
  <c r="BK162"/>
  <c i="33" r="J100"/>
  <c i="10" r="J123"/>
  <c i="6" r="J151"/>
  <c i="4" r="J199"/>
  <c i="2" r="J165"/>
  <c i="31" r="BK117"/>
  <c i="28" r="J356"/>
  <c r="J234"/>
  <c i="24" r="J519"/>
  <c r="BK300"/>
  <c i="22" r="BK419"/>
  <c i="21" r="J96"/>
  <c i="18" r="BK123"/>
  <c i="17" r="J282"/>
  <c r="BK163"/>
  <c i="13" r="J138"/>
  <c i="9" r="BK220"/>
  <c i="7" r="J238"/>
  <c i="3" r="J340"/>
  <c i="32" r="BK117"/>
  <c i="31" r="J100"/>
  <c i="29" r="J97"/>
  <c i="26" r="J225"/>
  <c i="24" r="J512"/>
  <c r="J364"/>
  <c i="22" r="BK384"/>
  <c r="BK185"/>
  <c i="17" r="J305"/>
  <c r="BK243"/>
  <c i="16" r="J262"/>
  <c i="13" r="J174"/>
  <c i="7" r="J125"/>
  <c i="6" r="BK122"/>
  <c i="4" r="BK146"/>
  <c i="3" r="J164"/>
  <c r="J112"/>
  <c i="35" r="J82"/>
  <c i="27" r="BK102"/>
  <c i="24" r="J330"/>
  <c i="22" r="J333"/>
  <c r="J148"/>
  <c i="20" r="J148"/>
  <c r="J106"/>
  <c i="16" r="J282"/>
  <c r="J121"/>
  <c i="15" r="BK121"/>
  <c i="11" r="BK204"/>
  <c i="10" r="BK163"/>
  <c i="7" r="J217"/>
  <c i="6" r="BK184"/>
  <c i="3" r="J266"/>
  <c r="J155"/>
  <c i="2" r="BK209"/>
  <c i="33" r="BK132"/>
  <c i="30" r="BK173"/>
  <c i="28" r="BK165"/>
  <c i="26" r="BK272"/>
  <c i="24" r="BK330"/>
  <c r="J164"/>
  <c i="22" r="J419"/>
  <c i="20" r="BK150"/>
  <c r="BK100"/>
  <c i="18" r="J115"/>
  <c i="16" r="BK306"/>
  <c i="15" r="BK155"/>
  <c i="28" r="J189"/>
  <c i="26" r="BK245"/>
  <c r="BK139"/>
  <c i="9" r="J112"/>
  <c i="7" r="BK227"/>
  <c i="3" r="J336"/>
  <c i="32" r="J100"/>
  <c i="30" r="J194"/>
  <c i="28" r="BK349"/>
  <c r="J128"/>
  <c i="26" r="J216"/>
  <c i="24" r="BK167"/>
  <c i="20" r="J103"/>
  <c i="17" r="J338"/>
  <c r="J245"/>
  <c i="16" r="BK173"/>
  <c i="13" r="BK158"/>
  <c i="11" r="BK140"/>
  <c i="9" r="BK190"/>
  <c i="7" r="BK111"/>
  <c i="3" r="BK247"/>
  <c i="33" r="J126"/>
  <c i="31" r="BK126"/>
  <c i="27" r="J108"/>
  <c i="26" r="BK148"/>
  <c i="24" r="J380"/>
  <c i="22" r="BK411"/>
  <c i="21" r="J234"/>
  <c i="20" r="J124"/>
  <c i="19" r="BK200"/>
  <c i="17" r="J300"/>
  <c r="BK224"/>
  <c i="16" r="J301"/>
  <c r="BK159"/>
  <c i="14" r="J148"/>
  <c i="13" r="J170"/>
  <c i="11" r="BK229"/>
  <c r="J144"/>
  <c i="7" r="J153"/>
  <c i="5" r="J163"/>
  <c i="3" r="BK317"/>
  <c r="BK136"/>
  <c i="28" r="J228"/>
  <c i="24" r="J508"/>
  <c r="BK288"/>
  <c r="BK178"/>
  <c i="22" r="J275"/>
  <c i="17" r="BK335"/>
  <c r="BK287"/>
  <c i="15" r="J143"/>
  <c i="11" r="J259"/>
  <c r="BK185"/>
  <c i="9" r="BK167"/>
  <c i="6" r="J315"/>
  <c i="3" r="BK199"/>
  <c i="32" r="J155"/>
  <c i="7" r="J297"/>
  <c r="J188"/>
  <c i="6" r="BK230"/>
  <c i="3" r="J204"/>
  <c i="2" r="J171"/>
  <c i="31" r="J168"/>
  <c i="10" r="BK132"/>
  <c i="7" r="J258"/>
  <c r="J212"/>
  <c i="1" r="AS101"/>
  <c i="31" r="BK95"/>
  <c i="28" r="BK356"/>
  <c r="BK234"/>
  <c i="26" r="BK209"/>
  <c i="24" r="BK459"/>
  <c r="J167"/>
  <c i="22" r="J338"/>
  <c i="21" r="J117"/>
  <c i="19" r="BK165"/>
  <c i="16" r="BK347"/>
  <c i="15" r="BK255"/>
  <c i="11" r="J267"/>
  <c i="9" r="J151"/>
  <c i="7" r="BK241"/>
  <c i="5" r="BK125"/>
  <c i="2" r="BK229"/>
  <c i="28" r="J324"/>
  <c i="24" r="J456"/>
  <c i="22" r="J251"/>
  <c r="BK190"/>
  <c i="19" r="J142"/>
  <c i="17" r="J121"/>
  <c i="16" r="BK118"/>
  <c i="15" r="J100"/>
  <c i="11" r="J232"/>
  <c r="BK144"/>
  <c i="9" r="J141"/>
  <c i="6" r="J222"/>
  <c i="3" r="BK233"/>
  <c i="1" r="AS84"/>
  <c i="24" r="BK536"/>
  <c r="BK227"/>
  <c i="21" r="BK166"/>
  <c i="19" r="BK147"/>
  <c i="17" r="BK201"/>
  <c i="16" r="J211"/>
  <c i="15" r="BK167"/>
  <c i="10" r="BK215"/>
  <c i="8" r="BK114"/>
  <c i="6" r="J298"/>
  <c i="3" r="J300"/>
  <c i="31" r="J194"/>
  <c i="28" r="BK153"/>
  <c i="26" r="BK241"/>
  <c i="24" r="J350"/>
  <c i="22" r="BK205"/>
  <c i="19" r="BK220"/>
  <c i="17" r="BK307"/>
  <c r="J170"/>
  <c i="15" r="J270"/>
  <c i="13" r="J153"/>
  <c i="11" r="J209"/>
  <c i="10" r="BK112"/>
  <c i="7" r="J273"/>
  <c i="6" r="BK243"/>
  <c i="3" r="J332"/>
  <c i="2" r="J98"/>
  <c i="29" r="J126"/>
  <c i="26" r="BK299"/>
  <c i="24" r="BK391"/>
  <c r="BK306"/>
  <c i="22" r="BK347"/>
  <c i="17" r="BK170"/>
  <c i="16" r="J202"/>
  <c i="13" r="BK178"/>
  <c i="10" r="BK129"/>
  <c i="7" r="J246"/>
  <c r="BK133"/>
  <c i="5" r="BK97"/>
  <c i="3" r="J281"/>
  <c r="BK181"/>
  <c i="33" r="J147"/>
  <c i="10" r="BK220"/>
  <c i="6" r="J198"/>
  <c i="3" r="J286"/>
  <c i="2" r="J125"/>
  <c i="29" r="BK103"/>
  <c i="28" r="BK284"/>
  <c i="25" r="J95"/>
  <c i="24" r="J143"/>
  <c i="22" r="BK406"/>
  <c i="20" r="J146"/>
  <c i="17" r="BK300"/>
  <c i="16" r="J187"/>
  <c i="13" r="BK122"/>
  <c i="8" r="BK161"/>
  <c i="6" r="J310"/>
  <c i="4" r="BK126"/>
  <c i="33" r="J152"/>
  <c i="32" r="BK110"/>
  <c i="31" r="J105"/>
  <c i="29" r="BK108"/>
  <c i="27" r="BK115"/>
  <c i="26" r="J173"/>
  <c i="24" r="J483"/>
  <c r="J244"/>
  <c i="22" r="J395"/>
  <c r="BK213"/>
  <c i="21" r="J148"/>
  <c i="17" r="BK257"/>
  <c i="16" r="BK273"/>
  <c r="BK187"/>
  <c i="15" r="BK100"/>
  <c i="10" r="BK168"/>
  <c i="7" r="J128"/>
  <c i="6" r="BK179"/>
  <c i="4" r="BK222"/>
  <c i="3" r="BK166"/>
  <c i="2" r="BK119"/>
  <c i="29" r="J135"/>
  <c i="26" r="BK128"/>
  <c i="24" r="J470"/>
  <c r="BK265"/>
  <c i="33" r="BK122"/>
  <c i="32" r="BK144"/>
  <c i="29" r="BK119"/>
  <c i="28" r="J122"/>
  <c i="27" r="J115"/>
  <c i="26" r="J105"/>
  <c i="24" r="J213"/>
  <c r="J109"/>
  <c i="22" r="BK251"/>
  <c r="J145"/>
  <c i="20" r="BK137"/>
  <c i="19" r="J177"/>
  <c i="16" r="J339"/>
  <c r="BK206"/>
  <c i="15" r="BK143"/>
  <c i="11" r="BK110"/>
  <c i="9" r="BK172"/>
  <c i="6" r="J179"/>
  <c i="4" r="BK209"/>
  <c i="3" r="BK164"/>
  <c i="35" r="F35"/>
  <c i="34" r="BK150"/>
  <c r="J126"/>
  <c r="BK110"/>
  <c i="33" r="J137"/>
  <c i="28" r="BK319"/>
  <c r="BK198"/>
  <c i="26" r="BK179"/>
  <c i="24" r="J459"/>
  <c i="9" r="J185"/>
  <c i="7" r="BK261"/>
  <c i="6" r="J163"/>
  <c i="2" r="J119"/>
  <c i="32" r="BK126"/>
  <c i="31" r="J189"/>
  <c i="30" r="J95"/>
  <c i="28" r="J153"/>
  <c i="26" r="J292"/>
  <c r="BK185"/>
  <c i="24" r="BK143"/>
  <c i="21" r="BK153"/>
  <c i="18" r="J98"/>
  <c i="17" r="BK282"/>
  <c r="J110"/>
  <c i="16" r="J159"/>
  <c i="13" r="J148"/>
  <c i="10" r="BK201"/>
  <c i="9" r="BK117"/>
  <c i="6" r="J284"/>
  <c i="3" r="J181"/>
  <c i="33" r="J168"/>
  <c i="30" r="BK184"/>
  <c i="27" r="BK113"/>
  <c i="24" r="BK540"/>
  <c r="BK426"/>
  <c i="22" r="J438"/>
  <c r="J282"/>
  <c r="J185"/>
  <c i="20" r="J137"/>
  <c i="19" r="J248"/>
  <c r="BK105"/>
  <c i="17" r="J324"/>
  <c r="J257"/>
  <c r="BK110"/>
  <c i="16" r="BK287"/>
  <c r="BK184"/>
  <c i="15" r="J259"/>
  <c i="14" r="BK139"/>
  <c i="13" r="BK138"/>
  <c i="11" r="J176"/>
  <c r="J124"/>
  <c i="7" r="J276"/>
  <c i="6" r="BK175"/>
  <c i="5" r="J178"/>
  <c i="3" r="BK281"/>
  <c r="BK128"/>
  <c i="29" r="J112"/>
  <c i="26" r="BK216"/>
  <c i="24" r="BK479"/>
  <c r="J300"/>
  <c i="23" r="J102"/>
  <c i="21" r="J225"/>
  <c i="17" r="BK302"/>
  <c r="J241"/>
  <c i="16" r="BK252"/>
  <c i="14" r="BK123"/>
  <c i="13" r="J117"/>
  <c i="12" r="J122"/>
  <c i="11" r="BK217"/>
  <c r="J127"/>
  <c i="9" r="BK156"/>
  <c i="6" r="J270"/>
  <c i="5" r="J129"/>
  <c i="2" r="BK98"/>
  <c i="28" r="BK311"/>
  <c i="26" r="J315"/>
  <c r="J116"/>
  <c i="24" r="J233"/>
  <c r="J157"/>
  <c i="22" r="BK223"/>
  <c i="17" r="J272"/>
  <c i="16" r="BK217"/>
  <c i="13" r="J127"/>
  <c i="11" r="BK263"/>
  <c i="9" r="J136"/>
  <c i="6" r="BK265"/>
  <c i="5" r="J168"/>
  <c i="3" r="J212"/>
  <c i="2" r="J113"/>
  <c i="26" r="BK310"/>
  <c r="BK121"/>
  <c i="22" r="J400"/>
  <c i="20" r="J131"/>
  <c i="17" r="BK277"/>
  <c i="16" r="BK344"/>
  <c r="J242"/>
  <c i="15" r="BK179"/>
  <c i="14" r="J153"/>
  <c i="12" r="J96"/>
  <c i="11" r="BK172"/>
  <c i="10" r="J178"/>
  <c i="9" r="BK151"/>
  <c i="8" r="BK110"/>
  <c i="6" r="J143"/>
  <c i="4" r="J222"/>
  <c i="3" r="BK226"/>
  <c i="2" r="BK165"/>
  <c i="32" r="J163"/>
  <c i="31" r="J110"/>
  <c i="28" r="J267"/>
  <c r="J133"/>
  <c i="24" r="BK470"/>
  <c i="22" r="BK161"/>
  <c i="19" r="J277"/>
  <c i="18" r="BK143"/>
  <c i="17" r="J265"/>
  <c i="16" r="J306"/>
  <c r="J149"/>
  <c i="15" r="BK103"/>
  <c i="11" r="BK232"/>
  <c i="10" r="J144"/>
  <c i="7" r="BK271"/>
  <c i="6" r="BK315"/>
  <c i="4" r="J218"/>
  <c i="3" r="J231"/>
  <c i="30" r="BK150"/>
  <c i="28" r="J161"/>
  <c i="26" r="J245"/>
  <c i="25" r="BK113"/>
  <c i="24" r="BK187"/>
  <c i="22" r="J170"/>
  <c i="21" r="BK139"/>
  <c i="18" r="J143"/>
  <c i="17" r="J275"/>
  <c i="16" r="BK339"/>
  <c r="J214"/>
  <c i="15" r="J230"/>
  <c i="11" r="J234"/>
  <c i="10" r="J192"/>
  <c r="J103"/>
  <c i="9" r="BK112"/>
  <c i="6" r="BK310"/>
  <c r="BK212"/>
  <c i="3" r="J317"/>
  <c i="2" r="BK125"/>
  <c i="32" r="J110"/>
  <c i="26" r="J159"/>
  <c i="24" r="J462"/>
  <c r="BK314"/>
  <c r="BK201"/>
  <c i="21" r="J153"/>
  <c i="17" r="J144"/>
  <c i="15" r="BK242"/>
  <c i="13" r="BK170"/>
  <c i="9" r="J220"/>
  <c i="7" r="J266"/>
  <c r="J227"/>
  <c i="6" r="BK256"/>
  <c i="3" r="BK336"/>
  <c r="J218"/>
  <c r="BK168"/>
  <c i="33" r="BK137"/>
  <c i="10" r="BK196"/>
  <c i="7" r="BK125"/>
  <c i="5" r="J120"/>
  <c i="3" r="BK119"/>
  <c i="1" r="AS71"/>
  <c i="28" r="BK193"/>
  <c i="24" r="BK527"/>
  <c r="J254"/>
  <c i="22" r="J425"/>
  <c r="BK109"/>
  <c i="20" r="J110"/>
  <c i="17" r="BK292"/>
  <c i="16" r="BK292"/>
  <c r="BK127"/>
  <c i="14" r="BK148"/>
  <c i="11" r="J229"/>
  <c i="9" r="J107"/>
  <c i="6" r="J265"/>
  <c i="2" r="BK234"/>
  <c i="32" r="BK105"/>
  <c i="28" r="BK267"/>
  <c i="26" r="J209"/>
  <c i="24" r="J479"/>
  <c r="BK182"/>
  <c i="22" r="J205"/>
  <c i="19" r="J264"/>
  <c i="17" r="BK134"/>
  <c i="15" r="BK173"/>
  <c i="7" r="BK263"/>
  <c i="6" r="J226"/>
  <c i="5" r="J153"/>
  <c i="3" r="BK204"/>
  <c i="2" r="BK177"/>
  <c i="28" r="BK351"/>
  <c i="24" r="BK483"/>
  <c r="J311"/>
  <c i="22" r="BK216"/>
  <c i="20" r="BK146"/>
  <c i="17" r="BK159"/>
  <c i="16" r="J176"/>
  <c i="15" r="J167"/>
  <c i="11" r="BK259"/>
  <c i="10" r="BK224"/>
  <c i="7" r="BK256"/>
  <c r="BK136"/>
  <c i="4" r="J129"/>
  <c i="3" r="BK133"/>
  <c i="34" r="F38"/>
  <c i="24" r="J288"/>
  <c r="J136"/>
  <c i="22" r="J365"/>
  <c r="BK170"/>
  <c i="19" r="J226"/>
  <c i="16" r="BK333"/>
  <c i="11" r="J245"/>
  <c i="8" r="BK170"/>
  <c i="5" r="BK158"/>
  <c i="2" r="J229"/>
  <c i="34" r="BK184"/>
  <c r="BK163"/>
  <c r="J144"/>
  <c r="J105"/>
  <c i="32" r="J133"/>
  <c i="28" r="J277"/>
  <c i="26" r="J277"/>
  <c r="J154"/>
  <c i="24" r="J395"/>
  <c i="7" r="J243"/>
  <c i="5" r="J125"/>
  <c i="2" r="J108"/>
  <c i="31" r="J95"/>
  <c i="29" r="J117"/>
  <c i="28" r="J146"/>
  <c i="22" r="J373"/>
  <c i="19" r="BK254"/>
  <c i="17" r="J297"/>
  <c i="15" r="J155"/>
  <c i="11" r="BK124"/>
  <c i="9" r="BK132"/>
  <c i="6" r="BK261"/>
  <c i="4" r="J215"/>
  <c i="2" r="J101"/>
  <c i="32" r="BK168"/>
  <c i="28" r="J157"/>
  <c i="26" r="BK168"/>
  <c i="24" r="BK464"/>
  <c i="22" r="BK423"/>
  <c r="BK279"/>
  <c i="21" r="BK231"/>
  <c i="20" r="BK119"/>
  <c i="18" r="J138"/>
  <c i="17" r="BK285"/>
  <c r="J127"/>
  <c i="16" r="BK191"/>
  <c i="15" r="BK185"/>
  <c i="13" r="BK153"/>
  <c i="11" r="BK214"/>
  <c i="10" r="J152"/>
  <c i="6" r="J154"/>
  <c i="3" r="BK323"/>
  <c i="2" r="J194"/>
  <c i="28" r="BK184"/>
  <c i="24" r="J449"/>
  <c r="BK238"/>
  <c i="22" r="BK165"/>
  <c i="17" r="BK329"/>
  <c i="16" r="BK278"/>
  <c i="15" r="BK138"/>
  <c i="13" r="J102"/>
  <c i="10" r="BK152"/>
  <c i="7" r="BK243"/>
  <c i="6" r="BK226"/>
  <c i="1" r="AS97"/>
  <c i="10" r="BK170"/>
  <c i="6" r="BK279"/>
  <c r="BK189"/>
  <c i="3" r="BK207"/>
  <c i="31" r="BK155"/>
  <c i="9" r="J102"/>
  <c i="6" r="BK198"/>
  <c i="2" r="BK108"/>
  <c i="30" r="J117"/>
  <c i="28" r="BK207"/>
  <c i="25" r="BK103"/>
  <c i="24" r="J190"/>
  <c i="22" r="BK228"/>
  <c i="19" r="BK170"/>
  <c i="16" r="J320"/>
  <c r="BK135"/>
  <c i="13" r="J112"/>
  <c i="9" r="BK206"/>
  <c i="7" r="BK268"/>
  <c i="6" r="J136"/>
  <c i="5" r="BK120"/>
  <c i="3" r="J160"/>
  <c i="32" r="BK100"/>
  <c i="28" r="J221"/>
  <c i="26" r="BK131"/>
  <c i="23" r="J98"/>
  <c i="22" r="J239"/>
  <c r="J131"/>
  <c i="17" r="J307"/>
  <c r="J213"/>
  <c i="16" r="J311"/>
  <c r="J199"/>
  <c i="15" r="J161"/>
  <c i="14" r="J123"/>
  <c i="11" r="BK234"/>
  <c r="BK147"/>
  <c i="10" r="BK103"/>
  <c i="6" r="J192"/>
  <c i="5" r="J133"/>
  <c i="3" r="BK262"/>
  <c r="BK142"/>
  <c i="1" r="AS57"/>
  <c i="29" r="J119"/>
  <c i="26" r="BK162"/>
  <c i="24" r="J402"/>
  <c r="BK218"/>
  <c i="21" r="J179"/>
  <c i="19" r="BK240"/>
  <c i="17" r="J260"/>
  <c r="J159"/>
  <c i="16" r="BK176"/>
  <c i="14" r="J103"/>
  <c i="11" r="J227"/>
  <c i="10" r="BK137"/>
  <c i="7" r="BK278"/>
  <c i="6" r="J307"/>
  <c i="5" r="BK147"/>
  <c i="3" r="BK295"/>
  <c i="2" r="J134"/>
  <c i="30" r="J105"/>
  <c i="26" r="BK288"/>
  <c r="J185"/>
  <c i="24" r="J360"/>
  <c r="J178"/>
  <c i="22" r="BK148"/>
  <c i="2" r="J219"/>
  <c i="1" r="AS61"/>
  <c i="26" r="J131"/>
  <c i="24" r="J386"/>
  <c r="BK271"/>
  <c i="22" r="J318"/>
  <c i="17" r="BK195"/>
  <c i="16" r="J278"/>
  <c r="J141"/>
  <c i="13" r="BK148"/>
  <c i="10" r="BK192"/>
  <c i="9" r="J99"/>
  <c i="7" r="BK230"/>
  <c r="BK221"/>
  <c i="6" r="BK294"/>
  <c i="5" r="J100"/>
  <c i="3" r="BK300"/>
  <c r="J189"/>
  <c r="J119"/>
  <c i="31" r="BK168"/>
  <c i="10" r="J170"/>
  <c i="6" r="BK154"/>
  <c i="5" r="J105"/>
  <c i="2" r="BK219"/>
  <c i="32" r="BK173"/>
  <c i="30" r="J126"/>
  <c i="28" r="BK305"/>
  <c r="J258"/>
  <c i="26" r="J268"/>
  <c i="24" r="J356"/>
  <c r="J125"/>
  <c i="22" r="BK322"/>
  <c i="19" r="J105"/>
  <c i="17" r="J290"/>
  <c r="J227"/>
  <c i="16" r="J135"/>
  <c i="15" r="BK201"/>
  <c i="12" r="J100"/>
  <c i="11" r="J119"/>
  <c i="8" r="BK98"/>
  <c i="6" r="BK289"/>
  <c i="4" r="J109"/>
  <c i="31" r="BK173"/>
  <c i="29" r="BK117"/>
  <c i="28" r="BK174"/>
  <c i="24" r="J536"/>
  <c r="J474"/>
  <c r="J391"/>
  <c i="22" r="BK388"/>
  <c r="BK210"/>
  <c i="20" r="BK97"/>
  <c i="17" r="J285"/>
  <c i="16" r="BK296"/>
  <c r="J179"/>
  <c i="11" r="BK237"/>
  <c i="8" r="J98"/>
  <c i="6" r="J289"/>
  <c r="J171"/>
  <c i="4" r="BK199"/>
  <c i="3" r="BK160"/>
  <c r="J109"/>
  <c i="31" r="BK163"/>
  <c i="28" r="J336"/>
  <c i="24" r="J540"/>
  <c r="J409"/>
  <c i="22" r="BK378"/>
  <c r="J190"/>
  <c i="21" r="BK130"/>
  <c i="20" r="BK140"/>
  <c i="19" r="BK134"/>
  <c i="16" r="BK240"/>
  <c r="BK114"/>
  <c i="15" r="BK149"/>
  <c i="11" r="BK245"/>
  <c i="10" r="J211"/>
  <c i="7" r="J224"/>
  <c i="3" r="BK277"/>
  <c r="BK186"/>
  <c i="31" r="BK100"/>
  <c i="7" r="BK288"/>
  <c i="6" r="J256"/>
  <c i="3" r="J305"/>
  <c i="17" r="J310"/>
  <c i="15" r="BK259"/>
  <c i="11" r="J251"/>
  <c i="7" r="BK297"/>
  <c i="6" r="J230"/>
  <c i="5" r="BK110"/>
  <c i="3" r="BK147"/>
  <c i="30" r="BK122"/>
  <c i="26" r="J168"/>
  <c i="22" r="BK425"/>
  <c r="J199"/>
  <c i="19" r="BK189"/>
  <c i="17" r="BK166"/>
  <c i="16" r="J252"/>
  <c i="15" r="J138"/>
  <c i="13" r="J167"/>
  <c i="11" r="BK151"/>
  <c i="9" r="J128"/>
  <c i="7" r="BK180"/>
  <c i="6" r="J130"/>
  <c i="4" r="BK149"/>
  <c i="33" r="J142"/>
  <c i="30" r="BK194"/>
  <c i="29" r="J121"/>
  <c i="28" r="BK128"/>
  <c i="24" r="J416"/>
  <c i="22" r="BK328"/>
  <c i="19" r="J280"/>
  <c i="18" r="BK104"/>
  <c i="17" r="BK198"/>
  <c i="16" r="J220"/>
  <c r="BK111"/>
  <c i="19" r="J216"/>
  <c i="17" r="BK213"/>
  <c i="16" r="J161"/>
  <c i="15" r="J127"/>
  <c i="12" r="BK100"/>
  <c i="11" r="J167"/>
  <c i="10" r="BK115"/>
  <c i="9" r="J132"/>
  <c i="7" r="J105"/>
  <c i="6" r="BK166"/>
  <c i="3" r="J162"/>
  <c i="35" r="BK82"/>
  <c i="29" r="BK121"/>
  <c i="26" r="J121"/>
  <c i="24" r="BK380"/>
  <c i="22" r="BK403"/>
  <c i="19" r="J234"/>
  <c i="16" r="BK257"/>
  <c i="15" r="BK230"/>
  <c i="11" r="BK239"/>
  <c i="9" r="J216"/>
  <c i="7" r="J253"/>
  <c r="BK224"/>
  <c i="6" r="BK233"/>
  <c i="3" r="BK313"/>
  <c r="J221"/>
  <c r="BK178"/>
  <c i="2" r="J244"/>
  <c i="30" r="J178"/>
  <c i="7" r="J286"/>
  <c i="15" r="J218"/>
  <c i="12" r="BK96"/>
  <c i="10" r="J182"/>
  <c i="5" r="J147"/>
  <c i="2" r="J149"/>
  <c i="30" r="BK105"/>
  <c i="28" r="J165"/>
  <c i="26" r="J191"/>
  <c i="24" r="BK283"/>
  <c i="22" r="J357"/>
  <c i="20" r="J100"/>
  <c i="17" r="BK121"/>
  <c i="15" r="BK196"/>
  <c i="8" r="J130"/>
  <c i="6" r="J275"/>
  <c i="4" r="BK142"/>
  <c i="3" r="BK115"/>
  <c i="31" r="J155"/>
  <c i="26" r="BK257"/>
  <c i="24" r="BK456"/>
  <c r="J196"/>
  <c i="22" r="BK269"/>
  <c i="20" r="J113"/>
  <c i="16" r="BK242"/>
  <c i="15" r="J224"/>
  <c i="13" r="BK102"/>
  <c i="11" r="BK201"/>
  <c i="8" r="BK126"/>
  <c i="7" r="J111"/>
  <c i="3" r="J253"/>
  <c r="BK139"/>
  <c i="32" r="J194"/>
  <c i="28" r="J193"/>
  <c i="27" r="J113"/>
  <c i="24" r="J271"/>
  <c i="22" r="BK434"/>
  <c r="J210"/>
  <c i="20" r="BK134"/>
  <c i="18" r="BK134"/>
  <c i="16" r="BK167"/>
  <c i="12" r="J111"/>
  <c i="10" r="BK109"/>
  <c i="7" r="BK276"/>
  <c i="3" r="BK212"/>
  <c i="32" r="J150"/>
  <c i="31" r="BK194"/>
  <c i="30" r="BK110"/>
  <c i="28" r="J294"/>
  <c i="26" r="BK282"/>
  <c i="24" r="BK350"/>
  <c i="22" r="BK365"/>
  <c i="19" r="BK234"/>
  <c i="17" r="BK327"/>
  <c r="J134"/>
  <c i="15" r="BK270"/>
  <c i="11" r="BK270"/>
  <c i="10" r="J127"/>
  <c i="7" r="J200"/>
  <c i="3" r="J259"/>
  <c i="33" r="BK110"/>
  <c i="14" r="J158"/>
  <c i="13" r="BK167"/>
  <c i="11" r="BK224"/>
  <c i="10" r="J155"/>
  <c i="6" r="J166"/>
  <c i="4" r="J189"/>
  <c i="3" r="BK236"/>
  <c i="33" r="BK152"/>
  <c i="24" r="J525"/>
  <c r="BK295"/>
  <c i="23" r="BK98"/>
  <c i="22" r="BK139"/>
  <c i="17" r="BK305"/>
  <c i="15" r="J191"/>
  <c i="13" r="J178"/>
  <c i="12" r="J142"/>
  <c i="11" r="J104"/>
  <c i="8" r="J110"/>
  <c i="2" r="J214"/>
  <c i="34" r="J38"/>
  <c i="31" r="J184"/>
  <c i="28" r="BK324"/>
  <c r="J240"/>
  <c i="26" r="BK305"/>
  <c i="25" r="J113"/>
  <c i="22" r="BK302"/>
  <c i="19" r="J272"/>
  <c r="BK115"/>
  <c i="16" r="BK328"/>
  <c i="15" r="BK267"/>
  <c i="13" r="J122"/>
  <c i="10" r="BK182"/>
  <c i="7" r="J290"/>
  <c r="BK251"/>
  <c i="6" r="BK112"/>
  <c i="5" r="BK105"/>
  <c i="3" r="BK172"/>
  <c i="1" r="AS80"/>
  <c i="22" r="J423"/>
  <c r="J234"/>
  <c r="J109"/>
  <c i="19" r="J170"/>
  <c i="17" r="BK265"/>
  <c i="16" r="J328"/>
  <c r="J204"/>
  <c i="15" r="BK133"/>
  <c i="14" r="J139"/>
  <c i="12" r="J117"/>
  <c i="11" r="BK188"/>
  <c i="10" r="J196"/>
  <c i="9" r="BK146"/>
  <c i="8" r="J150"/>
  <c i="7" r="J133"/>
  <c i="6" r="J119"/>
  <c i="4" r="BK189"/>
  <c i="2" r="J188"/>
  <c i="32" r="J173"/>
  <c i="30" r="BK189"/>
  <c i="28" r="BK251"/>
  <c i="26" r="J257"/>
  <c i="24" r="BK462"/>
  <c i="22" r="J347"/>
  <c i="19" r="J254"/>
  <c i="17" r="BK338"/>
  <c r="J243"/>
  <c i="16" r="J170"/>
  <c r="J138"/>
  <c i="11" r="J256"/>
  <c i="10" r="J158"/>
  <c i="9" r="BK123"/>
  <c i="7" r="BK253"/>
  <c i="6" r="J195"/>
  <c i="3" r="BK305"/>
  <c i="2" r="BK204"/>
  <c i="30" r="J144"/>
  <c i="29" r="J108"/>
  <c i="26" r="BK268"/>
  <c r="J148"/>
  <c i="24" r="J277"/>
  <c i="22" r="J269"/>
  <c i="21" r="BK192"/>
  <c i="19" r="BK194"/>
  <c i="17" r="BK310"/>
  <c r="J201"/>
  <c i="16" r="J333"/>
  <c r="J132"/>
  <c i="15" r="J121"/>
  <c i="13" r="BK117"/>
  <c i="11" r="BK219"/>
  <c r="BK104"/>
  <c i="10" r="BK123"/>
  <c i="9" r="J162"/>
  <c i="7" r="J268"/>
  <c i="6" r="BK248"/>
  <c i="4" r="J212"/>
  <c i="3" r="J168"/>
  <c i="2" r="BK101"/>
  <c i="32" r="J184"/>
  <c i="28" r="BK258"/>
  <c i="26" r="J144"/>
  <c i="24" r="BK395"/>
  <c r="BK336"/>
  <c i="22" r="J406"/>
  <c r="BK256"/>
  <c i="15" r="BK236"/>
  <c i="12" r="BK104"/>
  <c i="10" r="J120"/>
  <c i="8" r="J143"/>
  <c i="7" r="BK233"/>
  <c i="6" r="J303"/>
  <c r="BK130"/>
  <c i="3" r="J309"/>
  <c r="J207"/>
  <c i="33" r="BK105"/>
  <c i="10" r="J224"/>
  <c i="7" r="BK283"/>
  <c i="6" r="J106"/>
  <c i="3" r="BK309"/>
  <c i="2" r="J199"/>
  <c i="32" r="J105"/>
  <c i="29" r="BK130"/>
  <c i="28" r="J311"/>
  <c r="BK221"/>
  <c i="24" r="BK477"/>
  <c r="BK213"/>
  <c i="22" r="J409"/>
  <c r="J279"/>
  <c i="17" r="J316"/>
  <c r="BK238"/>
  <c i="16" r="J184"/>
  <c i="14" r="J106"/>
  <c i="11" r="BK227"/>
  <c i="9" r="J209"/>
  <c i="6" r="BK298"/>
  <c i="3" r="J136"/>
  <c i="33" r="BK100"/>
  <c i="31" r="J133"/>
  <c i="30" r="BK144"/>
  <c i="27" r="BK120"/>
  <c i="3" r="J122"/>
  <c i="31" r="J150"/>
  <c i="4" r="J186"/>
  <c i="13" r="BK127"/>
  <c i="10" r="J149"/>
  <c i="8" r="BK150"/>
  <c i="6" r="BK127"/>
  <c i="3" r="J272"/>
  <c i="2" r="BK250"/>
  <c i="34" r="BK194"/>
  <c r="J178"/>
  <c r="BK155"/>
  <c r="J133"/>
  <c r="BK100"/>
  <c i="32" r="BK163"/>
  <c i="28" r="BK343"/>
  <c r="BK271"/>
  <c r="BK146"/>
  <c i="26" r="BK200"/>
  <c i="24" r="J468"/>
  <c r="BK449"/>
  <c i="8" r="BK130"/>
  <c i="7" r="J197"/>
  <c i="3" r="BK332"/>
  <c i="1" r="AS93"/>
  <c i="30" r="J100"/>
  <c i="28" r="BK299"/>
  <c i="26" r="J308"/>
  <c i="24" r="BK420"/>
  <c r="BK136"/>
  <c i="22" r="BK275"/>
  <c i="19" r="J151"/>
  <c i="17" r="J166"/>
  <c i="16" r="J194"/>
  <c i="14" r="J109"/>
  <c i="11" r="BK267"/>
  <c i="10" r="BK158"/>
  <c i="9" r="J195"/>
  <c i="7" r="BK197"/>
  <c i="6" r="J184"/>
  <c i="3" r="J178"/>
  <c i="32" r="BK194"/>
  <c i="30" r="J163"/>
  <c i="26" r="BK248"/>
  <c r="BK159"/>
  <c i="24" r="BK468"/>
  <c r="J172"/>
  <c i="22" r="BK409"/>
  <c r="BK120"/>
  <c i="20" r="BK148"/>
  <c r="J115"/>
  <c i="19" r="BK151"/>
  <c i="17" r="J327"/>
  <c r="BK254"/>
  <c i="16" r="BK320"/>
  <c r="BK204"/>
  <c i="15" r="J264"/>
  <c i="14" r="BK130"/>
  <c i="12" r="BK122"/>
  <c i="11" r="J198"/>
  <c i="8" r="BK143"/>
  <c i="6" r="BK181"/>
  <c r="J116"/>
  <c i="4" r="BK186"/>
  <c i="3" r="BK286"/>
  <c i="34" r="F40"/>
  <c i="17" r="BK221"/>
  <c i="16" r="BK170"/>
  <c i="15" r="J115"/>
  <c i="13" r="BK164"/>
  <c i="12" r="BK137"/>
  <c i="11" r="J192"/>
  <c i="10" r="J141"/>
  <c i="8" r="BK106"/>
  <c i="6" r="BK284"/>
  <c i="4" r="BK170"/>
  <c i="33" r="J158"/>
  <c i="7" r="J294"/>
  <c r="BK200"/>
  <c i="6" r="J243"/>
  <c i="3" r="BK340"/>
  <c r="BK112"/>
  <c i="32" r="J117"/>
  <c i="10" r="J129"/>
  <c i="7" r="J241"/>
  <c r="BK219"/>
  <c i="4" r="J146"/>
  <c i="30" r="J173"/>
  <c i="28" r="J251"/>
  <c i="27" r="J102"/>
  <c i="26" r="BK191"/>
  <c i="24" r="BK196"/>
  <c i="22" r="BK333"/>
  <c i="19" r="J258"/>
  <c r="J126"/>
  <c i="16" r="BK245"/>
  <c i="13" r="J143"/>
  <c i="11" r="J172"/>
  <c i="7" r="J271"/>
  <c i="6" r="J207"/>
  <c i="5" r="BK100"/>
  <c i="3" r="J133"/>
  <c i="32" r="J95"/>
  <c i="28" r="BK228"/>
  <c i="26" r="J236"/>
  <c i="24" r="J152"/>
  <c i="22" r="J228"/>
  <c i="21" r="BK117"/>
  <c i="31" r="J173"/>
  <c i="28" r="J212"/>
  <c i="24" r="J527"/>
  <c r="J376"/>
  <c i="28" r="J141"/>
  <c i="26" r="J248"/>
  <c r="J136"/>
  <c i="24" r="J344"/>
  <c i="22" r="BK338"/>
  <c i="21" r="BK225"/>
  <c i="19" r="J240"/>
  <c i="17" r="J313"/>
  <c r="J224"/>
  <c i="16" r="BK311"/>
  <c r="BK146"/>
  <c i="15" r="BK264"/>
  <c i="12" r="J104"/>
  <c i="11" r="BK198"/>
  <c i="10" r="J206"/>
  <c i="9" r="J176"/>
  <c i="7" r="J288"/>
  <c i="6" r="BK251"/>
  <c i="5" r="J115"/>
  <c i="3" r="BK170"/>
  <c i="2" r="BK130"/>
  <c i="33" r="J95"/>
  <c i="26" r="BK315"/>
  <c i="25" r="J109"/>
  <c i="24" r="BK360"/>
  <c r="BK152"/>
  <c i="22" r="J388"/>
  <c r="BK194"/>
  <c i="16" r="BK282"/>
  <c r="BK194"/>
  <c i="12" r="BK142"/>
  <c i="9" r="BK136"/>
  <c i="7" r="J248"/>
  <c r="BK156"/>
  <c i="6" r="BK192"/>
  <c i="3" r="BK345"/>
  <c r="J236"/>
  <c r="J170"/>
  <c i="33" r="BK158"/>
  <c i="31" r="BK133"/>
  <c i="17" r="J251"/>
  <c i="16" r="BK179"/>
  <c i="15" r="BK191"/>
  <c i="13" r="BK99"/>
  <c i="11" r="J212"/>
  <c i="8" r="J102"/>
  <c i="7" r="BK101"/>
  <c i="4" r="BK100"/>
  <c i="31" r="BK144"/>
  <c i="26" r="J254"/>
  <c i="25" r="J106"/>
  <c i="24" r="BK442"/>
  <c r="J222"/>
  <c i="22" r="BK373"/>
  <c r="J126"/>
  <c i="19" r="J156"/>
  <c i="17" r="BK248"/>
  <c i="16" r="BK248"/>
  <c i="15" r="BK127"/>
  <c i="11" r="BK212"/>
  <c i="7" r="J261"/>
  <c i="6" r="BK217"/>
  <c i="5" r="BK129"/>
  <c i="3" r="J226"/>
  <c r="BK150"/>
  <c i="1" r="AS87"/>
  <c i="24" r="BK512"/>
  <c r="BK344"/>
  <c i="22" r="BK357"/>
  <c r="J165"/>
  <c i="21" r="BK96"/>
  <c i="20" r="BK126"/>
  <c i="19" r="J147"/>
  <c i="17" r="J101"/>
  <c i="16" r="J206"/>
  <c r="J108"/>
  <c i="15" r="BK161"/>
  <c i="11" r="BK256"/>
  <c r="J151"/>
  <c i="9" r="BK200"/>
  <c i="7" r="BK188"/>
  <c i="6" r="J233"/>
  <c i="3" r="J247"/>
  <c i="2" r="J234"/>
  <c i="33" r="BK126"/>
  <c i="32" r="BK133"/>
  <c i="28" r="J184"/>
  <c i="27" r="J125"/>
  <c i="26" r="J139"/>
  <c i="24" r="J247"/>
  <c i="22" r="BK438"/>
  <c r="BK239"/>
  <c i="20" r="J143"/>
  <c i="19" r="BK183"/>
  <c i="17" r="BK267"/>
  <c i="15" r="J207"/>
  <c i="10" r="J112"/>
  <c i="7" r="J156"/>
  <c i="5" r="BK133"/>
  <c i="3" r="BK218"/>
  <c i="2" r="J177"/>
  <c i="34" r="J189"/>
  <c r="BK173"/>
  <c r="J155"/>
  <c r="BK126"/>
  <c r="J110"/>
  <c i="33" r="BK163"/>
  <c i="28" r="BK326"/>
  <c r="BK218"/>
  <c r="BK133"/>
  <c i="26" r="BK205"/>
  <c i="24" r="J466"/>
  <c i="10" r="J215"/>
  <c i="7" r="BK215"/>
  <c i="3" r="J142"/>
  <c i="32" r="BK95"/>
  <c i="30" r="J168"/>
  <c i="28" r="J343"/>
  <c i="26" r="J305"/>
  <c i="24" r="J439"/>
  <c r="J317"/>
  <c i="22" r="BK285"/>
  <c i="19" r="J210"/>
  <c i="17" r="BK324"/>
  <c r="J267"/>
  <c i="16" r="BK225"/>
  <c r="BK161"/>
  <c i="13" r="BK133"/>
  <c i="11" r="BK119"/>
  <c i="8" r="BK137"/>
  <c i="6" r="J248"/>
  <c i="4" r="J142"/>
  <c i="3" r="J172"/>
  <c i="32" r="J189"/>
  <c i="29" r="J103"/>
  <c i="26" r="BK236"/>
  <c i="24" r="J532"/>
  <c r="J218"/>
  <c i="22" r="BK413"/>
  <c r="BK234"/>
  <c i="21" r="J212"/>
  <c i="20" r="J117"/>
  <c i="19" r="BK177"/>
  <c i="18" r="J108"/>
  <c i="17" r="BK260"/>
  <c r="BK131"/>
  <c i="16" r="J257"/>
  <c r="BK138"/>
  <c i="15" r="BK212"/>
  <c i="14" r="BK109"/>
  <c i="11" r="J239"/>
  <c r="BK167"/>
  <c i="8" r="BK165"/>
  <c i="6" r="BK222"/>
  <c r="J112"/>
  <c i="3" r="J328"/>
  <c r="BK155"/>
  <c i="33" r="J163"/>
  <c i="25" r="BK109"/>
  <c i="24" r="BK386"/>
  <c r="J265"/>
  <c r="BK157"/>
  <c i="21" r="J231"/>
  <c i="17" r="BK331"/>
  <c r="J280"/>
  <c r="J195"/>
  <c i="15" r="J185"/>
  <c i="14" r="BK106"/>
  <c i="12" r="BK111"/>
  <c i="11" r="BK207"/>
  <c i="9" r="BK209"/>
  <c i="7" r="J215"/>
  <c i="6" r="J201"/>
  <c i="3" r="J195"/>
  <c i="9" r="BK185"/>
  <c i="6" r="BK270"/>
  <c i="3" r="J361"/>
  <c r="J199"/>
  <c i="2" r="J154"/>
  <c i="10" r="BK155"/>
  <c i="9" r="J200"/>
  <c i="7" r="J233"/>
  <c i="5" r="BK168"/>
  <c i="35" r="J34"/>
  <c i="26" r="J319"/>
  <c r="BK105"/>
  <c i="24" r="J431"/>
  <c r="BK164"/>
  <c i="22" r="J263"/>
  <c i="19" r="BK226"/>
  <c i="18" r="J104"/>
  <c i="17" r="BK251"/>
  <c i="16" r="J230"/>
  <c i="14" r="J135"/>
  <c i="12" r="BK133"/>
  <c i="9" r="BK162"/>
  <c i="6" r="J214"/>
  <c i="5" r="J158"/>
  <c i="3" r="J215"/>
  <c r="J125"/>
  <c i="28" r="J351"/>
  <c i="6" r="BK136"/>
  <c i="4" r="J153"/>
  <c i="3" r="J150"/>
  <c i="1" r="AS66"/>
  <c i="29" r="BK144"/>
  <c i="28" r="J218"/>
  <c i="24" r="BK409"/>
  <c i="22" r="BK145"/>
  <c i="30" r="BK100"/>
  <c i="26" r="J310"/>
  <c r="BK144"/>
  <c i="24" r="J227"/>
  <c i="22" r="BK313"/>
  <c r="J139"/>
  <c i="19" r="BK210"/>
  <c i="17" r="J262"/>
  <c i="16" r="J344"/>
  <c r="J287"/>
  <c i="15" r="BK278"/>
  <c i="14" r="J120"/>
  <c i="11" r="J224"/>
  <c r="BK164"/>
  <c i="10" r="BK120"/>
  <c i="9" r="J146"/>
  <c i="6" r="J279"/>
  <c r="J122"/>
  <c i="2" r="J144"/>
  <c i="32" r="J168"/>
  <c i="3" r="BK259"/>
  <c r="J186"/>
  <c i="33" r="BK142"/>
  <c r="BK95"/>
  <c i="8" r="J161"/>
  <c i="6" r="J127"/>
  <c i="4" r="J149"/>
  <c i="3" r="BK122"/>
  <c i="2" r="J160"/>
  <c i="31" r="J178"/>
  <c i="30" r="BK133"/>
  <c i="28" r="J326"/>
  <c r="BK277"/>
  <c i="27" r="BK97"/>
  <c i="24" r="J201"/>
  <c i="22" r="BK430"/>
  <c r="BK298"/>
  <c i="20" r="J126"/>
  <c i="18" r="BK115"/>
  <c i="17" r="J270"/>
  <c i="16" r="BK262"/>
  <c r="BK132"/>
  <c i="11" r="J248"/>
  <c r="BK100"/>
  <c i="7" r="J180"/>
  <c i="34" r="F41"/>
  <c i="19" r="J194"/>
  <c i="16" r="BK264"/>
  <c i="15" r="BK224"/>
  <c i="9" r="J172"/>
  <c i="6" r="BK207"/>
  <c i="3" r="BK231"/>
  <c i="30" r="J150"/>
  <c i="25" r="BK100"/>
  <c i="24" r="J314"/>
  <c i="21" r="J192"/>
  <c i="20" r="BK143"/>
  <c i="19" r="BK142"/>
  <c i="15" r="BK207"/>
  <c i="11" r="J261"/>
  <c i="10" r="BK229"/>
  <c i="7" r="J221"/>
  <c r="BK105"/>
  <c i="3" r="BK244"/>
  <c i="2" r="J224"/>
  <c i="33" r="BK147"/>
  <c i="29" r="J144"/>
  <c i="28" r="J108"/>
  <c i="24" r="J336"/>
  <c r="BK125"/>
  <c i="22" r="J174"/>
  <c i="20" r="J128"/>
  <c i="18" r="J123"/>
  <c i="16" r="J273"/>
  <c i="15" r="BK274"/>
  <c i="10" r="BK106"/>
  <c i="6" r="J148"/>
  <c i="3" r="J277"/>
  <c i="2" r="BK183"/>
  <c i="34" r="J184"/>
  <c r="J168"/>
  <c r="BK122"/>
  <c r="J100"/>
  <c i="30" r="BK117"/>
  <c i="28" r="BK290"/>
  <c r="J169"/>
  <c i="26" r="J241"/>
  <c i="24" r="J464"/>
  <c i="6" r="BK204"/>
  <c i="35" r="F36"/>
  <c i="30" r="BK163"/>
  <c i="28" r="J261"/>
  <c i="26" r="BK277"/>
  <c i="24" r="BK416"/>
  <c i="22" r="J292"/>
  <c i="19" r="J165"/>
  <c i="17" r="J319"/>
  <c i="16" r="BK214"/>
  <c i="14" r="J144"/>
  <c i="11" r="J263"/>
  <c i="9" r="BK216"/>
  <c i="3" r="J262"/>
  <c i="31" r="J117"/>
  <c i="12" r="BK117"/>
  <c i="10" r="J173"/>
  <c i="7" r="BK149"/>
  <c i="4" r="BK218"/>
  <c i="3" r="BK291"/>
  <c i="31" r="J126"/>
  <c i="24" r="J502"/>
  <c r="BK259"/>
  <c i="22" r="BK292"/>
  <c i="19" r="BK280"/>
  <c i="17" r="J277"/>
  <c i="16" r="J127"/>
  <c i="14" r="BK120"/>
  <c i="11" r="BK242"/>
  <c r="J100"/>
  <c i="7" r="BK246"/>
  <c i="6" r="BK238"/>
  <c i="2" r="BK171"/>
  <c i="31" r="J122"/>
  <c i="7" r="BK290"/>
  <c i="6" r="BK275"/>
  <c r="J175"/>
  <c i="3" r="BK189"/>
  <c i="33" r="BK117"/>
  <c i="9" r="BK212"/>
  <c i="7" r="BK238"/>
  <c i="4" r="J100"/>
  <c i="31" r="BK122"/>
  <c i="28" r="J299"/>
  <c i="27" r="J97"/>
  <c i="26" r="J188"/>
  <c i="24" r="J445"/>
  <c r="J187"/>
  <c i="22" r="J256"/>
  <c i="19" r="J207"/>
  <c i="15" r="J274"/>
  <c i="16" r="J173"/>
  <c i="14" r="BK158"/>
  <c i="11" r="BK192"/>
  <c r="BK127"/>
  <c i="9" r="J123"/>
  <c i="7" r="BK177"/>
  <c i="6" r="BK116"/>
  <c i="4" r="J126"/>
  <c i="2" r="BK199"/>
  <c i="32" r="BK178"/>
  <c i="30" r="BK95"/>
  <c i="25" r="BK95"/>
  <c i="24" r="BK356"/>
  <c i="19" r="BK264"/>
  <c i="17" r="J335"/>
  <c i="16" r="J296"/>
  <c r="BK164"/>
  <c i="14" r="BK112"/>
  <c i="10" r="BK206"/>
  <c i="9" r="BK141"/>
  <c i="7" r="BK203"/>
  <c i="6" r="BK163"/>
  <c i="3" r="BK350"/>
  <c i="2" r="BK214"/>
  <c i="30" r="J133"/>
  <c i="28" r="BK108"/>
  <c i="26" r="BK154"/>
  <c i="24" r="J306"/>
  <c i="22" r="J302"/>
  <c i="21" r="BK179"/>
  <c i="18" r="BK138"/>
  <c i="17" r="J254"/>
  <c i="16" r="J324"/>
  <c i="24" r="BK340"/>
  <c i="22" r="J411"/>
  <c i="6" r="BK109"/>
  <c i="3" r="J166"/>
  <c i="2" r="J130"/>
  <c i="28" r="BK360"/>
  <c i="24" r="BK502"/>
  <c r="BK109"/>
  <c i="22" r="J328"/>
  <c i="20" r="BK115"/>
  <c i="17" r="BK313"/>
  <c r="BK262"/>
  <c i="16" r="BK124"/>
  <c i="13" r="BK143"/>
  <c i="11" r="J188"/>
  <c i="7" r="BK258"/>
  <c i="3" r="BK361"/>
  <c i="33" r="J105"/>
  <c i="30" r="J184"/>
  <c i="28" r="BK169"/>
  <c i="26" r="J200"/>
  <c i="24" r="BK497"/>
  <c r="BK371"/>
  <c i="23" r="BK102"/>
  <c i="22" r="J153"/>
  <c i="19" r="J220"/>
  <c i="16" r="J191"/>
  <c i="15" r="J133"/>
  <c i="9" r="BK176"/>
  <c i="6" r="J294"/>
  <c r="BK119"/>
  <c i="30" r="J155"/>
  <c i="28" r="J290"/>
  <c i="24" r="BK451"/>
  <c r="J323"/>
  <c i="22" r="J306"/>
  <c r="J161"/>
  <c i="20" r="BK131"/>
  <c i="18" r="BK98"/>
  <c i="16" r="J154"/>
  <c i="15" r="J212"/>
  <c r="J110"/>
  <c i="11" r="J140"/>
  <c i="7" r="J278"/>
  <c r="J177"/>
  <c i="4" r="J173"/>
  <c i="3" r="BK195"/>
  <c i="2" r="J250"/>
  <c r="J183"/>
  <c i="32" r="BK184"/>
  <c i="29" r="J140"/>
  <c i="28" r="BK141"/>
  <c i="26" r="J194"/>
  <c i="24" r="BK277"/>
  <c i="22" r="J403"/>
  <c i="21" r="BK234"/>
  <c i="20" r="BK113"/>
  <c i="17" r="BK280"/>
  <c i="16" r="J164"/>
  <c i="15" r="BK248"/>
  <c i="11" r="J195"/>
  <c i="9" r="BK128"/>
  <c i="5" r="BK163"/>
  <c i="3" r="BK109"/>
  <c i="34" r="J194"/>
  <c r="BK178"/>
  <c r="J163"/>
  <c r="BK133"/>
  <c r="J117"/>
  <c r="BK95"/>
  <c i="28" r="J360"/>
  <c r="J284"/>
  <c r="BK157"/>
  <c i="26" r="BK221"/>
  <c r="BK116"/>
  <c i="24" r="J426"/>
  <c i="8" r="J120"/>
  <c i="6" r="BK160"/>
  <c i="2" r="BK113"/>
  <c i="32" r="BK122"/>
  <c i="30" r="J189"/>
  <c i="29" r="BK100"/>
  <c i="26" r="BK319"/>
  <c r="BK188"/>
  <c i="24" r="BK172"/>
  <c i="22" r="J298"/>
  <c i="19" r="BK277"/>
  <c i="17" r="BK227"/>
  <c i="16" r="BK154"/>
  <c i="12" r="J137"/>
  <c i="10" r="J220"/>
  <c i="7" r="J256"/>
  <c i="6" r="J251"/>
  <c i="4" r="BK212"/>
  <c i="3" r="J128"/>
  <c i="32" r="J122"/>
  <c i="26" r="BK251"/>
  <c i="24" r="BK508"/>
  <c r="BK439"/>
  <c i="22" r="BK306"/>
  <c r="J223"/>
  <c i="20" r="J150"/>
  <c r="J122"/>
  <c i="19" r="BK207"/>
  <c i="17" r="BK290"/>
  <c r="J248"/>
  <c i="16" r="BK315"/>
  <c r="BK202"/>
  <c r="J111"/>
  <c i="14" r="BK153"/>
  <c i="13" r="J133"/>
  <c i="11" r="J185"/>
  <c i="10" r="BK149"/>
  <c i="7" r="J136"/>
  <c i="6" r="J109"/>
  <c i="4" r="J170"/>
  <c i="3" r="J233"/>
  <c i="29" r="J100"/>
  <c i="24" r="BK519"/>
  <c r="BK323"/>
  <c r="BK254"/>
  <c i="22" r="J322"/>
  <c i="21" r="BK144"/>
  <c i="17" r="BK297"/>
  <c r="BK141"/>
  <c i="15" r="J149"/>
  <c i="14" r="BK100"/>
  <c i="11" r="J270"/>
  <c r="BK190"/>
  <c i="10" r="J115"/>
  <c i="7" r="BK217"/>
  <c i="4" r="BK177"/>
  <c i="34" l="1" r="R94"/>
  <c r="T94"/>
  <c r="T93"/>
  <c r="P154"/>
  <c r="T154"/>
  <c r="R154"/>
  <c r="P94"/>
  <c r="P93"/>
  <c i="1" r="AU106"/>
  <c i="6" r="T105"/>
  <c i="22" r="R222"/>
  <c i="3" r="T252"/>
  <c i="4" r="T208"/>
  <c i="5" r="P96"/>
  <c r="P95"/>
  <c r="P94"/>
  <c i="1" r="AU62"/>
  <c i="8" r="T149"/>
  <c r="T148"/>
  <c i="10" r="T126"/>
  <c r="P205"/>
  <c i="11" r="T99"/>
  <c r="P163"/>
  <c r="P266"/>
  <c i="12" r="P95"/>
  <c r="P94"/>
  <c r="P93"/>
  <c i="1" r="AU70"/>
  <c i="13" r="T98"/>
  <c i="15" r="BK263"/>
  <c r="J263"/>
  <c r="J72"/>
  <c i="16" r="BK163"/>
  <c r="J163"/>
  <c r="J71"/>
  <c r="T229"/>
  <c r="BK277"/>
  <c r="J277"/>
  <c r="J78"/>
  <c r="R338"/>
  <c r="R337"/>
  <c i="19" r="T133"/>
  <c r="R199"/>
  <c i="21" r="T152"/>
  <c i="22" r="T138"/>
  <c r="R244"/>
  <c r="P364"/>
  <c i="23" r="R94"/>
  <c r="R93"/>
  <c i="24" r="R200"/>
  <c r="BK486"/>
  <c r="J486"/>
  <c r="J81"/>
  <c i="26" r="BK158"/>
  <c r="J158"/>
  <c r="J71"/>
  <c r="P244"/>
  <c i="27" r="BK96"/>
  <c r="BK95"/>
  <c r="J95"/>
  <c r="J68"/>
  <c i="28" r="T140"/>
  <c r="BK323"/>
  <c i="30" r="T94"/>
  <c i="32" r="E79"/>
  <c i="3" r="T276"/>
  <c i="6" r="BK221"/>
  <c r="J221"/>
  <c r="J77"/>
  <c i="7" r="R100"/>
  <c r="BK196"/>
  <c r="J196"/>
  <c r="J71"/>
  <c i="9" r="P205"/>
  <c i="10" r="T205"/>
  <c i="11" r="T197"/>
  <c i="13" r="BK98"/>
  <c r="R163"/>
  <c i="14" r="T134"/>
  <c r="T133"/>
  <c r="T97"/>
  <c i="15" r="P195"/>
  <c r="R263"/>
  <c i="16" r="P107"/>
  <c r="T158"/>
  <c r="R229"/>
  <c r="P277"/>
  <c r="BK338"/>
  <c r="J338"/>
  <c r="J81"/>
  <c i="17" r="BK194"/>
  <c r="J194"/>
  <c r="J70"/>
  <c r="P250"/>
  <c i="18" r="BK122"/>
  <c r="J122"/>
  <c r="J71"/>
  <c i="19" r="P176"/>
  <c r="P199"/>
  <c r="T263"/>
  <c r="T262"/>
  <c i="20" r="P121"/>
  <c r="P96"/>
  <c r="BK130"/>
  <c r="J130"/>
  <c r="J70"/>
  <c r="T130"/>
  <c r="P145"/>
  <c i="21" r="P152"/>
  <c i="22" r="T173"/>
  <c r="T268"/>
  <c r="P422"/>
  <c i="24" r="T200"/>
  <c r="R276"/>
  <c r="T430"/>
  <c i="26" r="T158"/>
  <c r="BK307"/>
  <c r="J307"/>
  <c r="J78"/>
  <c i="29" r="BK96"/>
  <c r="J96"/>
  <c r="J68"/>
  <c i="30" r="R154"/>
  <c i="32" r="P94"/>
  <c i="3" r="R235"/>
  <c i="4" r="T99"/>
  <c i="6" r="T211"/>
  <c r="T183"/>
  <c r="BK288"/>
  <c r="J288"/>
  <c r="J79"/>
  <c i="7" r="T176"/>
  <c r="R196"/>
  <c r="R293"/>
  <c i="10" r="P131"/>
  <c i="11" r="R99"/>
  <c r="R163"/>
  <c i="13" r="P98"/>
  <c r="T163"/>
  <c i="15" r="P99"/>
  <c i="16" r="BK158"/>
  <c r="J158"/>
  <c r="J70"/>
  <c r="BK239"/>
  <c r="J239"/>
  <c r="J77"/>
  <c r="R305"/>
  <c i="17" r="R100"/>
  <c r="BK220"/>
  <c r="J220"/>
  <c r="J71"/>
  <c r="R220"/>
  <c r="P226"/>
  <c r="BK334"/>
  <c r="J334"/>
  <c r="J74"/>
  <c i="18" r="R122"/>
  <c r="R121"/>
  <c i="21" r="R230"/>
  <c i="22" r="T364"/>
  <c i="23" r="P94"/>
  <c r="P93"/>
  <c i="1" r="AU86"/>
  <c i="24" r="BK151"/>
  <c r="J151"/>
  <c r="J70"/>
  <c r="BK253"/>
  <c r="J253"/>
  <c r="J72"/>
  <c i="26" r="BK115"/>
  <c r="J115"/>
  <c r="J70"/>
  <c r="R244"/>
  <c i="27" r="P96"/>
  <c r="P95"/>
  <c r="P94"/>
  <c i="1" r="AU92"/>
  <c i="28" r="BK173"/>
  <c r="J173"/>
  <c r="J71"/>
  <c r="P227"/>
  <c r="R276"/>
  <c r="P348"/>
  <c i="30" r="P154"/>
  <c i="31" r="R154"/>
  <c i="33" r="BE142"/>
  <c i="3" r="P108"/>
  <c r="R252"/>
  <c i="4" r="P169"/>
  <c i="6" r="R178"/>
  <c r="R150"/>
  <c i="8" r="T97"/>
  <c r="T96"/>
  <c r="T95"/>
  <c i="9" r="BK205"/>
  <c r="J205"/>
  <c r="J71"/>
  <c i="10" r="T131"/>
  <c i="24" r="P305"/>
  <c r="P524"/>
  <c i="26" r="P158"/>
  <c r="T244"/>
  <c i="28" r="P173"/>
  <c r="R227"/>
  <c r="P298"/>
  <c r="T323"/>
  <c i="29" r="T96"/>
  <c i="30" r="BK154"/>
  <c r="J154"/>
  <c r="J69"/>
  <c i="32" r="T94"/>
  <c i="33" r="P94"/>
  <c r="BK136"/>
  <c r="J136"/>
  <c r="J69"/>
  <c r="P136"/>
  <c r="T136"/>
  <c i="2" r="P187"/>
  <c i="3" r="P230"/>
  <c r="BK322"/>
  <c r="J322"/>
  <c r="J80"/>
  <c i="4" r="P99"/>
  <c i="6" r="P211"/>
  <c r="P183"/>
  <c r="R288"/>
  <c r="R260"/>
  <c i="7" r="P100"/>
  <c r="T202"/>
  <c i="9" r="T171"/>
  <c i="10" r="BK126"/>
  <c r="J126"/>
  <c r="J70"/>
  <c i="11" r="R197"/>
  <c i="13" r="BK163"/>
  <c r="J163"/>
  <c r="J71"/>
  <c i="15" r="R99"/>
  <c r="R254"/>
  <c i="16" r="T107"/>
  <c r="R158"/>
  <c r="T239"/>
  <c r="T338"/>
  <c r="T337"/>
  <c i="17" r="R194"/>
  <c i="20" r="BK121"/>
  <c r="J121"/>
  <c r="J69"/>
  <c r="R121"/>
  <c r="R96"/>
  <c r="R130"/>
  <c r="T145"/>
  <c i="21" r="T95"/>
  <c i="22" r="R173"/>
  <c r="T244"/>
  <c r="R364"/>
  <c i="24" r="BK305"/>
  <c r="J305"/>
  <c r="J78"/>
  <c i="26" r="P178"/>
  <c r="T307"/>
  <c i="27" r="T96"/>
  <c r="T95"/>
  <c r="T94"/>
  <c i="28" r="P140"/>
  <c r="P107"/>
  <c r="P250"/>
  <c r="R298"/>
  <c i="32" r="P154"/>
  <c i="33" r="F90"/>
  <c i="2" r="R187"/>
  <c i="3" r="BK159"/>
  <c r="J159"/>
  <c r="J70"/>
  <c r="T230"/>
  <c r="R322"/>
  <c i="6" r="T178"/>
  <c r="T150"/>
  <c r="T104"/>
  <c r="T221"/>
  <c i="7" r="T100"/>
  <c i="9" r="P98"/>
  <c r="T205"/>
  <c i="10" r="R102"/>
  <c r="R205"/>
  <c i="11" r="P99"/>
  <c r="P175"/>
  <c r="R266"/>
  <c i="14" r="BK134"/>
  <c r="J134"/>
  <c r="J73"/>
  <c i="15" r="BK195"/>
  <c r="J195"/>
  <c r="J70"/>
  <c r="T263"/>
  <c i="16" r="T163"/>
  <c r="P239"/>
  <c r="P238"/>
  <c r="P305"/>
  <c i="18" r="R97"/>
  <c r="R96"/>
  <c r="R95"/>
  <c i="19" r="BK176"/>
  <c r="J176"/>
  <c r="J71"/>
  <c r="R263"/>
  <c r="R262"/>
  <c i="20" r="P130"/>
  <c r="R145"/>
  <c i="21" r="P230"/>
  <c i="22" r="R138"/>
  <c r="R108"/>
  <c r="BK364"/>
  <c r="J364"/>
  <c r="J81"/>
  <c i="24" r="P151"/>
  <c r="R253"/>
  <c r="BK276"/>
  <c r="J276"/>
  <c r="J75"/>
  <c r="P430"/>
  <c i="25" r="P94"/>
  <c r="P93"/>
  <c i="1" r="AU89"/>
  <c i="26" r="T178"/>
  <c i="28" r="R173"/>
  <c r="T227"/>
  <c r="BK250"/>
  <c r="J250"/>
  <c r="J75"/>
  <c r="BK298"/>
  <c r="J298"/>
  <c r="J78"/>
  <c r="BK348"/>
  <c r="J348"/>
  <c r="J81"/>
  <c i="29" r="T134"/>
  <c r="T133"/>
  <c i="33" r="BK94"/>
  <c r="BK93"/>
  <c r="J93"/>
  <c r="T94"/>
  <c r="T93"/>
  <c r="R136"/>
  <c i="3" r="P252"/>
  <c i="6" r="P288"/>
  <c r="P260"/>
  <c i="7" r="T226"/>
  <c i="10" r="BK131"/>
  <c r="J131"/>
  <c r="J71"/>
  <c r="P177"/>
  <c r="P176"/>
  <c i="14" r="P134"/>
  <c r="P133"/>
  <c r="P97"/>
  <c i="1" r="AU73"/>
  <c i="16" r="R163"/>
  <c r="P229"/>
  <c r="BK305"/>
  <c r="J305"/>
  <c r="J79"/>
  <c i="17" r="P100"/>
  <c r="R250"/>
  <c i="19" r="BK133"/>
  <c r="J133"/>
  <c r="J70"/>
  <c r="BK225"/>
  <c r="J225"/>
  <c r="J76"/>
  <c i="21" r="BK230"/>
  <c r="J230"/>
  <c r="J70"/>
  <c i="22" r="P337"/>
  <c i="24" r="T151"/>
  <c r="R430"/>
  <c i="26" r="R158"/>
  <c r="R307"/>
  <c i="28" r="R140"/>
  <c r="R107"/>
  <c r="T276"/>
  <c r="R348"/>
  <c i="29" r="BK134"/>
  <c r="J134"/>
  <c r="J71"/>
  <c i="30" r="R94"/>
  <c r="R93"/>
  <c i="31" r="T154"/>
  <c i="33" r="BE137"/>
  <c i="2" r="T97"/>
  <c i="4" r="BK208"/>
  <c r="J208"/>
  <c r="J72"/>
  <c i="6" r="R221"/>
  <c i="7" r="R202"/>
  <c i="9" r="BK171"/>
  <c r="J171"/>
  <c r="J70"/>
  <c i="10" r="BK102"/>
  <c r="J102"/>
  <c r="J69"/>
  <c r="BK205"/>
  <c r="J205"/>
  <c r="J76"/>
  <c i="11" r="T175"/>
  <c i="12" r="R95"/>
  <c r="R94"/>
  <c r="R93"/>
  <c i="13" r="R98"/>
  <c r="P163"/>
  <c i="15" r="T195"/>
  <c i="16" r="BK193"/>
  <c r="J193"/>
  <c r="J73"/>
  <c r="R239"/>
  <c i="17" r="T194"/>
  <c r="P220"/>
  <c r="T220"/>
  <c r="R226"/>
  <c r="T334"/>
  <c i="18" r="P97"/>
  <c r="P122"/>
  <c r="P121"/>
  <c i="19" r="T176"/>
  <c r="T199"/>
  <c r="BK263"/>
  <c r="J263"/>
  <c r="J78"/>
  <c i="20" r="T121"/>
  <c r="T96"/>
  <c r="T95"/>
  <c r="BK145"/>
  <c r="J145"/>
  <c r="J71"/>
  <c i="21" r="T230"/>
  <c i="22" r="BK173"/>
  <c r="J173"/>
  <c r="J71"/>
  <c r="BK244"/>
  <c r="J244"/>
  <c r="J75"/>
  <c i="24" r="P200"/>
  <c r="R486"/>
  <c i="26" r="BK178"/>
  <c r="J178"/>
  <c r="J74"/>
  <c r="P307"/>
  <c i="27" r="R96"/>
  <c r="R95"/>
  <c r="R94"/>
  <c i="28" r="BK227"/>
  <c r="J227"/>
  <c r="J72"/>
  <c r="P276"/>
  <c r="R323"/>
  <c r="R322"/>
  <c i="29" r="R96"/>
  <c i="31" r="R94"/>
  <c r="R93"/>
  <c i="32" r="BK154"/>
  <c r="J154"/>
  <c r="J69"/>
  <c i="33" r="BE168"/>
  <c i="3" r="T108"/>
  <c r="T235"/>
  <c i="4" r="R99"/>
  <c i="6" r="R211"/>
  <c r="R183"/>
  <c r="T288"/>
  <c r="T260"/>
  <c i="7" r="BK176"/>
  <c r="J176"/>
  <c r="J70"/>
  <c i="8" r="P97"/>
  <c i="9" r="BK98"/>
  <c r="R205"/>
  <c i="10" r="R167"/>
  <c i="30" r="BK94"/>
  <c r="BK93"/>
  <c r="J93"/>
  <c i="32" r="BK94"/>
  <c r="J94"/>
  <c r="J68"/>
  <c i="33" r="R94"/>
  <c r="R93"/>
  <c i="2" r="T187"/>
  <c i="3" r="R108"/>
  <c r="R230"/>
  <c r="R198"/>
  <c r="T322"/>
  <c i="4" r="R208"/>
  <c i="6" r="P221"/>
  <c i="7" r="R176"/>
  <c r="P196"/>
  <c r="BK293"/>
  <c r="J293"/>
  <c r="J74"/>
  <c i="8" r="P149"/>
  <c r="P148"/>
  <c i="9" r="R171"/>
  <c i="10" r="P126"/>
  <c i="11" r="BK163"/>
  <c r="J163"/>
  <c r="J70"/>
  <c r="T163"/>
  <c r="BK266"/>
  <c r="J266"/>
  <c r="J73"/>
  <c i="12" r="T95"/>
  <c r="T94"/>
  <c r="T93"/>
  <c i="13" r="BK132"/>
  <c r="J132"/>
  <c r="J70"/>
  <c i="16" r="P163"/>
  <c r="BK229"/>
  <c r="J229"/>
  <c r="J74"/>
  <c r="T277"/>
  <c i="19" r="R176"/>
  <c r="R225"/>
  <c i="21" r="R152"/>
  <c i="22" r="BK138"/>
  <c r="J138"/>
  <c r="J70"/>
  <c r="P244"/>
  <c r="BK337"/>
  <c r="J337"/>
  <c r="J79"/>
  <c r="R422"/>
  <c i="24" r="R305"/>
  <c r="BK524"/>
  <c r="J524"/>
  <c r="J82"/>
  <c i="26" r="BK244"/>
  <c r="J244"/>
  <c r="J76"/>
  <c i="28" r="T250"/>
  <c r="T298"/>
  <c i="32" r="R154"/>
  <c i="34" r="BK154"/>
  <c r="J154"/>
  <c r="J69"/>
  <c i="3" r="BK108"/>
  <c r="J108"/>
  <c r="J69"/>
  <c r="P276"/>
  <c i="4" r="P208"/>
  <c i="7" r="BK226"/>
  <c r="J226"/>
  <c r="J73"/>
  <c i="8" r="BK97"/>
  <c r="J97"/>
  <c r="J69"/>
  <c i="9" r="T98"/>
  <c r="T97"/>
  <c r="T96"/>
  <c i="10" r="BK177"/>
  <c r="BK176"/>
  <c r="J176"/>
  <c r="J74"/>
  <c r="R177"/>
  <c r="R176"/>
  <c i="11" r="P197"/>
  <c i="15" r="BK99"/>
  <c r="J99"/>
  <c r="J69"/>
  <c r="BK254"/>
  <c r="J254"/>
  <c r="J71"/>
  <c i="16" r="BK107"/>
  <c r="J107"/>
  <c r="J69"/>
  <c r="T193"/>
  <c r="T305"/>
  <c i="17" r="T100"/>
  <c r="T250"/>
  <c i="21" r="BK152"/>
  <c r="J152"/>
  <c r="J69"/>
  <c i="22" r="P138"/>
  <c r="P268"/>
  <c r="BK422"/>
  <c r="J422"/>
  <c r="J82"/>
  <c i="23" r="T94"/>
  <c r="T93"/>
  <c i="24" r="T305"/>
  <c r="T524"/>
  <c i="25" r="R94"/>
  <c r="R93"/>
  <c i="26" r="T115"/>
  <c r="T104"/>
  <c i="28" r="R250"/>
  <c r="P323"/>
  <c r="P322"/>
  <c i="29" r="R134"/>
  <c r="R133"/>
  <c i="30" r="P94"/>
  <c r="P93"/>
  <c i="1" r="AU98"/>
  <c i="31" r="BK154"/>
  <c r="J154"/>
  <c r="J69"/>
  <c i="2" r="BK187"/>
  <c r="J187"/>
  <c r="J70"/>
  <c i="3" r="BK235"/>
  <c r="J235"/>
  <c r="J75"/>
  <c r="P322"/>
  <c i="4" r="BK99"/>
  <c r="J99"/>
  <c r="J69"/>
  <c i="5" r="R96"/>
  <c r="R95"/>
  <c r="R94"/>
  <c i="6" r="BK211"/>
  <c r="J211"/>
  <c r="J74"/>
  <c i="7" r="BK100"/>
  <c r="BK99"/>
  <c r="BK98"/>
  <c r="J98"/>
  <c r="BK202"/>
  <c r="J202"/>
  <c r="J72"/>
  <c r="T293"/>
  <c i="8" r="R97"/>
  <c i="10" r="P167"/>
  <c i="11" r="BK99"/>
  <c r="J99"/>
  <c r="J69"/>
  <c r="BK175"/>
  <c r="J175"/>
  <c r="J71"/>
  <c r="T266"/>
  <c i="13" r="T132"/>
  <c i="15" r="R195"/>
  <c r="T254"/>
  <c i="16" r="P193"/>
  <c r="R277"/>
  <c r="P338"/>
  <c r="P337"/>
  <c i="19" r="R133"/>
  <c r="R104"/>
  <c r="R103"/>
  <c r="R102"/>
  <c r="BK199"/>
  <c r="J199"/>
  <c r="J74"/>
  <c r="P263"/>
  <c r="P262"/>
  <c i="21" r="P95"/>
  <c r="P94"/>
  <c i="1" r="AU83"/>
  <c i="22" r="R268"/>
  <c r="T422"/>
  <c i="24" r="R151"/>
  <c r="R108"/>
  <c r="T253"/>
  <c r="P276"/>
  <c r="T486"/>
  <c r="T482"/>
  <c i="25" r="BK94"/>
  <c r="J94"/>
  <c r="J68"/>
  <c i="26" r="R178"/>
  <c i="29" r="P96"/>
  <c i="30" r="T154"/>
  <c i="32" r="T154"/>
  <c i="2" r="R97"/>
  <c r="R96"/>
  <c r="R95"/>
  <c i="3" r="BK276"/>
  <c r="J276"/>
  <c r="J79"/>
  <c i="4" r="T169"/>
  <c i="5" r="T96"/>
  <c r="T95"/>
  <c r="T94"/>
  <c i="6" r="BK178"/>
  <c r="J178"/>
  <c r="J72"/>
  <c i="7" r="R226"/>
  <c i="10" r="R131"/>
  <c i="11" r="R175"/>
  <c i="13" r="R132"/>
  <c i="15" r="P263"/>
  <c i="16" r="R107"/>
  <c r="P158"/>
  <c i="17" r="BK100"/>
  <c r="J100"/>
  <c r="J69"/>
  <c r="BK250"/>
  <c r="J250"/>
  <c r="J73"/>
  <c r="R334"/>
  <c i="18" r="BK97"/>
  <c r="T122"/>
  <c r="T121"/>
  <c i="19" r="T225"/>
  <c i="21" r="R95"/>
  <c r="R94"/>
  <c i="22" r="P173"/>
  <c r="BK268"/>
  <c r="J268"/>
  <c r="J78"/>
  <c r="T337"/>
  <c i="23" r="BK94"/>
  <c r="J94"/>
  <c r="J68"/>
  <c i="24" r="P253"/>
  <c r="T276"/>
  <c r="BK430"/>
  <c r="J430"/>
  <c r="J79"/>
  <c r="R524"/>
  <c i="25" r="T94"/>
  <c r="T93"/>
  <c i="26" r="R115"/>
  <c r="R104"/>
  <c i="28" r="BK140"/>
  <c r="J140"/>
  <c r="J70"/>
  <c r="BK276"/>
  <c r="J276"/>
  <c r="J77"/>
  <c r="T348"/>
  <c i="31" r="BK94"/>
  <c r="J94"/>
  <c r="J68"/>
  <c i="34" r="BK94"/>
  <c r="BK93"/>
  <c r="J93"/>
  <c r="J67"/>
  <c i="2" r="BK97"/>
  <c i="3" r="P159"/>
  <c r="BK230"/>
  <c r="J230"/>
  <c r="J74"/>
  <c r="BK252"/>
  <c r="J252"/>
  <c r="J76"/>
  <c i="4" r="R169"/>
  <c i="7" r="P176"/>
  <c r="T196"/>
  <c r="P293"/>
  <c i="8" r="BK149"/>
  <c r="J149"/>
  <c r="J71"/>
  <c i="9" r="R98"/>
  <c r="R97"/>
  <c r="R96"/>
  <c i="10" r="R126"/>
  <c r="T177"/>
  <c r="T176"/>
  <c i="11" r="BK197"/>
  <c r="J197"/>
  <c r="J72"/>
  <c i="12" r="BK95"/>
  <c r="J95"/>
  <c r="J69"/>
  <c i="13" r="P132"/>
  <c i="14" r="R134"/>
  <c r="R133"/>
  <c r="R97"/>
  <c i="15" r="T99"/>
  <c r="T98"/>
  <c r="T97"/>
  <c r="P254"/>
  <c i="16" r="R193"/>
  <c i="17" r="P194"/>
  <c r="BK226"/>
  <c r="J226"/>
  <c r="J72"/>
  <c r="T226"/>
  <c r="P334"/>
  <c i="18" r="T97"/>
  <c r="T96"/>
  <c r="T95"/>
  <c i="19" r="P133"/>
  <c r="P104"/>
  <c r="P103"/>
  <c r="P102"/>
  <c i="1" r="AU81"/>
  <c i="19" r="P225"/>
  <c i="21" r="BK95"/>
  <c r="J95"/>
  <c r="J68"/>
  <c i="22" r="R337"/>
  <c i="24" r="BK200"/>
  <c r="J200"/>
  <c r="J71"/>
  <c r="P486"/>
  <c r="P482"/>
  <c i="26" r="P115"/>
  <c r="P104"/>
  <c i="28" r="T173"/>
  <c i="29" r="P134"/>
  <c r="P133"/>
  <c i="31" r="P94"/>
  <c i="3" r="R159"/>
  <c r="P235"/>
  <c i="4" r="BK169"/>
  <c r="J169"/>
  <c r="J70"/>
  <c i="6" r="P178"/>
  <c r="P150"/>
  <c r="P104"/>
  <c i="7" r="P226"/>
  <c i="8" r="R149"/>
  <c r="R148"/>
  <c i="10" r="T102"/>
  <c r="T101"/>
  <c r="T100"/>
  <c r="T167"/>
  <c i="31" r="P154"/>
  <c i="32" r="R94"/>
  <c r="R93"/>
  <c i="2" r="P97"/>
  <c r="P96"/>
  <c r="P95"/>
  <c i="1" r="AU58"/>
  <c i="3" r="T159"/>
  <c r="R276"/>
  <c r="R275"/>
  <c i="5" r="BK96"/>
  <c r="J96"/>
  <c r="J69"/>
  <c i="7" r="P202"/>
  <c i="9" r="P171"/>
  <c i="10" r="P102"/>
  <c r="P101"/>
  <c r="P100"/>
  <c i="1" r="AU68"/>
  <c i="10" r="BK167"/>
  <c r="J167"/>
  <c r="J72"/>
  <c i="31" r="T94"/>
  <c r="T93"/>
  <c i="32" r="BE133"/>
  <c i="2" r="BE149"/>
  <c r="BE183"/>
  <c i="3" r="BE204"/>
  <c i="6" r="E52"/>
  <c r="BE130"/>
  <c r="BE181"/>
  <c r="BE204"/>
  <c r="BE230"/>
  <c r="BE256"/>
  <c r="BE261"/>
  <c i="7" r="BE133"/>
  <c r="BE188"/>
  <c r="BE219"/>
  <c r="BE230"/>
  <c r="BE248"/>
  <c r="BE256"/>
  <c i="8" r="BE98"/>
  <c i="9" r="E52"/>
  <c r="BE99"/>
  <c r="BE172"/>
  <c i="10" r="BE109"/>
  <c r="BE120"/>
  <c r="BE127"/>
  <c r="BE132"/>
  <c r="BE173"/>
  <c r="BE192"/>
  <c r="BK172"/>
  <c r="J172"/>
  <c r="J73"/>
  <c i="11" r="E52"/>
  <c r="BE232"/>
  <c i="12" r="J90"/>
  <c r="BE100"/>
  <c i="13" r="J60"/>
  <c r="BE122"/>
  <c r="BE174"/>
  <c i="14" r="F63"/>
  <c r="BE127"/>
  <c r="BK129"/>
  <c r="J129"/>
  <c r="J71"/>
  <c i="15" r="F63"/>
  <c r="BE100"/>
  <c r="BE173"/>
  <c i="16" r="E52"/>
  <c r="BE132"/>
  <c r="BE146"/>
  <c r="BE194"/>
  <c r="BE204"/>
  <c r="BE214"/>
  <c i="17" r="J60"/>
  <c r="BE127"/>
  <c r="BE210"/>
  <c r="BE224"/>
  <c r="BE307"/>
  <c i="19" r="BE105"/>
  <c r="BE115"/>
  <c r="BE277"/>
  <c i="21" r="BE148"/>
  <c r="BE234"/>
  <c i="22" r="BE109"/>
  <c r="BE153"/>
  <c r="BE216"/>
  <c r="BE251"/>
  <c r="BE328"/>
  <c r="BK238"/>
  <c r="J238"/>
  <c r="J74"/>
  <c i="23" r="E79"/>
  <c i="24" r="F103"/>
  <c r="BE167"/>
  <c r="BE244"/>
  <c r="BE271"/>
  <c r="BE314"/>
  <c r="BE350"/>
  <c r="BE376"/>
  <c r="BE391"/>
  <c r="BE395"/>
  <c r="BE431"/>
  <c r="BE451"/>
  <c r="BE464"/>
  <c r="BE466"/>
  <c r="BE512"/>
  <c i="25" r="E52"/>
  <c r="BE103"/>
  <c i="26" r="J96"/>
  <c r="BE148"/>
  <c i="28" r="J99"/>
  <c r="BE133"/>
  <c r="BE169"/>
  <c r="BE207"/>
  <c r="BE234"/>
  <c r="BE240"/>
  <c r="BE251"/>
  <c i="29" r="E81"/>
  <c i="30" r="BE95"/>
  <c r="BE133"/>
  <c i="31" r="BE105"/>
  <c i="1" r="BD106"/>
  <c i="2" r="F63"/>
  <c r="BE101"/>
  <c i="3" r="BE221"/>
  <c r="BE244"/>
  <c r="BE340"/>
  <c r="BE350"/>
  <c r="BE355"/>
  <c i="4" r="J91"/>
  <c r="BE129"/>
  <c r="BE215"/>
  <c i="5" r="BE100"/>
  <c r="BE153"/>
  <c r="BE173"/>
  <c i="6" r="J60"/>
  <c r="BE138"/>
  <c r="BE198"/>
  <c i="7" r="BE224"/>
  <c r="BE268"/>
  <c r="BE286"/>
  <c i="9" r="F93"/>
  <c i="10" r="F97"/>
  <c r="BE141"/>
  <c r="BE182"/>
  <c i="11" r="F94"/>
  <c r="BE127"/>
  <c r="BE172"/>
  <c r="BE188"/>
  <c r="BE204"/>
  <c r="BE251"/>
  <c r="BE256"/>
  <c i="12" r="E52"/>
  <c r="BE111"/>
  <c r="BE133"/>
  <c i="14" r="E52"/>
  <c r="J91"/>
  <c r="BE158"/>
  <c i="15" r="BE103"/>
  <c r="BE224"/>
  <c i="16" r="J99"/>
  <c r="BE114"/>
  <c r="BE118"/>
  <c r="BE135"/>
  <c r="BE154"/>
  <c r="BE240"/>
  <c r="BE242"/>
  <c r="BE248"/>
  <c r="BE306"/>
  <c r="BE339"/>
  <c r="BK190"/>
  <c r="J190"/>
  <c r="J72"/>
  <c i="17" r="F95"/>
  <c r="BE170"/>
  <c r="BE201"/>
  <c r="BE262"/>
  <c r="BE287"/>
  <c r="BE300"/>
  <c r="BE313"/>
  <c r="BE316"/>
  <c i="18" r="F63"/>
  <c i="19" r="F62"/>
  <c r="BE126"/>
  <c r="BE142"/>
  <c r="BE147"/>
  <c i="20" r="BE100"/>
  <c r="BE113"/>
  <c r="BE115"/>
  <c r="BE143"/>
  <c r="BE150"/>
  <c i="21" r="J60"/>
  <c r="F63"/>
  <c i="22" r="BE239"/>
  <c r="BE361"/>
  <c r="BE373"/>
  <c r="BE434"/>
  <c i="23" r="BE102"/>
  <c i="24" r="BE136"/>
  <c r="BE190"/>
  <c r="BE201"/>
  <c r="BE222"/>
  <c r="BE416"/>
  <c r="BE462"/>
  <c r="BE479"/>
  <c r="BE483"/>
  <c r="BE502"/>
  <c r="BE536"/>
  <c i="25" r="F63"/>
  <c r="BE95"/>
  <c i="26" r="BE105"/>
  <c r="BE188"/>
  <c r="BE194"/>
  <c r="BE209"/>
  <c r="BE221"/>
  <c r="BE241"/>
  <c r="BE254"/>
  <c r="BK172"/>
  <c r="J172"/>
  <c r="J73"/>
  <c i="27" r="J60"/>
  <c i="28" r="BE212"/>
  <c i="29" r="BE112"/>
  <c r="BE119"/>
  <c r="BE130"/>
  <c i="30" r="E79"/>
  <c r="BE189"/>
  <c r="BE194"/>
  <c i="32" r="BE194"/>
  <c i="3" r="BE122"/>
  <c r="BE162"/>
  <c r="BE189"/>
  <c r="BK198"/>
  <c r="J198"/>
  <c r="J73"/>
  <c i="4" r="E83"/>
  <c r="BE100"/>
  <c r="BE118"/>
  <c i="5" r="BE158"/>
  <c r="BE168"/>
  <c i="6" r="BE122"/>
  <c r="BE151"/>
  <c r="BE166"/>
  <c r="BE238"/>
  <c r="BE275"/>
  <c i="7" r="J60"/>
  <c i="8" r="BE106"/>
  <c i="9" r="BE107"/>
  <c r="BE212"/>
  <c i="10" r="BE163"/>
  <c i="11" r="BE110"/>
  <c r="BE239"/>
  <c r="BE261"/>
  <c i="13" r="BE127"/>
  <c i="14" r="BE115"/>
  <c i="15" r="BE167"/>
  <c r="BE218"/>
  <c r="BE259"/>
  <c r="BE267"/>
  <c r="BE274"/>
  <c i="16" r="BE199"/>
  <c r="BE257"/>
  <c r="BE264"/>
  <c r="BE273"/>
  <c i="17" r="BE198"/>
  <c r="BE238"/>
  <c r="BE290"/>
  <c r="BE292"/>
  <c r="BE310"/>
  <c r="BE338"/>
  <c i="18" r="E52"/>
  <c r="BE104"/>
  <c i="19" r="F63"/>
  <c r="BE183"/>
  <c r="BE194"/>
  <c r="BE272"/>
  <c i="21" r="BE166"/>
  <c i="22" r="BE131"/>
  <c r="BE313"/>
  <c r="BE333"/>
  <c r="BK222"/>
  <c r="J222"/>
  <c r="J72"/>
  <c r="BK255"/>
  <c r="J255"/>
  <c r="J76"/>
  <c i="24" r="BE109"/>
  <c r="BE254"/>
  <c r="BE340"/>
  <c r="BE445"/>
  <c r="BK270"/>
  <c r="J270"/>
  <c r="J74"/>
  <c i="25" r="BE100"/>
  <c i="26" r="F63"/>
  <c r="BE173"/>
  <c r="BE251"/>
  <c r="BE299"/>
  <c i="27" r="BE102"/>
  <c i="28" r="BE161"/>
  <c r="BE284"/>
  <c r="BE290"/>
  <c r="BE336"/>
  <c i="29" r="J60"/>
  <c r="BE97"/>
  <c r="BK129"/>
  <c r="J129"/>
  <c r="J69"/>
  <c i="30" r="F63"/>
  <c r="BE117"/>
  <c r="BE144"/>
  <c i="31" r="F63"/>
  <c r="BE126"/>
  <c i="1" r="BC106"/>
  <c i="2" r="J89"/>
  <c r="BE130"/>
  <c r="BE209"/>
  <c i="3" r="BE112"/>
  <c r="BE147"/>
  <c r="BE262"/>
  <c r="BE277"/>
  <c i="4" r="BE149"/>
  <c i="5" r="F63"/>
  <c i="6" r="BE148"/>
  <c r="BE154"/>
  <c r="BE179"/>
  <c r="BE222"/>
  <c i="7" r="BE180"/>
  <c r="BE203"/>
  <c r="BE271"/>
  <c r="BE290"/>
  <c i="9" r="BE102"/>
  <c r="BE167"/>
  <c i="24" r="BE409"/>
  <c r="BE420"/>
  <c i="25" r="BK116"/>
  <c r="J116"/>
  <c r="J69"/>
  <c i="26" r="BE121"/>
  <c r="BE128"/>
  <c r="BE185"/>
  <c i="27" r="E80"/>
  <c r="F91"/>
  <c r="BE97"/>
  <c r="BE108"/>
  <c r="BE115"/>
  <c i="28" r="BE258"/>
  <c r="BE267"/>
  <c r="BE356"/>
  <c r="BK239"/>
  <c r="J239"/>
  <c r="J73"/>
  <c r="BK270"/>
  <c r="J270"/>
  <c r="J76"/>
  <c i="29" r="F63"/>
  <c i="32" r="J60"/>
  <c i="33" r="BE95"/>
  <c r="BE100"/>
  <c i="34" r="E52"/>
  <c r="J60"/>
  <c r="F63"/>
  <c r="BE95"/>
  <c r="BE100"/>
  <c r="BE105"/>
  <c r="BE110"/>
  <c r="BE117"/>
  <c r="BE122"/>
  <c r="BE126"/>
  <c r="BE133"/>
  <c r="BE144"/>
  <c r="BE150"/>
  <c r="BE155"/>
  <c r="BE163"/>
  <c r="BE168"/>
  <c r="BE173"/>
  <c r="BE178"/>
  <c r="BE184"/>
  <c r="BE189"/>
  <c r="BE194"/>
  <c i="2" r="BE134"/>
  <c r="BE160"/>
  <c r="BE188"/>
  <c i="3" r="F63"/>
  <c r="BE175"/>
  <c r="BE186"/>
  <c r="BE345"/>
  <c r="BK194"/>
  <c r="J194"/>
  <c r="J72"/>
  <c i="5" r="BE178"/>
  <c i="6" r="BE184"/>
  <c i="7" r="BE105"/>
  <c r="BE177"/>
  <c r="BE233"/>
  <c r="BE238"/>
  <c r="BE266"/>
  <c i="9" r="BE136"/>
  <c r="BE162"/>
  <c i="10" r="E86"/>
  <c r="BE115"/>
  <c r="BE152"/>
  <c r="BE158"/>
  <c r="BE178"/>
  <c i="11" r="BE119"/>
  <c r="BE164"/>
  <c r="BE237"/>
  <c r="BE248"/>
  <c i="12" r="BE96"/>
  <c i="13" r="F93"/>
  <c r="BE153"/>
  <c r="BE164"/>
  <c i="15" r="BE230"/>
  <c r="BE255"/>
  <c i="16" r="F63"/>
  <c r="BE138"/>
  <c r="BE159"/>
  <c r="BE170"/>
  <c r="BE176"/>
  <c r="BE211"/>
  <c r="BE262"/>
  <c r="BE278"/>
  <c r="BE328"/>
  <c r="BE347"/>
  <c i="17" r="BE241"/>
  <c i="19" r="BE170"/>
  <c r="BE234"/>
  <c i="20" r="BE126"/>
  <c r="BE131"/>
  <c r="BE148"/>
  <c i="21" r="E52"/>
  <c r="BE212"/>
  <c r="BE231"/>
  <c i="22" r="E52"/>
  <c r="BE190"/>
  <c r="BE322"/>
  <c r="BE338"/>
  <c r="BE357"/>
  <c r="BE384"/>
  <c r="BE400"/>
  <c r="BE419"/>
  <c i="23" r="F63"/>
  <c i="24" r="BE187"/>
  <c r="BE300"/>
  <c r="BE317"/>
  <c r="BE360"/>
  <c r="BE459"/>
  <c i="25" r="BE113"/>
  <c i="26" r="E88"/>
  <c r="BE144"/>
  <c r="BE179"/>
  <c r="BE200"/>
  <c r="BE225"/>
  <c r="BE231"/>
  <c r="BE236"/>
  <c r="BE248"/>
  <c i="28" r="E91"/>
  <c r="BE128"/>
  <c r="BE153"/>
  <c r="BE157"/>
  <c r="BE277"/>
  <c i="29" r="BE121"/>
  <c i="30" r="BE122"/>
  <c r="BE155"/>
  <c r="BE178"/>
  <c i="32" r="BE100"/>
  <c r="BE117"/>
  <c r="BE150"/>
  <c i="2" r="BE98"/>
  <c r="BE139"/>
  <c r="BE250"/>
  <c i="3" r="BE115"/>
  <c r="BE259"/>
  <c i="5" r="E80"/>
  <c i="6" r="BE157"/>
  <c r="BE171"/>
  <c i="7" r="F63"/>
  <c r="BE200"/>
  <c r="BE288"/>
  <c i="9" r="BE117"/>
  <c r="BE209"/>
  <c i="10" r="BE155"/>
  <c r="BE168"/>
  <c i="11" r="BE104"/>
  <c r="BE147"/>
  <c r="BE167"/>
  <c r="BE176"/>
  <c r="BE185"/>
  <c r="BE263"/>
  <c r="BE267"/>
  <c r="BE270"/>
  <c i="12" r="BE104"/>
  <c r="BE122"/>
  <c i="13" r="BE117"/>
  <c r="BE133"/>
  <c r="BE138"/>
  <c r="BE148"/>
  <c i="14" r="BE123"/>
  <c r="BE135"/>
  <c i="15" r="BE138"/>
  <c r="BE143"/>
  <c i="16" r="BE179"/>
  <c r="BE287"/>
  <c r="BE292"/>
  <c i="17" r="E84"/>
  <c r="BE110"/>
  <c r="BE141"/>
  <c r="BE213"/>
  <c r="BE227"/>
  <c i="18" r="J60"/>
  <c r="BE134"/>
  <c i="19" r="BE156"/>
  <c r="BE226"/>
  <c r="BK219"/>
  <c r="J219"/>
  <c r="J75"/>
  <c i="20" r="E52"/>
  <c r="J89"/>
  <c r="BE110"/>
  <c r="BE128"/>
  <c r="BE134"/>
  <c r="BE137"/>
  <c r="BE146"/>
  <c i="22" r="F103"/>
  <c r="BE126"/>
  <c r="BE139"/>
  <c r="BE223"/>
  <c r="BE298"/>
  <c r="BE302"/>
  <c r="BK233"/>
  <c r="J233"/>
  <c r="J73"/>
  <c i="24" r="J60"/>
  <c r="BE131"/>
  <c r="BE152"/>
  <c r="BE182"/>
  <c r="BE227"/>
  <c r="BE295"/>
  <c r="BE442"/>
  <c r="BE508"/>
  <c r="BE519"/>
  <c r="BK482"/>
  <c r="J482"/>
  <c r="J80"/>
  <c i="25" r="BE106"/>
  <c r="BE117"/>
  <c i="26" r="BE131"/>
  <c r="BK304"/>
  <c r="J304"/>
  <c r="J77"/>
  <c i="27" r="BE113"/>
  <c i="28" r="BE165"/>
  <c r="BE189"/>
  <c r="BE324"/>
  <c r="BE326"/>
  <c r="BE343"/>
  <c i="30" r="J87"/>
  <c i="33" r="BE110"/>
  <c r="BE152"/>
  <c r="BE163"/>
  <c i="2" r="E81"/>
  <c r="BK249"/>
  <c r="J249"/>
  <c r="J71"/>
  <c i="3" r="J60"/>
  <c r="E92"/>
  <c r="BE155"/>
  <c r="BE170"/>
  <c r="BE199"/>
  <c r="BE215"/>
  <c r="BE233"/>
  <c r="BE253"/>
  <c r="BE266"/>
  <c i="4" r="BE189"/>
  <c r="BE218"/>
  <c i="6" r="BE127"/>
  <c r="BE201"/>
  <c r="BE214"/>
  <c r="BE279"/>
  <c i="7" r="BE101"/>
  <c r="BE197"/>
  <c r="BE217"/>
  <c r="BE253"/>
  <c i="8" r="BE120"/>
  <c i="9" r="BE141"/>
  <c i="11" r="BE229"/>
  <c i="13" r="BE178"/>
  <c i="14" r="BE120"/>
  <c i="15" r="BE115"/>
  <c r="BE149"/>
  <c r="BE179"/>
  <c r="BE201"/>
  <c r="BE278"/>
  <c i="16" r="BE108"/>
  <c r="BE167"/>
  <c r="BE173"/>
  <c r="BE202"/>
  <c r="BE252"/>
  <c r="BE282"/>
  <c i="17" r="BE166"/>
  <c r="BE221"/>
  <c r="BE260"/>
  <c r="BE270"/>
  <c i="18" r="BE98"/>
  <c i="19" r="BE177"/>
  <c r="BE200"/>
  <c r="BE240"/>
  <c r="BE258"/>
  <c r="BE280"/>
  <c i="21" r="BE109"/>
  <c r="BE192"/>
  <c i="22" r="BE145"/>
  <c r="BE228"/>
  <c r="BE342"/>
  <c r="BK360"/>
  <c r="J360"/>
  <c r="J80"/>
  <c i="24" r="BE288"/>
  <c r="BE330"/>
  <c r="BE402"/>
  <c r="BE456"/>
  <c r="BE470"/>
  <c r="BE472"/>
  <c r="BE477"/>
  <c r="BE487"/>
  <c r="BE527"/>
  <c r="BE540"/>
  <c r="BK287"/>
  <c r="J287"/>
  <c r="J76"/>
  <c i="25" r="J87"/>
  <c r="BE109"/>
  <c i="26" r="BE136"/>
  <c r="BE162"/>
  <c i="27" r="BK124"/>
  <c r="J124"/>
  <c r="J70"/>
  <c i="28" r="F102"/>
  <c r="BE122"/>
  <c r="BE146"/>
  <c r="BE184"/>
  <c r="BE218"/>
  <c r="BE228"/>
  <c r="BE271"/>
  <c i="29" r="BE100"/>
  <c i="30" r="BE110"/>
  <c r="BE126"/>
  <c r="BE150"/>
  <c i="31" r="E79"/>
  <c i="32" r="F90"/>
  <c r="BE122"/>
  <c i="33" r="BE117"/>
  <c i="1" r="BA106"/>
  <c i="35" r="BK81"/>
  <c r="BK80"/>
  <c r="J80"/>
  <c i="2" r="BE119"/>
  <c i="3" r="BE160"/>
  <c r="BE168"/>
  <c r="BE309"/>
  <c r="BE332"/>
  <c i="6" r="BE192"/>
  <c r="BE212"/>
  <c r="BE243"/>
  <c r="BE294"/>
  <c r="BE310"/>
  <c r="BK150"/>
  <c r="J150"/>
  <c r="J71"/>
  <c r="BK183"/>
  <c r="J183"/>
  <c r="J73"/>
  <c i="7" r="BE120"/>
  <c r="BE149"/>
  <c r="BE160"/>
  <c r="BE246"/>
  <c r="BE261"/>
  <c i="8" r="F63"/>
  <c r="BE126"/>
  <c i="9" r="BE190"/>
  <c i="10" r="BE137"/>
  <c r="BE187"/>
  <c r="BE211"/>
  <c r="BE220"/>
  <c i="11" r="BE190"/>
  <c r="BE192"/>
  <c r="BE222"/>
  <c i="12" r="BE117"/>
  <c r="BE137"/>
  <c i="14" r="BE148"/>
  <c i="15" r="J91"/>
  <c r="BK277"/>
  <c r="J277"/>
  <c r="J73"/>
  <c i="16" r="BE111"/>
  <c r="BE121"/>
  <c r="BE245"/>
  <c r="BE268"/>
  <c i="17" r="BE245"/>
  <c r="BE248"/>
  <c r="BE254"/>
  <c r="BE257"/>
  <c r="BE267"/>
  <c r="BE280"/>
  <c i="18" r="J63"/>
  <c r="BE143"/>
  <c i="19" r="E52"/>
  <c i="20" r="BE103"/>
  <c r="BE106"/>
  <c r="BE117"/>
  <c r="BE122"/>
  <c r="BE124"/>
  <c r="BE140"/>
  <c r="BK96"/>
  <c r="J96"/>
  <c r="J68"/>
  <c i="21" r="BE96"/>
  <c i="22" r="BE120"/>
  <c r="BE161"/>
  <c r="BE245"/>
  <c r="BE269"/>
  <c r="BE423"/>
  <c i="24" r="BE259"/>
  <c r="BE323"/>
  <c r="BE474"/>
  <c r="BE497"/>
  <c r="BE525"/>
  <c i="26" r="BE205"/>
  <c i="28" r="BE174"/>
  <c r="BE351"/>
  <c i="29" r="BE135"/>
  <c r="BE144"/>
  <c i="30" r="BE105"/>
  <c i="32" r="BE95"/>
  <c r="BE178"/>
  <c r="BE184"/>
  <c r="BE189"/>
  <c i="33" r="J60"/>
  <c i="35" r="E48"/>
  <c r="J52"/>
  <c r="F55"/>
  <c r="BE82"/>
  <c i="3" r="BE295"/>
  <c r="BE300"/>
  <c r="BE317"/>
  <c r="BK271"/>
  <c r="J271"/>
  <c r="J77"/>
  <c i="4" r="BE186"/>
  <c i="6" r="BE112"/>
  <c r="BE116"/>
  <c r="BE136"/>
  <c r="BK147"/>
  <c r="J147"/>
  <c r="J70"/>
  <c i="7" r="BE251"/>
  <c r="BE258"/>
  <c i="8" r="BE165"/>
  <c r="BE170"/>
  <c i="9" r="BE128"/>
  <c i="10" r="BE106"/>
  <c r="BE201"/>
  <c r="BE206"/>
  <c i="32" r="BE126"/>
  <c i="33" r="BE132"/>
  <c i="1" r="AW107"/>
  <c i="2" r="BE204"/>
  <c r="BE214"/>
  <c r="BE234"/>
  <c r="BE239"/>
  <c r="BE244"/>
  <c i="3" r="BE195"/>
  <c r="BE212"/>
  <c r="BE226"/>
  <c r="BE291"/>
  <c r="BE323"/>
  <c i="4" r="BE146"/>
  <c r="BE153"/>
  <c i="5" r="J60"/>
  <c r="BE163"/>
  <c r="BK177"/>
  <c r="J177"/>
  <c r="J70"/>
  <c i="6" r="F63"/>
  <c r="BE106"/>
  <c r="BE119"/>
  <c r="BE133"/>
  <c r="BE298"/>
  <c i="7" r="E52"/>
  <c r="BE128"/>
  <c r="BE136"/>
  <c i="9" r="BE112"/>
  <c r="BE156"/>
  <c r="BE180"/>
  <c r="BE200"/>
  <c r="BE206"/>
  <c r="BK219"/>
  <c r="J219"/>
  <c r="J72"/>
  <c i="10" r="J94"/>
  <c r="BE123"/>
  <c i="11" r="BE207"/>
  <c i="13" r="E52"/>
  <c r="BE102"/>
  <c i="15" r="BE110"/>
  <c r="BE121"/>
  <c r="BE161"/>
  <c r="BE196"/>
  <c r="BE207"/>
  <c i="16" r="BE187"/>
  <c r="BE217"/>
  <c r="BE232"/>
  <c i="17" r="BE121"/>
  <c r="BE131"/>
  <c r="BE159"/>
  <c r="BE251"/>
  <c i="19" r="BE216"/>
  <c r="BK193"/>
  <c r="J193"/>
  <c r="J73"/>
  <c i="21" r="BE117"/>
  <c r="BE144"/>
  <c i="22" r="J100"/>
  <c r="BE199"/>
  <c r="BE234"/>
  <c r="BE378"/>
  <c r="BE409"/>
  <c r="BE413"/>
  <c r="BE425"/>
  <c r="BE438"/>
  <c i="23" r="J87"/>
  <c i="24" r="E52"/>
  <c r="BE172"/>
  <c r="BE238"/>
  <c r="BE277"/>
  <c r="BE356"/>
  <c r="BE371"/>
  <c r="BE439"/>
  <c i="26" r="BE168"/>
  <c r="BE268"/>
  <c r="BE282"/>
  <c r="BE305"/>
  <c r="BE310"/>
  <c r="BE323"/>
  <c i="28" r="BE108"/>
  <c r="BE141"/>
  <c i="29" r="BE117"/>
  <c i="31" r="BE168"/>
  <c i="33" r="E79"/>
  <c i="2" r="BE108"/>
  <c r="BE171"/>
  <c r="BE199"/>
  <c i="3" r="BE128"/>
  <c r="BE133"/>
  <c r="BE142"/>
  <c r="BE272"/>
  <c r="BE286"/>
  <c r="BE305"/>
  <c r="BK174"/>
  <c r="J174"/>
  <c r="J71"/>
  <c i="4" r="BE126"/>
  <c r="BE170"/>
  <c r="BE222"/>
  <c i="5" r="BE97"/>
  <c r="BE120"/>
  <c r="BE129"/>
  <c i="6" r="BE109"/>
  <c r="BE303"/>
  <c r="BE315"/>
  <c i="7" r="BE111"/>
  <c r="BE241"/>
  <c r="BE263"/>
  <c r="BE297"/>
  <c i="8" r="E52"/>
  <c r="J92"/>
  <c r="BE114"/>
  <c r="BE161"/>
  <c i="9" r="BE123"/>
  <c r="BE151"/>
  <c r="BE185"/>
  <c r="BE195"/>
  <c i="11" r="BE124"/>
  <c r="BE151"/>
  <c r="BE195"/>
  <c r="BE201"/>
  <c r="BE217"/>
  <c i="13" r="BE143"/>
  <c r="BE167"/>
  <c r="BE170"/>
  <c i="14" r="BE130"/>
  <c r="BK126"/>
  <c r="J126"/>
  <c r="J70"/>
  <c i="15" r="E83"/>
  <c i="16" r="BE141"/>
  <c r="BE206"/>
  <c r="BE220"/>
  <c r="BE225"/>
  <c r="BE230"/>
  <c r="BE296"/>
  <c r="BE301"/>
  <c r="BE315"/>
  <c i="17" r="BE195"/>
  <c r="BE243"/>
  <c r="BE319"/>
  <c i="19" r="BK188"/>
  <c r="J188"/>
  <c r="J72"/>
  <c i="22" r="BE194"/>
  <c r="BE210"/>
  <c r="BE282"/>
  <c r="BE306"/>
  <c r="BE318"/>
  <c r="BE347"/>
  <c i="23" r="BE95"/>
  <c i="24" r="BE143"/>
  <c r="BE196"/>
  <c r="BE283"/>
  <c r="BE426"/>
  <c r="BE449"/>
  <c i="26" r="BE159"/>
  <c r="BE216"/>
  <c r="BE272"/>
  <c r="BK167"/>
  <c r="J167"/>
  <c r="J72"/>
  <c i="28" r="BE198"/>
  <c r="BE221"/>
  <c r="BE261"/>
  <c i="30" r="BE168"/>
  <c r="BE184"/>
  <c i="31" r="BE110"/>
  <c r="BE150"/>
  <c r="BE178"/>
  <c i="1" r="BA107"/>
  <c i="2" r="BE144"/>
  <c i="3" r="BE125"/>
  <c r="BE247"/>
  <c r="BE313"/>
  <c r="BE328"/>
  <c r="BE336"/>
  <c i="4" r="BE173"/>
  <c r="BE199"/>
  <c r="BE212"/>
  <c r="BK198"/>
  <c r="J198"/>
  <c r="J71"/>
  <c i="6" r="BE143"/>
  <c r="BE189"/>
  <c r="BE217"/>
  <c r="BE265"/>
  <c r="BE270"/>
  <c r="BE284"/>
  <c r="BE289"/>
  <c r="BE307"/>
  <c r="BK260"/>
  <c r="J260"/>
  <c r="J78"/>
  <c i="7" r="BE156"/>
  <c r="BE212"/>
  <c r="BE221"/>
  <c r="BE243"/>
  <c r="BE273"/>
  <c i="8" r="BE150"/>
  <c i="9" r="BE132"/>
  <c r="BE146"/>
  <c i="10" r="BE129"/>
  <c i="11" r="BE209"/>
  <c r="BE214"/>
  <c r="BE234"/>
  <c i="12" r="J60"/>
  <c r="F90"/>
  <c r="BE142"/>
  <c i="13" r="BE107"/>
  <c r="BE112"/>
  <c r="BE158"/>
  <c i="14" r="BE106"/>
  <c r="BE144"/>
  <c i="15" r="BE236"/>
  <c r="BE248"/>
  <c i="17" r="BE144"/>
  <c r="BE163"/>
  <c r="BE272"/>
  <c r="BE305"/>
  <c r="BE331"/>
  <c r="BE335"/>
  <c i="18" r="BE138"/>
  <c i="19" r="J96"/>
  <c r="BE121"/>
  <c r="BE220"/>
  <c r="BE264"/>
  <c i="20" r="F63"/>
  <c r="BE97"/>
  <c i="21" r="BE153"/>
  <c r="BE225"/>
  <c i="22" r="BE205"/>
  <c r="BE263"/>
  <c r="BE285"/>
  <c r="BE292"/>
  <c r="BE388"/>
  <c i="24" r="BE164"/>
  <c r="BE178"/>
  <c r="BE247"/>
  <c r="BE265"/>
  <c r="BE344"/>
  <c r="BE364"/>
  <c r="BE380"/>
  <c r="BE468"/>
  <c r="BE532"/>
  <c r="BK294"/>
  <c r="J294"/>
  <c r="J77"/>
  <c i="26" r="BE116"/>
  <c r="BE139"/>
  <c r="BE154"/>
  <c i="27" r="BE125"/>
  <c i="28" r="BK244"/>
  <c r="J244"/>
  <c r="J74"/>
  <c i="29" r="BE103"/>
  <c r="BE108"/>
  <c r="BE140"/>
  <c i="31" r="J60"/>
  <c r="BE117"/>
  <c r="BE163"/>
  <c i="33" r="BE105"/>
  <c r="BE126"/>
  <c i="1" r="BC107"/>
  <c i="2" r="BE113"/>
  <c r="BE224"/>
  <c i="3" r="BE207"/>
  <c r="BE236"/>
  <c r="BE281"/>
  <c i="4" r="F94"/>
  <c r="BE109"/>
  <c r="BE142"/>
  <c r="BE209"/>
  <c r="BK221"/>
  <c r="J221"/>
  <c r="J73"/>
  <c i="5" r="BE105"/>
  <c r="BE110"/>
  <c r="BE115"/>
  <c r="BE125"/>
  <c r="BE147"/>
  <c i="6" r="BE175"/>
  <c r="BE226"/>
  <c r="BK216"/>
  <c r="J216"/>
  <c r="J75"/>
  <c i="7" r="BE227"/>
  <c i="8" r="J60"/>
  <c r="BE102"/>
  <c r="BE130"/>
  <c r="BE143"/>
  <c i="9" r="BE176"/>
  <c i="10" r="BE144"/>
  <c r="BE149"/>
  <c r="BE170"/>
  <c i="11" r="J60"/>
  <c r="BE140"/>
  <c r="BE198"/>
  <c r="BE212"/>
  <c r="BE219"/>
  <c r="BE224"/>
  <c r="BE227"/>
  <c r="BE242"/>
  <c i="13" r="BK177"/>
  <c r="J177"/>
  <c r="J72"/>
  <c i="14" r="BE100"/>
  <c r="BE103"/>
  <c r="BE112"/>
  <c r="BE153"/>
  <c i="16" r="BE124"/>
  <c r="BE161"/>
  <c r="BE164"/>
  <c r="BE184"/>
  <c r="BE191"/>
  <c r="BE235"/>
  <c r="BE320"/>
  <c r="BE333"/>
  <c r="BE344"/>
  <c r="BK234"/>
  <c r="J234"/>
  <c r="J75"/>
  <c i="17" r="BE101"/>
  <c r="BE134"/>
  <c r="BE275"/>
  <c r="BE285"/>
  <c r="BE295"/>
  <c r="BE302"/>
  <c r="BE324"/>
  <c r="BE327"/>
  <c r="BE329"/>
  <c i="18" r="BE108"/>
  <c r="BE123"/>
  <c i="19" r="BE151"/>
  <c r="BE165"/>
  <c r="BE207"/>
  <c r="BK104"/>
  <c r="J104"/>
  <c r="J69"/>
  <c i="20" r="BE119"/>
  <c i="21" r="BE130"/>
  <c r="BE139"/>
  <c i="22" r="BE170"/>
  <c r="BE185"/>
  <c r="BE256"/>
  <c r="BE395"/>
  <c r="BE403"/>
  <c r="BE406"/>
  <c r="BE411"/>
  <c r="BE430"/>
  <c i="24" r="BE125"/>
  <c r="BE157"/>
  <c r="BE218"/>
  <c r="BE233"/>
  <c r="BE306"/>
  <c r="BE386"/>
  <c i="26" r="BE191"/>
  <c r="BE245"/>
  <c r="BE288"/>
  <c r="BE308"/>
  <c r="BE315"/>
  <c r="BE319"/>
  <c i="27" r="BE120"/>
  <c i="28" r="BE193"/>
  <c r="BE245"/>
  <c r="BE299"/>
  <c r="BE311"/>
  <c r="BE319"/>
  <c i="29" r="BE126"/>
  <c i="30" r="BE163"/>
  <c r="BE173"/>
  <c i="31" r="BE155"/>
  <c r="BE173"/>
  <c r="BE189"/>
  <c i="32" r="BE105"/>
  <c i="33" r="BE158"/>
  <c i="2" r="BE154"/>
  <c i="3" r="BE109"/>
  <c r="BE119"/>
  <c r="BE139"/>
  <c r="BE150"/>
  <c r="BE178"/>
  <c r="BE218"/>
  <c r="BE231"/>
  <c i="4" r="BE177"/>
  <c i="5" r="BE133"/>
  <c i="6" r="BE160"/>
  <c r="BE195"/>
  <c r="BE233"/>
  <c r="BE248"/>
  <c r="BE251"/>
  <c i="7" r="BE236"/>
  <c r="BE283"/>
  <c r="BE294"/>
  <c i="8" r="BE110"/>
  <c i="9" r="J90"/>
  <c i="11" r="BE100"/>
  <c r="BE144"/>
  <c r="BE245"/>
  <c r="BE259"/>
  <c i="13" r="BE99"/>
  <c i="14" r="BE109"/>
  <c r="BE139"/>
  <c i="15" r="BE127"/>
  <c r="BE133"/>
  <c r="BE155"/>
  <c r="BE185"/>
  <c r="BE191"/>
  <c r="BE212"/>
  <c r="BE242"/>
  <c r="BE264"/>
  <c r="BE270"/>
  <c i="16" r="BE127"/>
  <c r="BE149"/>
  <c r="BE311"/>
  <c r="BE324"/>
  <c i="17" r="BE265"/>
  <c r="BE277"/>
  <c r="BE282"/>
  <c r="BE297"/>
  <c i="18" r="BE115"/>
  <c i="19" r="BE134"/>
  <c r="BE189"/>
  <c r="BE210"/>
  <c r="BE248"/>
  <c r="BE254"/>
  <c i="21" r="BE179"/>
  <c i="22" r="BE148"/>
  <c r="BE165"/>
  <c r="BE174"/>
  <c r="BE213"/>
  <c r="BE275"/>
  <c r="BE279"/>
  <c r="BE365"/>
  <c r="BK108"/>
  <c r="J108"/>
  <c r="J69"/>
  <c r="BK262"/>
  <c r="J262"/>
  <c r="J77"/>
  <c i="23" r="BE98"/>
  <c r="BK101"/>
  <c r="J101"/>
  <c r="J69"/>
  <c i="24" r="BE213"/>
  <c r="BE311"/>
  <c r="BE336"/>
  <c r="BK264"/>
  <c r="J264"/>
  <c r="J73"/>
  <c i="26" r="BE257"/>
  <c r="BE277"/>
  <c r="BE292"/>
  <c i="28" r="BE294"/>
  <c r="BE305"/>
  <c r="BE349"/>
  <c r="BE360"/>
  <c i="30" r="BE100"/>
  <c i="31" r="BE100"/>
  <c r="BE133"/>
  <c i="32" r="BE144"/>
  <c i="1" r="BB107"/>
  <c i="2" r="BE165"/>
  <c r="BE177"/>
  <c r="BE229"/>
  <c i="3" r="BE164"/>
  <c r="BK360"/>
  <c r="J360"/>
  <c r="J82"/>
  <c i="6" r="BE207"/>
  <c i="7" r="BE153"/>
  <c i="9" r="BE216"/>
  <c r="BE220"/>
  <c i="10" r="BE112"/>
  <c r="BE139"/>
  <c i="31" r="BE122"/>
  <c r="BE194"/>
  <c i="32" r="BE155"/>
  <c r="BE163"/>
  <c r="BE168"/>
  <c r="BE173"/>
  <c i="33" r="BE122"/>
  <c r="BE147"/>
  <c i="1" r="BD107"/>
  <c i="2" r="BE125"/>
  <c r="BE194"/>
  <c r="BE219"/>
  <c i="3" r="BE136"/>
  <c r="BE166"/>
  <c r="BE172"/>
  <c r="BE181"/>
  <c r="BE361"/>
  <c i="6" r="BE163"/>
  <c i="7" r="BE125"/>
  <c r="BE191"/>
  <c r="BE215"/>
  <c r="BE276"/>
  <c r="BE278"/>
  <c i="8" r="BE137"/>
  <c i="10" r="BE103"/>
  <c r="BE196"/>
  <c r="BE215"/>
  <c r="BE224"/>
  <c r="BE229"/>
  <c i="31" r="BE95"/>
  <c r="BE144"/>
  <c r="BE184"/>
  <c i="32" r="BE110"/>
  <c i="1" r="AW106"/>
  <c r="BB106"/>
  <c r="AU105"/>
  <c i="31" r="J38"/>
  <c i="1" r="AW100"/>
  <c i="30" r="J34"/>
  <c i="1" r="AG98"/>
  <c r="AG97"/>
  <c i="23" r="F38"/>
  <c i="1" r="BA86"/>
  <c i="20" r="F41"/>
  <c i="1" r="BD82"/>
  <c i="33" r="F39"/>
  <c i="1" r="BB104"/>
  <c r="BB103"/>
  <c r="AX103"/>
  <c i="24" r="F40"/>
  <c i="1" r="BC88"/>
  <c i="17" r="F38"/>
  <c i="1" r="BA77"/>
  <c i="27" r="F38"/>
  <c i="1" r="BA92"/>
  <c i="28" r="F41"/>
  <c i="1" r="BD94"/>
  <c i="27" r="J38"/>
  <c i="1" r="AW92"/>
  <c i="31" r="F38"/>
  <c i="1" r="BA100"/>
  <c r="BA99"/>
  <c r="AW99"/>
  <c i="13" r="F41"/>
  <c i="1" r="BD72"/>
  <c i="5" r="F39"/>
  <c i="1" r="BB62"/>
  <c i="30" r="F40"/>
  <c i="1" r="BC98"/>
  <c r="BC97"/>
  <c i="5" r="F41"/>
  <c i="1" r="BD62"/>
  <c i="6" r="J38"/>
  <c i="1" r="AW63"/>
  <c i="26" r="F39"/>
  <c i="1" r="BB91"/>
  <c i="30" r="F41"/>
  <c i="1" r="BD98"/>
  <c r="BD97"/>
  <c i="8" r="F40"/>
  <c i="1" r="BC65"/>
  <c r="BA105"/>
  <c r="AW105"/>
  <c i="30" r="F38"/>
  <c i="1" r="BA98"/>
  <c r="BA97"/>
  <c r="AW97"/>
  <c i="33" r="J38"/>
  <c i="1" r="AW104"/>
  <c i="15" r="F38"/>
  <c i="1" r="BA75"/>
  <c i="30" r="F39"/>
  <c i="1" r="BB98"/>
  <c r="BB97"/>
  <c r="AX97"/>
  <c i="5" r="J38"/>
  <c i="1" r="AW62"/>
  <c i="17" r="F41"/>
  <c i="1" r="BD77"/>
  <c r="AS56"/>
  <c i="2" r="F40"/>
  <c i="1" r="BC58"/>
  <c i="16" r="F38"/>
  <c i="1" r="BA76"/>
  <c i="21" r="J38"/>
  <c i="1" r="AW83"/>
  <c i="3" r="F41"/>
  <c i="1" r="BD59"/>
  <c i="10" r="J38"/>
  <c i="1" r="AW68"/>
  <c i="15" r="F39"/>
  <c i="1" r="BB75"/>
  <c r="BC105"/>
  <c r="AY105"/>
  <c i="18" r="J38"/>
  <c i="1" r="AW78"/>
  <c i="19" r="J38"/>
  <c i="1" r="AW81"/>
  <c i="33" r="F41"/>
  <c i="1" r="BD104"/>
  <c r="BD103"/>
  <c i="35" r="F33"/>
  <c i="1" r="AZ107"/>
  <c i="11" r="F41"/>
  <c i="1" r="BD69"/>
  <c i="10" r="F41"/>
  <c i="1" r="BD68"/>
  <c r="AS79"/>
  <c i="19" r="F40"/>
  <c i="1" r="BC81"/>
  <c i="10" r="F40"/>
  <c i="1" r="BC68"/>
  <c i="12" r="J38"/>
  <c i="1" r="AW70"/>
  <c i="12" r="F39"/>
  <c i="1" r="BB70"/>
  <c i="22" r="F40"/>
  <c i="1" r="BC85"/>
  <c i="18" r="F40"/>
  <c i="1" r="BC78"/>
  <c i="8" r="F41"/>
  <c i="1" r="BD65"/>
  <c i="11" r="F38"/>
  <c i="1" r="BA69"/>
  <c i="31" r="F39"/>
  <c i="1" r="BB100"/>
  <c r="BB99"/>
  <c r="AX99"/>
  <c i="24" r="F38"/>
  <c i="1" r="BA88"/>
  <c i="23" r="F41"/>
  <c i="1" r="BD86"/>
  <c i="35" r="J30"/>
  <c i="1" r="AG107"/>
  <c i="17" r="F40"/>
  <c i="1" r="BC77"/>
  <c i="23" r="F40"/>
  <c i="1" r="BC86"/>
  <c i="32" r="J38"/>
  <c i="1" r="AW102"/>
  <c i="21" r="F38"/>
  <c i="1" r="BA83"/>
  <c i="29" r="F41"/>
  <c i="1" r="BD95"/>
  <c i="4" r="F41"/>
  <c i="1" r="BD60"/>
  <c i="12" r="F40"/>
  <c i="1" r="BC70"/>
  <c i="4" r="J38"/>
  <c i="1" r="AW60"/>
  <c i="14" r="F39"/>
  <c i="1" r="BB73"/>
  <c i="9" r="J38"/>
  <c i="1" r="AW67"/>
  <c i="27" r="F39"/>
  <c i="1" r="BB92"/>
  <c i="10" r="F39"/>
  <c i="1" r="BB68"/>
  <c i="13" r="F39"/>
  <c i="1" r="BB72"/>
  <c r="BB105"/>
  <c r="AX105"/>
  <c i="14" r="F38"/>
  <c i="1" r="BA73"/>
  <c i="16" r="F39"/>
  <c i="1" r="BB76"/>
  <c i="14" r="F41"/>
  <c i="1" r="BD73"/>
  <c i="26" r="F40"/>
  <c i="1" r="BC91"/>
  <c i="25" r="F40"/>
  <c i="1" r="BC89"/>
  <c i="32" r="F41"/>
  <c i="1" r="BD102"/>
  <c r="BD101"/>
  <c i="30" r="J38"/>
  <c i="1" r="AW98"/>
  <c i="4" r="F40"/>
  <c i="1" r="BC60"/>
  <c i="24" r="F41"/>
  <c i="1" r="BD88"/>
  <c i="25" r="F39"/>
  <c i="1" r="BB89"/>
  <c i="9" r="F38"/>
  <c i="1" r="BA67"/>
  <c i="13" r="F38"/>
  <c i="1" r="BA72"/>
  <c i="20" r="F38"/>
  <c i="1" r="BA82"/>
  <c i="28" r="F39"/>
  <c i="1" r="BB94"/>
  <c i="4" r="F39"/>
  <c i="1" r="BB60"/>
  <c i="11" r="F40"/>
  <c i="1" r="BC69"/>
  <c i="6" r="F40"/>
  <c i="1" r="BC63"/>
  <c i="31" r="F40"/>
  <c i="1" r="BC100"/>
  <c r="BC99"/>
  <c r="AY99"/>
  <c i="29" r="F40"/>
  <c i="1" r="BC95"/>
  <c i="7" r="J34"/>
  <c i="1" r="AG64"/>
  <c i="32" r="F39"/>
  <c i="1" r="BB102"/>
  <c r="BB101"/>
  <c r="AX101"/>
  <c i="11" r="F39"/>
  <c i="1" r="BB69"/>
  <c i="6" r="F41"/>
  <c i="1" r="BD63"/>
  <c i="28" r="J38"/>
  <c i="1" r="AW94"/>
  <c i="9" r="F39"/>
  <c i="1" r="BB67"/>
  <c i="29" r="F38"/>
  <c i="1" r="BA95"/>
  <c i="12" r="F38"/>
  <c i="1" r="BA70"/>
  <c i="4" r="F38"/>
  <c i="1" r="BA60"/>
  <c i="3" r="F40"/>
  <c i="1" r="BC59"/>
  <c i="25" r="J38"/>
  <c i="1" r="AW89"/>
  <c i="7" r="F40"/>
  <c i="1" r="BC64"/>
  <c i="28" r="F38"/>
  <c i="1" r="BA94"/>
  <c i="9" r="F41"/>
  <c i="1" r="BD67"/>
  <c i="16" r="F41"/>
  <c i="1" r="BD76"/>
  <c i="3" r="F39"/>
  <c i="1" r="BB59"/>
  <c i="23" r="J38"/>
  <c i="1" r="AW86"/>
  <c i="21" r="F40"/>
  <c i="1" r="BC83"/>
  <c i="15" r="F41"/>
  <c i="1" r="BD75"/>
  <c i="13" r="J38"/>
  <c i="1" r="AW72"/>
  <c i="17" r="F39"/>
  <c i="1" r="BB77"/>
  <c i="13" r="F40"/>
  <c i="1" r="BC72"/>
  <c i="2" r="F38"/>
  <c i="1" r="BA58"/>
  <c i="32" r="F38"/>
  <c i="1" r="BA102"/>
  <c r="BA101"/>
  <c r="AW101"/>
  <c i="8" r="F38"/>
  <c i="1" r="BA65"/>
  <c i="3" r="F38"/>
  <c i="1" r="BA59"/>
  <c i="19" r="F39"/>
  <c i="1" r="BB81"/>
  <c i="27" r="F40"/>
  <c i="1" r="BC92"/>
  <c i="29" r="F39"/>
  <c i="1" r="BB95"/>
  <c i="6" r="F39"/>
  <c i="1" r="BB63"/>
  <c r="AU97"/>
  <c i="14" r="F40"/>
  <c i="1" r="BC73"/>
  <c i="18" r="F38"/>
  <c i="1" r="BA78"/>
  <c i="22" r="F38"/>
  <c i="1" r="BA85"/>
  <c i="20" r="F40"/>
  <c i="1" r="BC82"/>
  <c i="16" r="J38"/>
  <c i="1" r="AW76"/>
  <c i="20" r="J38"/>
  <c i="1" r="AW82"/>
  <c i="19" r="F38"/>
  <c i="1" r="BA81"/>
  <c i="6" r="F38"/>
  <c i="1" r="BA63"/>
  <c i="23" r="F39"/>
  <c i="1" r="BB86"/>
  <c i="25" r="F38"/>
  <c i="1" r="BA89"/>
  <c i="21" r="F39"/>
  <c i="1" r="BB83"/>
  <c i="33" r="F38"/>
  <c i="1" r="BA104"/>
  <c r="BA103"/>
  <c r="AW103"/>
  <c i="10" r="F38"/>
  <c i="1" r="BA68"/>
  <c i="15" r="F40"/>
  <c i="1" r="BC75"/>
  <c i="11" r="J38"/>
  <c i="1" r="AW69"/>
  <c i="26" r="F38"/>
  <c i="1" r="BA91"/>
  <c i="28" r="F40"/>
  <c i="1" r="BC94"/>
  <c i="24" r="F39"/>
  <c i="1" r="BB88"/>
  <c i="7" r="F38"/>
  <c i="1" r="BA64"/>
  <c i="5" r="F40"/>
  <c i="1" r="BC62"/>
  <c r="AS96"/>
  <c i="14" r="J38"/>
  <c i="1" r="AW73"/>
  <c i="24" r="J38"/>
  <c i="1" r="AW88"/>
  <c i="12" r="F41"/>
  <c i="1" r="BD70"/>
  <c i="17" r="J38"/>
  <c i="1" r="AW77"/>
  <c i="7" r="F39"/>
  <c i="1" r="BB64"/>
  <c i="2" r="J38"/>
  <c i="1" r="AW58"/>
  <c i="7" r="F41"/>
  <c i="1" r="BD64"/>
  <c i="22" r="F39"/>
  <c i="1" r="BB85"/>
  <c i="2" r="F41"/>
  <c i="1" r="BD58"/>
  <c i="9" r="F40"/>
  <c i="1" r="BC67"/>
  <c i="22" r="J38"/>
  <c i="1" r="AW85"/>
  <c i="16" r="F40"/>
  <c i="1" r="BC76"/>
  <c i="21" r="F41"/>
  <c i="1" r="BD83"/>
  <c i="31" r="F41"/>
  <c i="1" r="BD100"/>
  <c r="BD99"/>
  <c i="26" r="J38"/>
  <c i="1" r="AW91"/>
  <c r="BD105"/>
  <c i="8" r="F39"/>
  <c i="1" r="BB65"/>
  <c i="27" r="F41"/>
  <c i="1" r="BD92"/>
  <c i="15" r="J38"/>
  <c i="1" r="AW75"/>
  <c i="22" r="F41"/>
  <c i="1" r="BD85"/>
  <c i="26" r="F41"/>
  <c i="1" r="BD91"/>
  <c i="5" r="F38"/>
  <c i="1" r="BA62"/>
  <c i="25" r="F41"/>
  <c i="1" r="BD89"/>
  <c i="7" r="J38"/>
  <c i="1" r="AW64"/>
  <c i="18" r="F39"/>
  <c i="1" r="BB78"/>
  <c i="18" r="F41"/>
  <c i="1" r="BD78"/>
  <c i="20" r="F39"/>
  <c i="1" r="BB82"/>
  <c i="33" r="F40"/>
  <c i="1" r="BC104"/>
  <c r="BC103"/>
  <c r="AY103"/>
  <c i="29" r="J38"/>
  <c i="1" r="AW95"/>
  <c i="3" r="J38"/>
  <c i="1" r="AW59"/>
  <c i="32" r="F40"/>
  <c i="1" r="BC102"/>
  <c r="BC101"/>
  <c r="AY101"/>
  <c i="2" r="F39"/>
  <c i="1" r="BB58"/>
  <c i="33" r="J34"/>
  <c i="1" r="AG104"/>
  <c r="AG103"/>
  <c i="8" r="J38"/>
  <c i="1" r="AW65"/>
  <c i="19" r="F41"/>
  <c i="1" r="BD81"/>
  <c i="24" l="1" r="T108"/>
  <c i="22" r="T360"/>
  <c i="20" r="P95"/>
  <c i="1" r="AU82"/>
  <c i="26" r="T240"/>
  <c r="T103"/>
  <c r="T102"/>
  <c r="P240"/>
  <c r="P103"/>
  <c r="P102"/>
  <c i="1" r="AU91"/>
  <c i="22" r="T108"/>
  <c i="28" r="R106"/>
  <c r="R105"/>
  <c i="19" r="T104"/>
  <c r="T103"/>
  <c r="T102"/>
  <c i="22" r="R360"/>
  <c r="R107"/>
  <c r="R106"/>
  <c r="P360"/>
  <c i="3" r="T198"/>
  <c i="26" r="R240"/>
  <c r="R103"/>
  <c r="R102"/>
  <c i="24" r="R482"/>
  <c r="R107"/>
  <c r="R106"/>
  <c r="P108"/>
  <c i="20" r="R95"/>
  <c i="3" r="P198"/>
  <c i="22" r="P108"/>
  <c r="P107"/>
  <c r="P106"/>
  <c i="1" r="AU85"/>
  <c i="28" r="P106"/>
  <c r="P105"/>
  <c i="1" r="AU94"/>
  <c i="28" r="T107"/>
  <c i="34" r="R93"/>
  <c i="24" r="P107"/>
  <c r="P106"/>
  <c i="1" r="AU88"/>
  <c i="24" r="T107"/>
  <c r="T106"/>
  <c i="22" r="T107"/>
  <c r="T106"/>
  <c i="6" r="R104"/>
  <c i="8" r="R96"/>
  <c r="R95"/>
  <c i="7" r="P99"/>
  <c r="P98"/>
  <c i="1" r="AU64"/>
  <c i="32" r="P93"/>
  <c i="1" r="AU102"/>
  <c i="6" r="R220"/>
  <c i="7" r="T99"/>
  <c r="T98"/>
  <c i="32" r="T93"/>
  <c i="3" r="T107"/>
  <c i="17" r="P99"/>
  <c r="P98"/>
  <c i="1" r="AU77"/>
  <c i="17" r="R99"/>
  <c r="R98"/>
  <c i="31" r="P93"/>
  <c i="1" r="AU100"/>
  <c i="2" r="BK96"/>
  <c r="J96"/>
  <c r="J68"/>
  <c i="17" r="T99"/>
  <c r="T98"/>
  <c i="3" r="P275"/>
  <c i="4" r="R98"/>
  <c r="R97"/>
  <c i="13" r="BK97"/>
  <c r="BK96"/>
  <c r="J96"/>
  <c i="16" r="R238"/>
  <c i="6" r="T220"/>
  <c r="T103"/>
  <c i="13" r="R97"/>
  <c r="R96"/>
  <c i="10" r="R101"/>
  <c r="R100"/>
  <c i="15" r="R98"/>
  <c r="R97"/>
  <c i="29" r="R95"/>
  <c i="9" r="P97"/>
  <c r="P96"/>
  <c i="1" r="AU67"/>
  <c i="11" r="R98"/>
  <c r="R97"/>
  <c i="18" r="P96"/>
  <c r="P95"/>
  <c i="1" r="AU78"/>
  <c i="15" r="P98"/>
  <c r="P97"/>
  <c i="1" r="AU75"/>
  <c i="16" r="P106"/>
  <c r="P105"/>
  <c i="1" r="AU76"/>
  <c i="30" r="T93"/>
  <c i="3" r="P107"/>
  <c r="T275"/>
  <c r="R107"/>
  <c r="R106"/>
  <c i="33" r="P93"/>
  <c i="1" r="AU104"/>
  <c i="7" r="R99"/>
  <c r="R98"/>
  <c i="11" r="T98"/>
  <c r="T97"/>
  <c i="29" r="P95"/>
  <c i="1" r="AU95"/>
  <c i="6" r="P220"/>
  <c r="P103"/>
  <c i="1" r="AU63"/>
  <c i="8" r="P96"/>
  <c r="P95"/>
  <c i="1" r="AU65"/>
  <c i="16" r="T238"/>
  <c i="4" r="P98"/>
  <c r="P97"/>
  <c i="1" r="AU60"/>
  <c i="28" r="T322"/>
  <c r="T106"/>
  <c r="T105"/>
  <c i="4" r="T98"/>
  <c r="T97"/>
  <c i="28" r="BK322"/>
  <c r="J322"/>
  <c r="J79"/>
  <c i="13" r="T97"/>
  <c r="T96"/>
  <c i="9" r="BK97"/>
  <c r="BK96"/>
  <c r="J96"/>
  <c i="21" r="T94"/>
  <c i="13" r="P97"/>
  <c r="P96"/>
  <c i="1" r="AU72"/>
  <c i="11" r="P98"/>
  <c r="P97"/>
  <c i="1" r="AU69"/>
  <c i="16" r="T106"/>
  <c r="T105"/>
  <c r="R106"/>
  <c r="R105"/>
  <c i="2" r="T96"/>
  <c r="T95"/>
  <c i="29" r="T95"/>
  <c i="3" r="BK354"/>
  <c r="J354"/>
  <c r="J81"/>
  <c i="14" r="BK99"/>
  <c r="BK98"/>
  <c r="J98"/>
  <c r="J68"/>
  <c i="26" r="BK104"/>
  <c r="J104"/>
  <c r="J69"/>
  <c r="BK240"/>
  <c r="J240"/>
  <c r="J75"/>
  <c i="28" r="BK107"/>
  <c r="J107"/>
  <c r="J69"/>
  <c i="6" r="BK105"/>
  <c r="J105"/>
  <c r="J69"/>
  <c i="24" r="BK108"/>
  <c r="J108"/>
  <c r="J69"/>
  <c i="3" r="BK275"/>
  <c r="J275"/>
  <c r="J78"/>
  <c i="4" r="BK98"/>
  <c r="J98"/>
  <c r="J68"/>
  <c i="10" r="BK101"/>
  <c r="BK100"/>
  <c r="J100"/>
  <c i="28" r="J323"/>
  <c r="J80"/>
  <c i="9" r="J98"/>
  <c r="J69"/>
  <c i="13" r="J98"/>
  <c r="J69"/>
  <c i="16" r="BK238"/>
  <c r="J238"/>
  <c r="J76"/>
  <c i="18" r="J97"/>
  <c r="J69"/>
  <c i="25" r="BK93"/>
  <c r="J93"/>
  <c i="2" r="J97"/>
  <c r="J69"/>
  <c i="14" r="BK133"/>
  <c r="J133"/>
  <c r="J72"/>
  <c i="35" r="J59"/>
  <c i="27" r="BK94"/>
  <c r="J94"/>
  <c r="J96"/>
  <c r="J69"/>
  <c i="29" r="BK133"/>
  <c r="J133"/>
  <c r="J70"/>
  <c i="33" r="J67"/>
  <c i="3" r="BK107"/>
  <c r="J107"/>
  <c r="J68"/>
  <c i="20" r="BK95"/>
  <c r="J95"/>
  <c r="J67"/>
  <c i="30" r="J67"/>
  <c r="J94"/>
  <c r="J68"/>
  <c i="31" r="BK93"/>
  <c r="J93"/>
  <c r="J67"/>
  <c i="32" r="BK93"/>
  <c r="J93"/>
  <c i="12" r="BK94"/>
  <c r="J94"/>
  <c r="J68"/>
  <c i="18" r="BK121"/>
  <c r="J121"/>
  <c r="J70"/>
  <c i="33" r="J94"/>
  <c r="J68"/>
  <c i="5" r="BK95"/>
  <c r="BK94"/>
  <c r="J94"/>
  <c r="J67"/>
  <c i="10" r="J177"/>
  <c r="J75"/>
  <c i="21" r="BK94"/>
  <c r="J94"/>
  <c r="J67"/>
  <c i="22" r="BK107"/>
  <c r="J107"/>
  <c r="J68"/>
  <c i="7" r="J67"/>
  <c r="J99"/>
  <c r="J68"/>
  <c r="J100"/>
  <c r="J69"/>
  <c i="17" r="BK99"/>
  <c r="J99"/>
  <c r="J68"/>
  <c i="23" r="BK93"/>
  <c r="J93"/>
  <c r="J67"/>
  <c i="35" r="J81"/>
  <c r="J60"/>
  <c i="16" r="BK337"/>
  <c r="J337"/>
  <c r="J80"/>
  <c i="8" r="BK148"/>
  <c r="J148"/>
  <c r="J70"/>
  <c i="6" r="BK220"/>
  <c r="J220"/>
  <c r="J76"/>
  <c i="16" r="BK106"/>
  <c r="J106"/>
  <c r="J68"/>
  <c i="11" r="BK98"/>
  <c r="J98"/>
  <c r="J68"/>
  <c i="15" r="BK98"/>
  <c r="BK97"/>
  <c r="J97"/>
  <c i="29" r="BK95"/>
  <c r="J95"/>
  <c r="J67"/>
  <c i="34" r="J94"/>
  <c r="J68"/>
  <c i="19" r="BK262"/>
  <c r="J262"/>
  <c r="J77"/>
  <c i="1" r="BD96"/>
  <c i="10" r="J34"/>
  <c i="1" r="AG68"/>
  <c i="16" r="F37"/>
  <c i="1" r="AZ76"/>
  <c r="AU84"/>
  <c i="35" r="J33"/>
  <c i="1" r="AV107"/>
  <c r="AT107"/>
  <c i="23" r="F37"/>
  <c i="1" r="AZ86"/>
  <c i="30" r="J37"/>
  <c i="1" r="AV98"/>
  <c r="AT98"/>
  <c r="AN98"/>
  <c r="BC66"/>
  <c r="AY66"/>
  <c i="12" r="F37"/>
  <c i="1" r="AZ70"/>
  <c r="BA66"/>
  <c r="AW66"/>
  <c r="BC80"/>
  <c i="19" r="F37"/>
  <c i="1" r="AZ81"/>
  <c i="17" r="F37"/>
  <c i="1" r="AZ77"/>
  <c r="BC74"/>
  <c r="AY74"/>
  <c i="22" r="J37"/>
  <c i="1" r="AV85"/>
  <c r="AT85"/>
  <c r="BD90"/>
  <c r="BB90"/>
  <c r="AX90"/>
  <c i="5" r="F37"/>
  <c i="1" r="AZ62"/>
  <c i="32" r="F37"/>
  <c i="1" r="AZ102"/>
  <c r="AZ101"/>
  <c r="AV101"/>
  <c r="AT101"/>
  <c i="32" r="J34"/>
  <c i="1" r="AG102"/>
  <c i="34" r="J34"/>
  <c i="1" r="AG106"/>
  <c r="AG105"/>
  <c r="AU90"/>
  <c i="18" r="F37"/>
  <c i="1" r="AZ78"/>
  <c r="AU80"/>
  <c i="34" r="F37"/>
  <c i="1" r="AZ106"/>
  <c r="AZ105"/>
  <c r="AV105"/>
  <c r="AT105"/>
  <c i="32" r="J37"/>
  <c i="1" r="AV102"/>
  <c r="AT102"/>
  <c i="29" r="J37"/>
  <c i="1" r="AV95"/>
  <c r="AT95"/>
  <c r="BD57"/>
  <c r="BA71"/>
  <c r="AW71"/>
  <c i="14" r="F37"/>
  <c i="1" r="AZ73"/>
  <c i="3" r="J37"/>
  <c i="1" r="AV59"/>
  <c r="AT59"/>
  <c r="BB71"/>
  <c r="AX71"/>
  <c r="BA96"/>
  <c r="AW96"/>
  <c i="28" r="F37"/>
  <c i="1" r="AZ94"/>
  <c r="BC61"/>
  <c r="AY61"/>
  <c r="BB80"/>
  <c r="AX80"/>
  <c i="24" r="F37"/>
  <c i="1" r="AZ88"/>
  <c r="BB87"/>
  <c r="AX87"/>
  <c r="BC96"/>
  <c r="AY96"/>
  <c r="BC57"/>
  <c r="BA61"/>
  <c r="AW61"/>
  <c r="AU103"/>
  <c i="11" r="F37"/>
  <c i="1" r="AZ69"/>
  <c r="AU71"/>
  <c i="33" r="J37"/>
  <c i="1" r="AV104"/>
  <c r="AT104"/>
  <c r="AN104"/>
  <c r="BD61"/>
  <c i="12" r="J37"/>
  <c i="1" r="AV70"/>
  <c r="AT70"/>
  <c r="BA57"/>
  <c r="AW57"/>
  <c i="33" r="F37"/>
  <c i="1" r="AZ104"/>
  <c r="AZ103"/>
  <c r="AV103"/>
  <c r="AT103"/>
  <c i="16" r="J37"/>
  <c i="1" r="AV76"/>
  <c r="AT76"/>
  <c i="8" r="J37"/>
  <c i="1" r="AV65"/>
  <c r="AT65"/>
  <c i="15" r="J37"/>
  <c i="1" r="AV75"/>
  <c r="AT75"/>
  <c i="6" r="F37"/>
  <c i="1" r="AZ63"/>
  <c i="9" r="J34"/>
  <c i="1" r="AG67"/>
  <c i="27" r="J34"/>
  <c i="1" r="AG92"/>
  <c i="20" r="F37"/>
  <c i="1" r="AZ82"/>
  <c i="13" r="F37"/>
  <c i="1" r="AZ72"/>
  <c i="8" r="F37"/>
  <c i="1" r="AZ65"/>
  <c r="BB74"/>
  <c r="AX74"/>
  <c r="BA84"/>
  <c r="AW84"/>
  <c i="7" r="J37"/>
  <c i="1" r="AV64"/>
  <c r="AT64"/>
  <c r="AU99"/>
  <c r="BD66"/>
  <c i="23" r="J37"/>
  <c i="1" r="AV86"/>
  <c r="AT86"/>
  <c r="BA80"/>
  <c r="BD80"/>
  <c i="28" r="J37"/>
  <c i="1" r="AV94"/>
  <c r="AT94"/>
  <c i="21" r="J37"/>
  <c i="1" r="AV83"/>
  <c r="AT83"/>
  <c i="34" r="J37"/>
  <c i="1" r="AV106"/>
  <c r="AT106"/>
  <c i="31" r="F37"/>
  <c i="1" r="AZ100"/>
  <c r="AZ99"/>
  <c r="AV99"/>
  <c r="AT99"/>
  <c i="6" r="J37"/>
  <c i="1" r="AV63"/>
  <c r="AT63"/>
  <c r="AS55"/>
  <c r="AS54"/>
  <c i="3" r="F37"/>
  <c i="1" r="AZ59"/>
  <c i="25" r="J34"/>
  <c i="1" r="AG89"/>
  <c i="29" r="F37"/>
  <c i="1" r="AZ95"/>
  <c i="25" r="J37"/>
  <c i="1" r="AV89"/>
  <c r="AT89"/>
  <c i="10" r="F37"/>
  <c i="1" r="AZ68"/>
  <c i="7" r="F37"/>
  <c i="1" r="AZ64"/>
  <c i="20" r="J37"/>
  <c i="1" r="AV82"/>
  <c r="AT82"/>
  <c i="31" r="J37"/>
  <c i="1" r="AV100"/>
  <c r="AT100"/>
  <c i="4" r="F37"/>
  <c i="1" r="AZ60"/>
  <c r="BB66"/>
  <c r="AX66"/>
  <c i="15" r="J34"/>
  <c i="1" r="AG75"/>
  <c r="AN75"/>
  <c r="BC93"/>
  <c r="AY93"/>
  <c i="25" r="F37"/>
  <c i="1" r="AZ89"/>
  <c i="2" r="F37"/>
  <c i="1" r="AZ58"/>
  <c r="BB84"/>
  <c r="AX84"/>
  <c i="17" r="J37"/>
  <c i="1" r="AV77"/>
  <c r="AT77"/>
  <c i="24" r="J37"/>
  <c i="1" r="AV88"/>
  <c r="AT88"/>
  <c r="BA74"/>
  <c r="AW74"/>
  <c r="BB93"/>
  <c r="AX93"/>
  <c i="9" r="F37"/>
  <c i="1" r="AZ67"/>
  <c i="13" r="J34"/>
  <c i="1" r="AG72"/>
  <c i="4" r="J37"/>
  <c i="1" r="AV60"/>
  <c r="AT60"/>
  <c i="14" r="J37"/>
  <c i="1" r="AV73"/>
  <c r="AT73"/>
  <c i="26" r="F37"/>
  <c i="1" r="AZ91"/>
  <c r="BA90"/>
  <c r="AW90"/>
  <c i="27" r="J37"/>
  <c i="1" r="AV92"/>
  <c r="AT92"/>
  <c r="AY97"/>
  <c r="BB61"/>
  <c r="AX61"/>
  <c i="19" r="J37"/>
  <c i="1" r="AV81"/>
  <c r="AT81"/>
  <c i="9" r="J37"/>
  <c i="1" r="AV67"/>
  <c r="AT67"/>
  <c r="AU101"/>
  <c r="BD87"/>
  <c i="15" r="F37"/>
  <c i="1" r="AZ75"/>
  <c r="AU93"/>
  <c r="BC71"/>
  <c r="AY71"/>
  <c r="BA93"/>
  <c r="AW93"/>
  <c i="22" r="F37"/>
  <c i="1" r="AZ85"/>
  <c r="BB96"/>
  <c r="AX96"/>
  <c i="10" r="J37"/>
  <c i="1" r="AV68"/>
  <c r="AT68"/>
  <c r="BC90"/>
  <c r="AY90"/>
  <c r="AU87"/>
  <c i="26" r="J37"/>
  <c i="1" r="AV91"/>
  <c r="AT91"/>
  <c i="30" r="F37"/>
  <c i="1" r="AZ98"/>
  <c r="AZ97"/>
  <c r="AV97"/>
  <c r="AT97"/>
  <c r="BB57"/>
  <c r="AX57"/>
  <c r="BA87"/>
  <c r="AW87"/>
  <c i="27" r="F37"/>
  <c i="1" r="AZ92"/>
  <c r="BD74"/>
  <c i="11" r="J37"/>
  <c i="1" r="AV69"/>
  <c r="AT69"/>
  <c r="BD84"/>
  <c r="BC84"/>
  <c r="AY84"/>
  <c i="5" r="J37"/>
  <c i="1" r="AV62"/>
  <c r="AT62"/>
  <c r="BD93"/>
  <c i="21" r="F37"/>
  <c i="1" r="AZ83"/>
  <c r="BD71"/>
  <c i="13" r="J37"/>
  <c i="1" r="AV72"/>
  <c r="AT72"/>
  <c i="18" r="J37"/>
  <c i="1" r="AV78"/>
  <c r="AT78"/>
  <c i="2" r="J37"/>
  <c i="1" r="AV58"/>
  <c r="AT58"/>
  <c r="BC87"/>
  <c r="AY87"/>
  <c i="3" l="1" r="P106"/>
  <c i="1" r="AU59"/>
  <c i="3" r="T106"/>
  <c i="6" r="R103"/>
  <c i="10" r="J43"/>
  <c i="34" r="J43"/>
  <c i="27" r="J43"/>
  <c i="25" r="J43"/>
  <c i="32" r="J43"/>
  <c i="15" r="J43"/>
  <c i="9" r="J43"/>
  <c i="13" r="J43"/>
  <c i="18" r="BK96"/>
  <c r="J96"/>
  <c r="J68"/>
  <c i="8" r="BK96"/>
  <c r="J96"/>
  <c r="J68"/>
  <c i="19" r="BK103"/>
  <c r="BK102"/>
  <c r="J102"/>
  <c i="4" r="BK97"/>
  <c r="J97"/>
  <c r="J67"/>
  <c i="25" r="J67"/>
  <c i="9" r="J67"/>
  <c r="J97"/>
  <c r="J68"/>
  <c i="10" r="J67"/>
  <c i="13" r="J67"/>
  <c i="14" r="BK97"/>
  <c r="J97"/>
  <c i="15" r="J67"/>
  <c i="17" r="BK98"/>
  <c r="J98"/>
  <c i="26" r="BK103"/>
  <c r="BK102"/>
  <c r="J102"/>
  <c r="J67"/>
  <c i="28" r="BK106"/>
  <c r="BK105"/>
  <c r="J105"/>
  <c i="6" r="BK104"/>
  <c r="J104"/>
  <c r="J68"/>
  <c i="14" r="J99"/>
  <c r="J69"/>
  <c i="3" r="BK106"/>
  <c r="J106"/>
  <c r="J67"/>
  <c i="12" r="BK93"/>
  <c r="J93"/>
  <c r="J67"/>
  <c i="13" r="J97"/>
  <c r="J68"/>
  <c i="32" r="J67"/>
  <c i="5" r="J95"/>
  <c r="J68"/>
  <c i="16" r="BK105"/>
  <c r="J105"/>
  <c r="J67"/>
  <c i="11" r="BK97"/>
  <c r="J97"/>
  <c i="22" r="BK106"/>
  <c r="J106"/>
  <c r="J67"/>
  <c i="27" r="J67"/>
  <c i="7" r="J43"/>
  <c i="35" r="J39"/>
  <c i="2" r="BK95"/>
  <c r="J95"/>
  <c i="33" r="J43"/>
  <c i="1" r="AN106"/>
  <c i="10" r="J101"/>
  <c r="J68"/>
  <c i="15" r="J98"/>
  <c r="J68"/>
  <c i="30" r="J43"/>
  <c i="24" r="BK107"/>
  <c r="J107"/>
  <c r="J68"/>
  <c i="1" r="AN97"/>
  <c r="AN107"/>
  <c r="AN64"/>
  <c r="AN103"/>
  <c r="AN72"/>
  <c r="AN68"/>
  <c r="AN102"/>
  <c r="AN105"/>
  <c r="AN89"/>
  <c r="AN67"/>
  <c r="AN92"/>
  <c r="AU96"/>
  <c r="BD79"/>
  <c r="AZ74"/>
  <c r="AV74"/>
  <c r="AT74"/>
  <c r="AZ96"/>
  <c r="AV96"/>
  <c r="AT96"/>
  <c i="19" r="J34"/>
  <c i="1" r="AG81"/>
  <c r="AN81"/>
  <c r="AZ57"/>
  <c r="AV57"/>
  <c r="AT57"/>
  <c i="11" r="J34"/>
  <c i="1" r="AG69"/>
  <c r="AN69"/>
  <c i="5" r="J34"/>
  <c i="1" r="AG62"/>
  <c r="AN62"/>
  <c r="AZ90"/>
  <c r="AV90"/>
  <c r="AT90"/>
  <c r="BB79"/>
  <c r="AX79"/>
  <c i="20" r="J34"/>
  <c i="1" r="AG82"/>
  <c r="AN82"/>
  <c r="BA79"/>
  <c r="AW79"/>
  <c r="AZ71"/>
  <c r="AV71"/>
  <c r="AT71"/>
  <c r="AZ87"/>
  <c r="AV87"/>
  <c r="AT87"/>
  <c r="BB56"/>
  <c r="AX56"/>
  <c r="AU79"/>
  <c r="AU61"/>
  <c i="31" r="J34"/>
  <c i="1" r="AG100"/>
  <c r="AN100"/>
  <c r="AZ93"/>
  <c r="AV93"/>
  <c r="AT93"/>
  <c r="AZ66"/>
  <c r="AV66"/>
  <c r="AT66"/>
  <c r="AZ80"/>
  <c r="AY57"/>
  <c r="AW80"/>
  <c r="BC56"/>
  <c r="AY56"/>
  <c r="AU66"/>
  <c r="AY80"/>
  <c i="21" r="J34"/>
  <c i="1" r="AG83"/>
  <c r="AN83"/>
  <c i="17" r="J34"/>
  <c i="1" r="AG77"/>
  <c r="AN77"/>
  <c r="AZ84"/>
  <c r="AV84"/>
  <c r="AT84"/>
  <c r="AU57"/>
  <c i="23" r="J34"/>
  <c i="1" r="AG86"/>
  <c r="AN86"/>
  <c r="BC79"/>
  <c r="AY79"/>
  <c i="2" r="J34"/>
  <c i="1" r="AG58"/>
  <c r="AN58"/>
  <c r="BA56"/>
  <c r="AW56"/>
  <c i="28" r="J34"/>
  <c i="1" r="AG94"/>
  <c r="AN94"/>
  <c r="BD56"/>
  <c r="BD55"/>
  <c r="BD54"/>
  <c r="W33"/>
  <c i="14" r="J34"/>
  <c i="1" r="AG73"/>
  <c r="AN73"/>
  <c r="AU74"/>
  <c r="AZ61"/>
  <c r="AV61"/>
  <c r="AT61"/>
  <c i="29" r="J34"/>
  <c i="1" r="AG95"/>
  <c r="AN95"/>
  <c r="AG101"/>
  <c r="AN101"/>
  <c i="26" l="1" r="J103"/>
  <c r="J68"/>
  <c i="29" r="J43"/>
  <c i="18" r="BK95"/>
  <c r="J95"/>
  <c i="19" r="J43"/>
  <c r="J103"/>
  <c r="J68"/>
  <c i="21" r="J43"/>
  <c i="2" r="J67"/>
  <c i="24" r="BK106"/>
  <c r="J106"/>
  <c r="J67"/>
  <c i="11" r="J67"/>
  <c i="14" r="J43"/>
  <c i="17" r="J67"/>
  <c i="6" r="BK103"/>
  <c r="J103"/>
  <c i="19" r="J67"/>
  <c i="11" r="J43"/>
  <c i="17" r="J43"/>
  <c i="23" r="J43"/>
  <c i="28" r="J67"/>
  <c r="J106"/>
  <c r="J68"/>
  <c i="14" r="J67"/>
  <c i="20" r="J43"/>
  <c i="31" r="J43"/>
  <c i="5" r="J43"/>
  <c i="28" r="J43"/>
  <c i="2" r="J43"/>
  <c i="8" r="BK95"/>
  <c r="J95"/>
  <c r="J67"/>
  <c i="1" r="AU56"/>
  <c r="AU55"/>
  <c r="AU54"/>
  <c i="22" r="J34"/>
  <c i="1" r="AG85"/>
  <c r="AN85"/>
  <c r="AZ79"/>
  <c r="AV79"/>
  <c r="AT79"/>
  <c r="AZ56"/>
  <c r="AZ55"/>
  <c r="AV55"/>
  <c i="16" r="J34"/>
  <c i="1" r="AG76"/>
  <c r="AN76"/>
  <c i="4" r="J34"/>
  <c i="1" r="AG60"/>
  <c r="AN60"/>
  <c i="26" r="J34"/>
  <c i="1" r="AG91"/>
  <c r="AN91"/>
  <c r="AV80"/>
  <c r="AT80"/>
  <c r="AG71"/>
  <c r="AN71"/>
  <c r="BA55"/>
  <c r="AW55"/>
  <c r="BC55"/>
  <c r="BC54"/>
  <c r="AY54"/>
  <c r="AG66"/>
  <c r="AN66"/>
  <c i="18" r="J34"/>
  <c i="1" r="AG78"/>
  <c r="AN78"/>
  <c i="6" r="J34"/>
  <c i="1" r="AG63"/>
  <c r="AN63"/>
  <c r="AG80"/>
  <c r="AN80"/>
  <c r="BB55"/>
  <c r="AX55"/>
  <c i="12" r="J34"/>
  <c i="1" r="AG70"/>
  <c r="AN70"/>
  <c r="AG99"/>
  <c r="AN99"/>
  <c i="3" r="J34"/>
  <c i="1" r="AG59"/>
  <c r="AN59"/>
  <c r="AG93"/>
  <c r="AN93"/>
  <c i="18" l="1" r="J43"/>
  <c i="26" r="J43"/>
  <c i="12" r="J43"/>
  <c i="6" r="J67"/>
  <c i="18" r="J67"/>
  <c i="6" r="J43"/>
  <c i="22" r="J43"/>
  <c i="4" r="J43"/>
  <c i="3" r="J43"/>
  <c i="16" r="J43"/>
  <c i="1" r="AG57"/>
  <c r="AN57"/>
  <c r="AZ54"/>
  <c r="W29"/>
  <c i="24" r="J34"/>
  <c i="1" r="AG88"/>
  <c r="AN88"/>
  <c r="AG90"/>
  <c r="AN90"/>
  <c r="AG61"/>
  <c r="AN61"/>
  <c r="AY55"/>
  <c r="BB54"/>
  <c r="AX54"/>
  <c r="AT55"/>
  <c r="W32"/>
  <c r="AG96"/>
  <c r="AN96"/>
  <c r="AV56"/>
  <c r="AT56"/>
  <c i="8" r="J34"/>
  <c i="1" r="AG65"/>
  <c r="AN65"/>
  <c r="AG74"/>
  <c r="AN74"/>
  <c r="BA54"/>
  <c r="W30"/>
  <c r="AG84"/>
  <c r="AN84"/>
  <c i="24" l="1" r="J43"/>
  <c i="8" r="J43"/>
  <c i="1" r="AV54"/>
  <c r="AK29"/>
  <c r="AW54"/>
  <c r="AK30"/>
  <c r="AG87"/>
  <c r="AN87"/>
  <c r="AG56"/>
  <c r="AN56"/>
  <c r="W31"/>
  <c l="1" r="AT54"/>
  <c r="AG79"/>
  <c r="AN79"/>
  <c l="1" r="AG55"/>
  <c r="AG54"/>
  <c r="AN54"/>
  <c l="1" r="AN55"/>
  <c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<sst xmlns="http://schemas.openxmlformats.org/spreadsheetml/2006/main">
  <si>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</si>
  <si>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</si>
  <si>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</si>
  <si>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</si>
  <si>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</si>
  <si>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{abfef20d-3986-49d4-8151-7fbf0e2dd078}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</si>
  <si>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</si>
  <si>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</si>
  <si>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</si>
  <si>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</si>
  <si>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</si>
  <si>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</si>
  <si>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</si>
  <si>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</si>
  <si>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22_Irop_04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</si>
  <si>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</si>
  <si>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</si>
  <si>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Envelopa - Revitalizace infrastruktury</t>
  </si>
  <si>
    <t>KSO:</t>
  </si>
  <si>
    <t/>
  </si>
  <si>
    <t>CC-CZ:</t>
  </si>
  <si>
    <t>Místo:</t>
  </si>
  <si>
    <t>Olomouc</t>
  </si>
  <si>
    <t>Datum:</t>
  </si>
  <si>
    <t>15. 7. 2024</t>
  </si>
  <si>
    <t>Zadavatel:</t>
  </si>
  <si>
    <t>IČ:</t>
  </si>
  <si>
    <t>Univerzita Palackého Olomouc</t>
  </si>
  <si>
    <t>DIČ:</t>
  </si>
  <si>
    <t>Účastník:</t>
  </si>
  <si>
    <t>Vyplň údaj</t>
  </si>
  <si>
    <t>Projektant:</t>
  </si>
  <si>
    <t>Alfaprojekt Olomouc</t>
  </si>
  <si>
    <t>True</t>
  </si>
  <si>
    <t>Zpracovatel:</t>
  </si>
  <si>
    <t>Michal Štafl, DiS.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</si>
  <si>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</si>
  <si>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</si>
  <si>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</si>
  <si>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</si>
  <si>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</si>
  <si>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</si>
  <si>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</si>
  <si>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</si>
  <si>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</si>
  <si>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</si>
  <si>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</si>
  <si>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</si>
  <si>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</si>
  <si>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</si>
  <si>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</si>
  <si>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</si>
  <si>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</si>
  <si>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</si>
  <si>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</si>
  <si>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</si>
  <si>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</si>
  <si>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</si>
  <si>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</si>
  <si>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</si>
  <si>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</si>
  <si>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</si>
  <si>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</si>
  <si>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</si>
  <si>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</si>
  <si>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</si>
  <si>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</si>
  <si>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</si>
  <si>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</si>
  <si>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</si>
  <si>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</si>
  <si>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</si>
  <si>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</si>
  <si>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</si>
  <si>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</si>
  <si>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</si>
  <si>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ZV</t>
  </si>
  <si>
    <t>Způsobilé výdaje</t>
  </si>
  <si>
    <t>STA</t>
  </si>
  <si>
    <t>1</t>
  </si>
  <si>
    <t>{ae0186c4-790b-4958-ab8e-83a83cb6fdcf}</t>
  </si>
  <si>
    <t>2</t>
  </si>
  <si>
    <t>4.2.1</t>
  </si>
  <si>
    <t>Přímé výdaje na hlavní část projektu</t>
  </si>
  <si>
    <t>Soupis</t>
  </si>
  <si>
    <t>{5c2b877d-a44a-44d0-8ff0-2bc44cab9218}</t>
  </si>
  <si>
    <t>01</t>
  </si>
  <si>
    <t>Plocha 01</t>
  </si>
  <si>
    <t>3</t>
  </si>
  <si>
    <t>{0ab1fb8f-d6e9-4ec2-8934-ed50dbb31292}</t>
  </si>
  <si>
    <t>/</t>
  </si>
  <si>
    <t>SO.00</t>
  </si>
  <si>
    <t>Příprava území (1)</t>
  </si>
  <si>
    <t>4</t>
  </si>
  <si>
    <t>{ce20ee83-95d3-443d-a003-6a86854116bd}</t>
  </si>
  <si>
    <t>SO.04</t>
  </si>
  <si>
    <t>Vegetační prvky (1)</t>
  </si>
  <si>
    <t>{b28c3bc3-e2a0-4a00-82b3-de7f6e5e05cc}</t>
  </si>
  <si>
    <t>SO.05</t>
  </si>
  <si>
    <t>Nakládání s dešťovými vodami (1)</t>
  </si>
  <si>
    <t>{9e24ee63-7a86-41f5-8258-f22b5686aada}</t>
  </si>
  <si>
    <t>04</t>
  </si>
  <si>
    <t>Plocha 04</t>
  </si>
  <si>
    <t>{c8fd1078-8b9c-475c-bdfe-fd720183a59c}</t>
  </si>
  <si>
    <t>Příprava území (4)</t>
  </si>
  <si>
    <t>{0cdf939f-db4c-4996-a998-879e8a99a718}</t>
  </si>
  <si>
    <t>Vegetační prvky (4)</t>
  </si>
  <si>
    <t>{93cdb608-fafa-4029-9541-2cb24d771b65}</t>
  </si>
  <si>
    <t>Nakládání s dešťovými vodami (4)</t>
  </si>
  <si>
    <t>{a3c061ae-256b-45e1-85ee-66cd9d192eff}</t>
  </si>
  <si>
    <t>04_</t>
  </si>
  <si>
    <t>kód intervence 64 (04)</t>
  </si>
  <si>
    <t>{d480f7d2-acfa-4218-89d2-46e1c006660a}</t>
  </si>
  <si>
    <t>05_I</t>
  </si>
  <si>
    <t>Plocha 05_I</t>
  </si>
  <si>
    <t>{b6e177b8-831c-4910-b549-3a8fb42b9c8a}</t>
  </si>
  <si>
    <t>Příprava území (5_I)</t>
  </si>
  <si>
    <t>{18d55d38-4cbd-4d71-b632-594a037d1129}</t>
  </si>
  <si>
    <t>Vegetační prvky (5_I)</t>
  </si>
  <si>
    <t>{2d5b95d9-6168-4283-9280-b54d07aef378}</t>
  </si>
  <si>
    <t>Nakládání s dešťovými vodami (5_I)</t>
  </si>
  <si>
    <t>{a0144901-23ec-4c9d-98da-e3d159e3c967}</t>
  </si>
  <si>
    <t>05_I_</t>
  </si>
  <si>
    <t>kód intervence 64 (05_I)</t>
  </si>
  <si>
    <t>{873fb050-63dd-4e10-b80c-1f508ffca744}</t>
  </si>
  <si>
    <t>05_II</t>
  </si>
  <si>
    <t>Plocha 05_II</t>
  </si>
  <si>
    <t>{c82248fb-cc1d-4c63-afec-c74c0a2df040}</t>
  </si>
  <si>
    <t>Příprava území (5_II)</t>
  </si>
  <si>
    <t>{3c34e464-9f41-4d33-9fda-6661a18b2d7c}</t>
  </si>
  <si>
    <t>Vegetační prvky (5_II)</t>
  </si>
  <si>
    <t>{bc2cb734-60c9-4fa0-9be5-165de0360fe8}</t>
  </si>
  <si>
    <t>07</t>
  </si>
  <si>
    <t>Plocha 07</t>
  </si>
  <si>
    <t>{e68e8491-a029-4db4-9189-3518b4e1dcb8}</t>
  </si>
  <si>
    <t>Příprava území (7)</t>
  </si>
  <si>
    <t>{29f267f1-f725-4c60-b414-aa4b1edc8370}</t>
  </si>
  <si>
    <t>Vegetační prvky (7)</t>
  </si>
  <si>
    <t>{4f6ba268-4d08-46b0-8e5a-b53ebf7e2485}</t>
  </si>
  <si>
    <t>Nakládání s dešťovými vodami (7)</t>
  </si>
  <si>
    <t>{7936cd72-13ae-4752-91d5-ccc9572eb191}</t>
  </si>
  <si>
    <t>07_</t>
  </si>
  <si>
    <t>kód intervence 64 (07)</t>
  </si>
  <si>
    <t>{bd39662e-bf93-450b-859e-6cf7088e6735}</t>
  </si>
  <si>
    <t>4.2.2</t>
  </si>
  <si>
    <t>Přímé výdaje na doprovodnou část projektu</t>
  </si>
  <si>
    <t>{86624ff7-33cb-432c-9c16-71d4bc945cc9}</t>
  </si>
  <si>
    <t>{c9ed99b7-7124-4d0e-90a2-3bc90295617f}</t>
  </si>
  <si>
    <t>SO.01 (1)</t>
  </si>
  <si>
    <t>Komunikace a zpevněné plochy (1)</t>
  </si>
  <si>
    <t>{a9995f56-b66b-4ec1-9a57-ff0ec6ec6dc3}</t>
  </si>
  <si>
    <t>822 29 32</t>
  </si>
  <si>
    <t>SO.06</t>
  </si>
  <si>
    <t>Venkovní osvětlení (1)</t>
  </si>
  <si>
    <t>{8ccc3ff1-aef1-4779-a3bd-2f06f00aff2e}</t>
  </si>
  <si>
    <t>SO.07</t>
  </si>
  <si>
    <t>Betonové prvky (1)</t>
  </si>
  <si>
    <t>{852adb4a-2e05-4038-a502-dfdead9ba06e}</t>
  </si>
  <si>
    <t>{600db6d1-7633-4bfb-b6c3-6fd6db5f5912}</t>
  </si>
  <si>
    <t>SO.01</t>
  </si>
  <si>
    <t>Komunikace a zpevněné plochy (4)</t>
  </si>
  <si>
    <t>{9e70d835-084c-4f8a-9088-98fcaf1c07ac}</t>
  </si>
  <si>
    <t>SO.03</t>
  </si>
  <si>
    <t>Drobná architektura, mobiliář (4)</t>
  </si>
  <si>
    <t>{9e50d2c4-e41e-4a58-b6d4-b072d019a642}</t>
  </si>
  <si>
    <t>{6f66166d-2975-46f6-aea1-019a800f54bb}</t>
  </si>
  <si>
    <t>Komunikace a zpevněné plochy (5_I)</t>
  </si>
  <si>
    <t>{54c005d8-e611-4f58-9da1-db54f4bff514}</t>
  </si>
  <si>
    <t>Drobná architektura, mobiliář (5_I)</t>
  </si>
  <si>
    <t>{1ec5d610-d988-42dc-8ac4-5aac22f6d48a}</t>
  </si>
  <si>
    <t>{359987c0-ccb1-4491-bb3a-1860e1b41d82}</t>
  </si>
  <si>
    <t>Komunikace a zpevněné plochy (5_II)</t>
  </si>
  <si>
    <t>{a4ee0209-27bf-402a-a24e-8970166f2aef}</t>
  </si>
  <si>
    <t>Drobná architektura, mobiliář (5_II)</t>
  </si>
  <si>
    <t>{8f2f5e81-2174-4a6c-ad83-a9d295e9d32e}</t>
  </si>
  <si>
    <t>{bf27c46c-604a-4acd-b422-157ed703c5d6}</t>
  </si>
  <si>
    <t>Komunikace a zpevněné plochy (7)</t>
  </si>
  <si>
    <t>{7868a3a2-1896-402e-bd88-4dffed2e372a}</t>
  </si>
  <si>
    <t>Drobná architektura, mobiliář (7)</t>
  </si>
  <si>
    <t>{84880071-6647-4325-be6d-c781f121cf95}</t>
  </si>
  <si>
    <t>4.2.3</t>
  </si>
  <si>
    <t>Nepřímé náklady</t>
  </si>
  <si>
    <t>{5b2c007b-f607-47a4-8891-8c313ad3a9bd}</t>
  </si>
  <si>
    <t>{35d4ddb5-f02f-482c-8fe7-268f37555b5b}</t>
  </si>
  <si>
    <t>VRN</t>
  </si>
  <si>
    <t>Vedlejší rozpočtové náklady (1)</t>
  </si>
  <si>
    <t>{3c694116-a7d6-4362-a2f0-ba99f0c5f322}</t>
  </si>
  <si>
    <t>{ba59808f-cfe8-4457-a5ed-564c0c286cca}</t>
  </si>
  <si>
    <t>Vedlejší rozpočtové náklady (4)</t>
  </si>
  <si>
    <t>{668958d8-f6de-4439-8b03-7ed78abbb552}</t>
  </si>
  <si>
    <t>{d2a63c66-6b08-49b1-ab31-04aa4fbd354c}</t>
  </si>
  <si>
    <t>Vedlejší rozpočtové náklady (5_I)</t>
  </si>
  <si>
    <t>{e268c469-bdf0-4451-9e3a-491a0afedca9}</t>
  </si>
  <si>
    <t>{07882107-817b-41fc-96ae-e857d6ed0383}</t>
  </si>
  <si>
    <t>Vedlejší rozpočtové náklady (5_II)</t>
  </si>
  <si>
    <t>{8f693067-196e-4895-8307-626a20dcd2d7}</t>
  </si>
  <si>
    <t>{07bac091-cfc3-428f-b89b-d327e3b88e6d}</t>
  </si>
  <si>
    <t>Vedlejší rozpočtové náklady (7)</t>
  </si>
  <si>
    <t>{9e89edd2-1d2b-4f51-a931-702680c158e9}</t>
  </si>
  <si>
    <t>NV</t>
  </si>
  <si>
    <t>Nezpůsobilé výdaje</t>
  </si>
  <si>
    <t>{b1b2376a-5d5b-4207-a00c-ccbe491b4ae7}</t>
  </si>
  <si>
    <t>KRYCÍ LIST SOUPISU PRACÍ</t>
  </si>
  <si>
    <t>Objekt:</t>
  </si>
  <si>
    <t>ZV - Způsobilé výdaje</t>
  </si>
  <si>
    <t>Soupis:</t>
  </si>
  <si>
    <t>4.2.1 - Přímé výdaje na hlavní část projektu</t>
  </si>
  <si>
    <t>Úroveň 4:</t>
  </si>
  <si>
    <t>SO.00 - Příprava území (1)</t>
  </si>
  <si>
    <t>Alfaprojekt Olomouc a.s.</t>
  </si>
  <si>
    <t>ing. Pavlína Řmotová</t>
  </si>
  <si>
    <t>REKAPITULACE ČLENĚNÍ SOUPISU PRACÍ</t>
  </si>
  <si>
    <t>Kód dílu - Popis</t>
  </si>
  <si>
    <t>Cena celkem [CZK]</t>
  </si>
  <si>
    <t>-1</t>
  </si>
  <si>
    <t>HSV - Příprava území</t>
  </si>
  <si>
    <t xml:space="preserve">    1 - Zemní práce</t>
  </si>
  <si>
    <t xml:space="preserve">    2 - Kácení a řezy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</si>
  <si>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</si>
  <si>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</si>
  <si>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</si>
  <si>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</si>
  <si>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</si>
  <si>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</si>
  <si>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</si>
  <si>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</si>
  <si>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</si>
  <si>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</si>
  <si>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</si>
  <si>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</si>
  <si>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</si>
  <si>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</si>
  <si>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</si>
  <si>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Příprava území</t>
  </si>
  <si>
    <t>ROZPOCET</t>
  </si>
  <si>
    <t>Zemní práce</t>
  </si>
  <si>
    <t>K</t>
  </si>
  <si>
    <t>460010025</t>
  </si>
  <si>
    <t>Vytyčení trasy inženýrských sítí v zastavěném prostoru</t>
  </si>
  <si>
    <t>km</t>
  </si>
  <si>
    <t>CS ÚRS 2024 01</t>
  </si>
  <si>
    <t>64</t>
  </si>
  <si>
    <t>314093906</t>
  </si>
  <si>
    <t>PP</t>
  </si>
  <si>
    <t>Online PSC</t>
  </si>
  <si>
    <t>https://podminky.urs.cz/item/CS_URS_2024_01/460010025</t>
  </si>
  <si>
    <t>184813511</t>
  </si>
  <si>
    <t>Chemické odplevelení před založením kultury postřikem na široko v rovině a svahu do 1:5 ručně</t>
  </si>
  <si>
    <t>m2</t>
  </si>
  <si>
    <t>-601990750</t>
  </si>
  <si>
    <t>Chemické odplevelení půdy před založením kultury, trávníku nebo zpevněných ploch ručně o jakékoli výměře postřikem na široko v rovině nebo na svahu do 1:5</t>
  </si>
  <si>
    <t>https://podminky.urs.cz/item/CS_URS_2024_01/184813511</t>
  </si>
  <si>
    <t>VV</t>
  </si>
  <si>
    <t>plocha 01</t>
  </si>
  <si>
    <t>odplevelení pro trvalkové záhony 395 m2 a květnatý trávník s letničkami 48 m2</t>
  </si>
  <si>
    <t>395+48</t>
  </si>
  <si>
    <t>Součet</t>
  </si>
  <si>
    <t>111301111</t>
  </si>
  <si>
    <t>Sejmutí drnu tl do 100 mm s přemístěním do 50 m nebo naložením na dopravní prostředek</t>
  </si>
  <si>
    <t>-1067961597</t>
  </si>
  <si>
    <t>Sejmutí drnu tl. do 100 mm, v jakékoliv ploše</t>
  </si>
  <si>
    <t>https://podminky.urs.cz/item/CS_URS_2024_01/111301111</t>
  </si>
  <si>
    <t>plocha 01 - trvalkové záhony 395 m2, květnatý trávník s přímého výsevu 48 m2, min. beton 755 m2, odseky 170 m2</t>
  </si>
  <si>
    <t>395+48+755+170</t>
  </si>
  <si>
    <t>121151104</t>
  </si>
  <si>
    <t>Sejmutí ornice plochy do 100 m2 tl vrstvy přes 200 do 250 mm strojně</t>
  </si>
  <si>
    <t>-391844034</t>
  </si>
  <si>
    <t>Sejmutí ornice strojně při souvislé ploše do 100 m2, tl. vrstvy přes 200 do 250 mm</t>
  </si>
  <si>
    <t>https://podminky.urs.cz/item/CS_URS_2024_01/121151104</t>
  </si>
  <si>
    <t>příprava pro trvalkové záhony, odebrání 20 cm ornice</t>
  </si>
  <si>
    <t>395</t>
  </si>
  <si>
    <t>5</t>
  </si>
  <si>
    <t>162351103</t>
  </si>
  <si>
    <t>Vodorovné přemístění přes 50 do 500 m výkopku/sypaniny z horniny třídy těžitelnosti I skupiny 1 až 3</t>
  </si>
  <si>
    <t>m3</t>
  </si>
  <si>
    <t>-412359725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</si>
  <si>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</si>
  <si>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https://podminky.urs.cz/item/CS_URS_2024_01/162351103</t>
  </si>
  <si>
    <t>manipulace s ornicí v rámci staveniště</t>
  </si>
  <si>
    <t>395*0,2</t>
  </si>
  <si>
    <t>6</t>
  </si>
  <si>
    <t>181151311</t>
  </si>
  <si>
    <t>Plošná úprava terénu přes 500 m2 zemina skupiny 1 až 4 nerovnosti přes 50 do 100 mm v rovinně a svahu do 1:5</t>
  </si>
  <si>
    <t>-781304582</t>
  </si>
  <si>
    <t>Plošná úprava terénu v zemině skupiny 1 až 4 s urovnáním povrchu bez doplnění ornice souvislé plochy přes 500 m2 při nerovnostech terénu přes 50 do 100 mm v rovině nebo na svahu do 1:5</t>
  </si>
  <si>
    <t>https://podminky.urs.cz/item/CS_URS_2024_01/181151311</t>
  </si>
  <si>
    <t>plocha 01 - záhony 395 m2, květnatý trávník 48 m2, rozprostření stávající ornice 395</t>
  </si>
  <si>
    <t>395 + 48 + 395</t>
  </si>
  <si>
    <t>7</t>
  </si>
  <si>
    <t>46057111 R</t>
  </si>
  <si>
    <t>Rozprostření a urovnání ornice při elektromontážích strojně tl vrstvy do 20 cm</t>
  </si>
  <si>
    <t>1959671440</t>
  </si>
  <si>
    <t>Rozprostření a urovnání substrátu pro trvalkové záhony strojně včetně přemístění hromad nebo dočasných skládek na místo spotřeby ze vzdálenosti do 50 m při souvislé ploše, tl. vrstvy do 20 cm</t>
  </si>
  <si>
    <t xml:space="preserve">plocha 01 </t>
  </si>
  <si>
    <t>8</t>
  </si>
  <si>
    <t>M</t>
  </si>
  <si>
    <t>10321230_R</t>
  </si>
  <si>
    <t>substrát pro trvalkové záhony</t>
  </si>
  <si>
    <t>-1575121838</t>
  </si>
  <si>
    <t>substrát pro trvalkové záhony složení dle TZ SO 04 Vegetační úpravy, mocnost 20 cm</t>
  </si>
  <si>
    <t xml:space="preserve">plocha 01 -  395 m2 * 02 m </t>
  </si>
  <si>
    <t>9</t>
  </si>
  <si>
    <t>174111121</t>
  </si>
  <si>
    <t>Zásyp jam po vyfrézovaných pařezech hl přes 0,2 do 0,5 m v rovině nebo na svahu do 1:5</t>
  </si>
  <si>
    <t>1616852129</t>
  </si>
  <si>
    <t>Zásyp jam po vyfrézovaných pařezech hloubky přes 200 do 500 mm v rovině nebo na svahu do 1:5</t>
  </si>
  <si>
    <t>https://podminky.urs.cz/item/CS_URS_2024_01/174111121</t>
  </si>
  <si>
    <t>plocha 01 - frézování 5 pařezů</t>
  </si>
  <si>
    <t>10</t>
  </si>
  <si>
    <t>174111111</t>
  </si>
  <si>
    <t>Zásyp jam po vyfrézovaných pařezech hl do 0,2 m v rovině nebo na svahu do 1:5</t>
  </si>
  <si>
    <t>-300649928</t>
  </si>
  <si>
    <t>Zásyp jam po vyfrézovaných pařezech hloubky do 200 mm v rovině nebo na svahu do 1:5</t>
  </si>
  <si>
    <t>https://podminky.urs.cz/item/CS_URS_2024_01/174111111</t>
  </si>
  <si>
    <t>plocha 01 - č. 43</t>
  </si>
  <si>
    <t>11</t>
  </si>
  <si>
    <t>183403114</t>
  </si>
  <si>
    <t>Obdělání půdy kultivátorováním v rovině a svahu do 1:5</t>
  </si>
  <si>
    <t>-347428801</t>
  </si>
  <si>
    <t>Obdělání půdy kultivátorováním v rovině nebo na svahu do 1:5</t>
  </si>
  <si>
    <t>https://podminky.urs.cz/item/CS_URS_2024_01/183403114</t>
  </si>
  <si>
    <t>plocha 01 - květnatý trávník 48 m2</t>
  </si>
  <si>
    <t>48</t>
  </si>
  <si>
    <t>183403131</t>
  </si>
  <si>
    <t>Obdělání půdy rytím v zemině skupiny 1 a 2 v rovině a svahu do 1:5</t>
  </si>
  <si>
    <t>-618052378</t>
  </si>
  <si>
    <t>Obdělání půdy rytím půdy hl. do 200 mm v zemině skupiny 1 až 2 v rovině nebo na svahu do 1:5</t>
  </si>
  <si>
    <t>https://podminky.urs.cz/item/CS_URS_2024_01/183403131</t>
  </si>
  <si>
    <t xml:space="preserve">rytí cca 50 % plochy, okraje kolem obrubníků apod. </t>
  </si>
  <si>
    <t xml:space="preserve">plocha 01 - květnatý trávník s letničkami 48 m2 </t>
  </si>
  <si>
    <t>48/2</t>
  </si>
  <si>
    <t>13</t>
  </si>
  <si>
    <t>183403153</t>
  </si>
  <si>
    <t>Obdělání půdy hrabáním v rovině a svahu do 1:5</t>
  </si>
  <si>
    <t>1205765316</t>
  </si>
  <si>
    <t>Obdělání půdy hrabáním v rovině nebo na svahu do 1:5</t>
  </si>
  <si>
    <t>https://podminky.urs.cz/item/CS_URS_2024_01/183403153</t>
  </si>
  <si>
    <t>plocha 01 - trvalkové záhony 395 m2, květnatý trávník 48 m2, plochy po odstraněných keřích 77,5 m2</t>
  </si>
  <si>
    <t>395+48+77,5</t>
  </si>
  <si>
    <t>14</t>
  </si>
  <si>
    <t>167151111</t>
  </si>
  <si>
    <t>Nakládání výkopku z hornin třídy těžitelnosti I skupiny 1 až 3 přes 100 m3</t>
  </si>
  <si>
    <t>-2009991460</t>
  </si>
  <si>
    <t>Nakládání, skládání a překládání neulehlého výkopku nebo sypaniny strojně nakládání, množství přes 100 m3, z hornin třídy těžitelnosti I, skupiny 1 až 3</t>
  </si>
  <si>
    <t>https://podminky.urs.cz/item/CS_URS_2024_01/167151111</t>
  </si>
  <si>
    <t xml:space="preserve">nakládání přebytečné ornice ke zpětným zásypům </t>
  </si>
  <si>
    <t>plocha 01 - trvalkové záhony 395 m2</t>
  </si>
  <si>
    <t>15</t>
  </si>
  <si>
    <t>162751117</t>
  </si>
  <si>
    <t>Vodorovné přemístění přes 9 000 do 10000 m výkopku/sypaniny z horniny třídy těžitelnosti I skupiny 1 až 3</t>
  </si>
  <si>
    <t>-154085629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</si>
  <si>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</si>
  <si>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https://podminky.urs.cz/item/CS_URS_2024_01/162751117</t>
  </si>
  <si>
    <t xml:space="preserve">odvoz ornice do 10 km </t>
  </si>
  <si>
    <t>16</t>
  </si>
  <si>
    <t>171251201</t>
  </si>
  <si>
    <t>Uložení sypaniny na skládky nebo meziskládky</t>
  </si>
  <si>
    <t>1574642382</t>
  </si>
  <si>
    <t>Uložení sypaniny na skládky nebo meziskládky bez hutnění s upravením uložené sypaniny do předepsaného tvaru</t>
  </si>
  <si>
    <t>https://podminky.urs.cz/item/CS_URS_2024_01/171251201</t>
  </si>
  <si>
    <t>ornice z výkopů</t>
  </si>
  <si>
    <t>17</t>
  </si>
  <si>
    <t>171201231</t>
  </si>
  <si>
    <t>Poplatek za uložení zeminy a kamení na recyklační skládce (skládkovné) kód odpadu 17 05 04</t>
  </si>
  <si>
    <t>t</t>
  </si>
  <si>
    <t>1795070075</t>
  </si>
  <si>
    <t>Poplatek za uložení stavebního odpadu na recyklační skládce (skládkovné) zeminy a kamení zatříděného do Katalogu odpadů pod kódem 17 05 04</t>
  </si>
  <si>
    <t>https://podminky.urs.cz/item/CS_URS_2024_01/171201231</t>
  </si>
  <si>
    <t>79*1,4</t>
  </si>
  <si>
    <t>Kácení a řezy</t>
  </si>
  <si>
    <t>18</t>
  </si>
  <si>
    <t>111212211</t>
  </si>
  <si>
    <t>Odstranění nevhodných dřevin do 100 m2 v do 1 m s odstraněním pařezů v rovině nebo svahu do 1:5</t>
  </si>
  <si>
    <t>1587265951</t>
  </si>
  <si>
    <t>Odstranění nevhodných dřevin průměru kmene do 100 mm výšky do 1 m s odstraněním pařezu do 100 m2 v rovině nebo na svahu do 1:5</t>
  </si>
  <si>
    <t>https://podminky.urs.cz/item/CS_URS_2024_01/111212211</t>
  </si>
  <si>
    <t>odstranění keřů</t>
  </si>
  <si>
    <t>plocha 01 (K6 - 24 m2, K7 - 13,5 m2, K8 - 40 m2)</t>
  </si>
  <si>
    <t>24+13,5+40</t>
  </si>
  <si>
    <t>19</t>
  </si>
  <si>
    <t>112101101</t>
  </si>
  <si>
    <t>Odstranění stromů listnatých průměru kmene přes 100 do 300 mm</t>
  </si>
  <si>
    <t>kus</t>
  </si>
  <si>
    <t>-146752096</t>
  </si>
  <si>
    <t>Odstranění stromů s odřezáním kmene a s odvětvením listnatých, průměru kmene přes 100 do 300 mm</t>
  </si>
  <si>
    <t>https://podminky.urs.cz/item/CS_URS_2024_01/112101101</t>
  </si>
  <si>
    <t>20</t>
  </si>
  <si>
    <t>112101121</t>
  </si>
  <si>
    <t>Odstranění stromů jehličnatých průměru kmene přes 100 do 300 mm</t>
  </si>
  <si>
    <t>-74885989</t>
  </si>
  <si>
    <t>Odstranění stromů s odřezáním kmene a s odvětvením jehličnatých bez odkornění, průměru kmene přes 100 do 300 mm</t>
  </si>
  <si>
    <t>https://podminky.urs.cz/item/CS_URS_2024_01/112101121</t>
  </si>
  <si>
    <t>plocha 01 - č. 34</t>
  </si>
  <si>
    <t>112101122</t>
  </si>
  <si>
    <t>Odstranění stromů jehličnatých průměru kmene přes 300 do 500 mm</t>
  </si>
  <si>
    <t>1843791274</t>
  </si>
  <si>
    <t>Odstranění stromů s odřezáním kmene a s odvětvením jehličnatých bez odkornění, průměru kmene přes 300 do 500 mm</t>
  </si>
  <si>
    <t>https://podminky.urs.cz/item/CS_URS_2024_01/112101122</t>
  </si>
  <si>
    <t>plocha 01 - č. 33, 35, 36</t>
  </si>
  <si>
    <t>22</t>
  </si>
  <si>
    <t>112251101</t>
  </si>
  <si>
    <t>Odstranění pařezů průměru přes 100 do 300 mm</t>
  </si>
  <si>
    <t>-1286692724</t>
  </si>
  <si>
    <t>Odstranění pařezů strojně s jejich vykopáním nebo vytrháním průměru přes 100 do 300 mm</t>
  </si>
  <si>
    <t>https://podminky.urs.cz/item/CS_URS_2024_01/112251101</t>
  </si>
  <si>
    <t>plocha 01 - č. 34, 43</t>
  </si>
  <si>
    <t>23</t>
  </si>
  <si>
    <t>112251102</t>
  </si>
  <si>
    <t>Odstranění pařezů průměru přes 300 do 500 mm</t>
  </si>
  <si>
    <t>-1526841834</t>
  </si>
  <si>
    <t>Odstranění pařezů strojně s jejich vykopáním nebo vytrháním průměru přes 300 do 500 mm</t>
  </si>
  <si>
    <t>https://podminky.urs.cz/item/CS_URS_2024_01/112251102</t>
  </si>
  <si>
    <t xml:space="preserve">plocha 01 - č. 33, 35, 36 </t>
  </si>
  <si>
    <t>24</t>
  </si>
  <si>
    <t>184852322</t>
  </si>
  <si>
    <t>Řez stromu výchovný alejových stromů v přes 4 do 6 m</t>
  </si>
  <si>
    <t>2113119232</t>
  </si>
  <si>
    <t>Řez stromů prováděný lezeckou technikou výchovný (S-RV) alejové stromy, výšky přes 4 do 6 m</t>
  </si>
  <si>
    <t>https://podminky.urs.cz/item/CS_URS_2024_01/184852322</t>
  </si>
  <si>
    <t>plocha 01 - strom č. 38</t>
  </si>
  <si>
    <t>25</t>
  </si>
  <si>
    <t>184852238</t>
  </si>
  <si>
    <t>Řez stromu zdravotní o ploše koruny přes 150 do 180 m2 lezeckou technikou</t>
  </si>
  <si>
    <t>-709035269</t>
  </si>
  <si>
    <t>Řez stromů prováděný lezeckou technikou zdravotní (S-RZ), plocha koruny stromu přes 150 do 180 m2</t>
  </si>
  <si>
    <t>https://podminky.urs.cz/item/CS_URS_2024_01/184852238</t>
  </si>
  <si>
    <t>plocha 01 - strom č. 40</t>
  </si>
  <si>
    <t>26</t>
  </si>
  <si>
    <t>184852237</t>
  </si>
  <si>
    <t>Řez stromu zdravotní o ploše koruny přes 120 do 150 m2 lezeckou technikou</t>
  </si>
  <si>
    <t>729459470</t>
  </si>
  <si>
    <t>Řez stromů prováděný lezeckou technikou zdravotní (S-RZ), plocha koruny stromu přes 120 do 150 m2</t>
  </si>
  <si>
    <t>https://podminky.urs.cz/item/CS_URS_2024_01/184852237</t>
  </si>
  <si>
    <t>plocha 01 - strom č. 37</t>
  </si>
  <si>
    <t>27</t>
  </si>
  <si>
    <t>162201401</t>
  </si>
  <si>
    <t>Vodorovné přemístění větví stromů listnatých do 1 km D kmene přes 100 do 300 mm</t>
  </si>
  <si>
    <t>-1361263895</t>
  </si>
  <si>
    <t>Vodorovné přemístění větví, kmenů nebo pařezů s naložením, složením a dopravou do 1000 m větví stromů listnatých, průměru kmene přes 100 do 300 mm</t>
  </si>
  <si>
    <t>https://podminky.urs.cz/item/CS_URS_2024_01/162201401</t>
  </si>
  <si>
    <t>28</t>
  </si>
  <si>
    <t>162201405</t>
  </si>
  <si>
    <t>Vodorovné přemístění větví stromů jehličnatých do 1 km D kmene přes 100 do 300 mm</t>
  </si>
  <si>
    <t>-1581587998</t>
  </si>
  <si>
    <t>Vodorovné přemístění větví, kmenů nebo pařezů s naložením, složením a dopravou do 1000 m větví stromů jehličnatých, průměru kmene přes 100 do 300 mm</t>
  </si>
  <si>
    <t>https://podminky.urs.cz/item/CS_URS_2024_01/162201405</t>
  </si>
  <si>
    <t>29</t>
  </si>
  <si>
    <t>162201406</t>
  </si>
  <si>
    <t>Vodorovné přemístění větví stromů jehličnatých do 1 km D kmene přes 300 do 500 mm</t>
  </si>
  <si>
    <t>670537734</t>
  </si>
  <si>
    <t>Vodorovné přemístění větví, kmenů nebo pařezů s naložením, složením a dopravou do 1000 m větví stromů jehličnatých, průměru kmene přes 300 do 500 mm</t>
  </si>
  <si>
    <t>https://podminky.urs.cz/item/CS_URS_2024_01/162201406</t>
  </si>
  <si>
    <t>plocha 01 (č. 33, 35, 36)</t>
  </si>
  <si>
    <t>998</t>
  </si>
  <si>
    <t>Přesun hmot</t>
  </si>
  <si>
    <t>30</t>
  </si>
  <si>
    <t>998231311</t>
  </si>
  <si>
    <t>Přesun hmot pro sadovnické a krajinářské úpravy vodorovně do 5000 m</t>
  </si>
  <si>
    <t>638554353</t>
  </si>
  <si>
    <t>Přesun hmot pro sadovnické a krajinářské úpravy strojně dopravní vzdálenost do 5000 m</t>
  </si>
  <si>
    <t>https://podminky.urs.cz/item/CS_URS_2024_01/998231311</t>
  </si>
  <si>
    <t>SO.04 - Vegetační prvky (1)</t>
  </si>
  <si>
    <t>HSV - VÝSADBA A ZALOŽENÍ</t>
  </si>
  <si>
    <t xml:space="preserve">    02 - Výsadba stromů</t>
  </si>
  <si>
    <t xml:space="preserve">    15 - Dodávka stromů</t>
  </si>
  <si>
    <t xml:space="preserve">    03 - Výsadba keřů a keřových skupin</t>
  </si>
  <si>
    <t xml:space="preserve">      18 - Dodávka keřů</t>
  </si>
  <si>
    <t xml:space="preserve">    04 - Založení trvalkových záhonů</t>
  </si>
  <si>
    <t xml:space="preserve">      19 - Dodávka trvalek a cibulí</t>
  </si>
  <si>
    <t xml:space="preserve">      06 - Založení parkového trávníku</t>
  </si>
  <si>
    <t xml:space="preserve">    05 - Založení květnatého trávníku s příměsí letniček</t>
  </si>
  <si>
    <t>D2 - ÚDRŽBA VÝSADEB - 5 let</t>
  </si>
  <si>
    <t xml:space="preserve">    10 - Následná péče - stromy</t>
  </si>
  <si>
    <t xml:space="preserve">    09 - Následná péče - trvalkové záhony</t>
  </si>
  <si>
    <t xml:space="preserve">    14 - Následná péče - květnatý trávník s příměsí letniček</t>
  </si>
  <si>
    <t xml:space="preserve">      13 - Následná péče - parkový trávník</t>
  </si>
  <si>
    <t>VÝSADBA A ZALOŽENÍ</t>
  </si>
  <si>
    <t>02</t>
  </si>
  <si>
    <t>Výsadba stromů</t>
  </si>
  <si>
    <t>119005153</t>
  </si>
  <si>
    <t>Vytyčení výsadeb s rozmístěním solitérních rostlin přes 10 do 50 kusů</t>
  </si>
  <si>
    <t>-1523507201</t>
  </si>
  <si>
    <t>Vytyčení výsadeb s rozmístěním rostlin dle projektové dokumentace solitérních přes 10 do 50 kusů</t>
  </si>
  <si>
    <t>https://podminky.urs.cz/item/CS_URS_2024_01/119005153</t>
  </si>
  <si>
    <t>183111213</t>
  </si>
  <si>
    <t>Jamky pro výsadbu s výměnou 50 % půdy zeminy skupiny 1 až 4 obj přes 0,005 do 0,01 m3 v rovině a svahu do 1:5</t>
  </si>
  <si>
    <t>1046669578</t>
  </si>
  <si>
    <t>Hloubení jamek pro vysazování rostlin v zemině skupiny 1 až 4 s výměnou půdy z 50% v rovině nebo na svahu do 1:5, objemu přes 0,005 do 0,01 m3</t>
  </si>
  <si>
    <t>https://podminky.urs.cz/item/CS_URS_2024_01/183111213</t>
  </si>
  <si>
    <t>103R1</t>
  </si>
  <si>
    <t>substrát pro výsadbové jámy</t>
  </si>
  <si>
    <t>336221406</t>
  </si>
  <si>
    <t xml:space="preserve">objem jámy 0,7 m3, 50 %  výměny - 0,3 m3 *18 = 6,3, složení dle TZ (80 % kompostovaná zemina, štěrk fr. 8-16 20%)</t>
  </si>
  <si>
    <t>6,3</t>
  </si>
  <si>
    <t>184102115</t>
  </si>
  <si>
    <t>Výsadba dřeviny s balem D přes 0,5 do 0,6 m do jamky se zalitím v rovině a svahu do 1:5</t>
  </si>
  <si>
    <t>514459702</t>
  </si>
  <si>
    <t>Výsadba dřeviny s balem do předem vyhloubené jamky se zalitím v rovině nebo na svahu do 1:5, při průměru balu přes 500 do 600 mm</t>
  </si>
  <si>
    <t>https://podminky.urs.cz/item/CS_URS_2024_01/184102115</t>
  </si>
  <si>
    <t>184852321</t>
  </si>
  <si>
    <t>Řez stromu výchovný špičáků a keřových stromů v do 4 m</t>
  </si>
  <si>
    <t>-562375082</t>
  </si>
  <si>
    <t>Řez stromů prováděný lezeckou technikou výchovný (S-RV) špičáky a keřové stromy, výšky do 4 m</t>
  </si>
  <si>
    <t>https://podminky.urs.cz/item/CS_URS_2024_01/184852321</t>
  </si>
  <si>
    <t>185802114</t>
  </si>
  <si>
    <t>Hnojení půdy umělým hnojivem k jednotlivým rostlinám v rovině a svahu do 1:5</t>
  </si>
  <si>
    <t>799645452</t>
  </si>
  <si>
    <t>Hnojení půdy nebo trávníku v rovině nebo na svahu do 1:5 umělým hnojivem s rozdělením k jednotlivým rostlinám</t>
  </si>
  <si>
    <t>https://podminky.urs.cz/item/CS_URS_2024_01/185802114</t>
  </si>
  <si>
    <t>2519115 R</t>
  </si>
  <si>
    <t>dlohotrvající rozpustné hnojivo - tabletové</t>
  </si>
  <si>
    <t>kg</t>
  </si>
  <si>
    <t>131723319</t>
  </si>
  <si>
    <t>dlohotrvající rozpustné hnojivo - tabletové 10g</t>
  </si>
  <si>
    <t>dlouhotrvající rozpustné hnojivo typu silvamix, 70g k rostlině</t>
  </si>
  <si>
    <t>70g *18 ks = 1260g</t>
  </si>
  <si>
    <t xml:space="preserve">1,26 </t>
  </si>
  <si>
    <t>184215413</t>
  </si>
  <si>
    <t>Zhotovení závlahové mísy dřevin D přes 1,0 m v rovině nebo na svahu do 1:5</t>
  </si>
  <si>
    <t>-745859799</t>
  </si>
  <si>
    <t>Zhotovení závlahové mísy u solitérních dřevin v rovině nebo na svahu do 1:5, o průměru mísy přes 1 m</t>
  </si>
  <si>
    <t>https://podminky.urs.cz/item/CS_URS_2024_01/184215413</t>
  </si>
  <si>
    <t>184215133</t>
  </si>
  <si>
    <t>Ukotvení kmene dřevin v rovině nebo na svahu do 1:5 třemi kůly D do 0,1 m dl přes 2 do 3 m</t>
  </si>
  <si>
    <t>310288523</t>
  </si>
  <si>
    <t>Ukotvení dřeviny kůly v rovině nebo na svahu do 1:5 třemi kůly, délky přes 2 do 3 m</t>
  </si>
  <si>
    <t>https://podminky.urs.cz/item/CS_URS_2024_01/184215133</t>
  </si>
  <si>
    <t>60591255</t>
  </si>
  <si>
    <t>kůl vyvazovací dřevěný impregnovaný D 8cm dl 2,5m</t>
  </si>
  <si>
    <t>-122520287</t>
  </si>
  <si>
    <t>18*3 'Přepočtené koeficientem množství</t>
  </si>
  <si>
    <t>184501141</t>
  </si>
  <si>
    <t>Zhotovení obalu z rákosové nebo kokosové rohože v rovině a svahu do 1:5</t>
  </si>
  <si>
    <t>-1797442428</t>
  </si>
  <si>
    <t>Zhotovení obalu kmene z rákosové nebo kokosové rohože v rovině nebo na svahu do 1:5</t>
  </si>
  <si>
    <t>https://podminky.urs.cz/item/CS_URS_2024_01/184501141</t>
  </si>
  <si>
    <t>cca 0,5 m2/strom</t>
  </si>
  <si>
    <t>61894003</t>
  </si>
  <si>
    <t>rákos ohradový neloupaný 60x200cm</t>
  </si>
  <si>
    <t>-2105714003</t>
  </si>
  <si>
    <t>9*1,1 'Přepočtené koeficientem množství</t>
  </si>
  <si>
    <t>184911421</t>
  </si>
  <si>
    <t>Mulčování rostlin kůrou tl do 0,1 m v rovině a svahu do 1:5</t>
  </si>
  <si>
    <t>-250921432</t>
  </si>
  <si>
    <t>Mulčování vysazených rostlin mulčovací kůrou, tl. do 100 mm v rovině nebo na svahu do 1:5</t>
  </si>
  <si>
    <t>https://podminky.urs.cz/item/CS_URS_2024_01/184911421</t>
  </si>
  <si>
    <t>0,7 m2*18 ks</t>
  </si>
  <si>
    <t>12,6</t>
  </si>
  <si>
    <t>10391100</t>
  </si>
  <si>
    <t>kůra mulčovací VL</t>
  </si>
  <si>
    <t>1162157818</t>
  </si>
  <si>
    <t>70 l/ks; 70*18 = 1260 l</t>
  </si>
  <si>
    <t>Dodávka stromů</t>
  </si>
  <si>
    <t>RMAT0001</t>
  </si>
  <si>
    <t>Acer freemanii ´Jeffersred´ (javor freemanův) vel. 14-16</t>
  </si>
  <si>
    <t>-1259062832</t>
  </si>
  <si>
    <t>RMAT0006</t>
  </si>
  <si>
    <t>Quercus robur (dub letní) (vel. 14-16)</t>
  </si>
  <si>
    <t>-2126022819</t>
  </si>
  <si>
    <t>RMAT0002</t>
  </si>
  <si>
    <t>Carpinus betulus (habr obecný) vel. 14-16</t>
  </si>
  <si>
    <t>69663666</t>
  </si>
  <si>
    <t>RMAT0003</t>
  </si>
  <si>
    <t>Corylus colurna (líska turecká), (vel. 14-16)</t>
  </si>
  <si>
    <t>660905863</t>
  </si>
  <si>
    <t>RMAT0004</t>
  </si>
  <si>
    <t>Tilia vulgaris ´Palida´ (lípa evropská), (vel. 14-16)</t>
  </si>
  <si>
    <t>1161035200</t>
  </si>
  <si>
    <t>RMAT0005</t>
  </si>
  <si>
    <t>Platanus acerifolia (platan javorolistý), (vel. 14-16)</t>
  </si>
  <si>
    <t>-642599624</t>
  </si>
  <si>
    <t>RMAT0008</t>
  </si>
  <si>
    <t>Prunus avium ´Plena´(třešeň ptačí - bezplodá), (vel. 14-16)</t>
  </si>
  <si>
    <t>-1704615473</t>
  </si>
  <si>
    <t>03</t>
  </si>
  <si>
    <t>Výsadba keřů a keřových skupin</t>
  </si>
  <si>
    <t>-359852181</t>
  </si>
  <si>
    <t>183101113</t>
  </si>
  <si>
    <t>Hloubení jamek bez výměny půdy zeminy skupiny 1 až 4 obj přes 0,02 do 0,05 m3 v rovině a svahu do 1:5</t>
  </si>
  <si>
    <t>393934413</t>
  </si>
  <si>
    <t>Hloubení jamek pro vysazování rostlin v zemině skupiny 1 až 4 bez výměny půdy v rovině nebo na svahu do 1:5, objemu přes 0,02 do 0,05 m3</t>
  </si>
  <si>
    <t>https://podminky.urs.cz/item/CS_URS_2024_01/183101113</t>
  </si>
  <si>
    <t>184102111</t>
  </si>
  <si>
    <t>Výsadba dřeviny s balem D přes 0,1 do 0,2 m do jamky se zalitím v rovině a svahu do 1:5</t>
  </si>
  <si>
    <t>-442499079</t>
  </si>
  <si>
    <t>Výsadba dřeviny s balem do předem vyhloubené jamky se zalitím v rovině nebo na svahu do 1:5, při průměru balu přes 100 do 200 mm</t>
  </si>
  <si>
    <t>https://podminky.urs.cz/item/CS_URS_2024_01/184102111</t>
  </si>
  <si>
    <t>dle situačního výkresu sadových úprav - výsadba keřů</t>
  </si>
  <si>
    <t>-1453647306</t>
  </si>
  <si>
    <t>1035946069</t>
  </si>
  <si>
    <t>30g *24 ks = 720g</t>
  </si>
  <si>
    <t>0,72</t>
  </si>
  <si>
    <t>Dodávka keřů</t>
  </si>
  <si>
    <t>02652002_R</t>
  </si>
  <si>
    <t>Perovskia abrotanoides (vel. 40-60)</t>
  </si>
  <si>
    <t>-818521535</t>
  </si>
  <si>
    <t>Založení trvalkových záhonů</t>
  </si>
  <si>
    <t>119005131</t>
  </si>
  <si>
    <t>Vytyčení výsadeb zapojených nebo v záhonu plochy přes 100 m2 s rozmístěním rostlin ve sponu</t>
  </si>
  <si>
    <t>517657861</t>
  </si>
  <si>
    <t>Vytyčení výsadeb s rozmístěním rostlin dle projektové dokumentace zapojených nebo v záhonu, plochy přes 100 m2 ve sponu</t>
  </si>
  <si>
    <t>https://podminky.urs.cz/item/CS_URS_2024_01/119005131</t>
  </si>
  <si>
    <t>"trvalkové záhony, spon 7 ks/m2", 395</t>
  </si>
  <si>
    <t>183205111</t>
  </si>
  <si>
    <t>Založení záhonu v rovině a svahu do 1:5 zemina skupiny 1 a 2</t>
  </si>
  <si>
    <t>-1367483156</t>
  </si>
  <si>
    <t>Založení záhonu pro výsadbu rostlin v rovině nebo na svahu do 1:5 v zemině skupiny 1 až 2</t>
  </si>
  <si>
    <t>https://podminky.urs.cz/item/CS_URS_2024_01/183205111</t>
  </si>
  <si>
    <t>183111113</t>
  </si>
  <si>
    <t>Hloubení jamek bez výměny půdy zeminy skupiny 1 až 4 obj přes 0,005 do 0,01 m3 v rovině a svahu do 1:5</t>
  </si>
  <si>
    <t>176901799</t>
  </si>
  <si>
    <t>Hloubení jamek pro vysazování rostlin v zemině skupiny 1 až 4 bez výměny půdy v rovině nebo na svahu do 1:5, objemu přes 0,005 do 0,01 m3</t>
  </si>
  <si>
    <t>https://podminky.urs.cz/item/CS_URS_2024_01/183111113</t>
  </si>
  <si>
    <t>trvalky</t>
  </si>
  <si>
    <t>2122</t>
  </si>
  <si>
    <t>31</t>
  </si>
  <si>
    <t>183211322</t>
  </si>
  <si>
    <t>Výsadba květin krytokořenných průměru kontejneru přes 80 do 120 mm</t>
  </si>
  <si>
    <t>-715730673</t>
  </si>
  <si>
    <t>Výsadba květin do připravené půdy se zalitím do připravené půdy, se zalitím květin krytokořenných o průměru kontejneru přes 80 do 120 mm</t>
  </si>
  <si>
    <t>https://podminky.urs.cz/item/CS_URS_2024_01/183211322</t>
  </si>
  <si>
    <t>32</t>
  </si>
  <si>
    <t>-207635441</t>
  </si>
  <si>
    <t>33</t>
  </si>
  <si>
    <t>183211313</t>
  </si>
  <si>
    <t>Výsadba cibulí nebo hlíz</t>
  </si>
  <si>
    <t>-302975181</t>
  </si>
  <si>
    <t>Výsadba květin do připravené půdy se zalitím do připravené půdy, se zalitím cibulí nebo hlíz</t>
  </si>
  <si>
    <t>https://podminky.urs.cz/item/CS_URS_2024_01/183211313</t>
  </si>
  <si>
    <t>34</t>
  </si>
  <si>
    <t>1143978454</t>
  </si>
  <si>
    <t>trvalkové záhony</t>
  </si>
  <si>
    <t>35</t>
  </si>
  <si>
    <t>458437933</t>
  </si>
  <si>
    <t>trvalkové záhony 395 m2 *0,1 m</t>
  </si>
  <si>
    <t>39,5</t>
  </si>
  <si>
    <t>Dodávka trvalek a cibulí</t>
  </si>
  <si>
    <t>36</t>
  </si>
  <si>
    <t>005R1</t>
  </si>
  <si>
    <t>sazenice trvalek K9-K13</t>
  </si>
  <si>
    <t>-2074700232</t>
  </si>
  <si>
    <t>37</t>
  </si>
  <si>
    <t>005R2</t>
  </si>
  <si>
    <t>okrasná cibulovina</t>
  </si>
  <si>
    <t>1810472270</t>
  </si>
  <si>
    <t>06</t>
  </si>
  <si>
    <t>Založení parkového trávníku</t>
  </si>
  <si>
    <t>38</t>
  </si>
  <si>
    <t>181411131</t>
  </si>
  <si>
    <t>Založení parkového trávníku výsevem pl do 1000 m2 v rovině a ve svahu do 1:5</t>
  </si>
  <si>
    <t>1224470411</t>
  </si>
  <si>
    <t>Založení trávníku na půdě předem připravené plochy do 1000 m2 výsevem včetně utažení parkového v rovině nebo na svahu do 1:5</t>
  </si>
  <si>
    <t>https://podminky.urs.cz/item/CS_URS_2024_01/181411131</t>
  </si>
  <si>
    <t>odstraněné keřové plochy</t>
  </si>
  <si>
    <t>77,5</t>
  </si>
  <si>
    <t>úprava stávajících travnatých ploch</t>
  </si>
  <si>
    <t>753</t>
  </si>
  <si>
    <t>39</t>
  </si>
  <si>
    <t>00572410</t>
  </si>
  <si>
    <t>osivo směs travní parková</t>
  </si>
  <si>
    <t>1954974612</t>
  </si>
  <si>
    <t>830,5*0,02 'Přepočtené koeficientem množství</t>
  </si>
  <si>
    <t>40</t>
  </si>
  <si>
    <t>185804312</t>
  </si>
  <si>
    <t>Zalití rostlin vodou plocha přes 20 m2</t>
  </si>
  <si>
    <t>467141542</t>
  </si>
  <si>
    <t>Zalití rostlin vodou plochy záhonů jednotlivě přes 20 m2</t>
  </si>
  <si>
    <t>https://podminky.urs.cz/item/CS_URS_2024_01/185804312</t>
  </si>
  <si>
    <t xml:space="preserve">zalití trávníku  10l/m2</t>
  </si>
  <si>
    <t>8,305</t>
  </si>
  <si>
    <t>05</t>
  </si>
  <si>
    <t>Založení květnatého trávníku s příměsí letniček</t>
  </si>
  <si>
    <t>41</t>
  </si>
  <si>
    <t>-875547918</t>
  </si>
  <si>
    <t>"květnatý trávník s příměsí letniček", 48</t>
  </si>
  <si>
    <t>42</t>
  </si>
  <si>
    <t>181411121</t>
  </si>
  <si>
    <t>Založení lučního trávníku výsevem pl do 1000 m2 v rovině a ve svahu do 1:5</t>
  </si>
  <si>
    <t>-751419547</t>
  </si>
  <si>
    <t>Založení trávníku na půdě předem připravené plochy do 1000 m2 výsevem včetně utažení lučního v rovině nebo na svahu do 1:5</t>
  </si>
  <si>
    <t>https://podminky.urs.cz/item/CS_URS_2024_01/181411121</t>
  </si>
  <si>
    <t>43</t>
  </si>
  <si>
    <t>RMAT0012</t>
  </si>
  <si>
    <t>travní směs - luční trávník s příměsí letniček z přímého výsevu</t>
  </si>
  <si>
    <t>368742004</t>
  </si>
  <si>
    <t>složení dle TZ, výsevek 4 g/m2 * 48 m2 = 240 g</t>
  </si>
  <si>
    <t>0,192</t>
  </si>
  <si>
    <t>44</t>
  </si>
  <si>
    <t>156341885</t>
  </si>
  <si>
    <t>zalití trávníku 48 m2 * 10l/m2</t>
  </si>
  <si>
    <t>0,48</t>
  </si>
  <si>
    <t>45</t>
  </si>
  <si>
    <t>684153749</t>
  </si>
  <si>
    <t>D2</t>
  </si>
  <si>
    <t>ÚDRŽBA VÝSADEB - 5 let</t>
  </si>
  <si>
    <t>Následná péče - stromy</t>
  </si>
  <si>
    <t>46</t>
  </si>
  <si>
    <t>184215173</t>
  </si>
  <si>
    <t>Odstranění ukotvení kmene dřevin třemi kůly D do 0,1 m dl přes 2 do 3 m</t>
  </si>
  <si>
    <t>-1128263318</t>
  </si>
  <si>
    <t>Odstranění ukotvení dřeviny kůly třemi kůly, délky přes 2 do 3 m</t>
  </si>
  <si>
    <t>jednorázově ve 3. roce od výsadby</t>
  </si>
  <si>
    <t>47</t>
  </si>
  <si>
    <t>736079445</t>
  </si>
  <si>
    <t>výchovný řez prováděn v 5. roce</t>
  </si>
  <si>
    <t>184801121</t>
  </si>
  <si>
    <t>Ošetřování vysazených dřevin soliterních v rovině a svahu do 1:5</t>
  </si>
  <si>
    <t>-109320314</t>
  </si>
  <si>
    <t>Ošetření vysazených dřevin solitérních v rovině nebo na svahu do 1:5</t>
  </si>
  <si>
    <t>https://podminky.urs.cz/item/CS_URS_2024_01/184801121</t>
  </si>
  <si>
    <t xml:space="preserve"> pletí, kontrola kotvení - 18ks *2 opakování *5 let</t>
  </si>
  <si>
    <t>18*2*5</t>
  </si>
  <si>
    <t>49</t>
  </si>
  <si>
    <t>184911111</t>
  </si>
  <si>
    <t>Znovuuvázání dřeviny ke kůlům</t>
  </si>
  <si>
    <t>-593791616</t>
  </si>
  <si>
    <t>Znovuuvázání dřeviny jedním úvazkem ke stávajícímu kůlu</t>
  </si>
  <si>
    <t>prováděno u cca 50 % jedinců, celkem 18 ks</t>
  </si>
  <si>
    <t>50</t>
  </si>
  <si>
    <t>184503121</t>
  </si>
  <si>
    <t>Odstranění obalu kmene v jedné vrstvě v rovině a svahu do 1:5</t>
  </si>
  <si>
    <t>CS ÚRS 2023 02</t>
  </si>
  <si>
    <t>1026940672</t>
  </si>
  <si>
    <t>Odstranění obalu kmene a spodních větví stromu z juty v jedné vrstvě v rovině nebo na svahu do 1:5</t>
  </si>
  <si>
    <t>https://podminky.urs.cz/item/CS_URS_2023_02/184503121</t>
  </si>
  <si>
    <t>51</t>
  </si>
  <si>
    <t>184911421.1</t>
  </si>
  <si>
    <t>-1808766795</t>
  </si>
  <si>
    <t>https://podminky.urs.cz/item/CS_URS_2023_02/184911421.1</t>
  </si>
  <si>
    <t>0,7m 2 *18 ks =12,6 m2 * 3 (v prvních 3 letech od výsadby)</t>
  </si>
  <si>
    <t>12,6*3</t>
  </si>
  <si>
    <t>52</t>
  </si>
  <si>
    <t>-518809749</t>
  </si>
  <si>
    <t>37,8 m2 *0,1 m</t>
  </si>
  <si>
    <t>37,8*0,1</t>
  </si>
  <si>
    <t>53</t>
  </si>
  <si>
    <t>R3</t>
  </si>
  <si>
    <t>Textilní úvazek, kotvící komponenty</t>
  </si>
  <si>
    <t>1255925332</t>
  </si>
  <si>
    <t>prováděno u 50 % jedinců, 18 ks</t>
  </si>
  <si>
    <t>54</t>
  </si>
  <si>
    <t>Pol30_</t>
  </si>
  <si>
    <t>Koeficient ztrát 1,1</t>
  </si>
  <si>
    <t>ks</t>
  </si>
  <si>
    <t>1839446484</t>
  </si>
  <si>
    <t>10% výpadku v prvních 2 letech</t>
  </si>
  <si>
    <t>89900*0,1</t>
  </si>
  <si>
    <t>55</t>
  </si>
  <si>
    <t>185804311</t>
  </si>
  <si>
    <t>Zalití rostlin vodou plocha do 20 m2</t>
  </si>
  <si>
    <t>571394595</t>
  </si>
  <si>
    <t>Zalití rostlin vodou plochy záhonů jednotlivě do 20 m2</t>
  </si>
  <si>
    <t>https://podminky.urs.cz/item/CS_URS_2023_02/185804311</t>
  </si>
  <si>
    <t xml:space="preserve">70 l/ks * 18 ks = 1260 l  tj. 1,26 m3 * 10 opakování/ rok * 5 let</t>
  </si>
  <si>
    <t>1,26*10*5</t>
  </si>
  <si>
    <t>09</t>
  </si>
  <si>
    <t>Následná péče - trvalkové záhony</t>
  </si>
  <si>
    <t>56</t>
  </si>
  <si>
    <t>184817114</t>
  </si>
  <si>
    <t>Řez trvalek ve vegetačním období v rovině nebo ve svahu do 1:5 odstranění odkvetlých květenství plošně</t>
  </si>
  <si>
    <t>-970009618</t>
  </si>
  <si>
    <t>Řez trvalek během vegetačního období v rovině nebo na svahu do 1:5 odstranění odkvetlých květů a květenství plošně</t>
  </si>
  <si>
    <t>https://podminky.urs.cz/item/CS_URS_2024_01/184817114</t>
  </si>
  <si>
    <t>395 m2*5 let</t>
  </si>
  <si>
    <t>395*5</t>
  </si>
  <si>
    <t>57</t>
  </si>
  <si>
    <t>-900375296</t>
  </si>
  <si>
    <t>58</t>
  </si>
  <si>
    <t>1436688637</t>
  </si>
  <si>
    <t>395 m2 *0,05 mocnost kůry *5 let</t>
  </si>
  <si>
    <t>395*0,05*5</t>
  </si>
  <si>
    <t>59</t>
  </si>
  <si>
    <t>185804252</t>
  </si>
  <si>
    <t>Odstranění odkvetlých a odumřelých částí trvalek s odklizením odpadu do 20 km</t>
  </si>
  <si>
    <t>185755721</t>
  </si>
  <si>
    <t>Odstranění odkvetlých a odumřelých částí rostlin ze záhonů trvalek</t>
  </si>
  <si>
    <t>https://podminky.urs.cz/item/CS_URS_2024_01/185804252</t>
  </si>
  <si>
    <t>60</t>
  </si>
  <si>
    <t>185804511</t>
  </si>
  <si>
    <t>Odplevelení záhonu květin v rovině a svahu do 1:5</t>
  </si>
  <si>
    <t>2062599764</t>
  </si>
  <si>
    <t>Odplevelení výsadeb v rovině nebo na svahu do 1:5 záhonů květin</t>
  </si>
  <si>
    <t>https://podminky.urs.cz/item/CS_URS_2024_01/185804511</t>
  </si>
  <si>
    <t>395 m2* 2 opakování ročně * 5 let</t>
  </si>
  <si>
    <t>395*2*5</t>
  </si>
  <si>
    <t>61</t>
  </si>
  <si>
    <t>-759360055</t>
  </si>
  <si>
    <t xml:space="preserve">20 l/m2 * 395 m2 = 7900 l  tj. 7,9 m3 * 10 opakování/ rok * 5 let</t>
  </si>
  <si>
    <t>7,9*10*5</t>
  </si>
  <si>
    <t>62</t>
  </si>
  <si>
    <t>1276799793</t>
  </si>
  <si>
    <t>218930*0,1</t>
  </si>
  <si>
    <t>Následná péče - květnatý trávník s příměsí letniček</t>
  </si>
  <si>
    <t>63</t>
  </si>
  <si>
    <t>111151131</t>
  </si>
  <si>
    <t>Pokosení trávníku lučního pl do 1000 m2 s odvozem do 20 km v rovině a svahu do 1:5</t>
  </si>
  <si>
    <t>435398848</t>
  </si>
  <si>
    <t>Pokosení trávníku při souvislé ploše do 1000 m2 lučního v rovině nebo svahu do 1:5</t>
  </si>
  <si>
    <t>https://podminky.urs.cz/item/CS_URS_2024_01/111151131</t>
  </si>
  <si>
    <t>48 m2 * 1x ročně * 5let</t>
  </si>
  <si>
    <t>48*1*5</t>
  </si>
  <si>
    <t>Následná péče - parkový trávník</t>
  </si>
  <si>
    <t>111151111</t>
  </si>
  <si>
    <t>Pokosení trávníku parterového pl do 1000 m2 s odvozem do 20 km v rovině a svahu do 1:5</t>
  </si>
  <si>
    <t>378642812</t>
  </si>
  <si>
    <t>Pokosení trávníku při souvislé ploše do 1000 m2 parterového v rovině nebo svahu do 1:5</t>
  </si>
  <si>
    <t>3000 m2*10x ročně * 5 = 50x</t>
  </si>
  <si>
    <t>3000*10*5</t>
  </si>
  <si>
    <t>SO.05 - Nakládání s dešťovými vodami (1)</t>
  </si>
  <si>
    <t>Alfaprojekt Olomouc, a.s.</t>
  </si>
  <si>
    <t>ing. Petr Hošek</t>
  </si>
  <si>
    <t>HSV - Práce a dodávky HSV</t>
  </si>
  <si>
    <t xml:space="preserve">    2 - Zakládání</t>
  </si>
  <si>
    <t xml:space="preserve">    4 - Vodorovné konstrukce</t>
  </si>
  <si>
    <t xml:space="preserve">    8 - Trubní vedení</t>
  </si>
  <si>
    <t>Práce a dodávky HSV</t>
  </si>
  <si>
    <t>131151204</t>
  </si>
  <si>
    <t>Hloubení jam zapažených v hornině třídy těžitelnosti I skupiny 1 a 2 objem do 500 m3 strojně</t>
  </si>
  <si>
    <t>-263608134</t>
  </si>
  <si>
    <t>Hloubení zapažených jam a zářezů strojně s urovnáním dna do předepsaného profilu a spádu v hornině třídy těžitelnosti I skupiny 1 a 2 přes 100 do 500 m3</t>
  </si>
  <si>
    <t>https://podminky.urs.cz/item/CS_URS_2024_01/131151204</t>
  </si>
  <si>
    <t xml:space="preserve">výkopy od HTÚ, tj. UT méně sejmutí ornice v tl. 250 mm   </t>
  </si>
  <si>
    <t>vsakovací průlehy - rýhy</t>
  </si>
  <si>
    <t>1*3,5*(11+9,5+7,5+20+8+8,5+6,5)</t>
  </si>
  <si>
    <t>vsakovací průleh - plošný</t>
  </si>
  <si>
    <t>2,5*2,5*3,5</t>
  </si>
  <si>
    <t>132112131</t>
  </si>
  <si>
    <t>Hloubení nezapažených rýh šířky do 800 mm v soudržných horninách třídy těžitelnosti I skupiny 1 a 2 ručně</t>
  </si>
  <si>
    <t>-528167130</t>
  </si>
  <si>
    <t>Hloubení nezapažených rýh šířky do 800 mm ručně s urovnáním dna do předepsaného profilu a spádu v hornině třídy těžitelnosti I skupiny 1 a 2 soudržných</t>
  </si>
  <si>
    <t>https://podminky.urs.cz/item/CS_URS_2024_01/132112131</t>
  </si>
  <si>
    <t>výkopy od HTÚ, tj. UT méně sejmutí ornice v tl. 250 mm</t>
  </si>
  <si>
    <t>drenážní potrubí perforované</t>
  </si>
  <si>
    <t>0,6*0,8*20,2</t>
  </si>
  <si>
    <t>drenážní potrubí neperforované</t>
  </si>
  <si>
    <t>0,6*0,8*(8,5+7+7,4+12,2)</t>
  </si>
  <si>
    <t>151101102</t>
  </si>
  <si>
    <t>Zřízení příložného pažení a rozepření stěn rýh hl přes 2 do 4 m</t>
  </si>
  <si>
    <t>-2042824248</t>
  </si>
  <si>
    <t>Zřízení pažení a rozepření stěn rýh pro podzemní vedení příložné pro jakoukoliv mezerovitost, hloubky přes 2 do 4 m</t>
  </si>
  <si>
    <t>https://podminky.urs.cz/item/CS_URS_2024_01/151101102</t>
  </si>
  <si>
    <t>3,5*(11+9,5+7,5+20+8+8,5+6,5)*2</t>
  </si>
  <si>
    <t>2,5*3,5*4</t>
  </si>
  <si>
    <t>151101112</t>
  </si>
  <si>
    <t>Odstranění příložného pažení a rozepření stěn rýh hl přes 2 do 4 m</t>
  </si>
  <si>
    <t>-1259505827</t>
  </si>
  <si>
    <t>Odstranění pažení a rozepření stěn rýh pro podzemní vedení s uložením materiálu na vzdálenost do 3 m od kraje výkopu příložné, hloubky přes 2 do 4 m</t>
  </si>
  <si>
    <t>https://podminky.urs.cz/item/CS_URS_2024_01/151101112</t>
  </si>
  <si>
    <t>-941992847</t>
  </si>
  <si>
    <t>vytlačená zemina</t>
  </si>
  <si>
    <t>jamy</t>
  </si>
  <si>
    <t>rýhy</t>
  </si>
  <si>
    <t xml:space="preserve">odečítá se zásypy jam a a rýh </t>
  </si>
  <si>
    <t>-31,47</t>
  </si>
  <si>
    <t>162751119</t>
  </si>
  <si>
    <t>Příplatek k vodorovnému přemístění výkopku/sypaniny z horniny třídy těžitelnosti I skupiny 1 až 3 ZKD 1000 m přes 10000 m</t>
  </si>
  <si>
    <t>-1253893289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</si>
  <si>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</si>
  <si>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https://podminky.urs.cz/item/CS_URS_2024_01/162751119</t>
  </si>
  <si>
    <t>265,449*5 'Přepočtené koeficientem množství</t>
  </si>
  <si>
    <t>509121216</t>
  </si>
  <si>
    <t>650486002</t>
  </si>
  <si>
    <t>295,449*1,8 'Přepočtené koeficientem množství</t>
  </si>
  <si>
    <t>174151101</t>
  </si>
  <si>
    <t>Zásyp jam, šachet rýh nebo kolem objektů sypaninou se zhutněním</t>
  </si>
  <si>
    <t>849895996</t>
  </si>
  <si>
    <t>Zásyp sypaninou z jakékoliv horniny strojně s uložením výkopku ve vrstvách se zhutněním jam, šachet, rýh nebo kolem objektů v těchto vykopávkách</t>
  </si>
  <si>
    <t>https://podminky.urs.cz/item/CS_URS_2024_01/174151101</t>
  </si>
  <si>
    <t>zásyp jam vykopanou zeminou ve volném terénu</t>
  </si>
  <si>
    <t>odečítá se výměna podloží pod vsakem po úroveň hladiny podzemní vody</t>
  </si>
  <si>
    <t>-1*(3,5-0,3)*(11+9,5+7,5+20+8+8,5+6,5)</t>
  </si>
  <si>
    <t>-2,5*2,5*(3,5-0,3)</t>
  </si>
  <si>
    <t>zásyp rýh vykopanou zeminou ve volném terénu</t>
  </si>
  <si>
    <t>odečítá se vytlačená zemina, lože + obsyp potrubí</t>
  </si>
  <si>
    <t>-0,6*(0,1+0,15+0,3)*20,2</t>
  </si>
  <si>
    <t>-0,6*(0,1+0,15+0,3)*35,1</t>
  </si>
  <si>
    <t>Zakládání</t>
  </si>
  <si>
    <t>212752132</t>
  </si>
  <si>
    <t>Trativod z drenážních trubek korugovaných PE-HD SN 4 neperforovaná včetně lože otevřený výkop DN 150 pro liniové stavby</t>
  </si>
  <si>
    <t>m</t>
  </si>
  <si>
    <t>1891330064</t>
  </si>
  <si>
    <t>Trativody z drenážních trubek pro liniové stavby a komunikace se zřízením štěrkového lože pod trubky a s jejich obsypem v otevřeném výkopu trubka korugovaná sendvičová PE-HD SN 8 neperforovaná DN 150</t>
  </si>
  <si>
    <t>https://podminky.urs.cz/item/CS_URS_2024_01/212752132</t>
  </si>
  <si>
    <t>212752402</t>
  </si>
  <si>
    <t>Trativod z drenážních trubek korugovaných PE-HD SN 8 perforace 360° včetně lože otevřený výkop DN 150 pro liniové stavby</t>
  </si>
  <si>
    <t>637653485</t>
  </si>
  <si>
    <t>Trativody z drenážních trubek pro liniové stavby a komunikace se zřízením štěrkového lože pod trubky a s jejich obsypem v otevřeném výkopu trubka korugovaná sendvičová PE-HD SN 8 celoperforovaná 360° DN 150</t>
  </si>
  <si>
    <t>https://podminky.urs.cz/item/CS_URS_2024_01/212752402</t>
  </si>
  <si>
    <t>8,5+7+7,4+12,2</t>
  </si>
  <si>
    <t>213141111</t>
  </si>
  <si>
    <t>Zřízení vrstvy z geotextilie v rovině nebo ve sklonu do 1:5 š do 3 m</t>
  </si>
  <si>
    <t>300904713</t>
  </si>
  <si>
    <t>Zřízení vrstvy z geotextilie filtrační, separační, odvodňovací, ochranné, výztužné nebo protierozní v rovině nebo ve sklonu do 1:5, šířky do 3 m</t>
  </si>
  <si>
    <t>https://podminky.urs.cz/item/CS_URS_2024_01/213141111</t>
  </si>
  <si>
    <t>opatření filtrační vrstvy kameniva v průlehu</t>
  </si>
  <si>
    <t>((3,5-0,3)*2 +1)*(11+9,5+7,5+20+8+8,5+6,5)+(3,5-0,3)*1*13</t>
  </si>
  <si>
    <t>2,5*2,5*2+(3,5-0,3)*2,5*4</t>
  </si>
  <si>
    <t>opatření drenáže geotextilií</t>
  </si>
  <si>
    <t>(0,6+0,55*2)*(20,2+35,1)*1,1</t>
  </si>
  <si>
    <t>69311060</t>
  </si>
  <si>
    <t>geotextilie netkaná separační, ochranná, filtrační, drenážní PP 200g/m2</t>
  </si>
  <si>
    <t>-2040221656</t>
  </si>
  <si>
    <t>714,911*1,1845 'Přepočtené koeficientem množství</t>
  </si>
  <si>
    <t>271532212</t>
  </si>
  <si>
    <t>Podsyp pod základové konstrukce se zhutněním z hrubého kameniva frakce 16 až 32 mm</t>
  </si>
  <si>
    <t>-105813361</t>
  </si>
  <si>
    <t>Podsyp pod základové konstrukce se zhutněním a urovnáním povrchu z kameniva hrubého, frakce 16 - 32 mm</t>
  </si>
  <si>
    <t>https://podminky.urs.cz/item/CS_URS_2024_01/271532212</t>
  </si>
  <si>
    <t>výměna podloží pod průlehy po úroveň hladiny podzemní vody</t>
  </si>
  <si>
    <t>1*(3,5-0,3)*(11+9,5+7,5+20+8+8,5+6,5)</t>
  </si>
  <si>
    <t>2,5*2,5*(3,5-0,3)</t>
  </si>
  <si>
    <t>Vodorovné konstrukce</t>
  </si>
  <si>
    <t>451573111</t>
  </si>
  <si>
    <t>Lože pod potrubí otevřený výkop ze štěrkopísku</t>
  </si>
  <si>
    <t>1082467276</t>
  </si>
  <si>
    <t>Lože pod potrubí, stoky a drobné objekty v otevřeném výkopu z písku a štěrkopísku do 63 mm</t>
  </si>
  <si>
    <t>https://podminky.urs.cz/item/CS_URS_2024_01/451573111</t>
  </si>
  <si>
    <t>vytlačená zemina, lože + obsyp potrubí</t>
  </si>
  <si>
    <t>0,6*(0,1+0,15+0,3)*20,2</t>
  </si>
  <si>
    <t>0,6*(0,1+0,15+0,3)*35,1</t>
  </si>
  <si>
    <t>Trubní vedení</t>
  </si>
  <si>
    <t>894812001</t>
  </si>
  <si>
    <t>Revizní a čistící šachta z PP šachtové dno DN 400/150 přímý tok</t>
  </si>
  <si>
    <t>-1003928856</t>
  </si>
  <si>
    <t>Revizní a čistící šachta z polypropylenu PP pro hladké trouby DN 400 šachtové dno (DN šachty / DN trubního vedení) DN 400/150 přímý tok</t>
  </si>
  <si>
    <t>https://podminky.urs.cz/item/CS_URS_2024_01/894812001</t>
  </si>
  <si>
    <t>894812032</t>
  </si>
  <si>
    <t>Revizní a čistící šachta z PP DN 400 šachtová roura korugovaná bez hrdla světlé hloubky 1500 mm</t>
  </si>
  <si>
    <t>-867626613</t>
  </si>
  <si>
    <t>Revizní a čistící šachta z polypropylenu PP pro hladké trouby DN 400 roura šachtová korugovaná bez hrdla, světlé hloubky 1500 mm</t>
  </si>
  <si>
    <t>https://podminky.urs.cz/item/CS_URS_2024_01/894812032</t>
  </si>
  <si>
    <t>894812041</t>
  </si>
  <si>
    <t>Příplatek k rourám revizní a čistící šachty z PP DN 400 za uříznutí šachtové roury</t>
  </si>
  <si>
    <t>-615649521</t>
  </si>
  <si>
    <t>Revizní a čistící šachta z polypropylenu PP pro hladké trouby DN 400 roura šachtová korugovaná Příplatek k cenám 2031 - 2035 za uříznutí šachtové roury</t>
  </si>
  <si>
    <t>https://podminky.urs.cz/item/CS_URS_2024_01/894812041</t>
  </si>
  <si>
    <t>894812063</t>
  </si>
  <si>
    <t>Revizní a čistící šachta z PP DN 400 poklop litinový plný do teleskopické trubky pro třídu zatížení D400</t>
  </si>
  <si>
    <t>810413340</t>
  </si>
  <si>
    <t>Revizní a čistící šachta z polypropylenu PP pro hladké trouby DN 400 poklop litinový (pro třídu zatížení) plný do teleskopické trubky (D400)</t>
  </si>
  <si>
    <t>https://podminky.urs.cz/item/CS_URS_2024_01/894812063</t>
  </si>
  <si>
    <t>998276101</t>
  </si>
  <si>
    <t>Přesun hmot pro trubní vedení z trub z plastických hmot otevřený výkop</t>
  </si>
  <si>
    <t>1412106985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</si>
  <si>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</si>
  <si>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https://podminky.urs.cz/item/CS_URS_2024_01/998276101</t>
  </si>
  <si>
    <t>SO.00 - Příprava území (4)</t>
  </si>
  <si>
    <t>plocha 04 - trvalkové záhony 221 m2, keře 160 m2</t>
  </si>
  <si>
    <t>221+160</t>
  </si>
  <si>
    <t>plocha 04 - živý plot</t>
  </si>
  <si>
    <t>164</t>
  </si>
  <si>
    <t>plocha 04</t>
  </si>
  <si>
    <t>221</t>
  </si>
  <si>
    <t>221*0,2</t>
  </si>
  <si>
    <t xml:space="preserve">plocha 04 </t>
  </si>
  <si>
    <t>plocha 04 - 221 m2</t>
  </si>
  <si>
    <t>plocha 04 - keře 160 m2</t>
  </si>
  <si>
    <t>160</t>
  </si>
  <si>
    <t>plocha 05 - I. část, keře 195 m2</t>
  </si>
  <si>
    <t>195</t>
  </si>
  <si>
    <t>plocha 05 - II. část, keře 17 m2</t>
  </si>
  <si>
    <t>plocha 07 - živý plot - 72 m2</t>
  </si>
  <si>
    <t>72</t>
  </si>
  <si>
    <t>160/2</t>
  </si>
  <si>
    <t>plocha 04 - trvalkové záhony 221 m2</t>
  </si>
  <si>
    <t>44*1,4</t>
  </si>
  <si>
    <t>1773151049</t>
  </si>
  <si>
    <t>SO.04 - Vegetační prvky (4)</t>
  </si>
  <si>
    <t xml:space="preserve">    07 - Výsadba vícekmenů</t>
  </si>
  <si>
    <t xml:space="preserve">      17 - Dodávka vícekmenů</t>
  </si>
  <si>
    <t xml:space="preserve">    11 - Následná péče - vícekmeny</t>
  </si>
  <si>
    <t xml:space="preserve">    12 - Následná péče - keře</t>
  </si>
  <si>
    <t xml:space="preserve">      09 - Následná péče - trvalkové záhony</t>
  </si>
  <si>
    <t>Výsadba vícekmenů</t>
  </si>
  <si>
    <t>119005151</t>
  </si>
  <si>
    <t>Vytyčení výsadeb s rozmístěním solitérních rostlin do 10 kusů</t>
  </si>
  <si>
    <t>-1048028868</t>
  </si>
  <si>
    <t>Vytyčení výsadeb s rozmístěním rostlin dle projektové dokumentace solitérních do 10 kusů</t>
  </si>
  <si>
    <t>https://podminky.urs.cz/item/CS_URS_2024_01/119005151</t>
  </si>
  <si>
    <t>1923463574</t>
  </si>
  <si>
    <t>-907351259</t>
  </si>
  <si>
    <t xml:space="preserve">objem jámy 0,7 m3, 50 %  výměny - 0,3 m3 *5 = 6,3, složení dle TZ (80 % kompostovaná zemina, štěrk fr. 8-16 20%)</t>
  </si>
  <si>
    <t>0,3*5</t>
  </si>
  <si>
    <t>1579784069</t>
  </si>
  <si>
    <t>1987891379</t>
  </si>
  <si>
    <t>-1008049970</t>
  </si>
  <si>
    <t>70g *5 ks = 350g</t>
  </si>
  <si>
    <t>0,35</t>
  </si>
  <si>
    <t>1391316444</t>
  </si>
  <si>
    <t>-1463183808</t>
  </si>
  <si>
    <t>184215113</t>
  </si>
  <si>
    <t>Ukotvení kmene dřevin v rovině nebo na svahu do 1:5 jedním kůlem D do 0,1 m dl přes 2 do 3 m</t>
  </si>
  <si>
    <t>-1912415890</t>
  </si>
  <si>
    <t>Ukotvení dřeviny kůly v rovině nebo na svahu do 1:5 jedním kůlem, délky přes 2 do 3 m</t>
  </si>
  <si>
    <t>https://podminky.urs.cz/item/CS_URS_2024_01/184215113</t>
  </si>
  <si>
    <t>-1481777248</t>
  </si>
  <si>
    <t>754093482</t>
  </si>
  <si>
    <t>0,7 m2*5 ks</t>
  </si>
  <si>
    <t>3,5</t>
  </si>
  <si>
    <t>1233975808</t>
  </si>
  <si>
    <t>70 l/ks; 70*5 = 350 l</t>
  </si>
  <si>
    <t>Dodávka vícekmenů</t>
  </si>
  <si>
    <t>RMAT0010</t>
  </si>
  <si>
    <t>Acer campestre (javor babyka), vel. 250-300</t>
  </si>
  <si>
    <t>863492642</t>
  </si>
  <si>
    <t>1066203324</t>
  </si>
  <si>
    <t>254018346</t>
  </si>
  <si>
    <t>30g *338 ks = 10,14 kg</t>
  </si>
  <si>
    <t>10,14</t>
  </si>
  <si>
    <t>-386469023</t>
  </si>
  <si>
    <t>-1350761195</t>
  </si>
  <si>
    <t>160*0,103 'Přepočtené koeficientem množství</t>
  </si>
  <si>
    <t>026520024_R</t>
  </si>
  <si>
    <t xml:space="preserve">Spiraea x cinerea ´Grefsheim´  (vel. 40-60)</t>
  </si>
  <si>
    <t>-1062950143</t>
  </si>
  <si>
    <t>02652001_R</t>
  </si>
  <si>
    <t>Lonicera nitida ´Elegant´ (vel. 40-60cm)</t>
  </si>
  <si>
    <t>504515498</t>
  </si>
  <si>
    <t>"trvalkové záhony, spon 7 ks/m2", 221</t>
  </si>
  <si>
    <t>trvalkové záhony 221 m2 *0,1 m</t>
  </si>
  <si>
    <t>221*0,1</t>
  </si>
  <si>
    <t>Následná péče - vícekmeny</t>
  </si>
  <si>
    <t>-1804871908</t>
  </si>
  <si>
    <t>prováděno u 50 % jedinců, 5 ks</t>
  </si>
  <si>
    <t>2,5</t>
  </si>
  <si>
    <t>915936668</t>
  </si>
  <si>
    <t>prováděno u 50 %, 5 ks</t>
  </si>
  <si>
    <t>2053907912</t>
  </si>
  <si>
    <t>379673336</t>
  </si>
  <si>
    <t>provedeno v 5. roce od výsadby</t>
  </si>
  <si>
    <t>184215153</t>
  </si>
  <si>
    <t>Odstranění ukotvení kmene dřevin jedním kůlem D do 0,1 m dl přes 2 do 3 m</t>
  </si>
  <si>
    <t>-1478054836</t>
  </si>
  <si>
    <t>Odstranění ukotvení dřeviny kůly jedním kůlem, délky přes 2 do 3 m</t>
  </si>
  <si>
    <t>https://podminky.urs.cz/item/CS_URS_2024_01/184215153</t>
  </si>
  <si>
    <t>ve 3. roce od výsadby</t>
  </si>
  <si>
    <t>-1638211386</t>
  </si>
  <si>
    <t>0,7m 2 *5 ks =3,5 m2 * 3 (v prvních 3 letech od výsadby)</t>
  </si>
  <si>
    <t>0,7*5*3</t>
  </si>
  <si>
    <t>-1811992958</t>
  </si>
  <si>
    <t>10,5*0,1</t>
  </si>
  <si>
    <t>-401120474</t>
  </si>
  <si>
    <t xml:space="preserve">50 l/ks * 5 ks = 250 l  tj. 0,25 m3 * 10 opakování/ rok * 5 let</t>
  </si>
  <si>
    <t>0,25*10*5</t>
  </si>
  <si>
    <t>-1318301228</t>
  </si>
  <si>
    <t>75000*0,1</t>
  </si>
  <si>
    <t>Následná péče - keře</t>
  </si>
  <si>
    <t>184803112</t>
  </si>
  <si>
    <t>Řez a tvarování živých plotů přímých v přes 0,8 do 1,5 m a š do 1,0 m s odvozem odpadu do 20 km</t>
  </si>
  <si>
    <t>1955595638</t>
  </si>
  <si>
    <t>Řez a tvarování živých plotů a stěn přímých, výšky přes 0,8 do 1,5 m, šířky do 1,0 m</t>
  </si>
  <si>
    <t>160 m2* 2 opakování</t>
  </si>
  <si>
    <t>160*2</t>
  </si>
  <si>
    <t>185804514</t>
  </si>
  <si>
    <t>Odplevelení souvislých keřových skupin v rovině a svahu do 1:5</t>
  </si>
  <si>
    <t>-1637338074</t>
  </si>
  <si>
    <t>Odplevelení výsadeb v rovině nebo na svahu do 1:5 souvislých keřových skupin</t>
  </si>
  <si>
    <t>https://podminky.urs.cz/item/CS_URS_2023_02/185804514</t>
  </si>
  <si>
    <t>2 opakování ročně * 5 let</t>
  </si>
  <si>
    <t>160* 10</t>
  </si>
  <si>
    <t>-1331049640</t>
  </si>
  <si>
    <t>160 m2 * 3 (v prvních 3 letech od výsadby)</t>
  </si>
  <si>
    <t>160*3</t>
  </si>
  <si>
    <t>-540818654</t>
  </si>
  <si>
    <t>160m2* 0,1 m * 3</t>
  </si>
  <si>
    <t>160*0,1*3</t>
  </si>
  <si>
    <t>-1582968334</t>
  </si>
  <si>
    <t xml:space="preserve">15 l/m2 * 160 m2 = 2400 l  tj. 2,4 m3 * 10 opakování/ rok * 5 let</t>
  </si>
  <si>
    <t>2,4*10*5</t>
  </si>
  <si>
    <t>34920*0,1</t>
  </si>
  <si>
    <t>221 m2*5 let</t>
  </si>
  <si>
    <t>221*5</t>
  </si>
  <si>
    <t>221 m2* 2 opakování ročně * 5 let</t>
  </si>
  <si>
    <t>221*2*5</t>
  </si>
  <si>
    <t>-248214287</t>
  </si>
  <si>
    <t>221*0,1*5</t>
  </si>
  <si>
    <t>661061928</t>
  </si>
  <si>
    <t>75300*0,1</t>
  </si>
  <si>
    <t>SO.05 - Nakládání s dešťovými vodami (4)</t>
  </si>
  <si>
    <t xml:space="preserve">    3 - Svislé a kompletní konstrukce</t>
  </si>
  <si>
    <t>131113131</t>
  </si>
  <si>
    <t>Hloubení jam do 10 m3 v soudržných horninách třídy těžitelnosti I skupiny 1 a 2 při překopech inženýrských sítí ručně</t>
  </si>
  <si>
    <t>1037625027</t>
  </si>
  <si>
    <t>Hloubení jam a zářezů při překopech inženýrských sítí ručně zapažených i nezapažených s urovnáním dna do předepsaného profilu a spádu objemu do 10 m3 v hornině třídy těžitelnosti I skupiny 1 a 2 soudržných</t>
  </si>
  <si>
    <t>https://podminky.urs.cz/item/CS_URS_2024_01/131113131</t>
  </si>
  <si>
    <t>5*1*1</t>
  </si>
  <si>
    <t>-46708471</t>
  </si>
  <si>
    <t>vsakovací objekt včetně OLK</t>
  </si>
  <si>
    <t>5*13*2,37</t>
  </si>
  <si>
    <t>1927660866</t>
  </si>
  <si>
    <t>potrubí dešťové kanalizace</t>
  </si>
  <si>
    <t>0,6*0,85*92</t>
  </si>
  <si>
    <t>0,6*0,8*90,5</t>
  </si>
  <si>
    <t>151101101</t>
  </si>
  <si>
    <t>Zřízení příložného pažení a rozepření stěn rýh hl do 2 m</t>
  </si>
  <si>
    <t>-1028529730</t>
  </si>
  <si>
    <t>Zřízení pažení a rozepření stěn rýh pro podzemní vedení příložné pro jakoukoliv mezerovitost, hloubky do 2 m</t>
  </si>
  <si>
    <t>https://podminky.urs.cz/item/CS_URS_2024_01/151101101</t>
  </si>
  <si>
    <t>část kanalizace mezi vsakem a napojením na řad BT500</t>
  </si>
  <si>
    <t>0,8*6*2</t>
  </si>
  <si>
    <t>151101111</t>
  </si>
  <si>
    <t>Odstranění příložného pažení a rozepření stěn rýh hl do 2 m</t>
  </si>
  <si>
    <t>-273599589</t>
  </si>
  <si>
    <t>Odstranění pažení a rozepření stěn rýh pro podzemní vedení s uložením materiálu na vzdálenost do 3 m od kraje výkopu příložné, hloubky do 2 m</t>
  </si>
  <si>
    <t>https://podminky.urs.cz/item/CS_URS_2024_01/151101111</t>
  </si>
  <si>
    <t>151102102</t>
  </si>
  <si>
    <t>Zřízení příložného pažení a rozepření stěn rýh do 20 m2 hl přes 2 do 4 m při překopech inženýrských sítí</t>
  </si>
  <si>
    <t>-388272498</t>
  </si>
  <si>
    <t>Zřízení pažení a rozepření stěn rýh při překopech inženýrských sítí plochy do 20 m2 pro jakoukoliv mezerovitost příložné, hloubky přes 2 do 4 m</t>
  </si>
  <si>
    <t>https://podminky.urs.cz/item/CS_URS_2024_01/151102102</t>
  </si>
  <si>
    <t>5*2,37*2+13*2,37*2</t>
  </si>
  <si>
    <t>151102112</t>
  </si>
  <si>
    <t>Odstranění příložného pažení a rozepření stěn rýh do 20 m2 hl přes 2 do 4 m při překopech inženýrských sítí</t>
  </si>
  <si>
    <t>-212920481</t>
  </si>
  <si>
    <t>Odstranění pažení a rozepření stěn rýh při překopech inženýrských sítí plochy do 20 m2 s uložením materiálu na vzdálenost do 3 m od kraje výkopu příložné, hloubky přes 2 do 4 m</t>
  </si>
  <si>
    <t>https://podminky.urs.cz/item/CS_URS_2024_01/151102112</t>
  </si>
  <si>
    <t>-536170527</t>
  </si>
  <si>
    <t>-99,954</t>
  </si>
  <si>
    <t>2005580204</t>
  </si>
  <si>
    <t>149,456*5 'Přepočtené koeficientem množství</t>
  </si>
  <si>
    <t>-1218801939</t>
  </si>
  <si>
    <t>661853201</t>
  </si>
  <si>
    <t>149,456*1,8 'Přepočtené koeficientem množství</t>
  </si>
  <si>
    <t>-1999647609</t>
  </si>
  <si>
    <t>zásyp rýh vykopanou zeminou ve volném terénu, méně lože+obsyp</t>
  </si>
  <si>
    <t>0,6*(0,8-0,1-0,2-0,3)*24</t>
  </si>
  <si>
    <t>odečítá se objem vsakovacích bloků a OLK</t>
  </si>
  <si>
    <t>-(7,2*4,0*0,66+1,76*1,76*2,5)</t>
  </si>
  <si>
    <t>odečítá se výměna podloží pod vsakem</t>
  </si>
  <si>
    <t>-7,2*4,0*0,98</t>
  </si>
  <si>
    <t>-odečítá se šachty</t>
  </si>
  <si>
    <t>-1*1*1*2</t>
  </si>
  <si>
    <t>zásyp rýh pod komunikací stěrkodrtí zrnitosti do 32 mm</t>
  </si>
  <si>
    <t>"již zasahuje konstrukce vozovky = nula" 0</t>
  </si>
  <si>
    <t>458418154</t>
  </si>
  <si>
    <t>-1864051245</t>
  </si>
  <si>
    <t>opatření filtrační vrstvy kameniva pod vsakem</t>
  </si>
  <si>
    <t>(7,2*4+7,2*1*2+4*1*2)*1,1</t>
  </si>
  <si>
    <t>(0,6+0,55*2)*90,5*1,1</t>
  </si>
  <si>
    <t>1083222782</t>
  </si>
  <si>
    <t>225,555*1,1845 'Přepočtené koeficientem množství</t>
  </si>
  <si>
    <t>-876033515</t>
  </si>
  <si>
    <t>výměna podloží pod vsakem po úroveň hladiny podzemní vody</t>
  </si>
  <si>
    <t>7,2*4,0*0,98</t>
  </si>
  <si>
    <t>Svislé a kompletní konstrukce</t>
  </si>
  <si>
    <t>386110102</t>
  </si>
  <si>
    <t>Montáž odlučovače ropných látek betonového průtoku 5 l/s</t>
  </si>
  <si>
    <t>-1866703017</t>
  </si>
  <si>
    <t>Montáž odlučovačů ropných látek betonových, průtoku 5 l/s</t>
  </si>
  <si>
    <t>https://podminky.urs.cz/item/CS_URS_2024_01/386110102</t>
  </si>
  <si>
    <t>59431300</t>
  </si>
  <si>
    <t>odlučovač ropných látek betonový, objem kalojemu 0,5m3, jmenovitý průtok 5L/s</t>
  </si>
  <si>
    <t>-2074930982</t>
  </si>
  <si>
    <t>1755741196</t>
  </si>
  <si>
    <t>0,6*(0,1+0,2+0,3)*92</t>
  </si>
  <si>
    <t>0,6*(0,1+0,15+0,3)*90,5</t>
  </si>
  <si>
    <t>452112112</t>
  </si>
  <si>
    <t>Osazení betonových prstenců nebo rámů v do 100 mm pod poklopy a mříže</t>
  </si>
  <si>
    <t>-1051619239</t>
  </si>
  <si>
    <t>Osazení betonových dílců prstenců nebo rámů pod poklopy a mříže, výšky do 100 mm</t>
  </si>
  <si>
    <t>https://podminky.urs.cz/item/CS_URS_2024_01/452112112</t>
  </si>
  <si>
    <t>59224185</t>
  </si>
  <si>
    <t>prstenec šachtový vyrovnávací betonový 625x120x60mm</t>
  </si>
  <si>
    <t>-2097784149</t>
  </si>
  <si>
    <t>59224176</t>
  </si>
  <si>
    <t>prstenec šachtový vyrovnávací betonový 625x120x80mm</t>
  </si>
  <si>
    <t>1396523063</t>
  </si>
  <si>
    <t>59224187</t>
  </si>
  <si>
    <t>prstenec šachtový vyrovnávací betonový 625x120x100mm</t>
  </si>
  <si>
    <t>165563210</t>
  </si>
  <si>
    <t>452112122</t>
  </si>
  <si>
    <t>Osazení betonových prstenců nebo rámů v přes 100 do 200 mm pod poklopy a mříže</t>
  </si>
  <si>
    <t>1653483554</t>
  </si>
  <si>
    <t>Osazení betonových dílců prstenců nebo rámů pod poklopy a mříže, výšky přes 100 do 200 mm</t>
  </si>
  <si>
    <t>https://podminky.urs.cz/item/CS_URS_2024_01/452112122</t>
  </si>
  <si>
    <t>59224188</t>
  </si>
  <si>
    <t>prstenec šachtový vyrovnávací betonový 625x120x120mm</t>
  </si>
  <si>
    <t>1345168817</t>
  </si>
  <si>
    <t>871350420</t>
  </si>
  <si>
    <t>Montáž kanalizačního potrubí korugovaného SN 12 z polypropylenu DN 200</t>
  </si>
  <si>
    <t>982850672</t>
  </si>
  <si>
    <t>Montáž kanalizačního potrubí z polypropylenu PP korugovaného nebo žebrovaného SN 12 DN 200</t>
  </si>
  <si>
    <t>https://podminky.urs.cz/item/CS_URS_2024_01/871350420</t>
  </si>
  <si>
    <t>28617267</t>
  </si>
  <si>
    <t>trubka kanalizační PP korugovaná DN 200x6000mm SN12</t>
  </si>
  <si>
    <t>-176058878</t>
  </si>
  <si>
    <t>29*1,015 'Přepočtené koeficientem množství</t>
  </si>
  <si>
    <t>877310410</t>
  </si>
  <si>
    <t>Montáž kolen na kanalizačním potrubí z PP trub korugovaných DN 150</t>
  </si>
  <si>
    <t>1144229433</t>
  </si>
  <si>
    <t>Montáž tvarovek na kanalizačním plastovém potrubí z PP nebo PVC-U korugovaného nebo žebrovaného kolen DN 150</t>
  </si>
  <si>
    <t>https://podminky.urs.cz/item/CS_URS_2024_01/877310410</t>
  </si>
  <si>
    <t>28617338</t>
  </si>
  <si>
    <t>koleno kanalizace PP korugované DN 160x45°</t>
  </si>
  <si>
    <t>-378758714</t>
  </si>
  <si>
    <t>877310420</t>
  </si>
  <si>
    <t>Montáž odboček na kanalizačním potrubí z PP trub korugovaných DN 150</t>
  </si>
  <si>
    <t>1623346212</t>
  </si>
  <si>
    <t>Montáž tvarovek na kanalizačním plastovém potrubí z PP nebo PVC-U korugovaného nebo žebrovaného odboček DN 150</t>
  </si>
  <si>
    <t>https://podminky.urs.cz/item/CS_URS_2024_01/877310420</t>
  </si>
  <si>
    <t>28617380</t>
  </si>
  <si>
    <t>odbočka kanalizace PP korugované 45° DN 160/160</t>
  </si>
  <si>
    <t>670229561</t>
  </si>
  <si>
    <t>877350420</t>
  </si>
  <si>
    <t>Montáž odboček na kanalizačním potrubí z PP trub korugovaných DN 200</t>
  </si>
  <si>
    <t>1437457626</t>
  </si>
  <si>
    <t>Montáž tvarovek na kanalizačním plastovém potrubí z PP nebo PVC-U korugovaného nebo žebrovaného odboček DN 200</t>
  </si>
  <si>
    <t>https://podminky.urs.cz/item/CS_URS_2024_01/877350420</t>
  </si>
  <si>
    <t>28611433</t>
  </si>
  <si>
    <t>odbočka kanalizační plastová s hrdlem KG 200/200/87°</t>
  </si>
  <si>
    <t>1989312718</t>
  </si>
  <si>
    <t>877350430</t>
  </si>
  <si>
    <t>Montáž spojek na kanalizačním potrubí z PP trub korugovaných DN 200</t>
  </si>
  <si>
    <t>115861906</t>
  </si>
  <si>
    <t>Montáž tvarovek na kanalizačním plastovém potrubí z PP nebo PVC-U korugovaného nebo žebrovaného spojek, redukcí nebo navrtávacích sedel DN 200</t>
  </si>
  <si>
    <t>https://podminky.urs.cz/item/CS_URS_2024_01/877350430</t>
  </si>
  <si>
    <t>28617421</t>
  </si>
  <si>
    <t>spojka přesuvná kanalizace PP korugované DN 200</t>
  </si>
  <si>
    <t>-1640061822</t>
  </si>
  <si>
    <t>877350440</t>
  </si>
  <si>
    <t>Montáž šachtových vložek na kanalizačním potrubí z PP trub korugovaných DN 200</t>
  </si>
  <si>
    <t>1472315954</t>
  </si>
  <si>
    <t>Montáž tvarovek na kanalizačním plastovém potrubí z PP nebo PVC-U korugovaného nebo žebrovaného šachtových vložek DN 200</t>
  </si>
  <si>
    <t>https://podminky.urs.cz/item/CS_URS_2024_01/877350440</t>
  </si>
  <si>
    <t>Navrtávací sedlová odbočka na řad BT DN500, přípojení PP DN200</t>
  </si>
  <si>
    <t>1663405818</t>
  </si>
  <si>
    <t>894410101</t>
  </si>
  <si>
    <t>Osazení betonových dílců pro kanalizační šachty DN 1000 šachtové dno výšky 600 mm</t>
  </si>
  <si>
    <t>221627181</t>
  </si>
  <si>
    <t>Osazení betonových dílců šachet kanalizačních dno DN 1000, výšky 600 mm</t>
  </si>
  <si>
    <t>https://podminky.urs.cz/item/CS_URS_2024_01/894410101</t>
  </si>
  <si>
    <t>59224351</t>
  </si>
  <si>
    <t>dno betonové šachty kanalizační jednolité 100x58x20cm</t>
  </si>
  <si>
    <t>-1178423325</t>
  </si>
  <si>
    <t>894410103</t>
  </si>
  <si>
    <t>Osazení betonových dílců pro kanalizační šachty DN 1000 šachtové dno výšky 1000 mm</t>
  </si>
  <si>
    <t>142574090</t>
  </si>
  <si>
    <t>Osazení betonových dílců šachet kanalizačních dno DN 1000, výšky 1000 mm</t>
  </si>
  <si>
    <t>https://podminky.urs.cz/item/CS_URS_2024_01/894410103</t>
  </si>
  <si>
    <t>59224356</t>
  </si>
  <si>
    <t>dno betonové šachty kanalizační jednolité 100x98x60cm</t>
  </si>
  <si>
    <t>508288065</t>
  </si>
  <si>
    <t>894410212</t>
  </si>
  <si>
    <t>Osazení betonových dílců pro kanalizační šachty DN 1000 skruž rovná výšky 500 mm</t>
  </si>
  <si>
    <t>1445725012</t>
  </si>
  <si>
    <t>Osazení betonových dílců šachet kanalizačních skruž rovná DN 1000, výšky 500 mm</t>
  </si>
  <si>
    <t>https://podminky.urs.cz/item/CS_URS_2024_01/894410212</t>
  </si>
  <si>
    <t>59224161</t>
  </si>
  <si>
    <t>skruž betonová kanalizační se stupadly 100x50x12cm</t>
  </si>
  <si>
    <t>105540414</t>
  </si>
  <si>
    <t>894410302</t>
  </si>
  <si>
    <t>Osazení betonových dílců pro kanalizační šachty DN 1000 deska zákrytová</t>
  </si>
  <si>
    <t>84055023</t>
  </si>
  <si>
    <t>Osazení betonových dílců šachet kanalizačních deska zákrytová DN 1000</t>
  </si>
  <si>
    <t>https://podminky.urs.cz/item/CS_URS_2024_01/894410302</t>
  </si>
  <si>
    <t>59224315</t>
  </si>
  <si>
    <t>deska betonová zákrytová pro kruhové šachty 100/62,5x16,5cm</t>
  </si>
  <si>
    <t>848980135</t>
  </si>
  <si>
    <t>897171112</t>
  </si>
  <si>
    <t>Akumulační boxy z PP pro vsakování dešťových vod pod pochozí plochy a plochy zatížené osobními automobily objemu přes 10 do 30 m3</t>
  </si>
  <si>
    <t>-1781973631</t>
  </si>
  <si>
    <t>Akumulační boxy z polypropylenu PP pro vsakování dešťových vod pro pochozí a pod plochy zatížené osobními automobily o celkovém akumulačním objemu přes 10 do 30 m3</t>
  </si>
  <si>
    <t>https://podminky.urs.cz/item/CS_URS_2024_01/897171112</t>
  </si>
  <si>
    <t>P</t>
  </si>
  <si>
    <t>Poznámka k položce:_x000d_
Vsakovací objekty ze vsakovacích bloků z polyproplyenu výšky 660 mm._x000d_
Včetně:_x000d_
- geotextilie 200g/m2 pro akumulační box</t>
  </si>
  <si>
    <t>(7,2*4,0*0,66)*0,96"%"</t>
  </si>
  <si>
    <t>899101113</t>
  </si>
  <si>
    <t>Osazení poklopů litinových, ocelových nebo železobetonových bez rámů do 50 kg</t>
  </si>
  <si>
    <t>527905361</t>
  </si>
  <si>
    <t>Osazení poklopů litinových, ocelových nebo železobetonových bez rámů hmotnosti jednotlivě do 50 kg</t>
  </si>
  <si>
    <t>https://podminky.urs.cz/item/CS_URS_2024_01/899101113</t>
  </si>
  <si>
    <t>55241017</t>
  </si>
  <si>
    <t>poklop šachtový litinový kruhový DN 600 bez ventilace tř D400 pro běžný provoz</t>
  </si>
  <si>
    <t>395141101</t>
  </si>
  <si>
    <t>R871350420</t>
  </si>
  <si>
    <t>Montáž kanalizačního potrubí korugovaného SN 12 z polypropylenu DN 160</t>
  </si>
  <si>
    <t>-1662449276</t>
  </si>
  <si>
    <t>Montáž kanalizačního potrubí z polypropylenu PP korugovaného nebo žebrovaného SN 12 DN 160</t>
  </si>
  <si>
    <t>28617266</t>
  </si>
  <si>
    <t>trubka kanalizační PP korugovaná DN 150x6000mm SN12</t>
  </si>
  <si>
    <t>2050152618</t>
  </si>
  <si>
    <t>52*1,015 'Přepočtené koeficientem množství</t>
  </si>
  <si>
    <t>998271301</t>
  </si>
  <si>
    <t>Přesun hmot pro kanalizace hloubené monolitické z betonu otevřený výkop</t>
  </si>
  <si>
    <t>-1161250896</t>
  </si>
  <si>
    <t>Přesun hmot pro kanalizace (stoky) hloubené monolitické z betonu nebo železobetonu v otevřeném výkopu dopravní vzdálenost do 15 m</t>
  </si>
  <si>
    <t>https://podminky.urs.cz/item/CS_URS_2024_01/998271301</t>
  </si>
  <si>
    <t>-1892853249</t>
  </si>
  <si>
    <t>Úroveň 3:</t>
  </si>
  <si>
    <t>04_ - kód intervence 64 (04)</t>
  </si>
  <si>
    <t xml:space="preserve">    5 - Komunikace pozemní</t>
  </si>
  <si>
    <t xml:space="preserve">    9 - Ostatní konstrukce a práce, bourání</t>
  </si>
  <si>
    <t xml:space="preserve">      91 - Doplňující konstrukce a práce pozemních komunikací, letišť a ploch</t>
  </si>
  <si>
    <t>Komunikace pozemní</t>
  </si>
  <si>
    <t>564851111</t>
  </si>
  <si>
    <t>Podklad ze štěrkodrtě ŠD plochy přes 100 m2 tl 150 mm</t>
  </si>
  <si>
    <t>CS ÚRS 2023 01</t>
  </si>
  <si>
    <t>-1144792156</t>
  </si>
  <si>
    <t>Podklad ze štěrkodrti ŠD s rozprostřením a zhutněním plochy přes 100 m2, po zhutnění tl. 150 mm</t>
  </si>
  <si>
    <t>https://podminky.urs.cz/item/CS_URS_2023_01/564851111</t>
  </si>
  <si>
    <t>Poznámka k položce:_x000d_
dlážděné parkoviště dlažba distanční tl. 8cm</t>
  </si>
  <si>
    <t>751275732</t>
  </si>
  <si>
    <t>Poznámka k položce:_x000d_
dlážděné parkoviště bet. dlažba tl. 8cm</t>
  </si>
  <si>
    <t>564861111</t>
  </si>
  <si>
    <t>Podklad ze štěrkodrtě ŠD plochy přes 100 m2 tl 200 mm</t>
  </si>
  <si>
    <t>1706581788</t>
  </si>
  <si>
    <t>Podklad ze štěrkodrti ŠD s rozprostřením a zhutněním plochy přes 100 m2, po zhutnění tl. 200 mm</t>
  </si>
  <si>
    <t>https://podminky.urs.cz/item/CS_URS_2023_01/564861111</t>
  </si>
  <si>
    <t>-86444752</t>
  </si>
  <si>
    <t>596212353</t>
  </si>
  <si>
    <t>Kladení zámkové dlažby pozemních komunikací strojně tl 80 mm pl do 300 m2</t>
  </si>
  <si>
    <t>-1540845720</t>
  </si>
  <si>
    <t>Kladení dlažby z betonových zámkových dlaždic pozemních komunikací strojně s ložem z kameniva těženého nebo drceného tl. do 50 mm, s vyplněním spár, s dvojitým hutněním vibrováním a se smetením přebytečného materiálu na krajnici tl. 80 mm do 300 m2</t>
  </si>
  <si>
    <t>https://podminky.urs.cz/item/CS_URS_2023_01/596212353</t>
  </si>
  <si>
    <t>odečet z výkresu D.1.2.b SITUACE PLOCHA 04</t>
  </si>
  <si>
    <t>59245030</t>
  </si>
  <si>
    <t>dlažba tvar čtverec betonová 200x200x80mm přírodní</t>
  </si>
  <si>
    <t>-205000277</t>
  </si>
  <si>
    <t>(30-3)*1,03</t>
  </si>
  <si>
    <t>27,81*1,02 'Přepočtené koeficientem množství</t>
  </si>
  <si>
    <t>59245004</t>
  </si>
  <si>
    <t>dlažba tvar čtverec betonová 200x200x80mm barevná</t>
  </si>
  <si>
    <t>754139983</t>
  </si>
  <si>
    <t>0,2*3*5*1,03</t>
  </si>
  <si>
    <t>596412212</t>
  </si>
  <si>
    <t>Kladení dlažby z vegetačních tvárnic pozemních komunikací tl 80 mm pl přes 100 do 300 m2</t>
  </si>
  <si>
    <t>-1453738339</t>
  </si>
  <si>
    <t>Kladení dlažby z betonových vegetačních dlaždic pozemních komunikací s ložem z kameniva těženého nebo drceného tl. do 50 mm, s vyplněním spár a vegetačních otvorů, s hutněním vibrováním tl. 80 mm, pro plochy přes 100 do 300 m2</t>
  </si>
  <si>
    <t>https://podminky.urs.cz/item/CS_URS_2023_01/596412212</t>
  </si>
  <si>
    <t>195+195</t>
  </si>
  <si>
    <t>59245035</t>
  </si>
  <si>
    <t>dlažba plošná betonová vegetační 200x200x80mm přírodní</t>
  </si>
  <si>
    <t>-1824659390</t>
  </si>
  <si>
    <t>(390-33)*1,03</t>
  </si>
  <si>
    <t>367,71*1,02 'Přepočtené koeficientem množství</t>
  </si>
  <si>
    <t>59245036</t>
  </si>
  <si>
    <t>dlažba plošná betonová vegetační 200x200x80mm barevná</t>
  </si>
  <si>
    <t>-1126814756</t>
  </si>
  <si>
    <t>33*0,2*5*1,03</t>
  </si>
  <si>
    <t>Ostatní konstrukce a práce, bourání</t>
  </si>
  <si>
    <t>91</t>
  </si>
  <si>
    <t>Doplňující konstrukce a práce pozemních komunikací, letišť a ploch</t>
  </si>
  <si>
    <t>916131213</t>
  </si>
  <si>
    <t>Osazení silničního obrubníku betonového stojatého s boční opěrou do lože z betonu prostého</t>
  </si>
  <si>
    <t>CS ÚRS 2020 01</t>
  </si>
  <si>
    <t>-1376056446</t>
  </si>
  <si>
    <t>Osazení silničního obrubníku betonového se zřízením lože, s vyplněním a zatřením spár cementovou maltou stojatého s boční opěrou z betonu prostého, do lože z betonu prostého</t>
  </si>
  <si>
    <t>Poznámka k položce:_x000d_
osazení silniční obruby</t>
  </si>
  <si>
    <t>silniční obrubník 15/25cm</t>
  </si>
  <si>
    <t>125+10</t>
  </si>
  <si>
    <t>obrubník nájezdový 15/15cm</t>
  </si>
  <si>
    <t>2+2+3+3,5+8</t>
  </si>
  <si>
    <t>obrubník přechodový L+P</t>
  </si>
  <si>
    <t>59217029</t>
  </si>
  <si>
    <t>obrubník betonový silniční nájezdový 1000x150x150mm</t>
  </si>
  <si>
    <t>1374515179</t>
  </si>
  <si>
    <t>18,5*1,03</t>
  </si>
  <si>
    <t>19,055*1,05 'Přepočtené koeficientem množství</t>
  </si>
  <si>
    <t>59217031</t>
  </si>
  <si>
    <t>obrubník betonový silniční 1000x150x250mm</t>
  </si>
  <si>
    <t>-648157430</t>
  </si>
  <si>
    <t>135*1,03</t>
  </si>
  <si>
    <t>139,05*1,05 'Přepočtené koeficientem množství</t>
  </si>
  <si>
    <t>59217030</t>
  </si>
  <si>
    <t>obrubník betonový silniční přechodový 1000x150x150-250mm</t>
  </si>
  <si>
    <t>1646156997</t>
  </si>
  <si>
    <t>10*1,03</t>
  </si>
  <si>
    <t>10,3*1,05 'Přepočtené koeficientem množství</t>
  </si>
  <si>
    <t>SO.00 - Příprava území (5_I)</t>
  </si>
  <si>
    <t xml:space="preserve">    96 - Bourání konstrukcí</t>
  </si>
  <si>
    <t xml:space="preserve">    997 - Přesun sutě</t>
  </si>
  <si>
    <t>plocha 05 - I. část - trvalkové záhony 30 m2, keře 195 m2</t>
  </si>
  <si>
    <t>30+195</t>
  </si>
  <si>
    <t>30+95</t>
  </si>
  <si>
    <t xml:space="preserve">plocha 05 - I. část </t>
  </si>
  <si>
    <t>plocha 05 - I. část</t>
  </si>
  <si>
    <t>30*0,2</t>
  </si>
  <si>
    <t xml:space="preserve">plocha 05 - I. část - trvalkové záhony 30 m2, keře 195 m2, </t>
  </si>
  <si>
    <t>plocha 05 - I. část 30 m2</t>
  </si>
  <si>
    <t>195/2</t>
  </si>
  <si>
    <t>plocha 05 - I. část, keře 17 m2</t>
  </si>
  <si>
    <t>195+30</t>
  </si>
  <si>
    <t>plocha 05 - I. část - trvalkové záhony 30 m2</t>
  </si>
  <si>
    <t>6*1,4</t>
  </si>
  <si>
    <t>96</t>
  </si>
  <si>
    <t>Bourání konstrukcí</t>
  </si>
  <si>
    <t>966001211</t>
  </si>
  <si>
    <t>Odstranění lavičky stabilní zabetonované</t>
  </si>
  <si>
    <t>1157058978</t>
  </si>
  <si>
    <t>Odstranění lavičky parkové stabilní zabetonované</t>
  </si>
  <si>
    <t>https://podminky.urs.cz/item/CS_URS_2024_01/966001211</t>
  </si>
  <si>
    <t>966001311</t>
  </si>
  <si>
    <t>Odstranění odpadkového koše s betonovou patkou</t>
  </si>
  <si>
    <t>-678745349</t>
  </si>
  <si>
    <t>https://podminky.urs.cz/item/CS_URS_2024_01/966001311</t>
  </si>
  <si>
    <t>966071711</t>
  </si>
  <si>
    <t>Bourání sloupků a vzpěr plotových ocelových do 2,5 m zabetonovaných</t>
  </si>
  <si>
    <t>125749480</t>
  </si>
  <si>
    <t>Bourání plotových sloupků a vzpěr ocelových trubkových nebo profilovaných výšky do 2,50 m zabetonovaných</t>
  </si>
  <si>
    <t>https://podminky.urs.cz/item/CS_URS_2024_01/966071711</t>
  </si>
  <si>
    <t>demontáž ocel. k-ce opláštění popelnicového stání</t>
  </si>
  <si>
    <t>966003818</t>
  </si>
  <si>
    <t>Rozebrání oplocení s příčníky a ocelovými sloupky z prken a latí</t>
  </si>
  <si>
    <t>-1083486469</t>
  </si>
  <si>
    <t>Rozebrání dřevěného oplocení se sloupky osové vzdálenosti do 4,00 m, výšky do 2,50 m, osazených do hloubky 1,00 m s příčníky a ocelovými sloupky z prken a latí</t>
  </si>
  <si>
    <t>https://podminky.urs.cz/item/CS_URS_2024_01/966003818</t>
  </si>
  <si>
    <t xml:space="preserve">rozebrání dřevěného opláštění ocel. kce kontejnerového stání </t>
  </si>
  <si>
    <t>113107337</t>
  </si>
  <si>
    <t>Odstranění podkladu z betonu vyztuženého sítěmi tl přes 150 do 300 mm strojně pl do 50 m2</t>
  </si>
  <si>
    <t>-1810087608</t>
  </si>
  <si>
    <t>Odstranění podkladů nebo krytů strojně plochy jednotlivě do 50 m2 s přemístěním hmot na skládku na vzdálenost do 3 m nebo s naložením na dopravní prostředek z betonu vyztuženého sítěmi, o tl. vrstvy přes 150 do 300 mm</t>
  </si>
  <si>
    <t>https://podminky.urs.cz/item/CS_URS_2024_01/113107337</t>
  </si>
  <si>
    <t>odstranění bet. plochy pod kontejnerovým stáním</t>
  </si>
  <si>
    <t>22,5</t>
  </si>
  <si>
    <t>113107322</t>
  </si>
  <si>
    <t>Odstranění podkladu z kameniva drceného tl přes 100 do 200 mm strojně pl do 50 m2</t>
  </si>
  <si>
    <t>820985507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</si>
  <si>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</si>
  <si>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https://podminky.urs.cz/item/CS_URS_2024_01/113107322</t>
  </si>
  <si>
    <t>odstranění podkladu z kameniva pod bet. plochou u kontejnerových stání</t>
  </si>
  <si>
    <t>113201111</t>
  </si>
  <si>
    <t>Vytrhání obrub chodníkových ležatých</t>
  </si>
  <si>
    <t>654488737</t>
  </si>
  <si>
    <t>Vytrhání obrub s vybouráním lože, s přemístěním hmot na skládku na vzdálenost do 3 m nebo s naložením na dopravní prostředek chodníkových ležatých</t>
  </si>
  <si>
    <t>https://podminky.urs.cz/item/CS_URS_2024_01/113201111</t>
  </si>
  <si>
    <t>vybourání obrubníků lemující plochu popelnicových stání</t>
  </si>
  <si>
    <t>19,8</t>
  </si>
  <si>
    <t>997</t>
  </si>
  <si>
    <t>Přesun sutě</t>
  </si>
  <si>
    <t>997221131</t>
  </si>
  <si>
    <t>Vodorovná doprava vybouraných hmot nošením do 50 m</t>
  </si>
  <si>
    <t>2094393554</t>
  </si>
  <si>
    <t>Vodorovná doprava vybouraných hmot nošením s naložením a se složením na vzdálenost do 50 m</t>
  </si>
  <si>
    <t>https://podminky.urs.cz/item/CS_URS_2024_01/997221131</t>
  </si>
  <si>
    <t>997013511</t>
  </si>
  <si>
    <t>Odvoz suti a vybouraných hmot z meziskládky na skládku do 1 km s naložením a se složením</t>
  </si>
  <si>
    <t>-9999166</t>
  </si>
  <si>
    <t>Odvoz suti a vybouraných hmot z meziskládky na skládku s naložením a se složením, na vzdálenost do 1 km</t>
  </si>
  <si>
    <t>https://podminky.urs.cz/item/CS_URS_2024_01/997013511</t>
  </si>
  <si>
    <t>997013509</t>
  </si>
  <si>
    <t>Příplatek k odvozu suti a vybouraných hmot na skládku ZKD 1 km přes 1 km</t>
  </si>
  <si>
    <t>-1567999386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</si>
  <si>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</si>
  <si>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</si>
  <si>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30,269*9 'Přepočtené koeficientem množství</t>
  </si>
  <si>
    <t>997013871</t>
  </si>
  <si>
    <t>Poplatek za uložení stavebního odpadu na recyklační skládce (skládkovné) směsného stavebního a demoličního kód odpadu 17 09 04</t>
  </si>
  <si>
    <t>955970137</t>
  </si>
  <si>
    <t>Poplatek za uložení stavebního odpadu na recyklační skládce (skládkovné) směsného stavebního a demoličního zatříděného do Katalogu odpadů pod kódem 17 09 04</t>
  </si>
  <si>
    <t>https://podminky.urs.cz/item/CS_URS_2024_01/997013871</t>
  </si>
  <si>
    <t>70628021</t>
  </si>
  <si>
    <t>SO.04 - Vegetační prvky (5_I)</t>
  </si>
  <si>
    <t xml:space="preserve">    18 - Dodávka keřů</t>
  </si>
  <si>
    <t xml:space="preserve">    19 - Dodávka trvalek a cibulí</t>
  </si>
  <si>
    <t>30g *667 ks = 20 010g</t>
  </si>
  <si>
    <t>195*0,103 'Přepočtené koeficientem množství</t>
  </si>
  <si>
    <t>trvalkové záhony, spon 7 ks/m2, 30 m2</t>
  </si>
  <si>
    <t>91637121R</t>
  </si>
  <si>
    <t xml:space="preserve">Osazení ocelového obrubníku </t>
  </si>
  <si>
    <t>-1378349540</t>
  </si>
  <si>
    <t>5921707R</t>
  </si>
  <si>
    <t>ocelový obrubník tl. 5 mm včetně kotvícího materiálu</t>
  </si>
  <si>
    <t>1615744919</t>
  </si>
  <si>
    <t>ocelový obrubník tl. 5 mm</t>
  </si>
  <si>
    <t>165</t>
  </si>
  <si>
    <t>trvalkové záhony 30 m2 *0,1 m</t>
  </si>
  <si>
    <t>30*0,1</t>
  </si>
  <si>
    <t>195 m2* 2 opakování</t>
  </si>
  <si>
    <t>195*2</t>
  </si>
  <si>
    <t>195*2*5</t>
  </si>
  <si>
    <t>195 m2 * 3 (v prvních 3 letech od výsadby)</t>
  </si>
  <si>
    <t>195*3</t>
  </si>
  <si>
    <t>195 m2* 0,1 m * 5</t>
  </si>
  <si>
    <t>195*0,1*5</t>
  </si>
  <si>
    <t>-1310712593</t>
  </si>
  <si>
    <t xml:space="preserve">15 l/m2 * 195 m2 = 2925 l  tj. 2,95 m3 * 10 opakování/ rok * 5 let</t>
  </si>
  <si>
    <t>2,95*10*5</t>
  </si>
  <si>
    <t>60930*0,1</t>
  </si>
  <si>
    <t>30 m2*5 let</t>
  </si>
  <si>
    <t>30*5</t>
  </si>
  <si>
    <t>4 opakování první 2 roky, 2 opakování dalších 3 roky, celkem 14 opakování</t>
  </si>
  <si>
    <t>30*14</t>
  </si>
  <si>
    <t>-848506519</t>
  </si>
  <si>
    <t xml:space="preserve">20 l/m2 * 30m2 = 600 l  tj. 0,6 m3 * 10 opakování/ rok * 5 let</t>
  </si>
  <si>
    <t>0,6*10*5</t>
  </si>
  <si>
    <t>16425*0,1</t>
  </si>
  <si>
    <t>SO.05 - Nakládání s dešťovými vodami (5_I)</t>
  </si>
  <si>
    <t>-1988828692</t>
  </si>
  <si>
    <t>4*0,8*1</t>
  </si>
  <si>
    <t>1178967576</t>
  </si>
  <si>
    <t>retenční objekt včetně šachty</t>
  </si>
  <si>
    <t>5*2,5*2</t>
  </si>
  <si>
    <t>1666535458</t>
  </si>
  <si>
    <t>0,6*0,91*(7,5+41,5)</t>
  </si>
  <si>
    <t>0,6*0,8*70</t>
  </si>
  <si>
    <t>386088220</t>
  </si>
  <si>
    <t>část kanalizace mezi vsakem a napojením na řad BT300</t>
  </si>
  <si>
    <t>0,8*4*2</t>
  </si>
  <si>
    <t>-1938929862</t>
  </si>
  <si>
    <t>-1616339700</t>
  </si>
  <si>
    <t>-22,155</t>
  </si>
  <si>
    <t>788590718</t>
  </si>
  <si>
    <t>66,399*5 'Přepočtené koeficientem množství</t>
  </si>
  <si>
    <t>-1010273426</t>
  </si>
  <si>
    <t>-422490535</t>
  </si>
  <si>
    <t>66,399*1,8 'Přepočtené koeficientem množství</t>
  </si>
  <si>
    <t>709944244</t>
  </si>
  <si>
    <t>odečítá se objem retenčních bloků</t>
  </si>
  <si>
    <t>-1,6*1,6*0,33</t>
  </si>
  <si>
    <t>-627417027</t>
  </si>
  <si>
    <t>1367314260</t>
  </si>
  <si>
    <t>(0,6+0,55*2)*70*1,1</t>
  </si>
  <si>
    <t>-387490137</t>
  </si>
  <si>
    <t>130,9*1,1845 'Přepočtené koeficientem množství</t>
  </si>
  <si>
    <t>531967948</t>
  </si>
  <si>
    <t>0,6*(0,1+0,2+0,3)*(7,5+41,5)</t>
  </si>
  <si>
    <t>0,6*(0,1+0,15+0,3)*70</t>
  </si>
  <si>
    <t>-342069915</t>
  </si>
  <si>
    <t>-593983921</t>
  </si>
  <si>
    <t>-1357698165</t>
  </si>
  <si>
    <t>1827295853</t>
  </si>
  <si>
    <t>-1835947227</t>
  </si>
  <si>
    <t>-248263264</t>
  </si>
  <si>
    <t>-1134490004</t>
  </si>
  <si>
    <t>7,5*1,015 'Přepočtené koeficientem množství</t>
  </si>
  <si>
    <t>-733508249</t>
  </si>
  <si>
    <t>-888875999</t>
  </si>
  <si>
    <t>-209521047</t>
  </si>
  <si>
    <t>1506513536</t>
  </si>
  <si>
    <t>-1547457422</t>
  </si>
  <si>
    <t>1701769460</t>
  </si>
  <si>
    <t>2889003</t>
  </si>
  <si>
    <t>Navrtávací sedlová odbočka na řad BT DN300, přípojení PP DN200</t>
  </si>
  <si>
    <t>-1464529830</t>
  </si>
  <si>
    <t>1483872888</t>
  </si>
  <si>
    <t>-309857842</t>
  </si>
  <si>
    <t>894410211</t>
  </si>
  <si>
    <t>Osazení betonových dílců pro kanalizační šachty DN 1000 skruž rovná výšky 250 mm</t>
  </si>
  <si>
    <t>2033856752</t>
  </si>
  <si>
    <t>Osazení betonových dílců šachet kanalizačních skruž rovná DN 1000, výšky 250 mm</t>
  </si>
  <si>
    <t>https://podminky.urs.cz/item/CS_URS_2024_01/894410211</t>
  </si>
  <si>
    <t>59224065</t>
  </si>
  <si>
    <t>skruž betonová DN 1000x250 100x25x12cm</t>
  </si>
  <si>
    <t>-652973232</t>
  </si>
  <si>
    <t>1685950077</t>
  </si>
  <si>
    <t>-1878555419</t>
  </si>
  <si>
    <t>894812003</t>
  </si>
  <si>
    <t>Revizní a čistící šachta z PP šachtové dno DN 400/150 pravý a levý přítok</t>
  </si>
  <si>
    <t>335420352</t>
  </si>
  <si>
    <t>Revizní a čistící šachta z polypropylenu PP pro hladké trouby DN 400 šachtové dno (DN šachty / DN trubního vedení) DN 400/150 pravý a levý přítok</t>
  </si>
  <si>
    <t>https://podminky.urs.cz/item/CS_URS_2024_01/894812003</t>
  </si>
  <si>
    <t>894812031</t>
  </si>
  <si>
    <t>Revizní a čistící šachta z PP DN 400 šachtová roura korugovaná bez hrdla světlé hloubky 1000 mm</t>
  </si>
  <si>
    <t>1873266473</t>
  </si>
  <si>
    <t>Revizní a čistící šachta z polypropylenu PP pro hladké trouby DN 400 roura šachtová korugovaná bez hrdla, světlé hloubky 1000 mm</t>
  </si>
  <si>
    <t>https://podminky.urs.cz/item/CS_URS_2024_01/894812031</t>
  </si>
  <si>
    <t>-1895684338</t>
  </si>
  <si>
    <t>-1310023272</t>
  </si>
  <si>
    <t>897172111</t>
  </si>
  <si>
    <t>Akumulační boxy z PP pro retenci dešťových vod pod pochozí plochy a plochy zatížené osobními automobily objemu do 10 m3</t>
  </si>
  <si>
    <t>783266545</t>
  </si>
  <si>
    <t>Akumulační boxy z polypropylenu PP pro retenci dešťových vod pod pochozí a pod plochy zatížené osobními automobily o celkovém akumulačním objemu do 10 m3</t>
  </si>
  <si>
    <t>https://podminky.urs.cz/item/CS_URS_2024_01/897172111</t>
  </si>
  <si>
    <t xml:space="preserve">Poznámka k položce:_x000d_
Retenční objekty ze akumulačních bloků z polyproplyenu výšky 330 mm._x000d_
Včetně:_x000d_
- geotextilie netkaná separační, ochranná, filtrační, drenážní PP 200g/m2 ve dvou vrstvách_x000d_
- fólie hydroizolační pro spodní stavbu mPVC tl 1,5mm_x000d_
</t>
  </si>
  <si>
    <t>(1,6*1,6*0,33)*0,96"%"</t>
  </si>
  <si>
    <t>1283532817</t>
  </si>
  <si>
    <t>2127884699</t>
  </si>
  <si>
    <t>-445105977</t>
  </si>
  <si>
    <t>123703256</t>
  </si>
  <si>
    <t>41,5*1,015 'Přepočtené koeficientem množství</t>
  </si>
  <si>
    <t>-1221886268</t>
  </si>
  <si>
    <t>1669366833</t>
  </si>
  <si>
    <t>05_I_ - kód intervence 64 (05_I)</t>
  </si>
  <si>
    <t>580934411</t>
  </si>
  <si>
    <t>822582807</t>
  </si>
  <si>
    <t>106194844</t>
  </si>
  <si>
    <t>odečet z výkresu D.1.2.c SITUACE PLOCHA 05a</t>
  </si>
  <si>
    <t>122</t>
  </si>
  <si>
    <t>-756248498</t>
  </si>
  <si>
    <t>(122-9)*1,03</t>
  </si>
  <si>
    <t>116,39*1,02 'Přepočtené koeficientem množství</t>
  </si>
  <si>
    <t>-1561231310</t>
  </si>
  <si>
    <t>9*0,2*5*1,03</t>
  </si>
  <si>
    <t>1152495908</t>
  </si>
  <si>
    <t>odečet z výkresu D.1.2.d SITUACE PLOCHA 05a</t>
  </si>
  <si>
    <t>40+7</t>
  </si>
  <si>
    <t>10,5</t>
  </si>
  <si>
    <t>371880375</t>
  </si>
  <si>
    <t>10,5*1,03</t>
  </si>
  <si>
    <t>10,815*1,05 'Přepočtené koeficientem množství</t>
  </si>
  <si>
    <t>1053359976</t>
  </si>
  <si>
    <t>47*1,03</t>
  </si>
  <si>
    <t>48,41*1,05 'Přepočtené koeficientem množství</t>
  </si>
  <si>
    <t>-1969642148</t>
  </si>
  <si>
    <t>2*1,03</t>
  </si>
  <si>
    <t>2,06*1,05 'Přepočtené koeficientem množství</t>
  </si>
  <si>
    <t>SO.00 - Příprava území (5_II)</t>
  </si>
  <si>
    <t>plocha 05 - II. část</t>
  </si>
  <si>
    <t>plocha 05 - II. část - keře</t>
  </si>
  <si>
    <t>17/2</t>
  </si>
  <si>
    <t>plocha 05 - II. část keře 17 m2</t>
  </si>
  <si>
    <t>2041178214</t>
  </si>
  <si>
    <t>58668181</t>
  </si>
  <si>
    <t>113107344</t>
  </si>
  <si>
    <t>Odstranění podkladu živičného tl přes 150 do 200 mm strojně pl do 50 m2</t>
  </si>
  <si>
    <t>55694585</t>
  </si>
  <si>
    <t>Odstranění podkladů nebo krytů strojně plochy jednotlivě do 50 m2 s přemístěním hmot na skládku na vzdálenost do 3 m nebo s naložením na dopravní prostředek živičných, o tl. vrstvy přes 150 do 200 mm</t>
  </si>
  <si>
    <t>https://podminky.urs.cz/item/CS_URS_2024_01/113107344</t>
  </si>
  <si>
    <t>odstranění asf. plochy pod kontejnerovým stáním</t>
  </si>
  <si>
    <t>1446540067</t>
  </si>
  <si>
    <t>-1695347169</t>
  </si>
  <si>
    <t>-768663264</t>
  </si>
  <si>
    <t>-1835684052</t>
  </si>
  <si>
    <t>2113119873</t>
  </si>
  <si>
    <t>595361544</t>
  </si>
  <si>
    <t>40,229*9 'Přepočtené koeficientem množství</t>
  </si>
  <si>
    <t>-1936994049</t>
  </si>
  <si>
    <t>-1302522320</t>
  </si>
  <si>
    <t>0,1</t>
  </si>
  <si>
    <t>SO.04 - Vegetační prvky (5_II)</t>
  </si>
  <si>
    <t>971382649</t>
  </si>
  <si>
    <t>30g *50 ks = 1500 g</t>
  </si>
  <si>
    <t>1,5</t>
  </si>
  <si>
    <t>17*0,103 'Přepočtené koeficientem množství</t>
  </si>
  <si>
    <t>026520023_R</t>
  </si>
  <si>
    <t>Spiraea japonica ´Antony Waterer´ (vel. 40-60)</t>
  </si>
  <si>
    <t>1071138673</t>
  </si>
  <si>
    <t>17 m2* 2 opakování</t>
  </si>
  <si>
    <t>17*2</t>
  </si>
  <si>
    <t>17 m2 * 3 (v prvních 3 letech od výsadby)</t>
  </si>
  <si>
    <t>17*3</t>
  </si>
  <si>
    <t>17 m2* 0,1 m * 5</t>
  </si>
  <si>
    <t>17*0,1*5</t>
  </si>
  <si>
    <t>17* 2*5</t>
  </si>
  <si>
    <t>-311024515</t>
  </si>
  <si>
    <t xml:space="preserve">15 l/m2 * 17 m2 = 255 l  tj. 0,255 m3 * 10 opakování/ rok * 5 let</t>
  </si>
  <si>
    <t xml:space="preserve"> 0,255* 10 * 5</t>
  </si>
  <si>
    <t>4500*0,1</t>
  </si>
  <si>
    <t>SO.00 - Příprava území (7)</t>
  </si>
  <si>
    <t>plocha 07</t>
  </si>
  <si>
    <t>živý plot 252 m2, trvalkový záhon 24 m2</t>
  </si>
  <si>
    <t>72+24</t>
  </si>
  <si>
    <t>plocha 07 (trvalkové záhony 24 m2, odseky 225 m2, nášlapy 82 m2, stání a živý plot 152m2</t>
  </si>
  <si>
    <t>24+225+82+72</t>
  </si>
  <si>
    <t>24*0,2</t>
  </si>
  <si>
    <t>plocha 07 - trvalkové záhony 24 m2, keře 72 m2</t>
  </si>
  <si>
    <t>24+72</t>
  </si>
  <si>
    <t xml:space="preserve">plocha 7 </t>
  </si>
  <si>
    <t>plocha 07 - 24 m2</t>
  </si>
  <si>
    <t>plocha 07 - frézování</t>
  </si>
  <si>
    <t>plocha 07- č. 61</t>
  </si>
  <si>
    <t xml:space="preserve">plocha 07 - živý plot 72 m2, </t>
  </si>
  <si>
    <t>72/2</t>
  </si>
  <si>
    <t>plocha 07 - trvalkové záhony 24 m2</t>
  </si>
  <si>
    <t>4,8*1,4</t>
  </si>
  <si>
    <t>plocha 07 (K9 - 14 m2, K10 - 6,25 m2, SK1 - 7,5 m2, K11 - 3,6 m2)</t>
  </si>
  <si>
    <t>14+6,25+7,5+3,6</t>
  </si>
  <si>
    <t>plocha 07 - č. 61</t>
  </si>
  <si>
    <t>112101102</t>
  </si>
  <si>
    <t>Odstranění stromů listnatých průměru kmene přes 300 do 500 mm</t>
  </si>
  <si>
    <t>1488496803</t>
  </si>
  <si>
    <t>Odstranění stromů s odřezáním kmene a s odvětvením listnatých, průměru kmene přes 300 do 500 mm</t>
  </si>
  <si>
    <t>https://podminky.urs.cz/item/CS_URS_2024_01/112101102</t>
  </si>
  <si>
    <t>plocha 07- č. 53, 62</t>
  </si>
  <si>
    <t>plocha 07 - č. 54, 55, 56, 58</t>
  </si>
  <si>
    <t>plocha 07 - č. 57, 59</t>
  </si>
  <si>
    <t>plocha 07 - č. 54, 55, 56, 58, 61</t>
  </si>
  <si>
    <t>plocha 07 - 53, 57, 59, 62</t>
  </si>
  <si>
    <t>plocha 07 - č. 63</t>
  </si>
  <si>
    <t>129883760</t>
  </si>
  <si>
    <t>1605765785</t>
  </si>
  <si>
    <t>-1085955650</t>
  </si>
  <si>
    <t>1328650979</t>
  </si>
  <si>
    <t>417860903</t>
  </si>
  <si>
    <t>3,635*9 'Přepočtené koeficientem množství</t>
  </si>
  <si>
    <t>-636571029</t>
  </si>
  <si>
    <t>-2093021505</t>
  </si>
  <si>
    <t>SO.04 - Vegetační prvky (7)</t>
  </si>
  <si>
    <t>2 - VÝSADBA A ZALOŽENÍ</t>
  </si>
  <si>
    <t xml:space="preserve">    19 - Dodávka trvalek a keřů</t>
  </si>
  <si>
    <t xml:space="preserve">    06 - Založení parkového trávníku</t>
  </si>
  <si>
    <t>-46383983</t>
  </si>
  <si>
    <t xml:space="preserve">objem jámy 0,7 m3, 50 %  výměny - 0,3 m3 *6 = 1,8, složení dle TZ (80 % kompostovaná zemina, štěrk fr. 8-16 20%)</t>
  </si>
  <si>
    <t>0,3*6</t>
  </si>
  <si>
    <t>-1734384349</t>
  </si>
  <si>
    <t>70g *6 ks = 420 g</t>
  </si>
  <si>
    <t>70*6</t>
  </si>
  <si>
    <t>6*3 'Přepočtené koeficientem množství</t>
  </si>
  <si>
    <t>6/2</t>
  </si>
  <si>
    <t>3*1,1 'Přepočtené koeficientem množství</t>
  </si>
  <si>
    <t>0,7 m2*6 ks</t>
  </si>
  <si>
    <t>0,7*6</t>
  </si>
  <si>
    <t>70 l/ks; 70*6 = 420 l</t>
  </si>
  <si>
    <t>0,42</t>
  </si>
  <si>
    <t>RMAT0007</t>
  </si>
  <si>
    <t>Koelreuteria paniculata (svitel latnatý), (vel. 14-16)</t>
  </si>
  <si>
    <t>1554556266</t>
  </si>
  <si>
    <t>RMAT0009</t>
  </si>
  <si>
    <t>Prunus ´Kanzan´(okrasná třešeň), (vel. 14-16)</t>
  </si>
  <si>
    <t>-1711314243</t>
  </si>
  <si>
    <t>119005121</t>
  </si>
  <si>
    <t>Vytyčení výsadeb zapojených nebo v záhonu plochy přes 10 do 100 m2 s rozmístěním rostlin ve sponu</t>
  </si>
  <si>
    <t>531342276</t>
  </si>
  <si>
    <t>Vytyčení výsadeb s rozmístěním rostlin dle projektové dokumentace zapojených nebo v záhonu, plochy přes 10 do 100 m2 ve sponu</t>
  </si>
  <si>
    <t>https://podminky.urs.cz/item/CS_URS_2024_01/119005121</t>
  </si>
  <si>
    <t>30g *252 ks</t>
  </si>
  <si>
    <t>0,03*252</t>
  </si>
  <si>
    <t>72*0,103 'Přepočtené koeficientem množství</t>
  </si>
  <si>
    <t>"trvalkové záhony, spon 7 ks/m2", 24</t>
  </si>
  <si>
    <t>-1809209024</t>
  </si>
  <si>
    <t>869135938</t>
  </si>
  <si>
    <t>206697167</t>
  </si>
  <si>
    <t>146</t>
  </si>
  <si>
    <t>trvalkové záhony 24 m2 *0,1 m</t>
  </si>
  <si>
    <t>24*0,1</t>
  </si>
  <si>
    <t>Dodávka trvalek a keřů</t>
  </si>
  <si>
    <t>-799265403</t>
  </si>
  <si>
    <t>prováděno u cca 50 % jedinců, celkem 6 ks</t>
  </si>
  <si>
    <t>0,7m 2 *6 ks =4,2 m2 * 3 (v prvních 3 letech od výsadby)</t>
  </si>
  <si>
    <t>4,2*3</t>
  </si>
  <si>
    <t>prováděno u 50 % jedinců, 6 ks</t>
  </si>
  <si>
    <t xml:space="preserve">70 l/ks * 6 ks = 420 l  tj. 0,42 m3 * 10 opakování/ rok * 5 let</t>
  </si>
  <si>
    <t>0,42*10*5</t>
  </si>
  <si>
    <t>766210835</t>
  </si>
  <si>
    <t>24000*0,1</t>
  </si>
  <si>
    <t>72 m2* 2 opakování</t>
  </si>
  <si>
    <t>72*2</t>
  </si>
  <si>
    <t>72 *2*5</t>
  </si>
  <si>
    <t>72 m2 * 3 (v prvních 3 letech od výsadby)</t>
  </si>
  <si>
    <t>72*3</t>
  </si>
  <si>
    <t>72 m2* 0,1 m * 5</t>
  </si>
  <si>
    <t>72*0,1*5</t>
  </si>
  <si>
    <t>2115656481</t>
  </si>
  <si>
    <t xml:space="preserve">15 l/m2 * 72 m2 =  1080 l  tj. 1,08 m3 * 10 opakování/ rok * 5 let</t>
  </si>
  <si>
    <t>1,08*10*5</t>
  </si>
  <si>
    <t>22680*0,1</t>
  </si>
  <si>
    <t>24 m2*5 let</t>
  </si>
  <si>
    <t>24*5</t>
  </si>
  <si>
    <t>24*14</t>
  </si>
  <si>
    <t>-1131252783</t>
  </si>
  <si>
    <t>24 m2* 0,1 m * 5</t>
  </si>
  <si>
    <t>24*0,1*5</t>
  </si>
  <si>
    <t>-1117716149</t>
  </si>
  <si>
    <t xml:space="preserve">20 l/m2 * 24 m2 = 480  l  tj. 0,48 m3 * 10 opakování/ rok * 5 let</t>
  </si>
  <si>
    <t>0,48*10*5</t>
  </si>
  <si>
    <t>13990*0,1</t>
  </si>
  <si>
    <t>-2058128320</t>
  </si>
  <si>
    <t>250</t>
  </si>
  <si>
    <t>-1845731162</t>
  </si>
  <si>
    <t>250*0,02 'Přepočtené koeficientem množství</t>
  </si>
  <si>
    <t>-872017338</t>
  </si>
  <si>
    <t>SO.05 - Nakládání s dešťovými vodami (7)</t>
  </si>
  <si>
    <t>1792486594</t>
  </si>
  <si>
    <t>6*8,5*2,7</t>
  </si>
  <si>
    <t>vsakovací objekt menší</t>
  </si>
  <si>
    <t>1,5*1,5*2,2</t>
  </si>
  <si>
    <t>-1981041498</t>
  </si>
  <si>
    <t>0,6*0,85*34</t>
  </si>
  <si>
    <t>0,6*0,8*40</t>
  </si>
  <si>
    <t>0,6*0,8*6</t>
  </si>
  <si>
    <t>132112221</t>
  </si>
  <si>
    <t>Hloubení zapažených rýh šířky do 2000 mm v soudržných horninách třídy těžitelnosti I skupiny 1 a 2 ručně</t>
  </si>
  <si>
    <t>-396247950</t>
  </si>
  <si>
    <t>Hloubení zapažených rýh šířky přes 800 do 2 000 mm ručně s urovnáním dna do předepsaného profilu a spádu v hornině třídy těžitelnosti I skupiny 1 a 2 soudržných</t>
  </si>
  <si>
    <t>https://podminky.urs.cz/item/CS_URS_2024_01/132112221</t>
  </si>
  <si>
    <t>0,9*2,25*18</t>
  </si>
  <si>
    <t>1744192223</t>
  </si>
  <si>
    <t>18*2,25*2</t>
  </si>
  <si>
    <t>-574828641</t>
  </si>
  <si>
    <t>151101201</t>
  </si>
  <si>
    <t>Zřízení příložného pažení stěn výkopu hl do 4 m</t>
  </si>
  <si>
    <t>-2007481006</t>
  </si>
  <si>
    <t>Zřízení pažení stěn výkopu bez rozepření nebo vzepření příložné, hloubky do 4 m</t>
  </si>
  <si>
    <t>https://podminky.urs.cz/item/CS_URS_2024_01/151101201</t>
  </si>
  <si>
    <t>6*2,7*2+8,5*2,7*2</t>
  </si>
  <si>
    <t>1,5*2,2*4</t>
  </si>
  <si>
    <t>151101211</t>
  </si>
  <si>
    <t>Odstranění příložného pažení stěn hl do 4 m</t>
  </si>
  <si>
    <t>228857990</t>
  </si>
  <si>
    <t>Odstranění pažení stěn výkopu bez rozepření nebo vzepření s uložením pažin na vzdálenost do 3 m od okraje výkopu příložné, hloubky do 4 m</t>
  </si>
  <si>
    <t>https://podminky.urs.cz/item/CS_URS_2024_01/151101211</t>
  </si>
  <si>
    <t>141961321</t>
  </si>
  <si>
    <t>-112,015+36,45</t>
  </si>
  <si>
    <t>-383087395</t>
  </si>
  <si>
    <t>142,955*5 'Přepočtené koeficientem množství</t>
  </si>
  <si>
    <t>1921809598</t>
  </si>
  <si>
    <t>1334579239</t>
  </si>
  <si>
    <t>142,955*1,8 'Přepočtené koeficientem množství</t>
  </si>
  <si>
    <t>844555851</t>
  </si>
  <si>
    <t>-4,8*4,8*0,66</t>
  </si>
  <si>
    <t>-1*1*2</t>
  </si>
  <si>
    <t>-2*2*2</t>
  </si>
  <si>
    <t>-4,8*4,8*0,98</t>
  </si>
  <si>
    <t>-odečítá se lože+obsyp</t>
  </si>
  <si>
    <t>-0,6*(0,1+0,15+0,3)*6</t>
  </si>
  <si>
    <t xml:space="preserve">zásyp rýh pod komunikací stěrkodrtí zrnitosti do 32 mm </t>
  </si>
  <si>
    <t>-odečítá se 1 m konstrukce vozovky</t>
  </si>
  <si>
    <t>-0,9*1*18</t>
  </si>
  <si>
    <t>1054194830</t>
  </si>
  <si>
    <t>759391304</t>
  </si>
  <si>
    <t>-360632452</t>
  </si>
  <si>
    <t>(4,8*4,8+4,8*1*4)*1,1</t>
  </si>
  <si>
    <t>1*1+1*2*4</t>
  </si>
  <si>
    <t>(0,6+0,55*2)*46*1,1</t>
  </si>
  <si>
    <t>-1584819783</t>
  </si>
  <si>
    <t>141,484*1,1845 'Přepočtené koeficientem množství</t>
  </si>
  <si>
    <t>773609576</t>
  </si>
  <si>
    <t>4,8*4,8*0,98</t>
  </si>
  <si>
    <t>1*1*2</t>
  </si>
  <si>
    <t>386110103</t>
  </si>
  <si>
    <t>Montáž odlučovače ropných látek betonového průtoku 10 l/s</t>
  </si>
  <si>
    <t>1506824864</t>
  </si>
  <si>
    <t>Montáž odlučovačů ropných látek betonových, průtoku 10 l/s</t>
  </si>
  <si>
    <t>https://podminky.urs.cz/item/CS_URS_2024_01/386110103</t>
  </si>
  <si>
    <t>59431301</t>
  </si>
  <si>
    <t>odlučovač ropných látek betonový, objem kalojemu 1m3, jmenovitý průtok 10L/s</t>
  </si>
  <si>
    <t>-495063308</t>
  </si>
  <si>
    <t>800684439</t>
  </si>
  <si>
    <t>0,6*(0,1+0,2+0,3)*38+0,9*(0,1+0,2+0,3)*18,5</t>
  </si>
  <si>
    <t>0,6*(0,1+0,15+0,3)*40</t>
  </si>
  <si>
    <t>0,6*(0,1+0,15+0,3)*6</t>
  </si>
  <si>
    <t>-1952336503</t>
  </si>
  <si>
    <t>982250750</t>
  </si>
  <si>
    <t>719508464</t>
  </si>
  <si>
    <t>-81210780</t>
  </si>
  <si>
    <t>-2088663765</t>
  </si>
  <si>
    <t>1114293060</t>
  </si>
  <si>
    <t>1701413253</t>
  </si>
  <si>
    <t>46,5*1,015 'Přepočtené koeficientem množství</t>
  </si>
  <si>
    <t>-1234215497</t>
  </si>
  <si>
    <t>-968655457</t>
  </si>
  <si>
    <t>1860332097</t>
  </si>
  <si>
    <t>1993349172</t>
  </si>
  <si>
    <t>627265875</t>
  </si>
  <si>
    <t>1474925742</t>
  </si>
  <si>
    <t>1665336309</t>
  </si>
  <si>
    <t>1358813227</t>
  </si>
  <si>
    <t>-1491360398</t>
  </si>
  <si>
    <t>Navrtávací sedlová odbočka na řad KT DN300, přípojení PP DN200</t>
  </si>
  <si>
    <t>1435170585</t>
  </si>
  <si>
    <t>1285942193</t>
  </si>
  <si>
    <t>-1157024363</t>
  </si>
  <si>
    <t>1088723126</t>
  </si>
  <si>
    <t>-1706739740</t>
  </si>
  <si>
    <t>-1407144041</t>
  </si>
  <si>
    <t>-709614344</t>
  </si>
  <si>
    <t>894410213</t>
  </si>
  <si>
    <t>Osazení betonových dílců pro kanalizační šachty DN 1000 skruž rovná výšky 1000 mm</t>
  </si>
  <si>
    <t>1832122965</t>
  </si>
  <si>
    <t>Osazení betonových dílců šachet kanalizačních skruž rovná DN 1000, výšky 1000 mm</t>
  </si>
  <si>
    <t>https://podminky.urs.cz/item/CS_URS_2024_01/894410213</t>
  </si>
  <si>
    <t>59224162</t>
  </si>
  <si>
    <t>skruž betonová kanalizační se stupadly 100x100x12cm</t>
  </si>
  <si>
    <t>2045000826</t>
  </si>
  <si>
    <t>1617364466</t>
  </si>
  <si>
    <t>-970815854</t>
  </si>
  <si>
    <t>49171505</t>
  </si>
  <si>
    <t>-1700206291</t>
  </si>
  <si>
    <t>70809989</t>
  </si>
  <si>
    <t>-753104629</t>
  </si>
  <si>
    <t>527620790</t>
  </si>
  <si>
    <t>Poznámka k položce:_x000d_
Vsakovací objekty ze vsakovacích bloků z polyproplyenu výšky 660 mm._x000d_
Včetně:_x000d_
- geotextilie 400g/m2 pro akumulační box.</t>
  </si>
  <si>
    <t>(4,8*4,8*0,66)*0,96"%"</t>
  </si>
  <si>
    <t>2115432160</t>
  </si>
  <si>
    <t>-1388538702</t>
  </si>
  <si>
    <t>-1592534063</t>
  </si>
  <si>
    <t>501368172</t>
  </si>
  <si>
    <t>6*1,015 'Přepočtené koeficientem množství</t>
  </si>
  <si>
    <t>-416438179</t>
  </si>
  <si>
    <t>1902841080</t>
  </si>
  <si>
    <t>07_ - kód intervence 64 (07)</t>
  </si>
  <si>
    <t>430833170</t>
  </si>
  <si>
    <t>parkovací drenážní dlažba</t>
  </si>
  <si>
    <t>435</t>
  </si>
  <si>
    <t>1572092129</t>
  </si>
  <si>
    <t>596412213</t>
  </si>
  <si>
    <t>Kladení dlažby z vegetačních tvárnic pozemních komunikací tl 80 mm pl přes 300 m2</t>
  </si>
  <si>
    <t>-378214643</t>
  </si>
  <si>
    <t>Kladení dlažby z betonových vegetačních dlaždic pozemních komunikací s ložem z kameniva těženého nebo drceného tl. do 50 mm, s vyplněním spár a vegetačních otvorů, s hutněním vibrováním tl. 80 mm, pro plochy přes 300 m2</t>
  </si>
  <si>
    <t>https://podminky.urs.cz/item/CS_URS_2023_01/596412213</t>
  </si>
  <si>
    <t>odečet z výkresu D.1.2.e SITUACE PLOCHA 07</t>
  </si>
  <si>
    <t>309028891</t>
  </si>
  <si>
    <t>(435-17)*1,03</t>
  </si>
  <si>
    <t>430,54*1,02 'Přepočtené koeficientem množství</t>
  </si>
  <si>
    <t>-1783598239</t>
  </si>
  <si>
    <t>20+46+11</t>
  </si>
  <si>
    <t>1626803488</t>
  </si>
  <si>
    <t>147248393</t>
  </si>
  <si>
    <t>77*1,03</t>
  </si>
  <si>
    <t>79,31*1,05 'Přepočtené koeficientem množství</t>
  </si>
  <si>
    <t>1744268444</t>
  </si>
  <si>
    <t>4.2.2 - Přímé výdaje na doprovodnou část projektu</t>
  </si>
  <si>
    <t>SO.01 (1) - Komunikace a zpevněné plochy (1)</t>
  </si>
  <si>
    <t>Janásek Jiří</t>
  </si>
  <si>
    <t xml:space="preserve">      111 - Zemní práce - sanace</t>
  </si>
  <si>
    <t xml:space="preserve">      16 - Zemní práce - přemístění výkopku</t>
  </si>
  <si>
    <t xml:space="preserve">      17 - Zemní práce - konstrukce ze zemin</t>
  </si>
  <si>
    <t xml:space="preserve">      18 - Zemní práce - povrchové úpravy terénu</t>
  </si>
  <si>
    <t>122251103</t>
  </si>
  <si>
    <t>Odkopávky a prokopávky nezapažené v hornině třídy těžitelnosti I skupiny 3 objem do 100 m3 strojně</t>
  </si>
  <si>
    <t>1336304967</t>
  </si>
  <si>
    <t>Odkopávky a prokopávky nezapažené strojně v hornině třídy těžitelnosti I skupiny 3 přes 50 do 100 m3</t>
  </si>
  <si>
    <t>https://podminky.urs.cz/item/CS_URS_2023_01/122251103</t>
  </si>
  <si>
    <t>Poznámka k položce:_x000d_
odkopávka na úroveň zemní pláně pod parkovištěm, žulovým chodníkem, zesíleným chodníkem, chodníkem, odpočin. plochou</t>
  </si>
  <si>
    <t>odečet z výkresu D.1.2.a SITUACE PLOCHA 01</t>
  </si>
  <si>
    <t>odkopávka pod chodníkem z žulových odseků</t>
  </si>
  <si>
    <t>300*0,17</t>
  </si>
  <si>
    <t>odkopávka pod plochou z min. betonu</t>
  </si>
  <si>
    <t>755*0,2</t>
  </si>
  <si>
    <t>132101101</t>
  </si>
  <si>
    <t>Hloubení rýh šířky do 600 mm v hornině tř. 1 a 2 objemu do 100 m3</t>
  </si>
  <si>
    <t>-179154141</t>
  </si>
  <si>
    <t>Poznámka k položce:_x000d_
rýhy pro drenáže</t>
  </si>
  <si>
    <t>odečet z výkresu D.1.2.a SITUACE PLOCHA 01, 02</t>
  </si>
  <si>
    <t>77*0,4*0,5</t>
  </si>
  <si>
    <t>132101202</t>
  </si>
  <si>
    <t>Hloubení rýh š do 2000 mm v hornině tř. 1 a 2 objemu do 1000 m3</t>
  </si>
  <si>
    <t>CS ÚRS 2019 01</t>
  </si>
  <si>
    <t>1535919351</t>
  </si>
  <si>
    <t>Hloubení zapažených i nezapažených rýh šířky přes 600 do 2 000 mm s urovnáním dna do předepsaného profilu a spádu v horninách tř. 1 a 2 přes 100 do 1 000 m3</t>
  </si>
  <si>
    <t>Poznámka k položce:_x000d_
rýhy pro přípojky</t>
  </si>
  <si>
    <t>15*1,0*0,6</t>
  </si>
  <si>
    <t>174101101</t>
  </si>
  <si>
    <t>CS ÚRS 2014 01</t>
  </si>
  <si>
    <t>-2081207752</t>
  </si>
  <si>
    <t>Zásyp sypaninou z jakékoliv horniny s uložením výkopku ve vrstvách se zhutněním jam, šachet, rýh nebo kolem objektů v těchto vykopávkách</t>
  </si>
  <si>
    <t>Poznámka k položce:_x000d_
zásyp rýh a šachet</t>
  </si>
  <si>
    <t>15,4*0,9</t>
  </si>
  <si>
    <t>9*0,9</t>
  </si>
  <si>
    <t>111</t>
  </si>
  <si>
    <t>Zemní práce - sanace</t>
  </si>
  <si>
    <t>122151104</t>
  </si>
  <si>
    <t>Odkopávky a prokopávky nezapažené v hornině třídy těžitelnosti I skupiny 1 a 2 objem do 500 m3 strojně</t>
  </si>
  <si>
    <t>-1843137065</t>
  </si>
  <si>
    <t>Odkopávky a prokopávky nezapažené strojně v hornině třídy těžitelnosti I skupiny 1 a 2 přes 100 do 500 m3</t>
  </si>
  <si>
    <t>https://podminky.urs.cz/item/CS_URS_2023_01/122151104</t>
  </si>
  <si>
    <t>Poznámka k položce:_x000d_
odkopávka na úroveň parapláně pod chodníkem z žulových odseků a řezané žuly, chodníkem z kostky kamenné drobné</t>
  </si>
  <si>
    <t>chodník - žulové odseky</t>
  </si>
  <si>
    <t>0,53*300</t>
  </si>
  <si>
    <t>162301102</t>
  </si>
  <si>
    <t>Vodorovné přemístění do 1000 m výkopku/sypaniny z horniny tř. 1 až 4</t>
  </si>
  <si>
    <t>1900316768</t>
  </si>
  <si>
    <t>Vodorovné přemístění výkopku nebo sypaniny po suchu na obvyklém dopravním prostředku, bez naložení výkopku, avšak se složením bez rozhrnutí z horniny tř. 1 až 4 na vzdálenost přes 500 do 1 000 m</t>
  </si>
  <si>
    <t xml:space="preserve">Poznámka k položce:_x000d_
odvoz výkopku  do 1km, mezideponie, skládka</t>
  </si>
  <si>
    <t>159</t>
  </si>
  <si>
    <t>162701109</t>
  </si>
  <si>
    <t>Příplatek k vodorovnému přemístění výkopku/sypaniny z horniny tř. 1 až 4 ZKD 1000 m přes 10000 m</t>
  </si>
  <si>
    <t>-1440979812</t>
  </si>
  <si>
    <t>Poznámka k položce:_x000d_
odvoz výkopku na skládku 19km, celkem do 20km</t>
  </si>
  <si>
    <t>171201999.1</t>
  </si>
  <si>
    <t>Poplatek za uložení výkopku na skládku</t>
  </si>
  <si>
    <t>-1780227995</t>
  </si>
  <si>
    <t>Poznámka k položce:_x000d_
poplatek za skládku</t>
  </si>
  <si>
    <t>159*1,6</t>
  </si>
  <si>
    <t>4519711121</t>
  </si>
  <si>
    <t>Položení podkladní vrstvy z geotextilie s uchycením</t>
  </si>
  <si>
    <t>540162734</t>
  </si>
  <si>
    <t>Poznámka k položce:_x000d_
zřízení geotextilie pod vozovkou, ostrůvkem a chodníkovým přejezdem</t>
  </si>
  <si>
    <t>chodník z žulových odseků</t>
  </si>
  <si>
    <t>300</t>
  </si>
  <si>
    <t>chodník z min. betonu</t>
  </si>
  <si>
    <t>755</t>
  </si>
  <si>
    <t>693111720_R</t>
  </si>
  <si>
    <t>geotextilie 300 g/m2 do š 8,8 m</t>
  </si>
  <si>
    <t>1465748051</t>
  </si>
  <si>
    <t>textilie GEOFILTEX 63 63/30 ÚV stabilizace 300 g/m2 do š 8,8 m</t>
  </si>
  <si>
    <t>Poznámka k položce:_x000d_
geotextilie netkaná 300g/m2</t>
  </si>
  <si>
    <t>1055*1,1</t>
  </si>
  <si>
    <t>564971315</t>
  </si>
  <si>
    <t>Podklad z betonového recyklátu plochy přes 100 m2 tl 250 mm</t>
  </si>
  <si>
    <t>39288852</t>
  </si>
  <si>
    <t>Podklad nebo podsyp z betonového recyklátu s rozprostřením a zhutněním plochy přes 100 m2, po zhutnění tl. 250 mm</t>
  </si>
  <si>
    <t>https://podminky.urs.cz/item/CS_URS_2023_01/564971315</t>
  </si>
  <si>
    <t>odseky</t>
  </si>
  <si>
    <t>Zemní práce - přemístění výkopku</t>
  </si>
  <si>
    <t>162351104</t>
  </si>
  <si>
    <t>Vodorovné přemístění do 1000 m výkopku/sypaniny z horniny třídy těžitelnosti I, skupiny 1 až 3</t>
  </si>
  <si>
    <t>-483487487</t>
  </si>
  <si>
    <t>Vodorovné přemístění výkopku nebo sypaniny po suchu na obvyklém dopravním prostředku, bez naložení výkopku, avšak se složením bez rozhrnutí z horniny třídy těžitelnosti I skupiny 1 až 3 na vzdálenost přes 500 do 1 000 m</t>
  </si>
  <si>
    <t xml:space="preserve">Poznámka k položce:_x000d_
odvoz výkopku  do 1km</t>
  </si>
  <si>
    <t>(202+15,4+9)-21,96</t>
  </si>
  <si>
    <t>Příplatek k vodorovnému přemístění výkopku/sypaniny z horniny třídy těžitelnosti I, skupiny 1 až 3 ZKD 1000 m přes 10000 m</t>
  </si>
  <si>
    <t>-1895290445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</si>
  <si>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</si>
  <si>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>Poznámka k položce:_x000d_
odvoz na skládku 19km, celkem 20km</t>
  </si>
  <si>
    <t>204,4</t>
  </si>
  <si>
    <t>204,4*9 'Přepočtené koeficientem množství</t>
  </si>
  <si>
    <t>Zemní práce - konstrukce ze zemin</t>
  </si>
  <si>
    <t>171201221</t>
  </si>
  <si>
    <t>Poplatek za uložení na skládce (skládkovné) zeminy a kamení kód odpadu 17 05 04</t>
  </si>
  <si>
    <t>1678512313</t>
  </si>
  <si>
    <t>Poplatek za uložení stavebního odpadu na skládce (skládkovné) zeminy a kamení zatříděného do Katalogu odpadů pod kódem 17 05 04</t>
  </si>
  <si>
    <t>204,4*1,6</t>
  </si>
  <si>
    <t>Zemní práce - povrchové úpravy terénu</t>
  </si>
  <si>
    <t>181951112</t>
  </si>
  <si>
    <t>Úprava pláně v hornině třídy těžitelnosti I, skupiny 1 až 3 se zhutněním</t>
  </si>
  <si>
    <t>-294850867</t>
  </si>
  <si>
    <t>Úprava pláně vyrovnáním výškových rozdílů strojně v hornině třídy těžitelnosti I, skupiny 1 až 3 se zhutněním</t>
  </si>
  <si>
    <t>Poznámka k položce:_x000d_
zhutnění zemní pláně pod chodníkem z žulových odseků, řezané žuly, chodníku z min. betonu, odpočinkové plochy, plochy z žulové kostky drobné</t>
  </si>
  <si>
    <t>755+300</t>
  </si>
  <si>
    <t>212752102</t>
  </si>
  <si>
    <t>Trativod z drenážních trubek korugovaných PE-HD SN 4 perforace 360° včetně lože otevřený výkop DN 150 pro liniové stavby</t>
  </si>
  <si>
    <t>1825029015</t>
  </si>
  <si>
    <t>Trativody z drenážních trubek pro liniové stavby a komunikace se zřízením štěrkového lože pod trubky a s jejich obsypem v otevřeném výkopu trubka korugovaná sendvičová PE-HD SN 4 celoperforovaná 360° DN 150</t>
  </si>
  <si>
    <t>https://podminky.urs.cz/item/CS_URS_2023_01/212752102</t>
  </si>
  <si>
    <t>Poznámka k položce:_x000d_
trativod DN 125</t>
  </si>
  <si>
    <t>70</t>
  </si>
  <si>
    <t>28611224</t>
  </si>
  <si>
    <t>trubka drenážní flexibilní celoperforovaná PVC-U SN 4 DN 125 pro meliorace, dočasné nebo odlehčovací drenáže</t>
  </si>
  <si>
    <t>1408442285</t>
  </si>
  <si>
    <t>212752101</t>
  </si>
  <si>
    <t>Trativod z drenážních trubek korugovaných PE-HD SN 4 perforace 360° včetně lože otevřený výkop DN 100 pro liniové stavby</t>
  </si>
  <si>
    <t>1480775831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</si>
  <si>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</si>
  <si>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https://podminky.urs.cz/item/CS_URS_2023_01/212752101</t>
  </si>
  <si>
    <t>Poznámka k položce:_x000d_
trativod DN 100</t>
  </si>
  <si>
    <t>28611223</t>
  </si>
  <si>
    <t>trubka PVC drenážní flexibilní D 100mm</t>
  </si>
  <si>
    <t>2024283737</t>
  </si>
  <si>
    <t>obsyb potrubí trativodu</t>
  </si>
  <si>
    <t>946853638</t>
  </si>
  <si>
    <t>Poznámka k položce:_x000d_
výplň trativodu</t>
  </si>
  <si>
    <t>77*0,25*0,3</t>
  </si>
  <si>
    <t>564952111/R.1</t>
  </si>
  <si>
    <t xml:space="preserve">Směs minerálního betonu, barva šedá </t>
  </si>
  <si>
    <t>562199181</t>
  </si>
  <si>
    <t>Podklad z mechanicky zpevněného kameniva MZK (minerální beton) s rozprostřením a s hutněním, po zhutnění tl. 150 mm</t>
  </si>
  <si>
    <t>Poznámka k položce:_x000d_
chodník z min. betonu tl. 15cm</t>
  </si>
  <si>
    <t>Zappa Drop minerální beton tl. 15cm</t>
  </si>
  <si>
    <t xml:space="preserve"> (kamenivo Dmax 8 mm, cement, příměsi, přísady, voda a minerální pigmenty) </t>
  </si>
  <si>
    <t>(755)*0,15</t>
  </si>
  <si>
    <t>-658522583</t>
  </si>
  <si>
    <t>594111112</t>
  </si>
  <si>
    <t>Kladení dlažby z lomového kamene tl do 100 mm s provedením lože z kameniva těženého</t>
  </si>
  <si>
    <t>212322880</t>
  </si>
  <si>
    <t>Kladení dlažby z lomového kamene lomařsky upraveného v ploše vodorovné nebo ve sklonu na plocho tl. do 100 mm, bez vyplnění spár, s provedením lože tl. 50 mm z kameniva těženého</t>
  </si>
  <si>
    <t>https://podminky.urs.cz/item/CS_URS_2023_01/594111112</t>
  </si>
  <si>
    <t>Poznámka k položce:_x000d_
chodník - žulové odseky tl. 10cm</t>
  </si>
  <si>
    <t>58380651</t>
  </si>
  <si>
    <t>kámen lomový netříděný žula odval</t>
  </si>
  <si>
    <t>91203395</t>
  </si>
  <si>
    <t>1t=1,3m2</t>
  </si>
  <si>
    <t>300/1,3*1,03</t>
  </si>
  <si>
    <t>567132113</t>
  </si>
  <si>
    <t>Podklad ze směsi stmelené cementem SC C 8/10 (KSC I) tl 180 mm</t>
  </si>
  <si>
    <t>-934871533</t>
  </si>
  <si>
    <t>Podklad ze směsi stmelené cementem SC bez dilatačních spár, s rozprostřením a zhutněním SC C 8/10 (KSC I), po zhutnění tl. 180 mm</t>
  </si>
  <si>
    <t>https://podminky.urs.cz/item/CS_URS_2023_01/567132113</t>
  </si>
  <si>
    <t>564851011</t>
  </si>
  <si>
    <t>Podklad ze štěrkodrtě ŠD plochy do 100 m2 tl 150 mm</t>
  </si>
  <si>
    <t>-1314426299</t>
  </si>
  <si>
    <t>Podklad ze štěrkodrti ŠD s rozprostřením a zhutněním plochy jednotlivě do 100 m2, po zhutnění tl. 150 mm</t>
  </si>
  <si>
    <t>https://podminky.urs.cz/item/CS_URS_2023_01/564851011</t>
  </si>
  <si>
    <t>916241213</t>
  </si>
  <si>
    <t>Osazení obrubníku kamenného stojatého s boční opěrou do lože z betonu prostého</t>
  </si>
  <si>
    <t>799562924</t>
  </si>
  <si>
    <t>Osazení obrubníku kamenného se zřízením lože, s vyplněním a zatřením spár cementovou maltou stojatého s boční opěrou z betonu prostého, do lože z betonu prostého</t>
  </si>
  <si>
    <t>https://podminky.urs.cz/item/CS_URS_2023_01/916241213</t>
  </si>
  <si>
    <t>Poznámka k položce:_x000d_
osazení kamenného obrubníku 10/25cm</t>
  </si>
  <si>
    <t>žulový obrubník 100/10/25cm</t>
  </si>
  <si>
    <t>58380374/R.1</t>
  </si>
  <si>
    <t>obrubník kamenný žulový přímý 1000x100x250mm</t>
  </si>
  <si>
    <t>-1350220102</t>
  </si>
  <si>
    <t>obrubník kamenný žulový přímý 1000x120x250mm</t>
  </si>
  <si>
    <t>Poznámka k položce:_x000d_
kamenný obrubník 10/25cm</t>
  </si>
  <si>
    <t>54*1,03</t>
  </si>
  <si>
    <t>916231211/R.1</t>
  </si>
  <si>
    <t>Osazení kovového obrubníku z ocelové pásoviny tl. 5mm</t>
  </si>
  <si>
    <t>1916083857</t>
  </si>
  <si>
    <t>471</t>
  </si>
  <si>
    <t>27245187/R.1</t>
  </si>
  <si>
    <t>kovový obrubník z ocelové pásoviny tl. 5mm, 3x kotevní trn, spojovací díl</t>
  </si>
  <si>
    <t>1665646378</t>
  </si>
  <si>
    <t>Poznámka k položce:_x000d_
obruba z ocleové pásoviny tl. 5mm, kotevní trny, spojovací díl</t>
  </si>
  <si>
    <t>SO.06 - Venkovní osvětlení (1)</t>
  </si>
  <si>
    <t>Vladimír Pokorný</t>
  </si>
  <si>
    <t>741 - Elektroinstalace - silnoproud</t>
  </si>
  <si>
    <t xml:space="preserve">    DOD - Rozvaděče, dodávky</t>
  </si>
  <si>
    <t>46-M - Zemní práce při extr.mont.pracích</t>
  </si>
  <si>
    <t>HZS - Hodinové zúčtovací sazby</t>
  </si>
  <si>
    <t>741</t>
  </si>
  <si>
    <t>Elektroinstalace - silnoproud</t>
  </si>
  <si>
    <t>741110311</t>
  </si>
  <si>
    <t>Montáž trubka ochranná do krabic plastová tuhá D do 40 mm uložená volně</t>
  </si>
  <si>
    <t>-1808939882</t>
  </si>
  <si>
    <t>Montáž trubek ochranných s nasunutím nebo našroubováním do krabic plastových tuhých, uložených volně, vnitřní Ø do 40 mm</t>
  </si>
  <si>
    <t>https://podminky.urs.cz/item/CS_URS_2024_01/741110311</t>
  </si>
  <si>
    <t>34571360</t>
  </si>
  <si>
    <t>trubka elektroinstalační HDPE tuhá dvouplášťová korugovaná D 32/40mm</t>
  </si>
  <si>
    <t>128</t>
  </si>
  <si>
    <t>2002830862</t>
  </si>
  <si>
    <t>21*1,1 'Přepočtené koeficientem množství</t>
  </si>
  <si>
    <t>741122122</t>
  </si>
  <si>
    <t>Montáž kabel Cu plný kulatý žíla 3x1,5 až 6 mm2 zatažený v trubkách (např. CYKY)</t>
  </si>
  <si>
    <t>1028645510</t>
  </si>
  <si>
    <t>Montáž kabelů měděných bez ukončení uložených v trubkách zatažených plných kulatých nebo bezhalogenových (např. CYKY) počtu a průřezu žil 3x1,5 až 6 mm2</t>
  </si>
  <si>
    <t>https://podminky.urs.cz/item/CS_URS_2024_01/741122122</t>
  </si>
  <si>
    <t>34111036</t>
  </si>
  <si>
    <t>kabel instalační jádro Cu plné izolace PVC plášť PVC 450/750V (CYKY) 3x2,5mm2</t>
  </si>
  <si>
    <t>1289809109</t>
  </si>
  <si>
    <t>Poznámka k položce:_x000d_
CYKY, průměr kabelu 9,5mm</t>
  </si>
  <si>
    <t>22*1,15 'Přepočtené koeficientem množství</t>
  </si>
  <si>
    <t>741210001</t>
  </si>
  <si>
    <t>Montáž rozvodnice oceloplechová nebo plastová běžná do 20 kg</t>
  </si>
  <si>
    <t>277006561</t>
  </si>
  <si>
    <t>Montáž rozvodnic oceloplechových nebo plastových bez zapojení vodičů běžných, hmotnosti do 20 kg</t>
  </si>
  <si>
    <t>https://podminky.urs.cz/item/CS_URS_2024_01/741210001</t>
  </si>
  <si>
    <t>R741-50</t>
  </si>
  <si>
    <t xml:space="preserve">Zapojení rozvaděčů  RL1-4</t>
  </si>
  <si>
    <t>-2039893523</t>
  </si>
  <si>
    <t>Zapojení rozvaděčů Ro1, Ro2, RL1-4</t>
  </si>
  <si>
    <t>R741-10</t>
  </si>
  <si>
    <t>pásek LED 24V DC, 710lm/m, 3000k, IP65, 10W/m, vč. lišty s difuzorem</t>
  </si>
  <si>
    <t>2050207052</t>
  </si>
  <si>
    <t>pásek LED 1000lm/m, 3000k, vč.lišty s difuzorem IP65</t>
  </si>
  <si>
    <t>PPVk</t>
  </si>
  <si>
    <t>Podíl přidružených výkonů</t>
  </si>
  <si>
    <t>%</t>
  </si>
  <si>
    <t>1770568770</t>
  </si>
  <si>
    <t>PM</t>
  </si>
  <si>
    <t>Přidružený materiál</t>
  </si>
  <si>
    <t>-1946151349</t>
  </si>
  <si>
    <t>DOD</t>
  </si>
  <si>
    <t>Rozvaděče, dodávky</t>
  </si>
  <si>
    <t>dod03</t>
  </si>
  <si>
    <t>rozvaděč RL</t>
  </si>
  <si>
    <t>256</t>
  </si>
  <si>
    <t>1588461138</t>
  </si>
  <si>
    <t>MD</t>
  </si>
  <si>
    <t>Mimostaveništní doprava dodávek</t>
  </si>
  <si>
    <t>2055365325</t>
  </si>
  <si>
    <t>-63275132</t>
  </si>
  <si>
    <t>-1834962627</t>
  </si>
  <si>
    <t>46-M</t>
  </si>
  <si>
    <t>Zemní práce při extr.mont.pracích</t>
  </si>
  <si>
    <t>460161172</t>
  </si>
  <si>
    <t>Hloubení kabelových rýh ručně š 35 cm hl 80 cm v hornině tř I skupiny 3</t>
  </si>
  <si>
    <t>-1511838953</t>
  </si>
  <si>
    <t>Hloubení zapažených i nezapažených kabelových rýh ručně včetně urovnání dna s přemístěním výkopku do vzdálenosti 3 m od okraje jámy nebo s naložením na dopravní prostředek šířky 35 cm hloubky 80 cm v hornině třídy těžitelnosti I skupiny 3</t>
  </si>
  <si>
    <t>https://podminky.urs.cz/item/CS_URS_2024_01/460161172</t>
  </si>
  <si>
    <t>460661511</t>
  </si>
  <si>
    <t>Kabelové lože z písku pro kabely nn kryté plastovou fólií š lože do 25 cm</t>
  </si>
  <si>
    <t>-738324501</t>
  </si>
  <si>
    <t>Kabelové lože z písku včetně podsypu, zhutnění a urovnání povrchu pro kabely nn zakryté plastovou fólií, šířky do 25 cm</t>
  </si>
  <si>
    <t>https://podminky.urs.cz/item/CS_URS_2024_01/460661511</t>
  </si>
  <si>
    <t>460431182</t>
  </si>
  <si>
    <t>Zásyp kabelových rýh ručně se zhutněním š 35 cm hl 80 cm z horniny tř I skupiny 3</t>
  </si>
  <si>
    <t>1420561312</t>
  </si>
  <si>
    <t>Zásyp kabelových rýh ručně s přemístění sypaniny ze vzdálenosti do 10 m, s uložením výkopku ve vrstvách včetně zhutnění a úpravy povrchu šířky 35 cm hloubky 80 cm z horniny třídy těžitelnosti I skupiny 3</t>
  </si>
  <si>
    <t>https://podminky.urs.cz/item/CS_URS_2024_01/460431182</t>
  </si>
  <si>
    <t>460481122</t>
  </si>
  <si>
    <t>Úprava pláně při elektromontážích v hornině třídy těžitelnosti I skupiny 3 se zhutněním ručně</t>
  </si>
  <si>
    <t>1914094209</t>
  </si>
  <si>
    <t>Úprava pláně ručně v hornině třídy těžitelnosti I skupiny 3 se zhutněním</t>
  </si>
  <si>
    <t>https://podminky.urs.cz/item/CS_URS_2024_01/460481122</t>
  </si>
  <si>
    <t>-141459066</t>
  </si>
  <si>
    <t>HZS</t>
  </si>
  <si>
    <t>Hodinové zúčtovací sazby</t>
  </si>
  <si>
    <t>hod01</t>
  </si>
  <si>
    <t>Montáž LED osvětlení do laviček</t>
  </si>
  <si>
    <t>Nh</t>
  </si>
  <si>
    <t>512</t>
  </si>
  <si>
    <t>1575126696</t>
  </si>
  <si>
    <t>hod02</t>
  </si>
  <si>
    <t>Koordivnace na stavbě</t>
  </si>
  <si>
    <t>1048325418</t>
  </si>
  <si>
    <t>rev.</t>
  </si>
  <si>
    <t>Revize</t>
  </si>
  <si>
    <t>262144</t>
  </si>
  <si>
    <t>1900641645</t>
  </si>
  <si>
    <t>SO.07 - Betonové prvky (1)</t>
  </si>
  <si>
    <t>1 - Zemní práce</t>
  </si>
  <si>
    <t>2 - Zakládání</t>
  </si>
  <si>
    <t>998 - Přesun hmot</t>
  </si>
  <si>
    <t>132151103</t>
  </si>
  <si>
    <t>Hloubení rýh nezapažených š do 800 mm v hornině třídy těžitelnosti I skupiny 1 a 2 objem do 100 m3 strojně</t>
  </si>
  <si>
    <t>758460518</t>
  </si>
  <si>
    <t>Hloubení nezapažených rýh šířky do 800 mm strojně s urovnáním dna do předepsaného profilu a spádu v hornině třídy těžitelnosti I skupiny 1 a 2 přes 50 do 100 m3</t>
  </si>
  <si>
    <t>https://podminky.urs.cz/item/CS_URS_2024_01/132151103</t>
  </si>
  <si>
    <t>hloubení rýh pro betonové lavice</t>
  </si>
  <si>
    <t>lavice 1</t>
  </si>
  <si>
    <t>0,8*0,65*15,5</t>
  </si>
  <si>
    <t>lavice 2</t>
  </si>
  <si>
    <t>0,8*0,65*13,2</t>
  </si>
  <si>
    <t>lavice 3</t>
  </si>
  <si>
    <t>0,8*0,65*11,5</t>
  </si>
  <si>
    <t>lavice 4</t>
  </si>
  <si>
    <t>0,8*0,65*21,8</t>
  </si>
  <si>
    <t>167151101</t>
  </si>
  <si>
    <t>Nakládání výkopku z hornin třídy těžitelnosti I skupiny 1 až 3 do 100 m3</t>
  </si>
  <si>
    <t>-69611899</t>
  </si>
  <si>
    <t>Nakládání, skládání a překládání neulehlého výkopku nebo sypaniny strojně nakládání, množství do 100 m3, z horniny třídy těžitelnosti I, skupiny 1 až 3</t>
  </si>
  <si>
    <t>https://podminky.urs.cz/item/CS_URS_2024_01/167151101</t>
  </si>
  <si>
    <t>nakládání zeminy - přebytečná k odvozu na skládku</t>
  </si>
  <si>
    <t>32,24-12,4</t>
  </si>
  <si>
    <t>nakládání zeminy - ke zpětným zásypům</t>
  </si>
  <si>
    <t>12,4</t>
  </si>
  <si>
    <t>-2091903383</t>
  </si>
  <si>
    <t>zpětný obsyp prefa lavic - nakopanou zeminou</t>
  </si>
  <si>
    <t>0,2*15,5</t>
  </si>
  <si>
    <t>0,2*13,2</t>
  </si>
  <si>
    <t>0,2*11,5</t>
  </si>
  <si>
    <t>0,2*21,8</t>
  </si>
  <si>
    <t>162251102</t>
  </si>
  <si>
    <t>Vodorovné přemístění přes 20 do 50 m výkopku/sypaniny z horniny třídy těžitelnosti I skupiny 1 až 3</t>
  </si>
  <si>
    <t>1902215488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</si>
  <si>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</si>
  <si>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https://podminky.urs.cz/item/CS_URS_2024_01/162251102</t>
  </si>
  <si>
    <t>přesun zeminy v rámci staveniště</t>
  </si>
  <si>
    <t>nakopaná zemina</t>
  </si>
  <si>
    <t>32,24</t>
  </si>
  <si>
    <t>zemina ke zpětným zásypům</t>
  </si>
  <si>
    <t>-363795485</t>
  </si>
  <si>
    <t>odvoz přebytečné zeminy na skládku do 10km</t>
  </si>
  <si>
    <t>19,84</t>
  </si>
  <si>
    <t>1851651725</t>
  </si>
  <si>
    <t>871191292</t>
  </si>
  <si>
    <t>19,840*1,8</t>
  </si>
  <si>
    <t>271532211</t>
  </si>
  <si>
    <t>Podsyp pod základové konstrukce se zhutněním z hrubého kameniva frakce 32 až 63 mm</t>
  </si>
  <si>
    <t>1727891149</t>
  </si>
  <si>
    <t>Podsyp pod základové konstrukce se zhutněním a urovnáním povrchu z kameniva hrubého, frakce 32 - 63 mm</t>
  </si>
  <si>
    <t>https://podminky.urs.cz/item/CS_URS_2024_01/271532211</t>
  </si>
  <si>
    <t>štěrkový podsyp hutněný tl.100mm (pod podkladní beton)</t>
  </si>
  <si>
    <t>0,6*0,1*15,5</t>
  </si>
  <si>
    <t>0,6*0,1*13,2</t>
  </si>
  <si>
    <t>0,6*0,1*11,5</t>
  </si>
  <si>
    <t>0,6*0,1*21,8</t>
  </si>
  <si>
    <t>273313611</t>
  </si>
  <si>
    <t>Základové desky z betonu tř. C 16/20</t>
  </si>
  <si>
    <t>466535938</t>
  </si>
  <si>
    <t>Základy z betonu prostého desky z betonu kamenem neprokládaného tř. C 16/20</t>
  </si>
  <si>
    <t>https://podminky.urs.cz/item/CS_URS_2024_01/273313611</t>
  </si>
  <si>
    <t>podkladní beton tl.80mm (pod lavice)</t>
  </si>
  <si>
    <t>0,6*0,08*15,5</t>
  </si>
  <si>
    <t>0,6*0,08*13,2</t>
  </si>
  <si>
    <t>0,6*0,08*11,5</t>
  </si>
  <si>
    <t>0,6*0,08*21,8</t>
  </si>
  <si>
    <t>274123903</t>
  </si>
  <si>
    <t>Montáž ŽB základových pasů pro skelet hmotnosti přes 4 do 7 t</t>
  </si>
  <si>
    <t>-1058292146</t>
  </si>
  <si>
    <t>Montáž základových pasů ze železobetonu hmotnosti přes 4 do 7 t</t>
  </si>
  <si>
    <t>https://podminky.urs.cz/item/CS_URS_2024_01/274123903</t>
  </si>
  <si>
    <t>montáž/osazení prefa lavic</t>
  </si>
  <si>
    <t>59319005_R</t>
  </si>
  <si>
    <t xml:space="preserve">Prefabrikované lavice ze ŽB včetně výztuže -  objem prefabrikátu přes 1m3</t>
  </si>
  <si>
    <t>2081146300</t>
  </si>
  <si>
    <t>prefabrikované lavice z pohledového betonu tř. PB3, prvky budou děleny na dilatační celky (možnost dopravy)</t>
  </si>
  <si>
    <t>ve spodních části budou prvky opatřeny LED pásky a manipulačními úchyty</t>
  </si>
  <si>
    <t>0,5*0,9*4,35</t>
  </si>
  <si>
    <t>0,5*0,9*7,2</t>
  </si>
  <si>
    <t>0,5*0,9*3,45</t>
  </si>
  <si>
    <t>0,5*0,9*6,41</t>
  </si>
  <si>
    <t>0,5*0,9*5,9</t>
  </si>
  <si>
    <t>0,5*0,9*5,1</t>
  </si>
  <si>
    <t>0,5*0,9*5,674</t>
  </si>
  <si>
    <t>0,5*0,9*4,934</t>
  </si>
  <si>
    <t>0,5*0,9*5,786</t>
  </si>
  <si>
    <t>6119810_R</t>
  </si>
  <si>
    <t>D+M dřevěný sedák na betonové lavice - dřevěné hranoly 70/70mm</t>
  </si>
  <si>
    <t>-1952642561</t>
  </si>
  <si>
    <t>D+M dřevěný sedák na betonové lavice</t>
  </si>
  <si>
    <t>kompletní dodávka a montáž dřevěných sedáků z hranolů... ztr5%, vč. povrchové úpravy - 2x lazurovací nátěr</t>
  </si>
  <si>
    <t>5,2*0,5</t>
  </si>
  <si>
    <t>8,6*0,5</t>
  </si>
  <si>
    <t>(2,3+1,55)*0,5</t>
  </si>
  <si>
    <t>7,1*0,5</t>
  </si>
  <si>
    <t>12,375*1,05 'Přepočtené koeficientem množství</t>
  </si>
  <si>
    <t>764021407</t>
  </si>
  <si>
    <t>Podkladní plech z Al plechu rš 670 mm</t>
  </si>
  <si>
    <t>1400472322</t>
  </si>
  <si>
    <t>Podkladní plech z hliníkového plechu rš 670 mm</t>
  </si>
  <si>
    <t>https://podminky.urs.cz/item/CS_URS_2024_01/764021407</t>
  </si>
  <si>
    <t>podkladní plech pod dřevěné sedáky...prostřih 10%</t>
  </si>
  <si>
    <t>12,994*1,10</t>
  </si>
  <si>
    <t>998152111</t>
  </si>
  <si>
    <t>Přesun hmot pro montované zdi a valy v do 12 m</t>
  </si>
  <si>
    <t>1673414498</t>
  </si>
  <si>
    <t>Přesun hmot pro zdi a valy samostatné montované z dílců železobetonových nebo z předpjatého betonu vodorovná dopravní vzdálenost do 50 m, pro zdi základní výšky do 12 m</t>
  </si>
  <si>
    <t>https://podminky.urs.cz/item/CS_URS_2024_01/998152111</t>
  </si>
  <si>
    <t>998152197</t>
  </si>
  <si>
    <t>Příplatek k přesunu hmot pro montované zdi a valy za zvětšený přesun ZKD 5000 m</t>
  </si>
  <si>
    <t>-2084872738</t>
  </si>
  <si>
    <t>Přesun hmot pro zdi a valy samostatné montované z dílců železobetonových nebo z předpjatého betonu vodorovná dopravní vzdálenost do 50 m, pro zdi Příplatek k ceně za zvětšený přesun přes vymezenou vodorovnou dopravní vzdálenost za každých dalších započatých 5000 m</t>
  </si>
  <si>
    <t>https://podminky.urs.cz/item/CS_URS_2024_01/998152197</t>
  </si>
  <si>
    <t>příplatek za převoz prefa lavic do 15km</t>
  </si>
  <si>
    <t>70,106</t>
  </si>
  <si>
    <t>70,106*3 'Přepočtené koeficientem množství</t>
  </si>
  <si>
    <t>SO.01 - Komunikace a zpevněné plochy (4)</t>
  </si>
  <si>
    <t xml:space="preserve">      11 - Zemní práce - přípravné a přidružené práce</t>
  </si>
  <si>
    <t xml:space="preserve">      99 - Přesun hmot a manipulace se sutí</t>
  </si>
  <si>
    <t>-1059749782</t>
  </si>
  <si>
    <t>Poznámka k položce:_x000d_
odkopávka na úroveň zemní pláně pod parkovištěm, žulovým chodníkem</t>
  </si>
  <si>
    <t>odkopávka pod parkovacím stáním</t>
  </si>
  <si>
    <t>390*0,07</t>
  </si>
  <si>
    <t>30*0,07</t>
  </si>
  <si>
    <t>odkopávka pod chodníkem(žul. odseky)</t>
  </si>
  <si>
    <t>60*0,07</t>
  </si>
  <si>
    <t>497764927</t>
  </si>
  <si>
    <t>(50+25+20+22+22)*0,4*0,5</t>
  </si>
  <si>
    <t>467901008</t>
  </si>
  <si>
    <t>12,5*1,0*1,5</t>
  </si>
  <si>
    <t>1370566605</t>
  </si>
  <si>
    <t>0,52*(44,5+46)</t>
  </si>
  <si>
    <t>0,75*18,75</t>
  </si>
  <si>
    <t>Zemní práce - přípravné a přidružené práce</t>
  </si>
  <si>
    <t>113202111</t>
  </si>
  <si>
    <t>Vytrhání obrub krajníků obrubníků stojatých</t>
  </si>
  <si>
    <t>-1336904355</t>
  </si>
  <si>
    <t>Vytrhání obrub s vybouráním lože, s přemístěním hmot na skládku na vzdálenost do 3 m nebo s naložením na dopravní prostředek z krajníků nebo obrubníků stojatých</t>
  </si>
  <si>
    <t>Poznámka k položce:_x000d_
vytrhání silničních obrub</t>
  </si>
  <si>
    <t>25+70+105+4,5+25+20+5,5</t>
  </si>
  <si>
    <t>113201112</t>
  </si>
  <si>
    <t>Vytrhání obrub silničních ležatých</t>
  </si>
  <si>
    <t>-2093146742</t>
  </si>
  <si>
    <t>Vytrhání obrub s vybouráním lože, s přemístěním hmot na skládku na vzdálenost do 3 m nebo s naložením na dopravní prostředek silničních ležatých</t>
  </si>
  <si>
    <t>https://podminky.urs.cz/item/CS_URS_2023_01/113201112</t>
  </si>
  <si>
    <t>919735112</t>
  </si>
  <si>
    <t>Řezání stávajícího živičného krytu hl do 100 mm</t>
  </si>
  <si>
    <t>1764335748</t>
  </si>
  <si>
    <t>Řezání stávajícího živičného krytu nebo podkladu hloubky přes 50 do 100 mm</t>
  </si>
  <si>
    <t>Poznámka k položce:_x000d_
odřezání hran pro navázání</t>
  </si>
  <si>
    <t>90</t>
  </si>
  <si>
    <t>113154324</t>
  </si>
  <si>
    <t>Frézování živičného krytu tl 100 mm pruh š přes 0,5 do 1 m pl přes 1000 do 10000 m2 bez překážek v trase</t>
  </si>
  <si>
    <t>120037625</t>
  </si>
  <si>
    <t>Frézování živičného podkladu nebo krytu s naložením na dopravní prostředek plochy přes 1 000 do 10 000 m2 bez překážek v trase pruhu šířky do 1 m, tloušťky vrstvy 100 mm</t>
  </si>
  <si>
    <t>https://podminky.urs.cz/item/CS_URS_2023_01/113154324</t>
  </si>
  <si>
    <t>Poznámka k položce:_x000d_
frézování krytu vozovky</t>
  </si>
  <si>
    <t>765+240</t>
  </si>
  <si>
    <t>-62</t>
  </si>
  <si>
    <t>113107213</t>
  </si>
  <si>
    <t>Odstranění podkladu z kameniva těženého tl přes 200 do 300 mm strojně pl přes 200 m2</t>
  </si>
  <si>
    <t>-1579810450</t>
  </si>
  <si>
    <t>Odstranění podkladů nebo krytů strojně plochy jednotlivě přes 200 m2 s přemístěním hmot na skládku na vzdálenost do 20 m nebo s naložením na dopravní prostředek z kameniva těženého, o tl. vrstvy přes 200 do 300 mm</t>
  </si>
  <si>
    <t>https://podminky.urs.cz/item/CS_URS_2023_01/113107213</t>
  </si>
  <si>
    <t xml:space="preserve">Poznámka k položce:_x000d_
odstranění podkladu pod vozovkou </t>
  </si>
  <si>
    <t>113154113</t>
  </si>
  <si>
    <t>Frézování živičného krytu tl 50 mm pruh š 0,5 m pl do 500 m2 bez překážek v trase</t>
  </si>
  <si>
    <t>-1573786963</t>
  </si>
  <si>
    <t>Frézování živičného podkladu nebo krytu s naložením na dopravní prostředek plochy do 500 m2 bez překážek v trase pruhu šířky do 0,5 m, tloušťky vrstvy 50 mm</t>
  </si>
  <si>
    <t>Poznámka k položce:_x000d_
frézování asfaltového krytu chodníku</t>
  </si>
  <si>
    <t>135+40</t>
  </si>
  <si>
    <t>113107212</t>
  </si>
  <si>
    <t>Odstranění podkladu z kameniva těženého tl 200 mm strojně pl přes 200 m2</t>
  </si>
  <si>
    <t>-1164614165</t>
  </si>
  <si>
    <t>Odstranění podkladů nebo krytů strojně plochy jednotlivě přes 200 m2 s přemístěním hmot na skládku na vzdálenost do 20 m nebo s naložením na dopravní prostředek z kameniva těženého, o tl. vrstvy přes 100 do 200 mm</t>
  </si>
  <si>
    <t>Poznámka k položce:_x000d_
odstranění podkladu pod chodníky</t>
  </si>
  <si>
    <t>-1709238117</t>
  </si>
  <si>
    <t>Poznámka k položce:_x000d_
odkopávka na úroveň parapláně pod parkovištěm, žulovým chodníkem, zesíleným chodníkem</t>
  </si>
  <si>
    <t>dlážděné parkoviště</t>
  </si>
  <si>
    <t>0,53*390</t>
  </si>
  <si>
    <t>0,53*30</t>
  </si>
  <si>
    <t>0,53*60</t>
  </si>
  <si>
    <t>1588801204</t>
  </si>
  <si>
    <t>254,4</t>
  </si>
  <si>
    <t>156030517</t>
  </si>
  <si>
    <t>254,4*19</t>
  </si>
  <si>
    <t>-114489459</t>
  </si>
  <si>
    <t>254,4*1,5</t>
  </si>
  <si>
    <t>1631518753</t>
  </si>
  <si>
    <t>390+30+60</t>
  </si>
  <si>
    <t>-1886718151</t>
  </si>
  <si>
    <t>480*1,1</t>
  </si>
  <si>
    <t>-1202270413</t>
  </si>
  <si>
    <t>564861114</t>
  </si>
  <si>
    <t>Podklad ze štěrkodrtě ŠD plochy přes 100 m2 tl 230 mm</t>
  </si>
  <si>
    <t>1239150086</t>
  </si>
  <si>
    <t>Podklad ze štěrkodrti ŠD s rozprostřením a zhutněním plochy přes 100 m2, po zhutnění tl. 230 mm</t>
  </si>
  <si>
    <t>https://podminky.urs.cz/item/CS_URS_2023_01/564861114</t>
  </si>
  <si>
    <t>58331201</t>
  </si>
  <si>
    <t>štěrkopísek netříděný</t>
  </si>
  <si>
    <t>CS ÚRS 2018 01</t>
  </si>
  <si>
    <t>1099431161</t>
  </si>
  <si>
    <t>Poznámka k položce:_x000d_
ochranná vrstva geotextílie</t>
  </si>
  <si>
    <t>480*0,05*1,8</t>
  </si>
  <si>
    <t>1195120358</t>
  </si>
  <si>
    <t>33,6+27,8+18,75-61,123</t>
  </si>
  <si>
    <t>-683320223</t>
  </si>
  <si>
    <t>19,027*19</t>
  </si>
  <si>
    <t>672364503</t>
  </si>
  <si>
    <t>19,027*1,5</t>
  </si>
  <si>
    <t>-1706500065</t>
  </si>
  <si>
    <t>Poznámka k položce:_x000d_
zhutnění zemní pláně pod vozovkou, chodníkem, ve volných plochách</t>
  </si>
  <si>
    <t>145+60+390+30+270+4,5</t>
  </si>
  <si>
    <t>212752212</t>
  </si>
  <si>
    <t>Trativod z drenážních trubek plastových flexibilních D do 100 mm včetně lože otevřený výkop</t>
  </si>
  <si>
    <t>-793700488</t>
  </si>
  <si>
    <t xml:space="preserve">Poznámka k položce:_x000d_
trativod </t>
  </si>
  <si>
    <t>50+25+20+22+22</t>
  </si>
  <si>
    <t>-60779192</t>
  </si>
  <si>
    <t>139*1,1</t>
  </si>
  <si>
    <t>358315114</t>
  </si>
  <si>
    <t>Bourání stoky kompletní nebo vybourání otvorů z prostého betonu plochy do 4 m2</t>
  </si>
  <si>
    <t>-1621805211</t>
  </si>
  <si>
    <t>Bourání stoky kompletní nebo vybourání otvorů průřezové plochy do 4 m2 ve stokách ze zdiva z prostého betonu</t>
  </si>
  <si>
    <t>Poznámka k položce:_x000d_
odstranění uliční vpusti komplet</t>
  </si>
  <si>
    <t>0,6*0,6*1,45*2</t>
  </si>
  <si>
    <t>947624060</t>
  </si>
  <si>
    <t>139*0,25*0,3</t>
  </si>
  <si>
    <t>577134111</t>
  </si>
  <si>
    <t>Asfaltový beton vrstva obrusná ACO 11 (ABS) tř. I tl 40 mm š do 3 m z nemodifikovaného asfaltu</t>
  </si>
  <si>
    <t>-1458409328</t>
  </si>
  <si>
    <t>Poznámka k položce:_x000d_
asfaltová netuhá vozovka - napojení</t>
  </si>
  <si>
    <t>odečet z výkresu D.1.2.c SITUACE PLOCHA 04</t>
  </si>
  <si>
    <t>573211111</t>
  </si>
  <si>
    <t>Postřik živičný spojovací z asfaltu v množství do 0,70 kg/m2</t>
  </si>
  <si>
    <t>760097899</t>
  </si>
  <si>
    <t>565165111</t>
  </si>
  <si>
    <t>Asfaltový beton vrstva podkladní ACP 16 (obalované kamenivo OKS) tl 80 mm š do 3 m</t>
  </si>
  <si>
    <t>2040887631</t>
  </si>
  <si>
    <t>573111112</t>
  </si>
  <si>
    <t>Postřik živičný infiltrační s posypem z asfaltu množství 1 kg/m2</t>
  </si>
  <si>
    <t>CS ÚRS 2015 01</t>
  </si>
  <si>
    <t>-135780723</t>
  </si>
  <si>
    <t>Postřik živičný infiltrační z asfaltu silničního s posypem kamenivem, v množství 1,00 kg/m2</t>
  </si>
  <si>
    <t>-1421593084</t>
  </si>
  <si>
    <t>-749583587</t>
  </si>
  <si>
    <t>60/1,3*1,03</t>
  </si>
  <si>
    <t>-818705907</t>
  </si>
  <si>
    <t>-714701078</t>
  </si>
  <si>
    <t>596211253</t>
  </si>
  <si>
    <t>Kladení zámkové dlažby komunikací pro pěší strojně tl 60 mm pl do 300 m2</t>
  </si>
  <si>
    <t>-1923202802</t>
  </si>
  <si>
    <t>Kladení dlažby z betonových zámkových dlaždic komunikací pro pěší strojně s ložem z kameniva těženého nebo drceného tl. do 40 mm, s vyplněním spár s dvojitým hutněním, vibrováním a se smetením přebytečného materiálu na krajnici tl. 60 mm do 300 m2</t>
  </si>
  <si>
    <t>https://podminky.urs.cz/item/CS_URS_2023_01/596211253</t>
  </si>
  <si>
    <t>Poznámka k položce:_x000d_
dlážděný chodník tl. 6cm</t>
  </si>
  <si>
    <t>270</t>
  </si>
  <si>
    <t>59245021</t>
  </si>
  <si>
    <t>dlažba tvar čtverec betonová 200x200x60mm přírodní</t>
  </si>
  <si>
    <t>-1148569734</t>
  </si>
  <si>
    <t>270*1,03</t>
  </si>
  <si>
    <t>564871011</t>
  </si>
  <si>
    <t>Podklad ze štěrkodrtě ŠD plochy do 100 m2 tl 250 mm</t>
  </si>
  <si>
    <t>895532991</t>
  </si>
  <si>
    <t>Podklad ze štěrkodrti ŠD s rozprostřením a zhutněním plochy jednotlivě do 100 m2, po zhutnění tl. 250 mm</t>
  </si>
  <si>
    <t>https://podminky.urs.cz/item/CS_URS_2023_01/564871011</t>
  </si>
  <si>
    <t>596211110</t>
  </si>
  <si>
    <t>Kladení zámkové dlažby komunikací pro pěší ručně tl 60 mm skupiny A pl do 50 m2</t>
  </si>
  <si>
    <t>-330601053</t>
  </si>
  <si>
    <t>Kladení dlažby z betonových zámkových dlaždic komunikací pro pěší ručně s ložem z kameniva těženého nebo drceného tl. do 40 mm, s vyplněním spár s dvojitým hutněním, vibrováním a se smetením přebytečného materiálu na krajnici tl. 60 mm skupiny A, pro ploc</t>
  </si>
  <si>
    <t>https://podminky.urs.cz/item/CS_URS_2023_01/596211110</t>
  </si>
  <si>
    <t>Poznámka k položce:_x000d_
reliéfní dlažba</t>
  </si>
  <si>
    <t>4,5</t>
  </si>
  <si>
    <t>59245019</t>
  </si>
  <si>
    <t>dlažba tvar obdélník betonová pro nevidomé 200x100x60mm přírodní</t>
  </si>
  <si>
    <t>259077260</t>
  </si>
  <si>
    <t>12,5*1,03</t>
  </si>
  <si>
    <t>1281551344</t>
  </si>
  <si>
    <t>871313121</t>
  </si>
  <si>
    <t>Montáž potrubí z kanalizačních trub z PVC otevřený výkop sklon do 20 % DN 150</t>
  </si>
  <si>
    <t>-122601254</t>
  </si>
  <si>
    <t>5*2,5</t>
  </si>
  <si>
    <t>28611131</t>
  </si>
  <si>
    <t>trubka kanalizační PVC DN 160x1000mm SN4</t>
  </si>
  <si>
    <t>457885312</t>
  </si>
  <si>
    <t>12,5*1,1</t>
  </si>
  <si>
    <t>13,75*1,03 'Přepočtené koeficientem množství</t>
  </si>
  <si>
    <t>935113111</t>
  </si>
  <si>
    <t>Osazení odvodňovacího polymerbetonového žlabu s krycím roštem šířky do 200 mm</t>
  </si>
  <si>
    <t>1746578586</t>
  </si>
  <si>
    <t>Osazení odvodňovacího žlabu s krycím roštem polymerbetonového šířky do 200 mm</t>
  </si>
  <si>
    <t>https://podminky.urs.cz/item/CS_URS_2023_01/935113111</t>
  </si>
  <si>
    <t>Poznámka k položce:_x000d_
polymerbetonový žlab 3,4 délky 24,5m</t>
  </si>
  <si>
    <t>polymerbetonový žlab 3 délky 46m</t>
  </si>
  <si>
    <t>44,5</t>
  </si>
  <si>
    <t>polymerbetonový žlab 4 délky 46m</t>
  </si>
  <si>
    <t>59227005</t>
  </si>
  <si>
    <t>žlab odvodňovací z polymerbetonu se spádem dna 0,5% 130x130/150mm</t>
  </si>
  <si>
    <t>2084680893</t>
  </si>
  <si>
    <t>Poznámka k položce:_x000d_
polymerbetonový žlab 3 délky 46m, polymerbetonový žlab 4 délky 46m</t>
  </si>
  <si>
    <t>599141111</t>
  </si>
  <si>
    <t>Vyplnění spár mezi silničními dílci živičnou zálivkou</t>
  </si>
  <si>
    <t>-1802966629</t>
  </si>
  <si>
    <t>Vyplnění spár mezi silničními dílci jakékoliv tloušťky živičnou zálivkou</t>
  </si>
  <si>
    <t>https://podminky.urs.cz/item/CS_URS_2023_01/599141111</t>
  </si>
  <si>
    <t>999391174</t>
  </si>
  <si>
    <t>25+28+16+4+7</t>
  </si>
  <si>
    <t>1342392138</t>
  </si>
  <si>
    <t>80*1,03</t>
  </si>
  <si>
    <t>916231213</t>
  </si>
  <si>
    <t>Osazení chodníkového obrubníku betonového stojatého s boční opěrou do lože z betonu prostého</t>
  </si>
  <si>
    <t>439258835</t>
  </si>
  <si>
    <t>Poznámka k položce:_x000d_
osazení chodníkové obruby</t>
  </si>
  <si>
    <t>25+13+26+6+50+15+9+10,5</t>
  </si>
  <si>
    <t>59217003</t>
  </si>
  <si>
    <t>obrubník betonový zahradní 500x50x250mm</t>
  </si>
  <si>
    <t>-1953122547</t>
  </si>
  <si>
    <t>154,5*2*1,03</t>
  </si>
  <si>
    <t>916111123</t>
  </si>
  <si>
    <t>Osazení obruby z drobných kostek s boční opěrou do lože z betonu prostého</t>
  </si>
  <si>
    <t>2146077737</t>
  </si>
  <si>
    <t>Osazení silniční obruby z dlažebních kostek v jedné řadě s ložem tl. přes 50 do 100 mm, s vyplněním a zatřením spár cementovou maltou z drobných kostek s boční opěrou z betonu prostého, do lože z betonu prostého téže značky</t>
  </si>
  <si>
    <t>https://podminky.urs.cz/item/CS_URS_2023_01/916111123</t>
  </si>
  <si>
    <t>Poznámka k položce:_x000d_
dvouřádek z kostky kamenné</t>
  </si>
  <si>
    <t>(127+5)*2</t>
  </si>
  <si>
    <t>58381007</t>
  </si>
  <si>
    <t>kostka štípaná dlažební žula drobná 8/10</t>
  </si>
  <si>
    <t>1561015913</t>
  </si>
  <si>
    <t>0,2*132*1,03</t>
  </si>
  <si>
    <t>914111111</t>
  </si>
  <si>
    <t>Montáž svislé dopravní značky do velikosti 1 m2 objímkami na sloupek nebo konzolu</t>
  </si>
  <si>
    <t>CS ÚRS 2013 01</t>
  </si>
  <si>
    <t>-60221806</t>
  </si>
  <si>
    <t>Poznámka k položce:_x000d_
osazení dopravních značek</t>
  </si>
  <si>
    <t>914511112</t>
  </si>
  <si>
    <t>Montáž sloupku dopravních značek délky do 3,5 m s betonovým základem a patkou</t>
  </si>
  <si>
    <t>-1878333635</t>
  </si>
  <si>
    <t>Poznámka k položce:_x000d_
osazení sloupku 3,5m, hliníková patka</t>
  </si>
  <si>
    <t>404452350</t>
  </si>
  <si>
    <t>sloupek Al 60 - 350</t>
  </si>
  <si>
    <t>2013239338</t>
  </si>
  <si>
    <t>Poznámka k položce:_x000d_
sloupky</t>
  </si>
  <si>
    <t>40445625</t>
  </si>
  <si>
    <t>informativní značky provozní IP8, IP9, IP11-IP13 500x700mm</t>
  </si>
  <si>
    <t>-1351850677</t>
  </si>
  <si>
    <t>40445650</t>
  </si>
  <si>
    <t>dodatkové tabulky E7, E12, E13 500x300mm</t>
  </si>
  <si>
    <t>-254228808</t>
  </si>
  <si>
    <t>915231111</t>
  </si>
  <si>
    <t>Vodorovné dopravní značení přechody pro chodce, šipky, symboly bílý plast</t>
  </si>
  <si>
    <t>-728564517</t>
  </si>
  <si>
    <t>Vodorovné dopravní značení stříkaným plastem přechody pro chodce, šipky, symboly nápisy bílé základní</t>
  </si>
  <si>
    <t>https://podminky.urs.cz/item/CS_URS_2023_01/915231111</t>
  </si>
  <si>
    <t>vodorovné značení V10f</t>
  </si>
  <si>
    <t>0,6*2</t>
  </si>
  <si>
    <t>915223121</t>
  </si>
  <si>
    <t>Vodicí linie z plastu pro orientaci nevidomých na přechodu šířky 170 mm</t>
  </si>
  <si>
    <t>277552055</t>
  </si>
  <si>
    <t>Orientační prvky pro nevidomé z plastu na pozemních komunikacích a komunikacích pro pěší vodicí linie na přechodu šířky 170 mm</t>
  </si>
  <si>
    <t>https://podminky.urs.cz/item/CS_URS_2023_01/915223121</t>
  </si>
  <si>
    <t>99</t>
  </si>
  <si>
    <t>Přesun hmot a manipulace se sutí</t>
  </si>
  <si>
    <t>997221551</t>
  </si>
  <si>
    <t>Vodorovná doprava suti ze sypkých materiálů do 1 km</t>
  </si>
  <si>
    <t>-301922900</t>
  </si>
  <si>
    <t>Vodorovná doprava suti bez naložení, ale se složením a s hrubým urovnáním ze sypkých materiálů, na vzdálenost do 1 km</t>
  </si>
  <si>
    <t>997221569</t>
  </si>
  <si>
    <t>Příplatek ZKD 1 km u vodorovné dopravy suti z kusových materiálů</t>
  </si>
  <si>
    <t>982232698</t>
  </si>
  <si>
    <t>Vodorovná doprava suti bez naložení, ale se složením a s hrubým urovnáním Příplatek k ceně za každý další i započatý 1 km přes 1 km</t>
  </si>
  <si>
    <t>Poznámka k položce:_x000d_
odvoz na skládku do 19km, celkem 20km</t>
  </si>
  <si>
    <t>868,922*19</t>
  </si>
  <si>
    <t>997221861</t>
  </si>
  <si>
    <t>Poplatek za uložení stavebního odpadu na recyklační skládce (skládkovné) z prostého betonu pod kódem 17 01 01</t>
  </si>
  <si>
    <t>382623630</t>
  </si>
  <si>
    <t>Poplatek za uložení stavebního odpadu na recyklační skládce (skládkovné) z prostého betonu zatříděného do Katalogu odpadů pod kódem 17 01 01</t>
  </si>
  <si>
    <t>52,275+5,8</t>
  </si>
  <si>
    <t>997221873</t>
  </si>
  <si>
    <t>1712666824</t>
  </si>
  <si>
    <t>502,5+52,5</t>
  </si>
  <si>
    <t>65</t>
  </si>
  <si>
    <t>997221875</t>
  </si>
  <si>
    <t>Poplatek za uložení stavebního odpadu na recyklační skládce (skládkovné) asfaltového bez obsahu dehtu zatříděného do Katalogu odpadů pod kódem 17 03 02</t>
  </si>
  <si>
    <t>-2091400787</t>
  </si>
  <si>
    <t>231,15+22,4</t>
  </si>
  <si>
    <t>SO.03 - Drobná architektura, mobiliář (4)</t>
  </si>
  <si>
    <t>D_1 - Městský mobiliář</t>
  </si>
  <si>
    <t>D_1</t>
  </si>
  <si>
    <t>Městský mobiliář</t>
  </si>
  <si>
    <t>936124112</t>
  </si>
  <si>
    <t>Montáž lavičky stabilní parkové se zabetonováním noh</t>
  </si>
  <si>
    <t>537051451</t>
  </si>
  <si>
    <t>Montáž lavičky parkové stabilní se zabetonováním noh</t>
  </si>
  <si>
    <t>https://podminky.urs.cz/item/CS_URS_2024_01/936124112</t>
  </si>
  <si>
    <t>Pol45</t>
  </si>
  <si>
    <t>Parková lavička s opěradlem, délka 180 cm, desky z tropického dřeva, ocelová vypalovaná konstrukce, kotvení na dlažbu do betonového základu. Cena včetně montáže a spodní stavby</t>
  </si>
  <si>
    <t>-1151339462</t>
  </si>
  <si>
    <t>998231411</t>
  </si>
  <si>
    <t>Ruční přesun hmot pro sadovnické a krajinářské úpravy do 100 m</t>
  </si>
  <si>
    <t>350576466</t>
  </si>
  <si>
    <t>Přesun hmot pro sadovnické a krajinářské úpravy ručně (bez užití mechanizace) dopravní vzdálenost do 100 m</t>
  </si>
  <si>
    <t>https://podminky.urs.cz/item/CS_URS_2024_01/998231411</t>
  </si>
  <si>
    <t>SO.01 - Komunikace a zpevněné plochy (5_I)</t>
  </si>
  <si>
    <t>21122</t>
  </si>
  <si>
    <t>-920689353</t>
  </si>
  <si>
    <t>122*0,07</t>
  </si>
  <si>
    <t>odkopávka pod chodníkem a zesíleným chodníkem</t>
  </si>
  <si>
    <t>121*0,22</t>
  </si>
  <si>
    <t>152*0,1</t>
  </si>
  <si>
    <t>4,5*0,1</t>
  </si>
  <si>
    <t>88,8*0,22</t>
  </si>
  <si>
    <t>odkopávka pod odpočinkovou plochou</t>
  </si>
  <si>
    <t>18,5*0,02</t>
  </si>
  <si>
    <t>-2101356419</t>
  </si>
  <si>
    <t>63*0,4*0,5</t>
  </si>
  <si>
    <t>605738990</t>
  </si>
  <si>
    <t>(6,5+5)*1,0*1,5</t>
  </si>
  <si>
    <t>133101101.1</t>
  </si>
  <si>
    <t>Hloubení šachet v hornině tř. 2 objemu do 100 m3</t>
  </si>
  <si>
    <t>-1801133485</t>
  </si>
  <si>
    <t>Poznámka k položce:_x000d_
bodová uliční vpust</t>
  </si>
  <si>
    <t>bodová uliční vpust</t>
  </si>
  <si>
    <t>2*1*1*1</t>
  </si>
  <si>
    <t>-994558375</t>
  </si>
  <si>
    <t>0,75*2</t>
  </si>
  <si>
    <t>0,4*26</t>
  </si>
  <si>
    <t>0,13*30</t>
  </si>
  <si>
    <t>-1323491313</t>
  </si>
  <si>
    <t>113204111</t>
  </si>
  <si>
    <t>Vytrhání obrub záhonových</t>
  </si>
  <si>
    <t>-613975843</t>
  </si>
  <si>
    <t>Vytrhání obrub s vybouráním lože, s přemístěním hmot na skládku na vzdálenost do 3 m nebo s naložením na dopravní prostředek záhonových</t>
  </si>
  <si>
    <t>https://podminky.urs.cz/item/CS_URS_2023_01/113204111</t>
  </si>
  <si>
    <t>Poznámka k položce:_x000d_
vytrhání záhonových obrub</t>
  </si>
  <si>
    <t>5+93+8+21+8+38</t>
  </si>
  <si>
    <t>-1354893160</t>
  </si>
  <si>
    <t>Odstranění odpadkového koše s betonovou patkou</t>
  </si>
  <si>
    <t>https://podminky.urs.cz/item/CS_URS_2023_01/966001311</t>
  </si>
  <si>
    <t>1181228366</t>
  </si>
  <si>
    <t>52+8</t>
  </si>
  <si>
    <t>113154114</t>
  </si>
  <si>
    <t>Frézování živičného krytu tl 100 mm pruh š 0,5 m pl do 500 m2 bez překážek v trase</t>
  </si>
  <si>
    <t>-140132575</t>
  </si>
  <si>
    <t>Frézování živičného podkladu nebo krytu s naložením na dopravní prostředek plochy do 500 m2 bez překážek v trase pruhu šířky do 0,5 m, tloušťky vrstvy 100 mm</t>
  </si>
  <si>
    <t>47+135</t>
  </si>
  <si>
    <t>-1289218040</t>
  </si>
  <si>
    <t>147053427</t>
  </si>
  <si>
    <t>420</t>
  </si>
  <si>
    <t>217083659</t>
  </si>
  <si>
    <t>113107330</t>
  </si>
  <si>
    <t>Odstranění podkladu z betonu prostého tl do 100 mm strojně pl do 50 m2</t>
  </si>
  <si>
    <t>-1797752885</t>
  </si>
  <si>
    <t>Odstranění podkladů nebo krytů strojně plochy jednotlivě do 50 m2 s přemístěním hmot na skládku na vzdálenost do 3 m nebo s naložením na dopravní prostředek z betonu prostého, o tl. vrstvy do 100 mm</t>
  </si>
  <si>
    <t>https://podminky.urs.cz/item/CS_URS_2023_01/113107330</t>
  </si>
  <si>
    <t>Poznámka k položce:_x000d_
odstranění bet. plochy kontejnerů</t>
  </si>
  <si>
    <t>20+10,5</t>
  </si>
  <si>
    <t>113107312</t>
  </si>
  <si>
    <t>Odstranění podkladu z kameniva těženého tl přes 100 do 200 mm strojně pl do 50 m2</t>
  </si>
  <si>
    <t>2135493986</t>
  </si>
  <si>
    <t>Odstranění podkladů nebo krytů strojně plochy jednotlivě do 50 m2 s přemístěním hmot na skládku na vzdálenost do 3 m nebo s naložením na dopravní prostředek z kameniva těženého, o tl. vrstvy přes 100 do 200 mm</t>
  </si>
  <si>
    <t>https://podminky.urs.cz/item/CS_URS_2023_01/113107312</t>
  </si>
  <si>
    <t>Poznámka k položce:_x000d_
odstranění podkladu pod plochou kontejnerů</t>
  </si>
  <si>
    <t>97799944</t>
  </si>
  <si>
    <t>0,53*122</t>
  </si>
  <si>
    <t>zesílený chodník</t>
  </si>
  <si>
    <t>0,53*121</t>
  </si>
  <si>
    <t>0,53*88,5</t>
  </si>
  <si>
    <t>-761606157</t>
  </si>
  <si>
    <t>175,695</t>
  </si>
  <si>
    <t>1486357859</t>
  </si>
  <si>
    <t>175,695*19</t>
  </si>
  <si>
    <t>-2036512569</t>
  </si>
  <si>
    <t>175,695*1,5</t>
  </si>
  <si>
    <t>42010284</t>
  </si>
  <si>
    <t>122+121+88,5</t>
  </si>
  <si>
    <t>-1324293543</t>
  </si>
  <si>
    <t>331,5*1,1</t>
  </si>
  <si>
    <t>-2146330279</t>
  </si>
  <si>
    <t>-402590944</t>
  </si>
  <si>
    <t>-1178361048</t>
  </si>
  <si>
    <t>331,5*0,05*1,8</t>
  </si>
  <si>
    <t>1066188140</t>
  </si>
  <si>
    <t>70,716+12,6+17,25+2-15,8</t>
  </si>
  <si>
    <t>-1120085440</t>
  </si>
  <si>
    <t>86,766*19</t>
  </si>
  <si>
    <t>-294202642</t>
  </si>
  <si>
    <t>86,766*1,5</t>
  </si>
  <si>
    <t>130,149*1,7 'Přepočtené koeficientem množství</t>
  </si>
  <si>
    <t>-1624240725</t>
  </si>
  <si>
    <t>88,5+122+121+152+4,5+18,5</t>
  </si>
  <si>
    <t>263220986</t>
  </si>
  <si>
    <t>24,5+16,5+22</t>
  </si>
  <si>
    <t>989930450</t>
  </si>
  <si>
    <t>63*1,1</t>
  </si>
  <si>
    <t>-31794309</t>
  </si>
  <si>
    <t>0,6*0,6*1,45*1</t>
  </si>
  <si>
    <t>1816011749</t>
  </si>
  <si>
    <t>63*0,25*0,3</t>
  </si>
  <si>
    <t>452311121</t>
  </si>
  <si>
    <t>Podkladní desky z betonu prostého tř. C 8/10 otevřený výkop</t>
  </si>
  <si>
    <t>-1443604277</t>
  </si>
  <si>
    <t>Poznámka k položce:_x000d_
podklad pod vpusti</t>
  </si>
  <si>
    <t>1*1*1*0,1</t>
  </si>
  <si>
    <t>490350071</t>
  </si>
  <si>
    <t>-46863639</t>
  </si>
  <si>
    <t>331571111</t>
  </si>
  <si>
    <t>1137184590</t>
  </si>
  <si>
    <t>-1153938652</t>
  </si>
  <si>
    <t>110</t>
  </si>
  <si>
    <t>153647289</t>
  </si>
  <si>
    <t>110/1,3*1,03</t>
  </si>
  <si>
    <t>1727193616</t>
  </si>
  <si>
    <t>1963296324</t>
  </si>
  <si>
    <t>-2124962695</t>
  </si>
  <si>
    <t>Poznámka k položce:_x000d_
zesílený chodník betonová dlažba tl. 8cm</t>
  </si>
  <si>
    <t>121</t>
  </si>
  <si>
    <t>59245020</t>
  </si>
  <si>
    <t>dlažba tvar obdélník betonová 200x100x80mm přírodní</t>
  </si>
  <si>
    <t>-1280774639</t>
  </si>
  <si>
    <t>121*1,03</t>
  </si>
  <si>
    <t>124,63*1,02 'Přepočtené koeficientem množství</t>
  </si>
  <si>
    <t>567132115</t>
  </si>
  <si>
    <t>Podklad ze směsi stmelené cementem SC C 8/10 (KSC I) tl 200 mm</t>
  </si>
  <si>
    <t>-1505516478</t>
  </si>
  <si>
    <t>Podklad ze směsi stmelené cementem SC bez dilatačních spár, s rozprostřením a zhutněním SC C 8/10 (KSC I), po zhutnění tl. 200 mm</t>
  </si>
  <si>
    <t>https://podminky.urs.cz/item/CS_URS_2023_01/567132115</t>
  </si>
  <si>
    <t>517638936</t>
  </si>
  <si>
    <t>-126353236</t>
  </si>
  <si>
    <t>56,5+51+11,5+33</t>
  </si>
  <si>
    <t>-438713384</t>
  </si>
  <si>
    <t>152*1,03</t>
  </si>
  <si>
    <t>1908465538</t>
  </si>
  <si>
    <t>1795826794</t>
  </si>
  <si>
    <t>-703783897</t>
  </si>
  <si>
    <t>4,5*1,03</t>
  </si>
  <si>
    <t>933433457</t>
  </si>
  <si>
    <t>977203751</t>
  </si>
  <si>
    <t>Poznámka k položce:_x000d_
odpočinková plocha - kamenná kostka tl. 8cm do drti</t>
  </si>
  <si>
    <t>16*0,2</t>
  </si>
  <si>
    <t>451317777</t>
  </si>
  <si>
    <t>Podklad nebo lože pod dlažbu vodorovný nebo do sklonu 1:5 z betonu prostého tl přes 50 do 100 mm</t>
  </si>
  <si>
    <t>-1340590520</t>
  </si>
  <si>
    <t>Podklad nebo lože pod dlažbu (přídlažbu) v ploše vodorovné nebo ve sklonu do 1:5, tloušťky od 50 do 100 mm z betonu prostého</t>
  </si>
  <si>
    <t>https://podminky.urs.cz/item/CS_URS_2023_01/451317777</t>
  </si>
  <si>
    <t>Poznámka k položce:_x000d_
odpočinková plocha - kamenná kostka tl. 8cm do betonu</t>
  </si>
  <si>
    <t>-643448655</t>
  </si>
  <si>
    <t>Poznámka k položce:_x000d_
umělá vodící linice šířky 40cm</t>
  </si>
  <si>
    <t>0,4*15*1,03</t>
  </si>
  <si>
    <t>59212315</t>
  </si>
  <si>
    <t>dlaždice betonová pro nástupiště s varovným pásem sloučeným s vodící linií 495x400x60mm</t>
  </si>
  <si>
    <t>543051770</t>
  </si>
  <si>
    <t>13/0,5</t>
  </si>
  <si>
    <t>248444786</t>
  </si>
  <si>
    <t>13*0,4</t>
  </si>
  <si>
    <t>-717964179</t>
  </si>
  <si>
    <t>-2015600036</t>
  </si>
  <si>
    <t>Poznámka k položce:_x000d_
polymerbetonový žlab 5 délky 24,5m</t>
  </si>
  <si>
    <t>polymerbetonový žlab 5 délky 24,5m</t>
  </si>
  <si>
    <t>24,5</t>
  </si>
  <si>
    <t>1315413353</t>
  </si>
  <si>
    <t>871353121</t>
  </si>
  <si>
    <t>Montáž kanalizačního potrubí z PVC těsněné gumovým kroužkem otevřený výkop sklon do 20 % DN 200</t>
  </si>
  <si>
    <t>1771608392</t>
  </si>
  <si>
    <t>Montáž kanalizačního potrubí z plastů z tvrdého PVC těsněných gumovým kroužkem v otevřeném výkopu ve sklonu do 20 % DN 200</t>
  </si>
  <si>
    <t>https://podminky.urs.cz/item/CS_URS_2023_01/871353121</t>
  </si>
  <si>
    <t>28611136</t>
  </si>
  <si>
    <t>trubka kanalizační PVC DN 200x1000mm SN4</t>
  </si>
  <si>
    <t>-800802936</t>
  </si>
  <si>
    <t>6,5*1,1</t>
  </si>
  <si>
    <t>7,15*1,03 'Přepočtené koeficientem množství</t>
  </si>
  <si>
    <t>1302899046</t>
  </si>
  <si>
    <t>-1476480480</t>
  </si>
  <si>
    <t>5*1,1</t>
  </si>
  <si>
    <t>5,5*1,03 'Přepočtené koeficientem množství</t>
  </si>
  <si>
    <t>895941111</t>
  </si>
  <si>
    <t>Zřízení vpusti kanalizační uliční z betonových dílců typ UV-50 normální</t>
  </si>
  <si>
    <t>-1542595452</t>
  </si>
  <si>
    <t>Poznámka k položce:_x000d_
bodová uliční vpust s mříží D400</t>
  </si>
  <si>
    <t>592238780</t>
  </si>
  <si>
    <t>mříž M1 D400 DIN 19583-13, 500/500 mm</t>
  </si>
  <si>
    <t>941249165</t>
  </si>
  <si>
    <t>prefabrikáty pro uliční vpusti dílce betonové pro uliční vpusti vpusť dešťová uliční s rámem mříž M1 D400 DIN 19583-13, 500/500mm</t>
  </si>
  <si>
    <t>6,5359477124183*0,153 'Přepočtené koeficientem množství</t>
  </si>
  <si>
    <t>66</t>
  </si>
  <si>
    <t>592238210/R</t>
  </si>
  <si>
    <t>vpusť betonová uliční 660/180 /prstenec/ 18x66x10 cm</t>
  </si>
  <si>
    <t>1241621793</t>
  </si>
  <si>
    <t>prefabrikáty pro uliční vpusti betonové a železobetonové TBV-Q 660/180 /prstenec/ 18 x 66 x 10</t>
  </si>
  <si>
    <t>67</t>
  </si>
  <si>
    <t>592238640/R</t>
  </si>
  <si>
    <t>prstenec betonový pro uliční vpusť vyrovnávací 390/60/10a, 39x6x5 cm</t>
  </si>
  <si>
    <t>1078030574</t>
  </si>
  <si>
    <t xml:space="preserve">prefabrikáty pro uliční vpusti dílce betonové pro uliční vpusti prstenec vyrovnávací TBV-Q 390/60/10a       39 x 6 x 5</t>
  </si>
  <si>
    <t>68</t>
  </si>
  <si>
    <t>592238250</t>
  </si>
  <si>
    <t xml:space="preserve">vpusť betonová uliční  500/290 29x50x5 cm</t>
  </si>
  <si>
    <t>1416309824</t>
  </si>
  <si>
    <t>69</t>
  </si>
  <si>
    <t>592238260</t>
  </si>
  <si>
    <t xml:space="preserve">vpusť betonová uliční  500/590 59x50x5 cm</t>
  </si>
  <si>
    <t>-1599648379</t>
  </si>
  <si>
    <t>592238240</t>
  </si>
  <si>
    <t xml:space="preserve">vpusť betonová uliční  500/590/200 V 59x50x5 cm</t>
  </si>
  <si>
    <t>-40260085</t>
  </si>
  <si>
    <t>71</t>
  </si>
  <si>
    <t>592238230</t>
  </si>
  <si>
    <t xml:space="preserve">vpusť betonová uliční  500/626 D 62,6 x 49,5 x 5 cm</t>
  </si>
  <si>
    <t>-636185751</t>
  </si>
  <si>
    <t>899332111</t>
  </si>
  <si>
    <t>Výšková úprava uličního vstupu nebo vpusti do 200 mm snížením poklopu</t>
  </si>
  <si>
    <t>-635200244</t>
  </si>
  <si>
    <t xml:space="preserve">Poznámka k položce:_x000d_
výšková úprava poklopů </t>
  </si>
  <si>
    <t>73</t>
  </si>
  <si>
    <t>899131113</t>
  </si>
  <si>
    <t>Výměna šachtového rámu s osazením a dodáním rámu z litiny a betonu</t>
  </si>
  <si>
    <t>-1065353954</t>
  </si>
  <si>
    <t>Výměna šachtového rámu tř. D 400 včetně poklopu s osazením a dodáním nového rámu z litiny a betonu</t>
  </si>
  <si>
    <t>74</t>
  </si>
  <si>
    <t>28614184</t>
  </si>
  <si>
    <t>poklop litinový bez větrání pákový s teleskopickým dílem a těsněním pro zatížení 12,5t na prodloužení DN 400</t>
  </si>
  <si>
    <t>182789671</t>
  </si>
  <si>
    <t>Poznámka k položce:_x000d_
kanalizační poklop D400</t>
  </si>
  <si>
    <t>75</t>
  </si>
  <si>
    <t>1609901439</t>
  </si>
  <si>
    <t>76</t>
  </si>
  <si>
    <t>711347579</t>
  </si>
  <si>
    <t>10,5+9+6,5+25+30+24+23</t>
  </si>
  <si>
    <t>žulový obrubník 100/25/10</t>
  </si>
  <si>
    <t>6,5+15</t>
  </si>
  <si>
    <t>77</t>
  </si>
  <si>
    <t>370612134</t>
  </si>
  <si>
    <t>149,5*1,03</t>
  </si>
  <si>
    <t>78</t>
  </si>
  <si>
    <t>-1221940032</t>
  </si>
  <si>
    <t>12,5+23+10+17+9+5+5</t>
  </si>
  <si>
    <t>79</t>
  </si>
  <si>
    <t>1978527229</t>
  </si>
  <si>
    <t>81,5*2*1,03</t>
  </si>
  <si>
    <t>80</t>
  </si>
  <si>
    <t>2078640742</t>
  </si>
  <si>
    <t>50*2</t>
  </si>
  <si>
    <t>81</t>
  </si>
  <si>
    <t>810651217</t>
  </si>
  <si>
    <t>0,2*50*1,03</t>
  </si>
  <si>
    <t>82</t>
  </si>
  <si>
    <t>2057284878</t>
  </si>
  <si>
    <t>83</t>
  </si>
  <si>
    <t>-1077505157</t>
  </si>
  <si>
    <t>355,462*19</t>
  </si>
  <si>
    <t>84</t>
  </si>
  <si>
    <t>-862769122</t>
  </si>
  <si>
    <t>11,685+6,920+0,087+7,32</t>
  </si>
  <si>
    <t>85</t>
  </si>
  <si>
    <t>-1580185666</t>
  </si>
  <si>
    <t>91+126+9,15</t>
  </si>
  <si>
    <t>86</t>
  </si>
  <si>
    <t>370104788</t>
  </si>
  <si>
    <t>46,592+53,76</t>
  </si>
  <si>
    <t>SO.03 - Drobná architektura, mobiliář (5_I)</t>
  </si>
  <si>
    <t>936104211</t>
  </si>
  <si>
    <t>Montáž odpadkového koše do betonové patky</t>
  </si>
  <si>
    <t>-119094904</t>
  </si>
  <si>
    <t>https://podminky.urs.cz/item/CS_URS_2024_01/936104211</t>
  </si>
  <si>
    <t>montáž odpadkového koše do bet. patky</t>
  </si>
  <si>
    <t>Pol47</t>
  </si>
  <si>
    <t>Odpadkový koš 55 litrů , ocelové tělo - opláštění plechem, kotvení do beton.základu na dlažbu. Cena včetně montáže a spodní stavby</t>
  </si>
  <si>
    <t>1435184277</t>
  </si>
  <si>
    <t>-1436705045</t>
  </si>
  <si>
    <t>-1692635973</t>
  </si>
  <si>
    <t>936174311</t>
  </si>
  <si>
    <t>Montáž stojanu na kola pro 5 kol kotevními šrouby na pevný podklad</t>
  </si>
  <si>
    <t>1493168793</t>
  </si>
  <si>
    <t xml:space="preserve">Montáž stojanu na kola přichyceného kotevními šrouby </t>
  </si>
  <si>
    <t>https://podminky.urs.cz/item/CS_URS_2024_01/936174311</t>
  </si>
  <si>
    <t>7491015_R</t>
  </si>
  <si>
    <t>stojan na kola na 1 kolo - ocelový, vč. kotvení</t>
  </si>
  <si>
    <t>-217548375</t>
  </si>
  <si>
    <t>1268018519</t>
  </si>
  <si>
    <t>SO.01 - Komunikace a zpevněné plochy (5_II)</t>
  </si>
  <si>
    <t xml:space="preserve">      96 - Bourání konstrukcí</t>
  </si>
  <si>
    <t>122251102</t>
  </si>
  <si>
    <t>Odkopávky a prokopávky nezapažené v hornině třídy těžitelnosti I, skupiny 3 objem do 50 m3 strojně</t>
  </si>
  <si>
    <t>-738656603</t>
  </si>
  <si>
    <t>Odkopávky a prokopávky nezapažené strojně v hornině třídy těžitelnosti I skupiny 3 přes 20 do 50 m3</t>
  </si>
  <si>
    <t>Poznámka k položce:_x000d_
odkopávka na úroveň zemní pláně pod chodníkem a stáním kontejnerů TKO, ve volných plochách</t>
  </si>
  <si>
    <t>odečet z výkresu D.1.2.d SITUACE PLOCHA 05b</t>
  </si>
  <si>
    <t>odkopávka pod chodníkem</t>
  </si>
  <si>
    <t>2*0,05</t>
  </si>
  <si>
    <t>56*0,05</t>
  </si>
  <si>
    <t>odkopávka pod stáním kontejnerů TKO</t>
  </si>
  <si>
    <t>29,5*0,05</t>
  </si>
  <si>
    <t>-16051408</t>
  </si>
  <si>
    <t>-799863490</t>
  </si>
  <si>
    <t>17+23+2</t>
  </si>
  <si>
    <t>1321372078</t>
  </si>
  <si>
    <t>-1226993589</t>
  </si>
  <si>
    <t>782501990</t>
  </si>
  <si>
    <t>1634765646</t>
  </si>
  <si>
    <t>-866382767</t>
  </si>
  <si>
    <t>Poznámka k položce:_x000d_
odstranění podkladu pod vozovkou</t>
  </si>
  <si>
    <t>1603860180</t>
  </si>
  <si>
    <t>42649342</t>
  </si>
  <si>
    <t>-1079700492</t>
  </si>
  <si>
    <t>289937286</t>
  </si>
  <si>
    <t>4,375*19</t>
  </si>
  <si>
    <t>-532112432</t>
  </si>
  <si>
    <t>4,375*1,5</t>
  </si>
  <si>
    <t>-1678170698</t>
  </si>
  <si>
    <t>20+56+29,5+2</t>
  </si>
  <si>
    <t>-1631688476</t>
  </si>
  <si>
    <t>-735622379</t>
  </si>
  <si>
    <t>-629534840</t>
  </si>
  <si>
    <t>-750450998</t>
  </si>
  <si>
    <t>596211111</t>
  </si>
  <si>
    <t>Kladení zámkové dlažby komunikací pro pěší ručně tl 60 mm skupiny A pl přes 50 do 100 m2</t>
  </si>
  <si>
    <t>-1008106223</t>
  </si>
  <si>
    <t>https://podminky.urs.cz/item/CS_URS_2023_01/596211111</t>
  </si>
  <si>
    <t>-836513513</t>
  </si>
  <si>
    <t>56*1,03</t>
  </si>
  <si>
    <t>-1959722563</t>
  </si>
  <si>
    <t>-647447490</t>
  </si>
  <si>
    <t>Poznámka k položce:_x000d_
stání kontejnerů TKO tl. 6cm</t>
  </si>
  <si>
    <t>29,5</t>
  </si>
  <si>
    <t>59245005</t>
  </si>
  <si>
    <t>dlažba skladebná betonová 200x100mm tl 80mm barevná</t>
  </si>
  <si>
    <t>-1163490673</t>
  </si>
  <si>
    <t>29,5*1,03</t>
  </si>
  <si>
    <t>708525359</t>
  </si>
  <si>
    <t>843966548</t>
  </si>
  <si>
    <t>183705041</t>
  </si>
  <si>
    <t>-1283516710</t>
  </si>
  <si>
    <t>-491471208</t>
  </si>
  <si>
    <t>-1654522321</t>
  </si>
  <si>
    <t>-1258895280</t>
  </si>
  <si>
    <t>867696880</t>
  </si>
  <si>
    <t>40445624</t>
  </si>
  <si>
    <t>informativní značky provozní IP4a 800x300mm</t>
  </si>
  <si>
    <t>677881562</t>
  </si>
  <si>
    <t>Poznámka k položce:_x000d_
svislé dopravní značení IP4b</t>
  </si>
  <si>
    <t>-1620661126</t>
  </si>
  <si>
    <t>-208209704</t>
  </si>
  <si>
    <t>3*1,03</t>
  </si>
  <si>
    <t>3,09*1,05 'Přepočtené koeficientem množství</t>
  </si>
  <si>
    <t>138612383</t>
  </si>
  <si>
    <t>20*1,03</t>
  </si>
  <si>
    <t>20,6*1,05 'Přepočtené koeficientem množství</t>
  </si>
  <si>
    <t>331856259</t>
  </si>
  <si>
    <t>1011570942</t>
  </si>
  <si>
    <t>15+15+9+18</t>
  </si>
  <si>
    <t>-1989720909</t>
  </si>
  <si>
    <t>57*2*1,03</t>
  </si>
  <si>
    <t>1872339915</t>
  </si>
  <si>
    <t>24*2</t>
  </si>
  <si>
    <t>-112698829</t>
  </si>
  <si>
    <t>0,2*24*1,03</t>
  </si>
  <si>
    <t>966006132</t>
  </si>
  <si>
    <t>Odstranění značek dopravních nebo orientačních se sloupky s betonovými patkami</t>
  </si>
  <si>
    <t>513511834</t>
  </si>
  <si>
    <t>Odstranění dopravních nebo orientačních značek se sloupkem s uložením hmot na vzdálenost do 20 m nebo s naložením na dopravní prostředek, se zásypem jam a jeho zhutněním s betonovou patkou</t>
  </si>
  <si>
    <t>-1848991901</t>
  </si>
  <si>
    <t>1951625061</t>
  </si>
  <si>
    <t>59,771*19</t>
  </si>
  <si>
    <t>1596031762</t>
  </si>
  <si>
    <t>5,125+1,68+4,8</t>
  </si>
  <si>
    <t>258832849</t>
  </si>
  <si>
    <t>18,9+10+6</t>
  </si>
  <si>
    <t>668387272</t>
  </si>
  <si>
    <t>8,064+5,12</t>
  </si>
  <si>
    <t>SO.03 - Drobná architektura, mobiliář (5_II)</t>
  </si>
  <si>
    <t>133112811</t>
  </si>
  <si>
    <t>Hloubení nezapažených šachet v hornině třídy těžitelnosti I skupiny 1 a 2 plocha výkopu do 4 m2 ručně</t>
  </si>
  <si>
    <t>609756301</t>
  </si>
  <si>
    <t>Hloubení nezapažených šachet ručně v horninách třídy těžitelnosti I skupiny 1 a 2, půdorysná plocha výkopu do 4 m2</t>
  </si>
  <si>
    <t>https://podminky.urs.cz/item/CS_URS_2024_01/133112811</t>
  </si>
  <si>
    <t>výkop pro patky</t>
  </si>
  <si>
    <t>0,5*0,5*0,8*16</t>
  </si>
  <si>
    <t>275313711</t>
  </si>
  <si>
    <t>Základové patky z betonu tř. C 20/25</t>
  </si>
  <si>
    <t>-542597088</t>
  </si>
  <si>
    <t>Základy z betonu prostého patky a bloky z betonu kamenem neprokládaného tř. C 20/25</t>
  </si>
  <si>
    <t>https://podminky.urs.cz/item/CS_URS_2024_01/275313711</t>
  </si>
  <si>
    <t>základové patky pro sloupky...betonáž do výkopu ztr3%</t>
  </si>
  <si>
    <t>3,2*1,03 'Přepočtené koeficientem množství</t>
  </si>
  <si>
    <t>338171113</t>
  </si>
  <si>
    <t>Osazování sloupků a vzpěr plotových ocelových v do 2 m se zabetonováním</t>
  </si>
  <si>
    <t>-1900109156</t>
  </si>
  <si>
    <t>Montáž sloupků a vzpěr plotových ocelových trubkových nebo profilovaných výšky do 2 m se zabetonováním do 0,08 m3 do připravených jamek</t>
  </si>
  <si>
    <t>https://podminky.urs.cz/item/CS_URS_2024_01/338171113</t>
  </si>
  <si>
    <t>popelnicové stání - montáž sloupků 50/50/4mm</t>
  </si>
  <si>
    <t>8*2</t>
  </si>
  <si>
    <t>55342159_R</t>
  </si>
  <si>
    <t xml:space="preserve">ocel. sloupek - 50/50/4mm -  povrchová úprava Pz </t>
  </si>
  <si>
    <t>-2114830261</t>
  </si>
  <si>
    <t>348171510</t>
  </si>
  <si>
    <t>Montáž oplocení z plechu vlnitého přes 15 do 30 kg na 1 m oplocení</t>
  </si>
  <si>
    <t>-1376895991</t>
  </si>
  <si>
    <t>Montáž oplocení z dílců kovových z plechu vlnitého nebo profilového hmotnosti 1 m oplocení do 30 kg</t>
  </si>
  <si>
    <t>https://podminky.urs.cz/item/CS_URS_2024_01/348171510</t>
  </si>
  <si>
    <t>montáž oplocení z tahokovu vč. orámování</t>
  </si>
  <si>
    <t>(1,4+1,4+4,2+1,4+1,4)*2</t>
  </si>
  <si>
    <t>15945245</t>
  </si>
  <si>
    <t>Plotový dílec z tahokovu RB 45 28x14, vč. rámu</t>
  </si>
  <si>
    <t>-118707931</t>
  </si>
  <si>
    <t>ztr 5%, vč. kotvení</t>
  </si>
  <si>
    <t>19,6*1,3</t>
  </si>
  <si>
    <t>-1037859524</t>
  </si>
  <si>
    <t>SO.01 - Komunikace a zpevněné plochy (7)</t>
  </si>
  <si>
    <t xml:space="preserve">Alfaprojekt Olomouc, a.s. </t>
  </si>
  <si>
    <t>-578603223</t>
  </si>
  <si>
    <t>Poznámka k položce:_x000d_
odkopávka na úroveň zemní pláně pod vozovkou, parkovištěm,chodníkem z min. betonu, ve volných plochách</t>
  </si>
  <si>
    <t>odkopávka pod vozovkou</t>
  </si>
  <si>
    <t>105*0,07</t>
  </si>
  <si>
    <t>odkopávka pod parkovištěm</t>
  </si>
  <si>
    <t>345*0,07</t>
  </si>
  <si>
    <t>odkopávka pod chodníkem z min. betonu</t>
  </si>
  <si>
    <t>210*0,2</t>
  </si>
  <si>
    <t>odkopávka ve volných plochách</t>
  </si>
  <si>
    <t>95*0,27</t>
  </si>
  <si>
    <t>1759484870</t>
  </si>
  <si>
    <t>(25+15)*0,4*0,5</t>
  </si>
  <si>
    <t>-1153073071</t>
  </si>
  <si>
    <t>6,5*1,0*1,5</t>
  </si>
  <si>
    <t>-1000892134</t>
  </si>
  <si>
    <t>0,75*9,75</t>
  </si>
  <si>
    <t>0,55*45</t>
  </si>
  <si>
    <t>1045236220</t>
  </si>
  <si>
    <t>17+52</t>
  </si>
  <si>
    <t>113107230</t>
  </si>
  <si>
    <t>Odstranění podkladu z betonu prostého tl do 100 mm strojně pl přes 200 m2</t>
  </si>
  <si>
    <t>-1213347535</t>
  </si>
  <si>
    <t>Odstranění podkladů nebo krytů strojně plochy jednotlivě přes 200 m2 s přemístěním hmot na skládku na vzdálenost do 20 m nebo s naložením na dopravní prostředek z betonu prostého, o tl. vrstvy do 100 mm</t>
  </si>
  <si>
    <t>https://podminky.urs.cz/item/CS_URS_2023_01/113107230</t>
  </si>
  <si>
    <t>Poznámka k položce:_x000d_
odstranění bet. plochy</t>
  </si>
  <si>
    <t>345</t>
  </si>
  <si>
    <t>59947318</t>
  </si>
  <si>
    <t>Poznámka k položce:_x000d_
odstranění podkladu pod bet. plochou</t>
  </si>
  <si>
    <t>113106211</t>
  </si>
  <si>
    <t>Rozebrání dlažeb vozovek z velkých kostek s ložem z kameniva strojně pl přes 50 do 200 m2</t>
  </si>
  <si>
    <t>-232032995</t>
  </si>
  <si>
    <t>Rozebrání dlažeb vozovek a ploch s přemístěním hmot na skládku na vzdálenost do 3 m nebo s naložením na dopravní prostředek, s jakoukoliv výplní spár strojně plochy jednotlivě přes 50 m2 do 200 m2 z velkých kostek s ložem z kameniva</t>
  </si>
  <si>
    <t>https://podminky.urs.cz/item/CS_URS_2023_01/113106211</t>
  </si>
  <si>
    <t>Poznámka k položce:_x000d_
odstranění vozovky z kostky kamenné</t>
  </si>
  <si>
    <t>-1764336901</t>
  </si>
  <si>
    <t>Poznámka k položce:_x000d_
odstranění podkladu vozovky z kostky kamenné</t>
  </si>
  <si>
    <t>113106132</t>
  </si>
  <si>
    <t>Rozebrání dlažeb z betonových nebo kamenných dlaždic komunikací pro pěší strojně pl do 50 m2</t>
  </si>
  <si>
    <t>1612101033</t>
  </si>
  <si>
    <t>Rozebrání dlažeb komunikací pro pěší s přemístěním hmot na skládku na vzdálenost do 3 m nebo s naložením na dopravní prostředek s ložem z kameniva nebo živice a s jakoukoliv výplní spár strojně plochy jednotlivě do 50 m2 z betonových, kameninových nebo dlaždic, desek nebo tvarovek</t>
  </si>
  <si>
    <t>https://podminky.urs.cz/item/CS_URS_2023_01/113106132</t>
  </si>
  <si>
    <t>Poznámka k položce:_x000d_
odstranění dlážděné plochy</t>
  </si>
  <si>
    <t>1308804650</t>
  </si>
  <si>
    <t>Poznámka k položce:_x000d_
odstranění podkladu dlážděné plochy</t>
  </si>
  <si>
    <t>-142936914</t>
  </si>
  <si>
    <t>Poznámka k položce:_x000d_
odkopávka na úroveň parapláně pod vozovkou, parkovištěm</t>
  </si>
  <si>
    <t>0,53*435</t>
  </si>
  <si>
    <t>dlážděná vozovka</t>
  </si>
  <si>
    <t>0,53*105</t>
  </si>
  <si>
    <t>-444888286</t>
  </si>
  <si>
    <t>286,2</t>
  </si>
  <si>
    <t>-1730777968</t>
  </si>
  <si>
    <t>286,2*19</t>
  </si>
  <si>
    <t>1658211846</t>
  </si>
  <si>
    <t>286,2*1,5</t>
  </si>
  <si>
    <t>1804500668</t>
  </si>
  <si>
    <t>vozovka a parkoviště</t>
  </si>
  <si>
    <t>105+435</t>
  </si>
  <si>
    <t>210</t>
  </si>
  <si>
    <t>963371230</t>
  </si>
  <si>
    <t>750*1,1</t>
  </si>
  <si>
    <t>-238939836</t>
  </si>
  <si>
    <t>1829519754</t>
  </si>
  <si>
    <t>838912588</t>
  </si>
  <si>
    <t>750*0,05*1,8</t>
  </si>
  <si>
    <t>20442316</t>
  </si>
  <si>
    <t>99,15+8+9,75-32,063</t>
  </si>
  <si>
    <t>-1239795366</t>
  </si>
  <si>
    <t>84,837*19</t>
  </si>
  <si>
    <t>1115288118</t>
  </si>
  <si>
    <t>84,837*1,5</t>
  </si>
  <si>
    <t>-1513776194</t>
  </si>
  <si>
    <t>Poznámka k položce:_x000d_
zhutnění zemní pláně pod vozovkou, parkovištěm, chodníkem z min. betonu</t>
  </si>
  <si>
    <t>210+105+435</t>
  </si>
  <si>
    <t>-464604147</t>
  </si>
  <si>
    <t>12,5+12,5</t>
  </si>
  <si>
    <t>896053660</t>
  </si>
  <si>
    <t>-758396740</t>
  </si>
  <si>
    <t>1847385297</t>
  </si>
  <si>
    <t>117764714</t>
  </si>
  <si>
    <t>(25+15)*0,25*0,3</t>
  </si>
  <si>
    <t>-1167359182</t>
  </si>
  <si>
    <t>Poznámka k položce:_x000d_
dlážděná vozovka - žulové odseky tl. 10cm</t>
  </si>
  <si>
    <t>310</t>
  </si>
  <si>
    <t>-1243648677</t>
  </si>
  <si>
    <t>310/1,3*1,03</t>
  </si>
  <si>
    <t>260712604</t>
  </si>
  <si>
    <t>575713818</t>
  </si>
  <si>
    <t>1044075632</t>
  </si>
  <si>
    <t>Poznámka k položce:_x000d_
přípojka DN 150</t>
  </si>
  <si>
    <t>3,5+3</t>
  </si>
  <si>
    <t>-2061259309</t>
  </si>
  <si>
    <t>496661358</t>
  </si>
  <si>
    <t>Poznámka k položce:_x000d_
polymerbetonový žlab 6 délky 25,8m</t>
  </si>
  <si>
    <t>polymerbetonový žlab 6 délky 25,8m</t>
  </si>
  <si>
    <t>25,8</t>
  </si>
  <si>
    <t>1392309504</t>
  </si>
  <si>
    <t>-898277558</t>
  </si>
  <si>
    <t>Osazení chodníkového obrubníku betonového se zřízením lože, s vyplněním a zatřením spár cementovou maltou stojatého bez boční opěry, do lože z kameniva těženého</t>
  </si>
  <si>
    <t>692244956</t>
  </si>
  <si>
    <t>obrubník zahradní z recyklovaného materiálu 25mx300mmx4mm</t>
  </si>
  <si>
    <t>obruba z ocelové pásoviny tl. 5mm v žárovém zinku</t>
  </si>
  <si>
    <t>1m=1000Kč</t>
  </si>
  <si>
    <t>3x zatloukací trn pro fixaci kovových obrubníků(3x149Kč)</t>
  </si>
  <si>
    <t>spojovací díl(ocelová spojka)</t>
  </si>
  <si>
    <t>1916424152</t>
  </si>
  <si>
    <t>66*2</t>
  </si>
  <si>
    <t>-498238132</t>
  </si>
  <si>
    <t>0,2*66*1,03</t>
  </si>
  <si>
    <t>1019208402</t>
  </si>
  <si>
    <t>-782058921</t>
  </si>
  <si>
    <t>377,145*19</t>
  </si>
  <si>
    <t>-846257160</t>
  </si>
  <si>
    <t>20,01+82,8</t>
  </si>
  <si>
    <t>1166614768</t>
  </si>
  <si>
    <t>172,5+43,785+52,5+2,55+3</t>
  </si>
  <si>
    <t>SO.03 - Drobná architektura, mobiliář (7)</t>
  </si>
  <si>
    <t>-2032541127</t>
  </si>
  <si>
    <t>-2054330917</t>
  </si>
  <si>
    <t>936001002</t>
  </si>
  <si>
    <t>Montáž prvků městské a zahradní architektury hmotnosti přes 0,1 do 1,5 t</t>
  </si>
  <si>
    <t>-707523126</t>
  </si>
  <si>
    <t>https://podminky.urs.cz/item/CS_URS_2024_01/936001002</t>
  </si>
  <si>
    <t>montáž jídelních setů - ocelová kce kotvená pomocí chem. kotev</t>
  </si>
  <si>
    <t>74920010</t>
  </si>
  <si>
    <t>Venkovní jídelní sety - 4 sedáky, 1 stolek - barva žlutá</t>
  </si>
  <si>
    <t>922921797</t>
  </si>
  <si>
    <t>dodávka jídelních setů, vč. kotvení a bet. základu</t>
  </si>
  <si>
    <t>936001001</t>
  </si>
  <si>
    <t>Montáž prvků městské a zahradní architektury hmotnosti do 0,1 t</t>
  </si>
  <si>
    <t>-732169281</t>
  </si>
  <si>
    <t>https://podminky.urs.cz/item/CS_URS_2024_01/936001001</t>
  </si>
  <si>
    <t>montáž ochranné mříže, vč. rámu kolem stromů - 1,6/1,6m</t>
  </si>
  <si>
    <t>74910195_R</t>
  </si>
  <si>
    <t>mříže ke stromům bez rámu tvárná litina kruhové otvory 18mm/1600x1600/x500mm</t>
  </si>
  <si>
    <t>-273659038</t>
  </si>
  <si>
    <t>74910201</t>
  </si>
  <si>
    <t>rám ochranný ke stromům 4 díly tvárná litina /1600x1600/x200x30mm</t>
  </si>
  <si>
    <t>1591063227</t>
  </si>
  <si>
    <t>-1106595050</t>
  </si>
  <si>
    <t>2124816480</t>
  </si>
  <si>
    <t>-1984036473</t>
  </si>
  <si>
    <t>596911112</t>
  </si>
  <si>
    <t>Kladení šlapáků ve svahu přes 1:5 do 1:2</t>
  </si>
  <si>
    <t>-1255529094</t>
  </si>
  <si>
    <t>Kladení šlapáků z jednotlivých kusů do lože ze štěrkopísku nebo z prohozené zeminy na svahu přes 1:5 do 1:2</t>
  </si>
  <si>
    <t>https://podminky.urs.cz/item/CS_URS_2024_01/596911112</t>
  </si>
  <si>
    <t xml:space="preserve">kladení prefabrikovaných šlapáko do zhutněného ŠP tl.50mm </t>
  </si>
  <si>
    <t>1*0,25*114</t>
  </si>
  <si>
    <t>59244200_R</t>
  </si>
  <si>
    <t>Prefabrikovaný betonový nášlap - 1000/250/100mm</t>
  </si>
  <si>
    <t>-564781356</t>
  </si>
  <si>
    <t>PR3</t>
  </si>
  <si>
    <t>114</t>
  </si>
  <si>
    <t>58337310</t>
  </si>
  <si>
    <t>štěrkopísek frakce 0/4</t>
  </si>
  <si>
    <t>564311671</t>
  </si>
  <si>
    <t>štěrkopísek pod nášlapy</t>
  </si>
  <si>
    <t>1*0,25*114*0,1*1,8</t>
  </si>
  <si>
    <t>4.2.3 - Nepřímé náklady</t>
  </si>
  <si>
    <t>VRN - Vedlejší rozpočtové náklady (1)</t>
  </si>
  <si>
    <t>VRN - Vedlejší rozpočtové náklady</t>
  </si>
  <si>
    <t>OST - Ostatní</t>
  </si>
  <si>
    <t>Vedlejší rozpočtové náklady</t>
  </si>
  <si>
    <t>012203000</t>
  </si>
  <si>
    <t>Geodetické práce při provádění stavby</t>
  </si>
  <si>
    <t>soub</t>
  </si>
  <si>
    <t>-1040902663</t>
  </si>
  <si>
    <t>https://podminky.urs.cz/item/CS_URS_2024_01/012203000</t>
  </si>
  <si>
    <t>Poznámka k položce:_x000d_
Jedná se zejména o náklady na zajištění:_x000d_
- dokumentace zakrývaných konstrukcí a liniových staveb geodetickým zaměřením,_x000d_
- vytyčovacích prácí k jednotlivým stavebním objektům,_x000d_
- zaměření stávajících napojení přílehlých konstrukcí k navrhovaným konstrukcím, _x000d_
- kontrolních měření prováděných stavebních prací (ověření umístění prováděných konstrukcí dle projektové dokumentace),_x000d_
- veškerých měření, které mají charakter kontrolních a upřesňujících činností,_x000d_
apod._x000d_
Veškerá geodetická zaměření budou zapisována do stavebního deníku a jejich výsledek bude předán objednateli v elektronické a papírové podobě.</t>
  </si>
  <si>
    <t>012303000</t>
  </si>
  <si>
    <t>Geodetické práce po výstavbě</t>
  </si>
  <si>
    <t>435572409</t>
  </si>
  <si>
    <t>https://podminky.urs.cz/item/CS_URS_2024_01/012303000</t>
  </si>
  <si>
    <t>Poznámka k položce:_x000d_
Jedná se zejména o náklady na zajištění:_x000d_
- dokumentace skutečného stavu geodetickým zaměřením, _x000d_
Veškerá geodetická zaměření budou zapisována do stavebního deníku a jejich výsledek bude předán objednateli v elektronické a papírové podobě.</t>
  </si>
  <si>
    <t>045203000</t>
  </si>
  <si>
    <t>Kompletační činnost</t>
  </si>
  <si>
    <t>1024</t>
  </si>
  <si>
    <t>2056183813</t>
  </si>
  <si>
    <t>https://podminky.urs.cz/item/CS_URS_2024_01/045203000</t>
  </si>
  <si>
    <t>Náklad zhotovitele na řízení a koordinaci subdodavatelů, komletační činnost jednotlivých technologických celků stavby</t>
  </si>
  <si>
    <t>030001000</t>
  </si>
  <si>
    <t>Zařízení staveniště</t>
  </si>
  <si>
    <t>243046648</t>
  </si>
  <si>
    <t>https://podminky.urs.cz/item/CS_URS_2024_01/030001000</t>
  </si>
  <si>
    <t>zřízení kompletního zařízení staveniště</t>
  </si>
  <si>
    <t>Náklady na přípravu území pro ZS včetně odstranění materiálu a konstrukcí v prostoru staveniště, na vybudování odběrných míst</t>
  </si>
  <si>
    <t>na zřízení přípojek médií, na vlastní vybudování objektů ZS, provizornich komunikací, oplocení a osvětlení pěších/dopravních koridorů apod.</t>
  </si>
  <si>
    <t>039002000</t>
  </si>
  <si>
    <t>Zrušení zařízení staveniště</t>
  </si>
  <si>
    <t>665969042</t>
  </si>
  <si>
    <t>https://podminky.urs.cz/item/CS_URS_2024_01/039002000</t>
  </si>
  <si>
    <t xml:space="preserve">Náklady na demontáž/odstranění objektů ZS a jejich odvozu a náklady na uvedení  pozemku do původního stavu včetně nákladů s tím spojených</t>
  </si>
  <si>
    <t>042503000</t>
  </si>
  <si>
    <t>Plán BOZP na staveništi</t>
  </si>
  <si>
    <t>1756577670</t>
  </si>
  <si>
    <t>https://podminky.urs.cz/item/CS_URS_2024_01/042503000</t>
  </si>
  <si>
    <t>043103000</t>
  </si>
  <si>
    <t>Zkoušky bez rozlišení</t>
  </si>
  <si>
    <t>243144620</t>
  </si>
  <si>
    <t>https://podminky.urs.cz/item/CS_URS_2024_01/043103000</t>
  </si>
  <si>
    <t xml:space="preserve">Náklady na provedení zkoušek, revizí a měření, které jsou vyžadovány v  technických normách a dalších předpisech ve vztahu k prováděným pracím,</t>
  </si>
  <si>
    <t xml:space="preserve"> dodávkám a službám a jejichž počet a druh by měl být specifikovaný v dokumentu KZP vyhotoveným zhotovitelem.</t>
  </si>
  <si>
    <t>ostatní zkoušky vyplývající z dokladové části PD a povahy díla</t>
  </si>
  <si>
    <t>049103000</t>
  </si>
  <si>
    <t>Náklady vzniklé v souvislosti s realizací stavby</t>
  </si>
  <si>
    <t>602541048</t>
  </si>
  <si>
    <t>https://podminky.urs.cz/item/CS_URS_2024_01/049103000</t>
  </si>
  <si>
    <t>Poznámka k položce:_x000d_
Jedná se zejména o náklady na zajištění:_x000d_
- vyřízení záborů, žádostí o uzavírky_x000d_
- vyřízení stanovisek dotčených orgánů ke kolaudaci_x000d_
- jednání s úřady_x000d_
- jednání s dotčenými účastníky stavebního řízení_x000d_
apod.</t>
  </si>
  <si>
    <t xml:space="preserve">Inženýrská činnost prováděná v průběhu stavebních prací vyplývající z povahy díla, a požadavků v SOD </t>
  </si>
  <si>
    <t>Jedná se zejména o náklady na zajištění:</t>
  </si>
  <si>
    <t>- vyřízení záborů, žádostí o uzavírky</t>
  </si>
  <si>
    <t>- vyřízení stanovisek dotčených orgánů ke kolaudaci</t>
  </si>
  <si>
    <t>- jednání s úřady</t>
  </si>
  <si>
    <t>- jednání s dotčenými účastníky stavebního řízení</t>
  </si>
  <si>
    <t>049203000</t>
  </si>
  <si>
    <t>Náklady stanovené zvláštními předpisy</t>
  </si>
  <si>
    <t>-251145242</t>
  </si>
  <si>
    <t>https://podminky.urs.cz/item/CS_URS_2024_01/049203000</t>
  </si>
  <si>
    <t>náklady vzniklé ostatními předpisy např. :</t>
  </si>
  <si>
    <t>- zapezpečení, označení staveniště dle aktuálního BOZP plánu</t>
  </si>
  <si>
    <t>065002000</t>
  </si>
  <si>
    <t>Mimostaveništní doprava materiálů</t>
  </si>
  <si>
    <t>2048542802</t>
  </si>
  <si>
    <t>https://podminky.urs.cz/item/CS_URS_2024_01/065002000</t>
  </si>
  <si>
    <t>OST</t>
  </si>
  <si>
    <t>Ostatní</t>
  </si>
  <si>
    <t>013294000</t>
  </si>
  <si>
    <t>Ostatní dokumentace</t>
  </si>
  <si>
    <t>-744326655</t>
  </si>
  <si>
    <t>https://podminky.urs.cz/item/CS_URS_2024_01/013294000</t>
  </si>
  <si>
    <t xml:space="preserve">Poznámka k položce:_x000d_
Náklad zhotovitele na zpracování realizační (dílenské) dokumentace. _x000d_
Soulad realizační dokumentace se zadávací dokumentací (dokumentací pro provádení stavby) musí být před vlastní realizací odsouhlasena autorským dozorem._x000d_
_x000d_
</t>
  </si>
  <si>
    <t xml:space="preserve">Náklad zhotovitele na zpracování realizační (dílenské) dokumentace. </t>
  </si>
  <si>
    <t xml:space="preserve">realizační (dílenská) dokumentace bude zpracovaná pro vybranné části PD, dle požadavků projektanta a technického dozoru </t>
  </si>
  <si>
    <t>stavebně - konstrukční část - realizační výkresy prefa/monilitických apod.</t>
  </si>
  <si>
    <t>013254000</t>
  </si>
  <si>
    <t>Dokumentace skutečného provedení stavby</t>
  </si>
  <si>
    <t>1509873313</t>
  </si>
  <si>
    <t>https://podminky.urs.cz/item/CS_URS_2024_01/013254000</t>
  </si>
  <si>
    <t>5x tištěné paré, 1x elektr. verze (dwg,pdf,doc)</t>
  </si>
  <si>
    <t>012403000</t>
  </si>
  <si>
    <t>Kartografické práce</t>
  </si>
  <si>
    <t>771997395</t>
  </si>
  <si>
    <t>https://podminky.urs.cz/item/CS_URS_2024_01/012403000</t>
  </si>
  <si>
    <t xml:space="preserve">Poznámka k položce:_x000d_
Jedná se zejména o náklady na vypracování geometrických plánů ve formě a dle požadavků KÚ pro vklad do KN._x000d_
Geometrické plány budou zpracovány:_x000d_
- pro nově vybudované objekty_x000d_
- pro nově vzniklé služebnosti (věcná břemena)_x000d_
- pro zcelení nebo rozdělení pozemků_x000d_
apod._x000d_
Geometrické plány budou předány objednateli písemně v 6-ti vyhotoveních a jednou elektronicky._x000d_
</t>
  </si>
  <si>
    <t>090001000</t>
  </si>
  <si>
    <t>Ostatní náklady</t>
  </si>
  <si>
    <t>-809666595</t>
  </si>
  <si>
    <t>https://podminky.urs.cz/item/CS_URS_2024_01/090001000</t>
  </si>
  <si>
    <t>Náklady spojené s vyhotovením, kopírováním a kompletací všech dokumentů požadovaných podle znění SOD a VOP k předání stavby objednateli</t>
  </si>
  <si>
    <t>091002000</t>
  </si>
  <si>
    <t>Ostatní náklady související s objektem</t>
  </si>
  <si>
    <t>-270175327</t>
  </si>
  <si>
    <t>https://podminky.urs.cz/item/CS_URS_2024_01/091002000</t>
  </si>
  <si>
    <t>Poznámka k položce:_x000d_
Jedná se zejména o náklady:_x000d_
- na sjednání bankovních záruk,_x000d_
- na sjednání pojištění odpovědnosti za škodu způsobenou provozní činností včetně odpovědnosti vyplývající z provádění stavebně-montážní činnosti,_x000d_
- na vypracování technologických postupů,_x000d_
- na vypracování oznámení změn a změnových listů,_x000d_
- spojené s převzetím staveniště,_x000d_
- spojené s předáním díla, _x000d_
apod.</t>
  </si>
  <si>
    <t xml:space="preserve">Ostatní náklady vyplývající ze znění SOD </t>
  </si>
  <si>
    <t>094002000</t>
  </si>
  <si>
    <t>Ostatní náklady související s výstavbou</t>
  </si>
  <si>
    <t>2097353520</t>
  </si>
  <si>
    <t>https://podminky.urs.cz/item/CS_URS_2024_01/094002000</t>
  </si>
  <si>
    <t>Plán organizace výstavby, koordinace s investorem</t>
  </si>
  <si>
    <t>034503000</t>
  </si>
  <si>
    <t>Informační tabule na staveništi</t>
  </si>
  <si>
    <t>-950021922</t>
  </si>
  <si>
    <t>https://podminky.urs.cz/item/CS_URS_2024_01/034503000</t>
  </si>
  <si>
    <t>Zpracování harmonogramu stavby včetně průběžné aktualizace, projednání s investorem</t>
  </si>
  <si>
    <t>034103000</t>
  </si>
  <si>
    <t>Oplocení staveniště</t>
  </si>
  <si>
    <t>558925798</t>
  </si>
  <si>
    <t>https://podminky.urs.cz/item/CS_URS_2024_01/034103000</t>
  </si>
  <si>
    <t xml:space="preserve">montáž, demontáž, pronájem oplocení </t>
  </si>
  <si>
    <t>VRN - Vedlejší rozpočtové náklady (4)</t>
  </si>
  <si>
    <t>VRN - Vedlejší rozpočtové náklady (5_I)</t>
  </si>
  <si>
    <t>VRN - Vedlejší rozpočtové náklady (5_II)</t>
  </si>
  <si>
    <t>VRN - Vedlejší rozpočtové náklady (7)</t>
  </si>
  <si>
    <t>NV - Nezpůsobilé výdaje</t>
  </si>
  <si>
    <t>N00 - Nezpůsobilé náklady</t>
  </si>
  <si>
    <t>N00</t>
  </si>
  <si>
    <t>Nezpůsobilé náklady</t>
  </si>
  <si>
    <t>001</t>
  </si>
  <si>
    <t>1751147277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</si>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</sst>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8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9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1" fillId="0" borderId="0" xfId="0" applyFont="1" applyAlignment="1" applyProtection="1">
      <alignment horizontal="left"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41" fillId="0" borderId="0" xfId="0" applyFont="1" applyAlignment="1" applyProtection="1">
      <alignment vertical="center" wrapText="1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83205111" TargetMode="External" /><Relationship Id="rId2" Type="http://schemas.openxmlformats.org/officeDocument/2006/relationships/hyperlink" Target="https://podminky.urs.cz/item/CS_URS_2024_01/183101113" TargetMode="External" /><Relationship Id="rId3" Type="http://schemas.openxmlformats.org/officeDocument/2006/relationships/hyperlink" Target="https://podminky.urs.cz/item/CS_URS_2024_01/184102111" TargetMode="External" /><Relationship Id="rId4" Type="http://schemas.openxmlformats.org/officeDocument/2006/relationships/hyperlink" Target="https://podminky.urs.cz/item/CS_URS_2024_01/185802114" TargetMode="External" /><Relationship Id="rId5" Type="http://schemas.openxmlformats.org/officeDocument/2006/relationships/hyperlink" Target="https://podminky.urs.cz/item/CS_URS_2024_01/184911421" TargetMode="External" /><Relationship Id="rId6" Type="http://schemas.openxmlformats.org/officeDocument/2006/relationships/hyperlink" Target="https://podminky.urs.cz/item/CS_URS_2024_01/119005131" TargetMode="External" /><Relationship Id="rId7" Type="http://schemas.openxmlformats.org/officeDocument/2006/relationships/hyperlink" Target="https://podminky.urs.cz/item/CS_URS_2024_01/183205111" TargetMode="External" /><Relationship Id="rId8" Type="http://schemas.openxmlformats.org/officeDocument/2006/relationships/hyperlink" Target="https://podminky.urs.cz/item/CS_URS_2024_01/183111113" TargetMode="External" /><Relationship Id="rId9" Type="http://schemas.openxmlformats.org/officeDocument/2006/relationships/hyperlink" Target="https://podminky.urs.cz/item/CS_URS_2024_01/183211322" TargetMode="External" /><Relationship Id="rId10" Type="http://schemas.openxmlformats.org/officeDocument/2006/relationships/hyperlink" Target="https://podminky.urs.cz/item/CS_URS_2024_01/183111113" TargetMode="External" /><Relationship Id="rId11" Type="http://schemas.openxmlformats.org/officeDocument/2006/relationships/hyperlink" Target="https://podminky.urs.cz/item/CS_URS_2024_01/183211313" TargetMode="External" /><Relationship Id="rId12" Type="http://schemas.openxmlformats.org/officeDocument/2006/relationships/hyperlink" Target="https://podminky.urs.cz/item/CS_URS_2024_01/184911421" TargetMode="External" /><Relationship Id="rId13" Type="http://schemas.openxmlformats.org/officeDocument/2006/relationships/hyperlink" Target="https://podminky.urs.cz/item/CS_URS_2024_01/998231311" TargetMode="External" /><Relationship Id="rId14" Type="http://schemas.openxmlformats.org/officeDocument/2006/relationships/hyperlink" Target="https://podminky.urs.cz/item/CS_URS_2023_02/185804514" TargetMode="External" /><Relationship Id="rId15" Type="http://schemas.openxmlformats.org/officeDocument/2006/relationships/hyperlink" Target="https://podminky.urs.cz/item/CS_URS_2023_02/184911421.1" TargetMode="External" /><Relationship Id="rId16" Type="http://schemas.openxmlformats.org/officeDocument/2006/relationships/hyperlink" Target="https://podminky.urs.cz/item/CS_URS_2024_01/185804312" TargetMode="External" /><Relationship Id="rId17" Type="http://schemas.openxmlformats.org/officeDocument/2006/relationships/hyperlink" Target="https://podminky.urs.cz/item/CS_URS_2024_01/184817114" TargetMode="External" /><Relationship Id="rId18" Type="http://schemas.openxmlformats.org/officeDocument/2006/relationships/hyperlink" Target="https://podminky.urs.cz/item/CS_URS_2024_01/185804252" TargetMode="External" /><Relationship Id="rId19" Type="http://schemas.openxmlformats.org/officeDocument/2006/relationships/hyperlink" Target="https://podminky.urs.cz/item/CS_URS_2024_01/185804511" TargetMode="External" /><Relationship Id="rId20" Type="http://schemas.openxmlformats.org/officeDocument/2006/relationships/hyperlink" Target="https://podminky.urs.cz/item/CS_URS_2023_02/184911421.1" TargetMode="External" /><Relationship Id="rId21" Type="http://schemas.openxmlformats.org/officeDocument/2006/relationships/hyperlink" Target="https://podminky.urs.cz/item/CS_URS_2024_01/185804312" TargetMode="External" /><Relationship Id="rId22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1113131" TargetMode="External" /><Relationship Id="rId2" Type="http://schemas.openxmlformats.org/officeDocument/2006/relationships/hyperlink" Target="https://podminky.urs.cz/item/CS_URS_2024_01/131151204" TargetMode="External" /><Relationship Id="rId3" Type="http://schemas.openxmlformats.org/officeDocument/2006/relationships/hyperlink" Target="https://podminky.urs.cz/item/CS_URS_2024_01/132112131" TargetMode="External" /><Relationship Id="rId4" Type="http://schemas.openxmlformats.org/officeDocument/2006/relationships/hyperlink" Target="https://podminky.urs.cz/item/CS_URS_2024_01/151101101" TargetMode="External" /><Relationship Id="rId5" Type="http://schemas.openxmlformats.org/officeDocument/2006/relationships/hyperlink" Target="https://podminky.urs.cz/item/CS_URS_2024_01/151101111" TargetMode="External" /><Relationship Id="rId6" Type="http://schemas.openxmlformats.org/officeDocument/2006/relationships/hyperlink" Target="https://podminky.urs.cz/item/CS_URS_2024_01/162751117" TargetMode="External" /><Relationship Id="rId7" Type="http://schemas.openxmlformats.org/officeDocument/2006/relationships/hyperlink" Target="https://podminky.urs.cz/item/CS_URS_2024_01/162751119" TargetMode="External" /><Relationship Id="rId8" Type="http://schemas.openxmlformats.org/officeDocument/2006/relationships/hyperlink" Target="https://podminky.urs.cz/item/CS_URS_2024_01/167151111" TargetMode="External" /><Relationship Id="rId9" Type="http://schemas.openxmlformats.org/officeDocument/2006/relationships/hyperlink" Target="https://podminky.urs.cz/item/CS_URS_2024_01/171201231" TargetMode="External" /><Relationship Id="rId10" Type="http://schemas.openxmlformats.org/officeDocument/2006/relationships/hyperlink" Target="https://podminky.urs.cz/item/CS_URS_2024_01/174151101" TargetMode="External" /><Relationship Id="rId11" Type="http://schemas.openxmlformats.org/officeDocument/2006/relationships/hyperlink" Target="https://podminky.urs.cz/item/CS_URS_2024_01/212752402" TargetMode="External" /><Relationship Id="rId12" Type="http://schemas.openxmlformats.org/officeDocument/2006/relationships/hyperlink" Target="https://podminky.urs.cz/item/CS_URS_2024_01/213141111" TargetMode="External" /><Relationship Id="rId13" Type="http://schemas.openxmlformats.org/officeDocument/2006/relationships/hyperlink" Target="https://podminky.urs.cz/item/CS_URS_2024_01/451573111" TargetMode="External" /><Relationship Id="rId14" Type="http://schemas.openxmlformats.org/officeDocument/2006/relationships/hyperlink" Target="https://podminky.urs.cz/item/CS_URS_2024_01/452112112" TargetMode="External" /><Relationship Id="rId15" Type="http://schemas.openxmlformats.org/officeDocument/2006/relationships/hyperlink" Target="https://podminky.urs.cz/item/CS_URS_2024_01/452112122" TargetMode="External" /><Relationship Id="rId16" Type="http://schemas.openxmlformats.org/officeDocument/2006/relationships/hyperlink" Target="https://podminky.urs.cz/item/CS_URS_2024_01/871350420" TargetMode="External" /><Relationship Id="rId17" Type="http://schemas.openxmlformats.org/officeDocument/2006/relationships/hyperlink" Target="https://podminky.urs.cz/item/CS_URS_2024_01/877310410" TargetMode="External" /><Relationship Id="rId18" Type="http://schemas.openxmlformats.org/officeDocument/2006/relationships/hyperlink" Target="https://podminky.urs.cz/item/CS_URS_2024_01/877310420" TargetMode="External" /><Relationship Id="rId19" Type="http://schemas.openxmlformats.org/officeDocument/2006/relationships/hyperlink" Target="https://podminky.urs.cz/item/CS_URS_2024_01/877350430" TargetMode="External" /><Relationship Id="rId20" Type="http://schemas.openxmlformats.org/officeDocument/2006/relationships/hyperlink" Target="https://podminky.urs.cz/item/CS_URS_2024_01/877350440" TargetMode="External" /><Relationship Id="rId21" Type="http://schemas.openxmlformats.org/officeDocument/2006/relationships/hyperlink" Target="https://podminky.urs.cz/item/CS_URS_2024_01/894410103" TargetMode="External" /><Relationship Id="rId22" Type="http://schemas.openxmlformats.org/officeDocument/2006/relationships/hyperlink" Target="https://podminky.urs.cz/item/CS_URS_2024_01/894410211" TargetMode="External" /><Relationship Id="rId23" Type="http://schemas.openxmlformats.org/officeDocument/2006/relationships/hyperlink" Target="https://podminky.urs.cz/item/CS_URS_2024_01/894410302" TargetMode="External" /><Relationship Id="rId24" Type="http://schemas.openxmlformats.org/officeDocument/2006/relationships/hyperlink" Target="https://podminky.urs.cz/item/CS_URS_2024_01/894812003" TargetMode="External" /><Relationship Id="rId25" Type="http://schemas.openxmlformats.org/officeDocument/2006/relationships/hyperlink" Target="https://podminky.urs.cz/item/CS_URS_2024_01/894812031" TargetMode="External" /><Relationship Id="rId26" Type="http://schemas.openxmlformats.org/officeDocument/2006/relationships/hyperlink" Target="https://podminky.urs.cz/item/CS_URS_2024_01/894812041" TargetMode="External" /><Relationship Id="rId27" Type="http://schemas.openxmlformats.org/officeDocument/2006/relationships/hyperlink" Target="https://podminky.urs.cz/item/CS_URS_2024_01/894812063" TargetMode="External" /><Relationship Id="rId28" Type="http://schemas.openxmlformats.org/officeDocument/2006/relationships/hyperlink" Target="https://podminky.urs.cz/item/CS_URS_2024_01/897172111" TargetMode="External" /><Relationship Id="rId29" Type="http://schemas.openxmlformats.org/officeDocument/2006/relationships/hyperlink" Target="https://podminky.urs.cz/item/CS_URS_2024_01/899101113" TargetMode="External" /><Relationship Id="rId30" Type="http://schemas.openxmlformats.org/officeDocument/2006/relationships/hyperlink" Target="https://podminky.urs.cz/item/CS_URS_2024_01/998271301" TargetMode="External" /><Relationship Id="rId31" Type="http://schemas.openxmlformats.org/officeDocument/2006/relationships/hyperlink" Target="https://podminky.urs.cz/item/CS_URS_2024_01/998276101" TargetMode="External" /><Relationship Id="rId32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564851111" TargetMode="External" /><Relationship Id="rId2" Type="http://schemas.openxmlformats.org/officeDocument/2006/relationships/hyperlink" Target="https://podminky.urs.cz/item/CS_URS_2023_01/564861111" TargetMode="External" /><Relationship Id="rId3" Type="http://schemas.openxmlformats.org/officeDocument/2006/relationships/hyperlink" Target="https://podminky.urs.cz/item/CS_URS_2023_01/596412212" TargetMode="External" /><Relationship Id="rId4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60010025" TargetMode="External" /><Relationship Id="rId2" Type="http://schemas.openxmlformats.org/officeDocument/2006/relationships/hyperlink" Target="https://podminky.urs.cz/item/CS_URS_2024_01/184813511" TargetMode="External" /><Relationship Id="rId3" Type="http://schemas.openxmlformats.org/officeDocument/2006/relationships/hyperlink" Target="https://podminky.urs.cz/item/CS_URS_2024_01/111301111" TargetMode="External" /><Relationship Id="rId4" Type="http://schemas.openxmlformats.org/officeDocument/2006/relationships/hyperlink" Target="https://podminky.urs.cz/item/CS_URS_2024_01/181151311" TargetMode="External" /><Relationship Id="rId5" Type="http://schemas.openxmlformats.org/officeDocument/2006/relationships/hyperlink" Target="https://podminky.urs.cz/item/CS_URS_2024_01/183403114" TargetMode="External" /><Relationship Id="rId6" Type="http://schemas.openxmlformats.org/officeDocument/2006/relationships/hyperlink" Target="https://podminky.urs.cz/item/CS_URS_2024_01/183403131" TargetMode="External" /><Relationship Id="rId7" Type="http://schemas.openxmlformats.org/officeDocument/2006/relationships/hyperlink" Target="https://podminky.urs.cz/item/CS_URS_2024_01/183403153" TargetMode="External" /><Relationship Id="rId8" Type="http://schemas.openxmlformats.org/officeDocument/2006/relationships/hyperlink" Target="https://podminky.urs.cz/item/CS_URS_2024_01/966071711" TargetMode="External" /><Relationship Id="rId9" Type="http://schemas.openxmlformats.org/officeDocument/2006/relationships/hyperlink" Target="https://podminky.urs.cz/item/CS_URS_2024_01/966003818" TargetMode="External" /><Relationship Id="rId10" Type="http://schemas.openxmlformats.org/officeDocument/2006/relationships/hyperlink" Target="https://podminky.urs.cz/item/CS_URS_2024_01/113107344" TargetMode="External" /><Relationship Id="rId11" Type="http://schemas.openxmlformats.org/officeDocument/2006/relationships/hyperlink" Target="https://podminky.urs.cz/item/CS_URS_2024_01/113107337" TargetMode="External" /><Relationship Id="rId12" Type="http://schemas.openxmlformats.org/officeDocument/2006/relationships/hyperlink" Target="https://podminky.urs.cz/item/CS_URS_2024_01/113107322" TargetMode="External" /><Relationship Id="rId13" Type="http://schemas.openxmlformats.org/officeDocument/2006/relationships/hyperlink" Target="https://podminky.urs.cz/item/CS_URS_2024_01/113201111" TargetMode="External" /><Relationship Id="rId14" Type="http://schemas.openxmlformats.org/officeDocument/2006/relationships/hyperlink" Target="https://podminky.urs.cz/item/CS_URS_2024_01/997221131" TargetMode="External" /><Relationship Id="rId15" Type="http://schemas.openxmlformats.org/officeDocument/2006/relationships/hyperlink" Target="https://podminky.urs.cz/item/CS_URS_2024_01/997013511" TargetMode="External" /><Relationship Id="rId16" Type="http://schemas.openxmlformats.org/officeDocument/2006/relationships/hyperlink" Target="https://podminky.urs.cz/item/CS_URS_2024_01/997013509" TargetMode="External" /><Relationship Id="rId17" Type="http://schemas.openxmlformats.org/officeDocument/2006/relationships/hyperlink" Target="https://podminky.urs.cz/item/CS_URS_2024_01/997013871" TargetMode="External" /><Relationship Id="rId18" Type="http://schemas.openxmlformats.org/officeDocument/2006/relationships/hyperlink" Target="https://podminky.urs.cz/item/CS_URS_2024_01/998231311" TargetMode="External" /><Relationship Id="rId19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83205111" TargetMode="External" /><Relationship Id="rId2" Type="http://schemas.openxmlformats.org/officeDocument/2006/relationships/hyperlink" Target="https://podminky.urs.cz/item/CS_URS_2024_01/119005153" TargetMode="External" /><Relationship Id="rId3" Type="http://schemas.openxmlformats.org/officeDocument/2006/relationships/hyperlink" Target="https://podminky.urs.cz/item/CS_URS_2024_01/183101113" TargetMode="External" /><Relationship Id="rId4" Type="http://schemas.openxmlformats.org/officeDocument/2006/relationships/hyperlink" Target="https://podminky.urs.cz/item/CS_URS_2024_01/184102111" TargetMode="External" /><Relationship Id="rId5" Type="http://schemas.openxmlformats.org/officeDocument/2006/relationships/hyperlink" Target="https://podminky.urs.cz/item/CS_URS_2024_01/185802114" TargetMode="External" /><Relationship Id="rId6" Type="http://schemas.openxmlformats.org/officeDocument/2006/relationships/hyperlink" Target="https://podminky.urs.cz/item/CS_URS_2024_01/184911421" TargetMode="External" /><Relationship Id="rId7" Type="http://schemas.openxmlformats.org/officeDocument/2006/relationships/hyperlink" Target="https://podminky.urs.cz/item/CS_URS_2024_01/998231311" TargetMode="External" /><Relationship Id="rId8" Type="http://schemas.openxmlformats.org/officeDocument/2006/relationships/hyperlink" Target="https://podminky.urs.cz/item/CS_URS_2023_02/184911421.1" TargetMode="External" /><Relationship Id="rId9" Type="http://schemas.openxmlformats.org/officeDocument/2006/relationships/hyperlink" Target="https://podminky.urs.cz/item/CS_URS_2023_02/185804514" TargetMode="External" /><Relationship Id="rId10" Type="http://schemas.openxmlformats.org/officeDocument/2006/relationships/hyperlink" Target="https://podminky.urs.cz/item/CS_URS_2023_02/185804311" TargetMode="External" /><Relationship Id="rId1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60010025" TargetMode="External" /><Relationship Id="rId2" Type="http://schemas.openxmlformats.org/officeDocument/2006/relationships/hyperlink" Target="https://podminky.urs.cz/item/CS_URS_2024_01/184813511" TargetMode="External" /><Relationship Id="rId3" Type="http://schemas.openxmlformats.org/officeDocument/2006/relationships/hyperlink" Target="https://podminky.urs.cz/item/CS_URS_2024_01/111301111" TargetMode="External" /><Relationship Id="rId4" Type="http://schemas.openxmlformats.org/officeDocument/2006/relationships/hyperlink" Target="https://podminky.urs.cz/item/CS_URS_2024_01/121151104" TargetMode="External" /><Relationship Id="rId5" Type="http://schemas.openxmlformats.org/officeDocument/2006/relationships/hyperlink" Target="https://podminky.urs.cz/item/CS_URS_2024_01/162351103" TargetMode="External" /><Relationship Id="rId6" Type="http://schemas.openxmlformats.org/officeDocument/2006/relationships/hyperlink" Target="https://podminky.urs.cz/item/CS_URS_2024_01/181151311" TargetMode="External" /><Relationship Id="rId7" Type="http://schemas.openxmlformats.org/officeDocument/2006/relationships/hyperlink" Target="https://podminky.urs.cz/item/CS_URS_2024_01/174111121" TargetMode="External" /><Relationship Id="rId8" Type="http://schemas.openxmlformats.org/officeDocument/2006/relationships/hyperlink" Target="https://podminky.urs.cz/item/CS_URS_2024_01/174111111" TargetMode="External" /><Relationship Id="rId9" Type="http://schemas.openxmlformats.org/officeDocument/2006/relationships/hyperlink" Target="https://podminky.urs.cz/item/CS_URS_2024_01/183403114" TargetMode="External" /><Relationship Id="rId10" Type="http://schemas.openxmlformats.org/officeDocument/2006/relationships/hyperlink" Target="https://podminky.urs.cz/item/CS_URS_2024_01/183403131" TargetMode="External" /><Relationship Id="rId11" Type="http://schemas.openxmlformats.org/officeDocument/2006/relationships/hyperlink" Target="https://podminky.urs.cz/item/CS_URS_2024_01/183403153" TargetMode="External" /><Relationship Id="rId12" Type="http://schemas.openxmlformats.org/officeDocument/2006/relationships/hyperlink" Target="https://podminky.urs.cz/item/CS_URS_2024_01/167151111" TargetMode="External" /><Relationship Id="rId13" Type="http://schemas.openxmlformats.org/officeDocument/2006/relationships/hyperlink" Target="https://podminky.urs.cz/item/CS_URS_2024_01/162751117" TargetMode="External" /><Relationship Id="rId14" Type="http://schemas.openxmlformats.org/officeDocument/2006/relationships/hyperlink" Target="https://podminky.urs.cz/item/CS_URS_2024_01/171251201" TargetMode="External" /><Relationship Id="rId15" Type="http://schemas.openxmlformats.org/officeDocument/2006/relationships/hyperlink" Target="https://podminky.urs.cz/item/CS_URS_2024_01/171201231" TargetMode="External" /><Relationship Id="rId16" Type="http://schemas.openxmlformats.org/officeDocument/2006/relationships/hyperlink" Target="https://podminky.urs.cz/item/CS_URS_2024_01/111212211" TargetMode="External" /><Relationship Id="rId17" Type="http://schemas.openxmlformats.org/officeDocument/2006/relationships/hyperlink" Target="https://podminky.urs.cz/item/CS_URS_2024_01/112101101" TargetMode="External" /><Relationship Id="rId18" Type="http://schemas.openxmlformats.org/officeDocument/2006/relationships/hyperlink" Target="https://podminky.urs.cz/item/CS_URS_2024_01/112101102" TargetMode="External" /><Relationship Id="rId19" Type="http://schemas.openxmlformats.org/officeDocument/2006/relationships/hyperlink" Target="https://podminky.urs.cz/item/CS_URS_2024_01/112101121" TargetMode="External" /><Relationship Id="rId20" Type="http://schemas.openxmlformats.org/officeDocument/2006/relationships/hyperlink" Target="https://podminky.urs.cz/item/CS_URS_2024_01/112101122" TargetMode="External" /><Relationship Id="rId21" Type="http://schemas.openxmlformats.org/officeDocument/2006/relationships/hyperlink" Target="https://podminky.urs.cz/item/CS_URS_2024_01/112251101" TargetMode="External" /><Relationship Id="rId22" Type="http://schemas.openxmlformats.org/officeDocument/2006/relationships/hyperlink" Target="https://podminky.urs.cz/item/CS_URS_2024_01/112251102" TargetMode="External" /><Relationship Id="rId23" Type="http://schemas.openxmlformats.org/officeDocument/2006/relationships/hyperlink" Target="https://podminky.urs.cz/item/CS_URS_2024_01/162201401" TargetMode="External" /><Relationship Id="rId24" Type="http://schemas.openxmlformats.org/officeDocument/2006/relationships/hyperlink" Target="https://podminky.urs.cz/item/CS_URS_2024_01/162201405" TargetMode="External" /><Relationship Id="rId25" Type="http://schemas.openxmlformats.org/officeDocument/2006/relationships/hyperlink" Target="https://podminky.urs.cz/item/CS_URS_2024_01/162201406" TargetMode="External" /><Relationship Id="rId26" Type="http://schemas.openxmlformats.org/officeDocument/2006/relationships/hyperlink" Target="https://podminky.urs.cz/item/CS_URS_2024_01/966001211" TargetMode="External" /><Relationship Id="rId27" Type="http://schemas.openxmlformats.org/officeDocument/2006/relationships/hyperlink" Target="https://podminky.urs.cz/item/CS_URS_2024_01/966001311" TargetMode="External" /><Relationship Id="rId28" Type="http://schemas.openxmlformats.org/officeDocument/2006/relationships/hyperlink" Target="https://podminky.urs.cz/item/CS_URS_2024_01/997221131" TargetMode="External" /><Relationship Id="rId29" Type="http://schemas.openxmlformats.org/officeDocument/2006/relationships/hyperlink" Target="https://podminky.urs.cz/item/CS_URS_2024_01/997013511" TargetMode="External" /><Relationship Id="rId30" Type="http://schemas.openxmlformats.org/officeDocument/2006/relationships/hyperlink" Target="https://podminky.urs.cz/item/CS_URS_2024_01/997013509" TargetMode="External" /><Relationship Id="rId31" Type="http://schemas.openxmlformats.org/officeDocument/2006/relationships/hyperlink" Target="https://podminky.urs.cz/item/CS_URS_2024_01/997013871" TargetMode="External" /><Relationship Id="rId32" Type="http://schemas.openxmlformats.org/officeDocument/2006/relationships/hyperlink" Target="https://podminky.urs.cz/item/CS_URS_2024_01/998231311" TargetMode="External" /><Relationship Id="rId33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9005153" TargetMode="External" /><Relationship Id="rId2" Type="http://schemas.openxmlformats.org/officeDocument/2006/relationships/hyperlink" Target="https://podminky.urs.cz/item/CS_URS_2024_01/183111213" TargetMode="External" /><Relationship Id="rId3" Type="http://schemas.openxmlformats.org/officeDocument/2006/relationships/hyperlink" Target="https://podminky.urs.cz/item/CS_URS_2024_01/184102115" TargetMode="External" /><Relationship Id="rId4" Type="http://schemas.openxmlformats.org/officeDocument/2006/relationships/hyperlink" Target="https://podminky.urs.cz/item/CS_URS_2024_01/184852321" TargetMode="External" /><Relationship Id="rId5" Type="http://schemas.openxmlformats.org/officeDocument/2006/relationships/hyperlink" Target="https://podminky.urs.cz/item/CS_URS_2024_01/185802114" TargetMode="External" /><Relationship Id="rId6" Type="http://schemas.openxmlformats.org/officeDocument/2006/relationships/hyperlink" Target="https://podminky.urs.cz/item/CS_URS_2024_01/184215413" TargetMode="External" /><Relationship Id="rId7" Type="http://schemas.openxmlformats.org/officeDocument/2006/relationships/hyperlink" Target="https://podminky.urs.cz/item/CS_URS_2024_01/184215133" TargetMode="External" /><Relationship Id="rId8" Type="http://schemas.openxmlformats.org/officeDocument/2006/relationships/hyperlink" Target="https://podminky.urs.cz/item/CS_URS_2024_01/184501141" TargetMode="External" /><Relationship Id="rId9" Type="http://schemas.openxmlformats.org/officeDocument/2006/relationships/hyperlink" Target="https://podminky.urs.cz/item/CS_URS_2024_01/184911421" TargetMode="External" /><Relationship Id="rId10" Type="http://schemas.openxmlformats.org/officeDocument/2006/relationships/hyperlink" Target="https://podminky.urs.cz/item/CS_URS_2024_01/183205111" TargetMode="External" /><Relationship Id="rId11" Type="http://schemas.openxmlformats.org/officeDocument/2006/relationships/hyperlink" Target="https://podminky.urs.cz/item/CS_URS_2024_01/119005121" TargetMode="External" /><Relationship Id="rId12" Type="http://schemas.openxmlformats.org/officeDocument/2006/relationships/hyperlink" Target="https://podminky.urs.cz/item/CS_URS_2024_01/183101113" TargetMode="External" /><Relationship Id="rId13" Type="http://schemas.openxmlformats.org/officeDocument/2006/relationships/hyperlink" Target="https://podminky.urs.cz/item/CS_URS_2024_01/184102111" TargetMode="External" /><Relationship Id="rId14" Type="http://schemas.openxmlformats.org/officeDocument/2006/relationships/hyperlink" Target="https://podminky.urs.cz/item/CS_URS_2024_01/185802114" TargetMode="External" /><Relationship Id="rId15" Type="http://schemas.openxmlformats.org/officeDocument/2006/relationships/hyperlink" Target="https://podminky.urs.cz/item/CS_URS_2024_01/184911421" TargetMode="External" /><Relationship Id="rId16" Type="http://schemas.openxmlformats.org/officeDocument/2006/relationships/hyperlink" Target="https://podminky.urs.cz/item/CS_URS_2024_01/119005131" TargetMode="External" /><Relationship Id="rId17" Type="http://schemas.openxmlformats.org/officeDocument/2006/relationships/hyperlink" Target="https://podminky.urs.cz/item/CS_URS_2024_01/183205111" TargetMode="External" /><Relationship Id="rId18" Type="http://schemas.openxmlformats.org/officeDocument/2006/relationships/hyperlink" Target="https://podminky.urs.cz/item/CS_URS_2024_01/183111113" TargetMode="External" /><Relationship Id="rId19" Type="http://schemas.openxmlformats.org/officeDocument/2006/relationships/hyperlink" Target="https://podminky.urs.cz/item/CS_URS_2024_01/183211322" TargetMode="External" /><Relationship Id="rId20" Type="http://schemas.openxmlformats.org/officeDocument/2006/relationships/hyperlink" Target="https://podminky.urs.cz/item/CS_URS_2024_01/183111113" TargetMode="External" /><Relationship Id="rId21" Type="http://schemas.openxmlformats.org/officeDocument/2006/relationships/hyperlink" Target="https://podminky.urs.cz/item/CS_URS_2024_01/183211313" TargetMode="External" /><Relationship Id="rId22" Type="http://schemas.openxmlformats.org/officeDocument/2006/relationships/hyperlink" Target="https://podminky.urs.cz/item/CS_URS_2024_01/184911421" TargetMode="External" /><Relationship Id="rId23" Type="http://schemas.openxmlformats.org/officeDocument/2006/relationships/hyperlink" Target="https://podminky.urs.cz/item/CS_URS_2024_01/998231311" TargetMode="External" /><Relationship Id="rId24" Type="http://schemas.openxmlformats.org/officeDocument/2006/relationships/hyperlink" Target="https://podminky.urs.cz/item/CS_URS_2024_01/184852322" TargetMode="External" /><Relationship Id="rId25" Type="http://schemas.openxmlformats.org/officeDocument/2006/relationships/hyperlink" Target="https://podminky.urs.cz/item/CS_URS_2024_01/184801121" TargetMode="External" /><Relationship Id="rId26" Type="http://schemas.openxmlformats.org/officeDocument/2006/relationships/hyperlink" Target="https://podminky.urs.cz/item/CS_URS_2023_02/184503121" TargetMode="External" /><Relationship Id="rId27" Type="http://schemas.openxmlformats.org/officeDocument/2006/relationships/hyperlink" Target="https://podminky.urs.cz/item/CS_URS_2023_02/184911421.1" TargetMode="External" /><Relationship Id="rId28" Type="http://schemas.openxmlformats.org/officeDocument/2006/relationships/hyperlink" Target="https://podminky.urs.cz/item/CS_URS_2023_02/185804311" TargetMode="External" /><Relationship Id="rId29" Type="http://schemas.openxmlformats.org/officeDocument/2006/relationships/hyperlink" Target="https://podminky.urs.cz/item/CS_URS_2023_02/185804514" TargetMode="External" /><Relationship Id="rId30" Type="http://schemas.openxmlformats.org/officeDocument/2006/relationships/hyperlink" Target="https://podminky.urs.cz/item/CS_URS_2023_02/184911421.1" TargetMode="External" /><Relationship Id="rId31" Type="http://schemas.openxmlformats.org/officeDocument/2006/relationships/hyperlink" Target="https://podminky.urs.cz/item/CS_URS_2024_01/185804312" TargetMode="External" /><Relationship Id="rId32" Type="http://schemas.openxmlformats.org/officeDocument/2006/relationships/hyperlink" Target="https://podminky.urs.cz/item/CS_URS_2024_01/184817114" TargetMode="External" /><Relationship Id="rId33" Type="http://schemas.openxmlformats.org/officeDocument/2006/relationships/hyperlink" Target="https://podminky.urs.cz/item/CS_URS_2024_01/185804252" TargetMode="External" /><Relationship Id="rId34" Type="http://schemas.openxmlformats.org/officeDocument/2006/relationships/hyperlink" Target="https://podminky.urs.cz/item/CS_URS_2024_01/185804511" TargetMode="External" /><Relationship Id="rId35" Type="http://schemas.openxmlformats.org/officeDocument/2006/relationships/hyperlink" Target="https://podminky.urs.cz/item/CS_URS_2023_02/184911421.1" TargetMode="External" /><Relationship Id="rId36" Type="http://schemas.openxmlformats.org/officeDocument/2006/relationships/hyperlink" Target="https://podminky.urs.cz/item/CS_URS_2024_01/185804312" TargetMode="External" /><Relationship Id="rId37" Type="http://schemas.openxmlformats.org/officeDocument/2006/relationships/hyperlink" Target="https://podminky.urs.cz/item/CS_URS_2024_01/181411131" TargetMode="External" /><Relationship Id="rId38" Type="http://schemas.openxmlformats.org/officeDocument/2006/relationships/hyperlink" Target="https://podminky.urs.cz/item/CS_URS_2024_01/185804312" TargetMode="External" /><Relationship Id="rId39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1151204" TargetMode="External" /><Relationship Id="rId2" Type="http://schemas.openxmlformats.org/officeDocument/2006/relationships/hyperlink" Target="https://podminky.urs.cz/item/CS_URS_2024_01/132112131" TargetMode="External" /><Relationship Id="rId3" Type="http://schemas.openxmlformats.org/officeDocument/2006/relationships/hyperlink" Target="https://podminky.urs.cz/item/CS_URS_2024_01/132112221" TargetMode="External" /><Relationship Id="rId4" Type="http://schemas.openxmlformats.org/officeDocument/2006/relationships/hyperlink" Target="https://podminky.urs.cz/item/CS_URS_2024_01/151101102" TargetMode="External" /><Relationship Id="rId5" Type="http://schemas.openxmlformats.org/officeDocument/2006/relationships/hyperlink" Target="https://podminky.urs.cz/item/CS_URS_2024_01/151101112" TargetMode="External" /><Relationship Id="rId6" Type="http://schemas.openxmlformats.org/officeDocument/2006/relationships/hyperlink" Target="https://podminky.urs.cz/item/CS_URS_2024_01/151101201" TargetMode="External" /><Relationship Id="rId7" Type="http://schemas.openxmlformats.org/officeDocument/2006/relationships/hyperlink" Target="https://podminky.urs.cz/item/CS_URS_2024_01/151101211" TargetMode="External" /><Relationship Id="rId8" Type="http://schemas.openxmlformats.org/officeDocument/2006/relationships/hyperlink" Target="https://podminky.urs.cz/item/CS_URS_2024_01/162751117" TargetMode="External" /><Relationship Id="rId9" Type="http://schemas.openxmlformats.org/officeDocument/2006/relationships/hyperlink" Target="https://podminky.urs.cz/item/CS_URS_2024_01/162751119" TargetMode="External" /><Relationship Id="rId10" Type="http://schemas.openxmlformats.org/officeDocument/2006/relationships/hyperlink" Target="https://podminky.urs.cz/item/CS_URS_2024_01/167151111" TargetMode="External" /><Relationship Id="rId11" Type="http://schemas.openxmlformats.org/officeDocument/2006/relationships/hyperlink" Target="https://podminky.urs.cz/item/CS_URS_2024_01/171201231" TargetMode="External" /><Relationship Id="rId12" Type="http://schemas.openxmlformats.org/officeDocument/2006/relationships/hyperlink" Target="https://podminky.urs.cz/item/CS_URS_2024_01/174151101" TargetMode="External" /><Relationship Id="rId13" Type="http://schemas.openxmlformats.org/officeDocument/2006/relationships/hyperlink" Target="https://podminky.urs.cz/item/CS_URS_2024_01/212752132" TargetMode="External" /><Relationship Id="rId14" Type="http://schemas.openxmlformats.org/officeDocument/2006/relationships/hyperlink" Target="https://podminky.urs.cz/item/CS_URS_2024_01/212752402" TargetMode="External" /><Relationship Id="rId15" Type="http://schemas.openxmlformats.org/officeDocument/2006/relationships/hyperlink" Target="https://podminky.urs.cz/item/CS_URS_2024_01/213141111" TargetMode="External" /><Relationship Id="rId16" Type="http://schemas.openxmlformats.org/officeDocument/2006/relationships/hyperlink" Target="https://podminky.urs.cz/item/CS_URS_2024_01/271532212" TargetMode="External" /><Relationship Id="rId17" Type="http://schemas.openxmlformats.org/officeDocument/2006/relationships/hyperlink" Target="https://podminky.urs.cz/item/CS_URS_2024_01/386110103" TargetMode="External" /><Relationship Id="rId18" Type="http://schemas.openxmlformats.org/officeDocument/2006/relationships/hyperlink" Target="https://podminky.urs.cz/item/CS_URS_2024_01/451573111" TargetMode="External" /><Relationship Id="rId19" Type="http://schemas.openxmlformats.org/officeDocument/2006/relationships/hyperlink" Target="https://podminky.urs.cz/item/CS_URS_2024_01/452112112" TargetMode="External" /><Relationship Id="rId20" Type="http://schemas.openxmlformats.org/officeDocument/2006/relationships/hyperlink" Target="https://podminky.urs.cz/item/CS_URS_2024_01/452112122" TargetMode="External" /><Relationship Id="rId21" Type="http://schemas.openxmlformats.org/officeDocument/2006/relationships/hyperlink" Target="https://podminky.urs.cz/item/CS_URS_2024_01/871350420" TargetMode="External" /><Relationship Id="rId22" Type="http://schemas.openxmlformats.org/officeDocument/2006/relationships/hyperlink" Target="https://podminky.urs.cz/item/CS_URS_2024_01/877310410" TargetMode="External" /><Relationship Id="rId23" Type="http://schemas.openxmlformats.org/officeDocument/2006/relationships/hyperlink" Target="https://podminky.urs.cz/item/CS_URS_2024_01/877310420" TargetMode="External" /><Relationship Id="rId24" Type="http://schemas.openxmlformats.org/officeDocument/2006/relationships/hyperlink" Target="https://podminky.urs.cz/item/CS_URS_2024_01/877350420" TargetMode="External" /><Relationship Id="rId25" Type="http://schemas.openxmlformats.org/officeDocument/2006/relationships/hyperlink" Target="https://podminky.urs.cz/item/CS_URS_2024_01/877350430" TargetMode="External" /><Relationship Id="rId26" Type="http://schemas.openxmlformats.org/officeDocument/2006/relationships/hyperlink" Target="https://podminky.urs.cz/item/CS_URS_2024_01/877350440" TargetMode="External" /><Relationship Id="rId27" Type="http://schemas.openxmlformats.org/officeDocument/2006/relationships/hyperlink" Target="https://podminky.urs.cz/item/CS_URS_2024_01/894410101" TargetMode="External" /><Relationship Id="rId28" Type="http://schemas.openxmlformats.org/officeDocument/2006/relationships/hyperlink" Target="https://podminky.urs.cz/item/CS_URS_2024_01/894410103" TargetMode="External" /><Relationship Id="rId29" Type="http://schemas.openxmlformats.org/officeDocument/2006/relationships/hyperlink" Target="https://podminky.urs.cz/item/CS_URS_2024_01/894410211" TargetMode="External" /><Relationship Id="rId30" Type="http://schemas.openxmlformats.org/officeDocument/2006/relationships/hyperlink" Target="https://podminky.urs.cz/item/CS_URS_2024_01/894410213" TargetMode="External" /><Relationship Id="rId31" Type="http://schemas.openxmlformats.org/officeDocument/2006/relationships/hyperlink" Target="https://podminky.urs.cz/item/CS_URS_2024_01/894410302" TargetMode="External" /><Relationship Id="rId32" Type="http://schemas.openxmlformats.org/officeDocument/2006/relationships/hyperlink" Target="https://podminky.urs.cz/item/CS_URS_2024_01/894812003" TargetMode="External" /><Relationship Id="rId33" Type="http://schemas.openxmlformats.org/officeDocument/2006/relationships/hyperlink" Target="https://podminky.urs.cz/item/CS_URS_2024_01/894812032" TargetMode="External" /><Relationship Id="rId34" Type="http://schemas.openxmlformats.org/officeDocument/2006/relationships/hyperlink" Target="https://podminky.urs.cz/item/CS_URS_2024_01/894812041" TargetMode="External" /><Relationship Id="rId35" Type="http://schemas.openxmlformats.org/officeDocument/2006/relationships/hyperlink" Target="https://podminky.urs.cz/item/CS_URS_2024_01/894812063" TargetMode="External" /><Relationship Id="rId36" Type="http://schemas.openxmlformats.org/officeDocument/2006/relationships/hyperlink" Target="https://podminky.urs.cz/item/CS_URS_2024_01/897171112" TargetMode="External" /><Relationship Id="rId37" Type="http://schemas.openxmlformats.org/officeDocument/2006/relationships/hyperlink" Target="https://podminky.urs.cz/item/CS_URS_2024_01/899101113" TargetMode="External" /><Relationship Id="rId38" Type="http://schemas.openxmlformats.org/officeDocument/2006/relationships/hyperlink" Target="https://podminky.urs.cz/item/CS_URS_2024_01/998271301" TargetMode="External" /><Relationship Id="rId39" Type="http://schemas.openxmlformats.org/officeDocument/2006/relationships/hyperlink" Target="https://podminky.urs.cz/item/CS_URS_2024_01/998276101" TargetMode="External" /><Relationship Id="rId40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564851111" TargetMode="External" /><Relationship Id="rId2" Type="http://schemas.openxmlformats.org/officeDocument/2006/relationships/hyperlink" Target="https://podminky.urs.cz/item/CS_URS_2023_01/564861111" TargetMode="External" /><Relationship Id="rId3" Type="http://schemas.openxmlformats.org/officeDocument/2006/relationships/hyperlink" Target="https://podminky.urs.cz/item/CS_URS_2023_01/596412213" TargetMode="External" /><Relationship Id="rId4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122251103" TargetMode="External" /><Relationship Id="rId2" Type="http://schemas.openxmlformats.org/officeDocument/2006/relationships/hyperlink" Target="https://podminky.urs.cz/item/CS_URS_2023_01/122151104" TargetMode="External" /><Relationship Id="rId3" Type="http://schemas.openxmlformats.org/officeDocument/2006/relationships/hyperlink" Target="https://podminky.urs.cz/item/CS_URS_2023_01/564971315" TargetMode="External" /><Relationship Id="rId4" Type="http://schemas.openxmlformats.org/officeDocument/2006/relationships/hyperlink" Target="https://podminky.urs.cz/item/CS_URS_2023_01/212752102" TargetMode="External" /><Relationship Id="rId5" Type="http://schemas.openxmlformats.org/officeDocument/2006/relationships/hyperlink" Target="https://podminky.urs.cz/item/CS_URS_2023_01/212752101" TargetMode="External" /><Relationship Id="rId6" Type="http://schemas.openxmlformats.org/officeDocument/2006/relationships/hyperlink" Target="https://podminky.urs.cz/item/CS_URS_2023_01/564861111" TargetMode="External" /><Relationship Id="rId7" Type="http://schemas.openxmlformats.org/officeDocument/2006/relationships/hyperlink" Target="https://podminky.urs.cz/item/CS_URS_2023_01/594111112" TargetMode="External" /><Relationship Id="rId8" Type="http://schemas.openxmlformats.org/officeDocument/2006/relationships/hyperlink" Target="https://podminky.urs.cz/item/CS_URS_2023_01/567132113" TargetMode="External" /><Relationship Id="rId9" Type="http://schemas.openxmlformats.org/officeDocument/2006/relationships/hyperlink" Target="https://podminky.urs.cz/item/CS_URS_2023_01/564851011" TargetMode="External" /><Relationship Id="rId10" Type="http://schemas.openxmlformats.org/officeDocument/2006/relationships/hyperlink" Target="https://podminky.urs.cz/item/CS_URS_2023_01/916241213" TargetMode="External" /><Relationship Id="rId1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60010025" TargetMode="External" /><Relationship Id="rId2" Type="http://schemas.openxmlformats.org/officeDocument/2006/relationships/hyperlink" Target="https://podminky.urs.cz/item/CS_URS_2024_01/184813511" TargetMode="External" /><Relationship Id="rId3" Type="http://schemas.openxmlformats.org/officeDocument/2006/relationships/hyperlink" Target="https://podminky.urs.cz/item/CS_URS_2024_01/111301111" TargetMode="External" /><Relationship Id="rId4" Type="http://schemas.openxmlformats.org/officeDocument/2006/relationships/hyperlink" Target="https://podminky.urs.cz/item/CS_URS_2024_01/121151104" TargetMode="External" /><Relationship Id="rId5" Type="http://schemas.openxmlformats.org/officeDocument/2006/relationships/hyperlink" Target="https://podminky.urs.cz/item/CS_URS_2024_01/162351103" TargetMode="External" /><Relationship Id="rId6" Type="http://schemas.openxmlformats.org/officeDocument/2006/relationships/hyperlink" Target="https://podminky.urs.cz/item/CS_URS_2024_01/181151311" TargetMode="External" /><Relationship Id="rId7" Type="http://schemas.openxmlformats.org/officeDocument/2006/relationships/hyperlink" Target="https://podminky.urs.cz/item/CS_URS_2024_01/174111121" TargetMode="External" /><Relationship Id="rId8" Type="http://schemas.openxmlformats.org/officeDocument/2006/relationships/hyperlink" Target="https://podminky.urs.cz/item/CS_URS_2024_01/174111111" TargetMode="External" /><Relationship Id="rId9" Type="http://schemas.openxmlformats.org/officeDocument/2006/relationships/hyperlink" Target="https://podminky.urs.cz/item/CS_URS_2024_01/183403114" TargetMode="External" /><Relationship Id="rId10" Type="http://schemas.openxmlformats.org/officeDocument/2006/relationships/hyperlink" Target="https://podminky.urs.cz/item/CS_URS_2024_01/183403131" TargetMode="External" /><Relationship Id="rId11" Type="http://schemas.openxmlformats.org/officeDocument/2006/relationships/hyperlink" Target="https://podminky.urs.cz/item/CS_URS_2024_01/183403153" TargetMode="External" /><Relationship Id="rId12" Type="http://schemas.openxmlformats.org/officeDocument/2006/relationships/hyperlink" Target="https://podminky.urs.cz/item/CS_URS_2024_01/167151111" TargetMode="External" /><Relationship Id="rId13" Type="http://schemas.openxmlformats.org/officeDocument/2006/relationships/hyperlink" Target="https://podminky.urs.cz/item/CS_URS_2024_01/162751117" TargetMode="External" /><Relationship Id="rId14" Type="http://schemas.openxmlformats.org/officeDocument/2006/relationships/hyperlink" Target="https://podminky.urs.cz/item/CS_URS_2024_01/171251201" TargetMode="External" /><Relationship Id="rId15" Type="http://schemas.openxmlformats.org/officeDocument/2006/relationships/hyperlink" Target="https://podminky.urs.cz/item/CS_URS_2024_01/171201231" TargetMode="External" /><Relationship Id="rId16" Type="http://schemas.openxmlformats.org/officeDocument/2006/relationships/hyperlink" Target="https://podminky.urs.cz/item/CS_URS_2024_01/111212211" TargetMode="External" /><Relationship Id="rId17" Type="http://schemas.openxmlformats.org/officeDocument/2006/relationships/hyperlink" Target="https://podminky.urs.cz/item/CS_URS_2024_01/112101101" TargetMode="External" /><Relationship Id="rId18" Type="http://schemas.openxmlformats.org/officeDocument/2006/relationships/hyperlink" Target="https://podminky.urs.cz/item/CS_URS_2024_01/112101121" TargetMode="External" /><Relationship Id="rId19" Type="http://schemas.openxmlformats.org/officeDocument/2006/relationships/hyperlink" Target="https://podminky.urs.cz/item/CS_URS_2024_01/112101122" TargetMode="External" /><Relationship Id="rId20" Type="http://schemas.openxmlformats.org/officeDocument/2006/relationships/hyperlink" Target="https://podminky.urs.cz/item/CS_URS_2024_01/112251101" TargetMode="External" /><Relationship Id="rId21" Type="http://schemas.openxmlformats.org/officeDocument/2006/relationships/hyperlink" Target="https://podminky.urs.cz/item/CS_URS_2024_01/112251102" TargetMode="External" /><Relationship Id="rId22" Type="http://schemas.openxmlformats.org/officeDocument/2006/relationships/hyperlink" Target="https://podminky.urs.cz/item/CS_URS_2024_01/184852322" TargetMode="External" /><Relationship Id="rId23" Type="http://schemas.openxmlformats.org/officeDocument/2006/relationships/hyperlink" Target="https://podminky.urs.cz/item/CS_URS_2024_01/184852238" TargetMode="External" /><Relationship Id="rId24" Type="http://schemas.openxmlformats.org/officeDocument/2006/relationships/hyperlink" Target="https://podminky.urs.cz/item/CS_URS_2024_01/184852237" TargetMode="External" /><Relationship Id="rId25" Type="http://schemas.openxmlformats.org/officeDocument/2006/relationships/hyperlink" Target="https://podminky.urs.cz/item/CS_URS_2024_01/162201401" TargetMode="External" /><Relationship Id="rId26" Type="http://schemas.openxmlformats.org/officeDocument/2006/relationships/hyperlink" Target="https://podminky.urs.cz/item/CS_URS_2024_01/162201405" TargetMode="External" /><Relationship Id="rId27" Type="http://schemas.openxmlformats.org/officeDocument/2006/relationships/hyperlink" Target="https://podminky.urs.cz/item/CS_URS_2024_01/162201406" TargetMode="External" /><Relationship Id="rId28" Type="http://schemas.openxmlformats.org/officeDocument/2006/relationships/hyperlink" Target="https://podminky.urs.cz/item/CS_URS_2024_01/998231311" TargetMode="External" /><Relationship Id="rId29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41110311" TargetMode="External" /><Relationship Id="rId2" Type="http://schemas.openxmlformats.org/officeDocument/2006/relationships/hyperlink" Target="https://podminky.urs.cz/item/CS_URS_2024_01/741122122" TargetMode="External" /><Relationship Id="rId3" Type="http://schemas.openxmlformats.org/officeDocument/2006/relationships/hyperlink" Target="https://podminky.urs.cz/item/CS_URS_2024_01/741210001" TargetMode="External" /><Relationship Id="rId4" Type="http://schemas.openxmlformats.org/officeDocument/2006/relationships/hyperlink" Target="https://podminky.urs.cz/item/CS_URS_2024_01/460161172" TargetMode="External" /><Relationship Id="rId5" Type="http://schemas.openxmlformats.org/officeDocument/2006/relationships/hyperlink" Target="https://podminky.urs.cz/item/CS_URS_2024_01/460661511" TargetMode="External" /><Relationship Id="rId6" Type="http://schemas.openxmlformats.org/officeDocument/2006/relationships/hyperlink" Target="https://podminky.urs.cz/item/CS_URS_2024_01/460431182" TargetMode="External" /><Relationship Id="rId7" Type="http://schemas.openxmlformats.org/officeDocument/2006/relationships/hyperlink" Target="https://podminky.urs.cz/item/CS_URS_2024_01/460481122" TargetMode="External" /><Relationship Id="rId8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2151103" TargetMode="External" /><Relationship Id="rId2" Type="http://schemas.openxmlformats.org/officeDocument/2006/relationships/hyperlink" Target="https://podminky.urs.cz/item/CS_URS_2024_01/167151101" TargetMode="External" /><Relationship Id="rId3" Type="http://schemas.openxmlformats.org/officeDocument/2006/relationships/hyperlink" Target="https://podminky.urs.cz/item/CS_URS_2024_01/174151101" TargetMode="External" /><Relationship Id="rId4" Type="http://schemas.openxmlformats.org/officeDocument/2006/relationships/hyperlink" Target="https://podminky.urs.cz/item/CS_URS_2024_01/162251102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71251201" TargetMode="External" /><Relationship Id="rId7" Type="http://schemas.openxmlformats.org/officeDocument/2006/relationships/hyperlink" Target="https://podminky.urs.cz/item/CS_URS_2024_01/171201231" TargetMode="External" /><Relationship Id="rId8" Type="http://schemas.openxmlformats.org/officeDocument/2006/relationships/hyperlink" Target="https://podminky.urs.cz/item/CS_URS_2024_01/271532211" TargetMode="External" /><Relationship Id="rId9" Type="http://schemas.openxmlformats.org/officeDocument/2006/relationships/hyperlink" Target="https://podminky.urs.cz/item/CS_URS_2024_01/273313611" TargetMode="External" /><Relationship Id="rId10" Type="http://schemas.openxmlformats.org/officeDocument/2006/relationships/hyperlink" Target="https://podminky.urs.cz/item/CS_URS_2024_01/274123903" TargetMode="External" /><Relationship Id="rId11" Type="http://schemas.openxmlformats.org/officeDocument/2006/relationships/hyperlink" Target="https://podminky.urs.cz/item/CS_URS_2024_01/764021407" TargetMode="External" /><Relationship Id="rId12" Type="http://schemas.openxmlformats.org/officeDocument/2006/relationships/hyperlink" Target="https://podminky.urs.cz/item/CS_URS_2024_01/998152111" TargetMode="External" /><Relationship Id="rId13" Type="http://schemas.openxmlformats.org/officeDocument/2006/relationships/hyperlink" Target="https://podminky.urs.cz/item/CS_URS_2024_01/998152197" TargetMode="External" /><Relationship Id="rId14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122251103" TargetMode="External" /><Relationship Id="rId2" Type="http://schemas.openxmlformats.org/officeDocument/2006/relationships/hyperlink" Target="https://podminky.urs.cz/item/CS_URS_2023_01/113201112" TargetMode="External" /><Relationship Id="rId3" Type="http://schemas.openxmlformats.org/officeDocument/2006/relationships/hyperlink" Target="https://podminky.urs.cz/item/CS_URS_2023_01/113154324" TargetMode="External" /><Relationship Id="rId4" Type="http://schemas.openxmlformats.org/officeDocument/2006/relationships/hyperlink" Target="https://podminky.urs.cz/item/CS_URS_2023_01/113107213" TargetMode="External" /><Relationship Id="rId5" Type="http://schemas.openxmlformats.org/officeDocument/2006/relationships/hyperlink" Target="https://podminky.urs.cz/item/CS_URS_2023_01/122151104" TargetMode="External" /><Relationship Id="rId6" Type="http://schemas.openxmlformats.org/officeDocument/2006/relationships/hyperlink" Target="https://podminky.urs.cz/item/CS_URS_2023_01/564971315" TargetMode="External" /><Relationship Id="rId7" Type="http://schemas.openxmlformats.org/officeDocument/2006/relationships/hyperlink" Target="https://podminky.urs.cz/item/CS_URS_2023_01/564861114" TargetMode="External" /><Relationship Id="rId8" Type="http://schemas.openxmlformats.org/officeDocument/2006/relationships/hyperlink" Target="https://podminky.urs.cz/item/CS_URS_2023_01/594111112" TargetMode="External" /><Relationship Id="rId9" Type="http://schemas.openxmlformats.org/officeDocument/2006/relationships/hyperlink" Target="https://podminky.urs.cz/item/CS_URS_2023_01/567132113" TargetMode="External" /><Relationship Id="rId10" Type="http://schemas.openxmlformats.org/officeDocument/2006/relationships/hyperlink" Target="https://podminky.urs.cz/item/CS_URS_2023_01/564851011" TargetMode="External" /><Relationship Id="rId11" Type="http://schemas.openxmlformats.org/officeDocument/2006/relationships/hyperlink" Target="https://podminky.urs.cz/item/CS_URS_2023_01/596211253" TargetMode="External" /><Relationship Id="rId12" Type="http://schemas.openxmlformats.org/officeDocument/2006/relationships/hyperlink" Target="https://podminky.urs.cz/item/CS_URS_2023_01/564871011" TargetMode="External" /><Relationship Id="rId13" Type="http://schemas.openxmlformats.org/officeDocument/2006/relationships/hyperlink" Target="https://podminky.urs.cz/item/CS_URS_2023_01/596211110" TargetMode="External" /><Relationship Id="rId14" Type="http://schemas.openxmlformats.org/officeDocument/2006/relationships/hyperlink" Target="https://podminky.urs.cz/item/CS_URS_2023_01/564871011" TargetMode="External" /><Relationship Id="rId15" Type="http://schemas.openxmlformats.org/officeDocument/2006/relationships/hyperlink" Target="https://podminky.urs.cz/item/CS_URS_2023_01/935113111" TargetMode="External" /><Relationship Id="rId16" Type="http://schemas.openxmlformats.org/officeDocument/2006/relationships/hyperlink" Target="https://podminky.urs.cz/item/CS_URS_2023_01/599141111" TargetMode="External" /><Relationship Id="rId17" Type="http://schemas.openxmlformats.org/officeDocument/2006/relationships/hyperlink" Target="https://podminky.urs.cz/item/CS_URS_2023_01/916241213" TargetMode="External" /><Relationship Id="rId18" Type="http://schemas.openxmlformats.org/officeDocument/2006/relationships/hyperlink" Target="https://podminky.urs.cz/item/CS_URS_2023_01/916111123" TargetMode="External" /><Relationship Id="rId19" Type="http://schemas.openxmlformats.org/officeDocument/2006/relationships/hyperlink" Target="https://podminky.urs.cz/item/CS_URS_2023_01/915231111" TargetMode="External" /><Relationship Id="rId20" Type="http://schemas.openxmlformats.org/officeDocument/2006/relationships/hyperlink" Target="https://podminky.urs.cz/item/CS_URS_2023_01/915223121" TargetMode="External" /><Relationship Id="rId2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936124112" TargetMode="External" /><Relationship Id="rId2" Type="http://schemas.openxmlformats.org/officeDocument/2006/relationships/hyperlink" Target="https://podminky.urs.cz/item/CS_URS_2024_01/998231411" TargetMode="External" /><Relationship Id="rId3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122251103" TargetMode="External" /><Relationship Id="rId2" Type="http://schemas.openxmlformats.org/officeDocument/2006/relationships/hyperlink" Target="https://podminky.urs.cz/item/CS_URS_2023_01/113204111" TargetMode="External" /><Relationship Id="rId3" Type="http://schemas.openxmlformats.org/officeDocument/2006/relationships/hyperlink" Target="https://podminky.urs.cz/item/CS_URS_2023_01/966001311" TargetMode="External" /><Relationship Id="rId4" Type="http://schemas.openxmlformats.org/officeDocument/2006/relationships/hyperlink" Target="https://podminky.urs.cz/item/CS_URS_2023_01/113107213" TargetMode="External" /><Relationship Id="rId5" Type="http://schemas.openxmlformats.org/officeDocument/2006/relationships/hyperlink" Target="https://podminky.urs.cz/item/CS_URS_2023_01/113107330" TargetMode="External" /><Relationship Id="rId6" Type="http://schemas.openxmlformats.org/officeDocument/2006/relationships/hyperlink" Target="https://podminky.urs.cz/item/CS_URS_2023_01/113107312" TargetMode="External" /><Relationship Id="rId7" Type="http://schemas.openxmlformats.org/officeDocument/2006/relationships/hyperlink" Target="https://podminky.urs.cz/item/CS_URS_2023_01/122151104" TargetMode="External" /><Relationship Id="rId8" Type="http://schemas.openxmlformats.org/officeDocument/2006/relationships/hyperlink" Target="https://podminky.urs.cz/item/CS_URS_2023_01/564971315" TargetMode="External" /><Relationship Id="rId9" Type="http://schemas.openxmlformats.org/officeDocument/2006/relationships/hyperlink" Target="https://podminky.urs.cz/item/CS_URS_2023_01/564861114" TargetMode="External" /><Relationship Id="rId10" Type="http://schemas.openxmlformats.org/officeDocument/2006/relationships/hyperlink" Target="https://podminky.urs.cz/item/CS_URS_2023_01/594111112" TargetMode="External" /><Relationship Id="rId11" Type="http://schemas.openxmlformats.org/officeDocument/2006/relationships/hyperlink" Target="https://podminky.urs.cz/item/CS_URS_2023_01/567132113" TargetMode="External" /><Relationship Id="rId12" Type="http://schemas.openxmlformats.org/officeDocument/2006/relationships/hyperlink" Target="https://podminky.urs.cz/item/CS_URS_2023_01/564851011" TargetMode="External" /><Relationship Id="rId13" Type="http://schemas.openxmlformats.org/officeDocument/2006/relationships/hyperlink" Target="https://podminky.urs.cz/item/CS_URS_2023_01/596212353" TargetMode="External" /><Relationship Id="rId14" Type="http://schemas.openxmlformats.org/officeDocument/2006/relationships/hyperlink" Target="https://podminky.urs.cz/item/CS_URS_2023_01/567132115" TargetMode="External" /><Relationship Id="rId15" Type="http://schemas.openxmlformats.org/officeDocument/2006/relationships/hyperlink" Target="https://podminky.urs.cz/item/CS_URS_2023_01/564851111" TargetMode="External" /><Relationship Id="rId16" Type="http://schemas.openxmlformats.org/officeDocument/2006/relationships/hyperlink" Target="https://podminky.urs.cz/item/CS_URS_2023_01/596211253" TargetMode="External" /><Relationship Id="rId17" Type="http://schemas.openxmlformats.org/officeDocument/2006/relationships/hyperlink" Target="https://podminky.urs.cz/item/CS_URS_2023_01/564871011" TargetMode="External" /><Relationship Id="rId18" Type="http://schemas.openxmlformats.org/officeDocument/2006/relationships/hyperlink" Target="https://podminky.urs.cz/item/CS_URS_2023_01/596211110" TargetMode="External" /><Relationship Id="rId19" Type="http://schemas.openxmlformats.org/officeDocument/2006/relationships/hyperlink" Target="https://podminky.urs.cz/item/CS_URS_2023_01/564871011" TargetMode="External" /><Relationship Id="rId20" Type="http://schemas.openxmlformats.org/officeDocument/2006/relationships/hyperlink" Target="https://podminky.urs.cz/item/CS_URS_2023_01/564851011" TargetMode="External" /><Relationship Id="rId21" Type="http://schemas.openxmlformats.org/officeDocument/2006/relationships/hyperlink" Target="https://podminky.urs.cz/item/CS_URS_2023_01/451317777" TargetMode="External" /><Relationship Id="rId22" Type="http://schemas.openxmlformats.org/officeDocument/2006/relationships/hyperlink" Target="https://podminky.urs.cz/item/CS_URS_2023_01/596211253" TargetMode="External" /><Relationship Id="rId23" Type="http://schemas.openxmlformats.org/officeDocument/2006/relationships/hyperlink" Target="https://podminky.urs.cz/item/CS_URS_2023_01/567132113" TargetMode="External" /><Relationship Id="rId24" Type="http://schemas.openxmlformats.org/officeDocument/2006/relationships/hyperlink" Target="https://podminky.urs.cz/item/CS_URS_2023_01/564851011" TargetMode="External" /><Relationship Id="rId25" Type="http://schemas.openxmlformats.org/officeDocument/2006/relationships/hyperlink" Target="https://podminky.urs.cz/item/CS_URS_2023_01/935113111" TargetMode="External" /><Relationship Id="rId26" Type="http://schemas.openxmlformats.org/officeDocument/2006/relationships/hyperlink" Target="https://podminky.urs.cz/item/CS_URS_2023_01/871353121" TargetMode="External" /><Relationship Id="rId27" Type="http://schemas.openxmlformats.org/officeDocument/2006/relationships/hyperlink" Target="https://podminky.urs.cz/item/CS_URS_2023_01/599141111" TargetMode="External" /><Relationship Id="rId28" Type="http://schemas.openxmlformats.org/officeDocument/2006/relationships/hyperlink" Target="https://podminky.urs.cz/item/CS_URS_2023_01/916241213" TargetMode="External" /><Relationship Id="rId29" Type="http://schemas.openxmlformats.org/officeDocument/2006/relationships/hyperlink" Target="https://podminky.urs.cz/item/CS_URS_2023_01/916111123" TargetMode="External" /><Relationship Id="rId30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936104211" TargetMode="External" /><Relationship Id="rId2" Type="http://schemas.openxmlformats.org/officeDocument/2006/relationships/hyperlink" Target="https://podminky.urs.cz/item/CS_URS_2024_01/936124112" TargetMode="External" /><Relationship Id="rId3" Type="http://schemas.openxmlformats.org/officeDocument/2006/relationships/hyperlink" Target="https://podminky.urs.cz/item/CS_URS_2024_01/936174311" TargetMode="External" /><Relationship Id="rId4" Type="http://schemas.openxmlformats.org/officeDocument/2006/relationships/hyperlink" Target="https://podminky.urs.cz/item/CS_URS_2024_01/998231411" TargetMode="External" /><Relationship Id="rId5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113204111" TargetMode="External" /><Relationship Id="rId2" Type="http://schemas.openxmlformats.org/officeDocument/2006/relationships/hyperlink" Target="https://podminky.urs.cz/item/CS_URS_2023_01/113107213" TargetMode="External" /><Relationship Id="rId3" Type="http://schemas.openxmlformats.org/officeDocument/2006/relationships/hyperlink" Target="https://podminky.urs.cz/item/CS_URS_2023_01/113107330" TargetMode="External" /><Relationship Id="rId4" Type="http://schemas.openxmlformats.org/officeDocument/2006/relationships/hyperlink" Target="https://podminky.urs.cz/item/CS_URS_2023_01/113107312" TargetMode="External" /><Relationship Id="rId5" Type="http://schemas.openxmlformats.org/officeDocument/2006/relationships/hyperlink" Target="https://podminky.urs.cz/item/CS_URS_2023_01/596211111" TargetMode="External" /><Relationship Id="rId6" Type="http://schemas.openxmlformats.org/officeDocument/2006/relationships/hyperlink" Target="https://podminky.urs.cz/item/CS_URS_2023_01/564871011" TargetMode="External" /><Relationship Id="rId7" Type="http://schemas.openxmlformats.org/officeDocument/2006/relationships/hyperlink" Target="https://podminky.urs.cz/item/CS_URS_2023_01/596211253" TargetMode="External" /><Relationship Id="rId8" Type="http://schemas.openxmlformats.org/officeDocument/2006/relationships/hyperlink" Target="https://podminky.urs.cz/item/CS_URS_2023_01/564871011" TargetMode="External" /><Relationship Id="rId9" Type="http://schemas.openxmlformats.org/officeDocument/2006/relationships/hyperlink" Target="https://podminky.urs.cz/item/CS_URS_2023_01/596211110" TargetMode="External" /><Relationship Id="rId10" Type="http://schemas.openxmlformats.org/officeDocument/2006/relationships/hyperlink" Target="https://podminky.urs.cz/item/CS_URS_2023_01/564871011" TargetMode="External" /><Relationship Id="rId11" Type="http://schemas.openxmlformats.org/officeDocument/2006/relationships/hyperlink" Target="https://podminky.urs.cz/item/CS_URS_2023_01/599141111" TargetMode="External" /><Relationship Id="rId12" Type="http://schemas.openxmlformats.org/officeDocument/2006/relationships/hyperlink" Target="https://podminky.urs.cz/item/CS_URS_2023_01/916111123" TargetMode="External" /><Relationship Id="rId13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3112811" TargetMode="External" /><Relationship Id="rId2" Type="http://schemas.openxmlformats.org/officeDocument/2006/relationships/hyperlink" Target="https://podminky.urs.cz/item/CS_URS_2024_01/275313711" TargetMode="External" /><Relationship Id="rId3" Type="http://schemas.openxmlformats.org/officeDocument/2006/relationships/hyperlink" Target="https://podminky.urs.cz/item/CS_URS_2024_01/338171113" TargetMode="External" /><Relationship Id="rId4" Type="http://schemas.openxmlformats.org/officeDocument/2006/relationships/hyperlink" Target="https://podminky.urs.cz/item/CS_URS_2024_01/348171510" TargetMode="External" /><Relationship Id="rId5" Type="http://schemas.openxmlformats.org/officeDocument/2006/relationships/hyperlink" Target="https://podminky.urs.cz/item/CS_URS_2024_01/998231411" TargetMode="External" /><Relationship Id="rId6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122251103" TargetMode="External" /><Relationship Id="rId2" Type="http://schemas.openxmlformats.org/officeDocument/2006/relationships/hyperlink" Target="https://podminky.urs.cz/item/CS_URS_2023_01/113201112" TargetMode="External" /><Relationship Id="rId3" Type="http://schemas.openxmlformats.org/officeDocument/2006/relationships/hyperlink" Target="https://podminky.urs.cz/item/CS_URS_2023_01/113107230" TargetMode="External" /><Relationship Id="rId4" Type="http://schemas.openxmlformats.org/officeDocument/2006/relationships/hyperlink" Target="https://podminky.urs.cz/item/CS_URS_2023_01/113107213" TargetMode="External" /><Relationship Id="rId5" Type="http://schemas.openxmlformats.org/officeDocument/2006/relationships/hyperlink" Target="https://podminky.urs.cz/item/CS_URS_2023_01/113106211" TargetMode="External" /><Relationship Id="rId6" Type="http://schemas.openxmlformats.org/officeDocument/2006/relationships/hyperlink" Target="https://podminky.urs.cz/item/CS_URS_2023_01/113107213" TargetMode="External" /><Relationship Id="rId7" Type="http://schemas.openxmlformats.org/officeDocument/2006/relationships/hyperlink" Target="https://podminky.urs.cz/item/CS_URS_2023_01/113106132" TargetMode="External" /><Relationship Id="rId8" Type="http://schemas.openxmlformats.org/officeDocument/2006/relationships/hyperlink" Target="https://podminky.urs.cz/item/CS_URS_2023_01/113107312" TargetMode="External" /><Relationship Id="rId9" Type="http://schemas.openxmlformats.org/officeDocument/2006/relationships/hyperlink" Target="https://podminky.urs.cz/item/CS_URS_2023_01/122151104" TargetMode="External" /><Relationship Id="rId10" Type="http://schemas.openxmlformats.org/officeDocument/2006/relationships/hyperlink" Target="https://podminky.urs.cz/item/CS_URS_2023_01/564971315" TargetMode="External" /><Relationship Id="rId11" Type="http://schemas.openxmlformats.org/officeDocument/2006/relationships/hyperlink" Target="https://podminky.urs.cz/item/CS_URS_2023_01/564861114" TargetMode="External" /><Relationship Id="rId12" Type="http://schemas.openxmlformats.org/officeDocument/2006/relationships/hyperlink" Target="https://podminky.urs.cz/item/CS_URS_2023_01/212752102" TargetMode="External" /><Relationship Id="rId13" Type="http://schemas.openxmlformats.org/officeDocument/2006/relationships/hyperlink" Target="https://podminky.urs.cz/item/CS_URS_2023_01/212752101" TargetMode="External" /><Relationship Id="rId14" Type="http://schemas.openxmlformats.org/officeDocument/2006/relationships/hyperlink" Target="https://podminky.urs.cz/item/CS_URS_2023_01/594111112" TargetMode="External" /><Relationship Id="rId15" Type="http://schemas.openxmlformats.org/officeDocument/2006/relationships/hyperlink" Target="https://podminky.urs.cz/item/CS_URS_2023_01/567132113" TargetMode="External" /><Relationship Id="rId16" Type="http://schemas.openxmlformats.org/officeDocument/2006/relationships/hyperlink" Target="https://podminky.urs.cz/item/CS_URS_2023_01/564851011" TargetMode="External" /><Relationship Id="rId17" Type="http://schemas.openxmlformats.org/officeDocument/2006/relationships/hyperlink" Target="https://podminky.urs.cz/item/CS_URS_2023_01/935113111" TargetMode="External" /><Relationship Id="rId18" Type="http://schemas.openxmlformats.org/officeDocument/2006/relationships/hyperlink" Target="https://podminky.urs.cz/item/CS_URS_2023_01/916111123" TargetMode="External" /><Relationship Id="rId19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936124112" TargetMode="External" /><Relationship Id="rId2" Type="http://schemas.openxmlformats.org/officeDocument/2006/relationships/hyperlink" Target="https://podminky.urs.cz/item/CS_URS_2024_01/936001002" TargetMode="External" /><Relationship Id="rId3" Type="http://schemas.openxmlformats.org/officeDocument/2006/relationships/hyperlink" Target="https://podminky.urs.cz/item/CS_URS_2024_01/936001001" TargetMode="External" /><Relationship Id="rId4" Type="http://schemas.openxmlformats.org/officeDocument/2006/relationships/hyperlink" Target="https://podminky.urs.cz/item/CS_URS_2024_01/936104211" TargetMode="External" /><Relationship Id="rId5" Type="http://schemas.openxmlformats.org/officeDocument/2006/relationships/hyperlink" Target="https://podminky.urs.cz/item/CS_URS_2024_01/998231411" TargetMode="External" /><Relationship Id="rId6" Type="http://schemas.openxmlformats.org/officeDocument/2006/relationships/hyperlink" Target="https://podminky.urs.cz/item/CS_URS_2024_01/596911112" TargetMode="External" /><Relationship Id="rId7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9005153" TargetMode="External" /><Relationship Id="rId2" Type="http://schemas.openxmlformats.org/officeDocument/2006/relationships/hyperlink" Target="https://podminky.urs.cz/item/CS_URS_2024_01/183111213" TargetMode="External" /><Relationship Id="rId3" Type="http://schemas.openxmlformats.org/officeDocument/2006/relationships/hyperlink" Target="https://podminky.urs.cz/item/CS_URS_2024_01/184102115" TargetMode="External" /><Relationship Id="rId4" Type="http://schemas.openxmlformats.org/officeDocument/2006/relationships/hyperlink" Target="https://podminky.urs.cz/item/CS_URS_2024_01/184852321" TargetMode="External" /><Relationship Id="rId5" Type="http://schemas.openxmlformats.org/officeDocument/2006/relationships/hyperlink" Target="https://podminky.urs.cz/item/CS_URS_2024_01/185802114" TargetMode="External" /><Relationship Id="rId6" Type="http://schemas.openxmlformats.org/officeDocument/2006/relationships/hyperlink" Target="https://podminky.urs.cz/item/CS_URS_2024_01/184215413" TargetMode="External" /><Relationship Id="rId7" Type="http://schemas.openxmlformats.org/officeDocument/2006/relationships/hyperlink" Target="https://podminky.urs.cz/item/CS_URS_2024_01/184215133" TargetMode="External" /><Relationship Id="rId8" Type="http://schemas.openxmlformats.org/officeDocument/2006/relationships/hyperlink" Target="https://podminky.urs.cz/item/CS_URS_2024_01/184501141" TargetMode="External" /><Relationship Id="rId9" Type="http://schemas.openxmlformats.org/officeDocument/2006/relationships/hyperlink" Target="https://podminky.urs.cz/item/CS_URS_2024_01/184911421" TargetMode="External" /><Relationship Id="rId10" Type="http://schemas.openxmlformats.org/officeDocument/2006/relationships/hyperlink" Target="https://podminky.urs.cz/item/CS_URS_2024_01/119005153" TargetMode="External" /><Relationship Id="rId11" Type="http://schemas.openxmlformats.org/officeDocument/2006/relationships/hyperlink" Target="https://podminky.urs.cz/item/CS_URS_2024_01/183101113" TargetMode="External" /><Relationship Id="rId12" Type="http://schemas.openxmlformats.org/officeDocument/2006/relationships/hyperlink" Target="https://podminky.urs.cz/item/CS_URS_2024_01/184102111" TargetMode="External" /><Relationship Id="rId13" Type="http://schemas.openxmlformats.org/officeDocument/2006/relationships/hyperlink" Target="https://podminky.urs.cz/item/CS_URS_2024_01/185802114" TargetMode="External" /><Relationship Id="rId14" Type="http://schemas.openxmlformats.org/officeDocument/2006/relationships/hyperlink" Target="https://podminky.urs.cz/item/CS_URS_2024_01/119005131" TargetMode="External" /><Relationship Id="rId15" Type="http://schemas.openxmlformats.org/officeDocument/2006/relationships/hyperlink" Target="https://podminky.urs.cz/item/CS_URS_2024_01/183205111" TargetMode="External" /><Relationship Id="rId16" Type="http://schemas.openxmlformats.org/officeDocument/2006/relationships/hyperlink" Target="https://podminky.urs.cz/item/CS_URS_2024_01/183111113" TargetMode="External" /><Relationship Id="rId17" Type="http://schemas.openxmlformats.org/officeDocument/2006/relationships/hyperlink" Target="https://podminky.urs.cz/item/CS_URS_2024_01/183211322" TargetMode="External" /><Relationship Id="rId18" Type="http://schemas.openxmlformats.org/officeDocument/2006/relationships/hyperlink" Target="https://podminky.urs.cz/item/CS_URS_2024_01/183111113" TargetMode="External" /><Relationship Id="rId19" Type="http://schemas.openxmlformats.org/officeDocument/2006/relationships/hyperlink" Target="https://podminky.urs.cz/item/CS_URS_2024_01/183211313" TargetMode="External" /><Relationship Id="rId20" Type="http://schemas.openxmlformats.org/officeDocument/2006/relationships/hyperlink" Target="https://podminky.urs.cz/item/CS_URS_2024_01/184911421" TargetMode="External" /><Relationship Id="rId21" Type="http://schemas.openxmlformats.org/officeDocument/2006/relationships/hyperlink" Target="https://podminky.urs.cz/item/CS_URS_2024_01/181411131" TargetMode="External" /><Relationship Id="rId22" Type="http://schemas.openxmlformats.org/officeDocument/2006/relationships/hyperlink" Target="https://podminky.urs.cz/item/CS_URS_2024_01/185804312" TargetMode="External" /><Relationship Id="rId23" Type="http://schemas.openxmlformats.org/officeDocument/2006/relationships/hyperlink" Target="https://podminky.urs.cz/item/CS_URS_2024_01/119005131" TargetMode="External" /><Relationship Id="rId24" Type="http://schemas.openxmlformats.org/officeDocument/2006/relationships/hyperlink" Target="https://podminky.urs.cz/item/CS_URS_2024_01/181411121" TargetMode="External" /><Relationship Id="rId25" Type="http://schemas.openxmlformats.org/officeDocument/2006/relationships/hyperlink" Target="https://podminky.urs.cz/item/CS_URS_2024_01/185804312" TargetMode="External" /><Relationship Id="rId26" Type="http://schemas.openxmlformats.org/officeDocument/2006/relationships/hyperlink" Target="https://podminky.urs.cz/item/CS_URS_2024_01/998231311" TargetMode="External" /><Relationship Id="rId27" Type="http://schemas.openxmlformats.org/officeDocument/2006/relationships/hyperlink" Target="https://podminky.urs.cz/item/CS_URS_2024_01/184852322" TargetMode="External" /><Relationship Id="rId28" Type="http://schemas.openxmlformats.org/officeDocument/2006/relationships/hyperlink" Target="https://podminky.urs.cz/item/CS_URS_2024_01/184801121" TargetMode="External" /><Relationship Id="rId29" Type="http://schemas.openxmlformats.org/officeDocument/2006/relationships/hyperlink" Target="https://podminky.urs.cz/item/CS_URS_2023_02/184503121" TargetMode="External" /><Relationship Id="rId30" Type="http://schemas.openxmlformats.org/officeDocument/2006/relationships/hyperlink" Target="https://podminky.urs.cz/item/CS_URS_2023_02/184911421.1" TargetMode="External" /><Relationship Id="rId31" Type="http://schemas.openxmlformats.org/officeDocument/2006/relationships/hyperlink" Target="https://podminky.urs.cz/item/CS_URS_2023_02/185804311" TargetMode="External" /><Relationship Id="rId32" Type="http://schemas.openxmlformats.org/officeDocument/2006/relationships/hyperlink" Target="https://podminky.urs.cz/item/CS_URS_2024_01/184817114" TargetMode="External" /><Relationship Id="rId33" Type="http://schemas.openxmlformats.org/officeDocument/2006/relationships/hyperlink" Target="https://podminky.urs.cz/item/CS_URS_2023_02/184911421.1" TargetMode="External" /><Relationship Id="rId34" Type="http://schemas.openxmlformats.org/officeDocument/2006/relationships/hyperlink" Target="https://podminky.urs.cz/item/CS_URS_2024_01/185804252" TargetMode="External" /><Relationship Id="rId35" Type="http://schemas.openxmlformats.org/officeDocument/2006/relationships/hyperlink" Target="https://podminky.urs.cz/item/CS_URS_2024_01/185804511" TargetMode="External" /><Relationship Id="rId36" Type="http://schemas.openxmlformats.org/officeDocument/2006/relationships/hyperlink" Target="https://podminky.urs.cz/item/CS_URS_2023_02/185804311" TargetMode="External" /><Relationship Id="rId37" Type="http://schemas.openxmlformats.org/officeDocument/2006/relationships/hyperlink" Target="https://podminky.urs.cz/item/CS_URS_2024_01/111151131" TargetMode="External" /><Relationship Id="rId38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2203000" TargetMode="External" /><Relationship Id="rId2" Type="http://schemas.openxmlformats.org/officeDocument/2006/relationships/hyperlink" Target="https://podminky.urs.cz/item/CS_URS_2024_01/012303000" TargetMode="External" /><Relationship Id="rId3" Type="http://schemas.openxmlformats.org/officeDocument/2006/relationships/hyperlink" Target="https://podminky.urs.cz/item/CS_URS_2024_01/045203000" TargetMode="External" /><Relationship Id="rId4" Type="http://schemas.openxmlformats.org/officeDocument/2006/relationships/hyperlink" Target="https://podminky.urs.cz/item/CS_URS_2024_01/030001000" TargetMode="External" /><Relationship Id="rId5" Type="http://schemas.openxmlformats.org/officeDocument/2006/relationships/hyperlink" Target="https://podminky.urs.cz/item/CS_URS_2024_01/039002000" TargetMode="External" /><Relationship Id="rId6" Type="http://schemas.openxmlformats.org/officeDocument/2006/relationships/hyperlink" Target="https://podminky.urs.cz/item/CS_URS_2024_01/042503000" TargetMode="External" /><Relationship Id="rId7" Type="http://schemas.openxmlformats.org/officeDocument/2006/relationships/hyperlink" Target="https://podminky.urs.cz/item/CS_URS_2024_01/043103000" TargetMode="External" /><Relationship Id="rId8" Type="http://schemas.openxmlformats.org/officeDocument/2006/relationships/hyperlink" Target="https://podminky.urs.cz/item/CS_URS_2024_01/049103000" TargetMode="External" /><Relationship Id="rId9" Type="http://schemas.openxmlformats.org/officeDocument/2006/relationships/hyperlink" Target="https://podminky.urs.cz/item/CS_URS_2024_01/049203000" TargetMode="External" /><Relationship Id="rId10" Type="http://schemas.openxmlformats.org/officeDocument/2006/relationships/hyperlink" Target="https://podminky.urs.cz/item/CS_URS_2024_01/065002000" TargetMode="External" /><Relationship Id="rId11" Type="http://schemas.openxmlformats.org/officeDocument/2006/relationships/hyperlink" Target="https://podminky.urs.cz/item/CS_URS_2024_01/013294000" TargetMode="External" /><Relationship Id="rId12" Type="http://schemas.openxmlformats.org/officeDocument/2006/relationships/hyperlink" Target="https://podminky.urs.cz/item/CS_URS_2024_01/013254000" TargetMode="External" /><Relationship Id="rId13" Type="http://schemas.openxmlformats.org/officeDocument/2006/relationships/hyperlink" Target="https://podminky.urs.cz/item/CS_URS_2024_01/012403000" TargetMode="External" /><Relationship Id="rId14" Type="http://schemas.openxmlformats.org/officeDocument/2006/relationships/hyperlink" Target="https://podminky.urs.cz/item/CS_URS_2024_01/090001000" TargetMode="External" /><Relationship Id="rId15" Type="http://schemas.openxmlformats.org/officeDocument/2006/relationships/hyperlink" Target="https://podminky.urs.cz/item/CS_URS_2024_01/091002000" TargetMode="External" /><Relationship Id="rId16" Type="http://schemas.openxmlformats.org/officeDocument/2006/relationships/hyperlink" Target="https://podminky.urs.cz/item/CS_URS_2024_01/094002000" TargetMode="External" /><Relationship Id="rId17" Type="http://schemas.openxmlformats.org/officeDocument/2006/relationships/hyperlink" Target="https://podminky.urs.cz/item/CS_URS_2024_01/034503000" TargetMode="External" /><Relationship Id="rId18" Type="http://schemas.openxmlformats.org/officeDocument/2006/relationships/hyperlink" Target="https://podminky.urs.cz/item/CS_URS_2024_01/034103000" TargetMode="External" /><Relationship Id="rId19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2203000" TargetMode="External" /><Relationship Id="rId2" Type="http://schemas.openxmlformats.org/officeDocument/2006/relationships/hyperlink" Target="https://podminky.urs.cz/item/CS_URS_2024_01/012303000" TargetMode="External" /><Relationship Id="rId3" Type="http://schemas.openxmlformats.org/officeDocument/2006/relationships/hyperlink" Target="https://podminky.urs.cz/item/CS_URS_2024_01/045203000" TargetMode="External" /><Relationship Id="rId4" Type="http://schemas.openxmlformats.org/officeDocument/2006/relationships/hyperlink" Target="https://podminky.urs.cz/item/CS_URS_2024_01/030001000" TargetMode="External" /><Relationship Id="rId5" Type="http://schemas.openxmlformats.org/officeDocument/2006/relationships/hyperlink" Target="https://podminky.urs.cz/item/CS_URS_2024_01/039002000" TargetMode="External" /><Relationship Id="rId6" Type="http://schemas.openxmlformats.org/officeDocument/2006/relationships/hyperlink" Target="https://podminky.urs.cz/item/CS_URS_2024_01/042503000" TargetMode="External" /><Relationship Id="rId7" Type="http://schemas.openxmlformats.org/officeDocument/2006/relationships/hyperlink" Target="https://podminky.urs.cz/item/CS_URS_2024_01/043103000" TargetMode="External" /><Relationship Id="rId8" Type="http://schemas.openxmlformats.org/officeDocument/2006/relationships/hyperlink" Target="https://podminky.urs.cz/item/CS_URS_2024_01/049103000" TargetMode="External" /><Relationship Id="rId9" Type="http://schemas.openxmlformats.org/officeDocument/2006/relationships/hyperlink" Target="https://podminky.urs.cz/item/CS_URS_2024_01/049203000" TargetMode="External" /><Relationship Id="rId10" Type="http://schemas.openxmlformats.org/officeDocument/2006/relationships/hyperlink" Target="https://podminky.urs.cz/item/CS_URS_2024_01/065002000" TargetMode="External" /><Relationship Id="rId11" Type="http://schemas.openxmlformats.org/officeDocument/2006/relationships/hyperlink" Target="https://podminky.urs.cz/item/CS_URS_2024_01/013294000" TargetMode="External" /><Relationship Id="rId12" Type="http://schemas.openxmlformats.org/officeDocument/2006/relationships/hyperlink" Target="https://podminky.urs.cz/item/CS_URS_2024_01/013254000" TargetMode="External" /><Relationship Id="rId13" Type="http://schemas.openxmlformats.org/officeDocument/2006/relationships/hyperlink" Target="https://podminky.urs.cz/item/CS_URS_2024_01/012403000" TargetMode="External" /><Relationship Id="rId14" Type="http://schemas.openxmlformats.org/officeDocument/2006/relationships/hyperlink" Target="https://podminky.urs.cz/item/CS_URS_2024_01/090001000" TargetMode="External" /><Relationship Id="rId15" Type="http://schemas.openxmlformats.org/officeDocument/2006/relationships/hyperlink" Target="https://podminky.urs.cz/item/CS_URS_2024_01/091002000" TargetMode="External" /><Relationship Id="rId16" Type="http://schemas.openxmlformats.org/officeDocument/2006/relationships/hyperlink" Target="https://podminky.urs.cz/item/CS_URS_2024_01/094002000" TargetMode="External" /><Relationship Id="rId17" Type="http://schemas.openxmlformats.org/officeDocument/2006/relationships/hyperlink" Target="https://podminky.urs.cz/item/CS_URS_2024_01/034503000" TargetMode="External" /><Relationship Id="rId18" Type="http://schemas.openxmlformats.org/officeDocument/2006/relationships/hyperlink" Target="https://podminky.urs.cz/item/CS_URS_2024_01/034103000" TargetMode="External" /><Relationship Id="rId19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2203000" TargetMode="External" /><Relationship Id="rId2" Type="http://schemas.openxmlformats.org/officeDocument/2006/relationships/hyperlink" Target="https://podminky.urs.cz/item/CS_URS_2024_01/012303000" TargetMode="External" /><Relationship Id="rId3" Type="http://schemas.openxmlformats.org/officeDocument/2006/relationships/hyperlink" Target="https://podminky.urs.cz/item/CS_URS_2024_01/045203000" TargetMode="External" /><Relationship Id="rId4" Type="http://schemas.openxmlformats.org/officeDocument/2006/relationships/hyperlink" Target="https://podminky.urs.cz/item/CS_URS_2024_01/030001000" TargetMode="External" /><Relationship Id="rId5" Type="http://schemas.openxmlformats.org/officeDocument/2006/relationships/hyperlink" Target="https://podminky.urs.cz/item/CS_URS_2024_01/039002000" TargetMode="External" /><Relationship Id="rId6" Type="http://schemas.openxmlformats.org/officeDocument/2006/relationships/hyperlink" Target="https://podminky.urs.cz/item/CS_URS_2024_01/042503000" TargetMode="External" /><Relationship Id="rId7" Type="http://schemas.openxmlformats.org/officeDocument/2006/relationships/hyperlink" Target="https://podminky.urs.cz/item/CS_URS_2024_01/043103000" TargetMode="External" /><Relationship Id="rId8" Type="http://schemas.openxmlformats.org/officeDocument/2006/relationships/hyperlink" Target="https://podminky.urs.cz/item/CS_URS_2024_01/049103000" TargetMode="External" /><Relationship Id="rId9" Type="http://schemas.openxmlformats.org/officeDocument/2006/relationships/hyperlink" Target="https://podminky.urs.cz/item/CS_URS_2024_01/049203000" TargetMode="External" /><Relationship Id="rId10" Type="http://schemas.openxmlformats.org/officeDocument/2006/relationships/hyperlink" Target="https://podminky.urs.cz/item/CS_URS_2024_01/065002000" TargetMode="External" /><Relationship Id="rId11" Type="http://schemas.openxmlformats.org/officeDocument/2006/relationships/hyperlink" Target="https://podminky.urs.cz/item/CS_URS_2024_01/013294000" TargetMode="External" /><Relationship Id="rId12" Type="http://schemas.openxmlformats.org/officeDocument/2006/relationships/hyperlink" Target="https://podminky.urs.cz/item/CS_URS_2024_01/013254000" TargetMode="External" /><Relationship Id="rId13" Type="http://schemas.openxmlformats.org/officeDocument/2006/relationships/hyperlink" Target="https://podminky.urs.cz/item/CS_URS_2024_01/012403000" TargetMode="External" /><Relationship Id="rId14" Type="http://schemas.openxmlformats.org/officeDocument/2006/relationships/hyperlink" Target="https://podminky.urs.cz/item/CS_URS_2024_01/090001000" TargetMode="External" /><Relationship Id="rId15" Type="http://schemas.openxmlformats.org/officeDocument/2006/relationships/hyperlink" Target="https://podminky.urs.cz/item/CS_URS_2024_01/091002000" TargetMode="External" /><Relationship Id="rId16" Type="http://schemas.openxmlformats.org/officeDocument/2006/relationships/hyperlink" Target="https://podminky.urs.cz/item/CS_URS_2024_01/094002000" TargetMode="External" /><Relationship Id="rId17" Type="http://schemas.openxmlformats.org/officeDocument/2006/relationships/hyperlink" Target="https://podminky.urs.cz/item/CS_URS_2024_01/034503000" TargetMode="External" /><Relationship Id="rId18" Type="http://schemas.openxmlformats.org/officeDocument/2006/relationships/hyperlink" Target="https://podminky.urs.cz/item/CS_URS_2024_01/034103000" TargetMode="External" /><Relationship Id="rId19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2203000" TargetMode="External" /><Relationship Id="rId2" Type="http://schemas.openxmlformats.org/officeDocument/2006/relationships/hyperlink" Target="https://podminky.urs.cz/item/CS_URS_2024_01/012303000" TargetMode="External" /><Relationship Id="rId3" Type="http://schemas.openxmlformats.org/officeDocument/2006/relationships/hyperlink" Target="https://podminky.urs.cz/item/CS_URS_2024_01/045203000" TargetMode="External" /><Relationship Id="rId4" Type="http://schemas.openxmlformats.org/officeDocument/2006/relationships/hyperlink" Target="https://podminky.urs.cz/item/CS_URS_2024_01/030001000" TargetMode="External" /><Relationship Id="rId5" Type="http://schemas.openxmlformats.org/officeDocument/2006/relationships/hyperlink" Target="https://podminky.urs.cz/item/CS_URS_2024_01/039002000" TargetMode="External" /><Relationship Id="rId6" Type="http://schemas.openxmlformats.org/officeDocument/2006/relationships/hyperlink" Target="https://podminky.urs.cz/item/CS_URS_2024_01/042503000" TargetMode="External" /><Relationship Id="rId7" Type="http://schemas.openxmlformats.org/officeDocument/2006/relationships/hyperlink" Target="https://podminky.urs.cz/item/CS_URS_2024_01/049203000" TargetMode="External" /><Relationship Id="rId8" Type="http://schemas.openxmlformats.org/officeDocument/2006/relationships/hyperlink" Target="https://podminky.urs.cz/item/CS_URS_2024_01/065002000" TargetMode="External" /><Relationship Id="rId9" Type="http://schemas.openxmlformats.org/officeDocument/2006/relationships/hyperlink" Target="https://podminky.urs.cz/item/CS_URS_2024_01/013254000" TargetMode="External" /><Relationship Id="rId10" Type="http://schemas.openxmlformats.org/officeDocument/2006/relationships/hyperlink" Target="https://podminky.urs.cz/item/CS_URS_2024_01/012403000" TargetMode="External" /><Relationship Id="rId11" Type="http://schemas.openxmlformats.org/officeDocument/2006/relationships/hyperlink" Target="https://podminky.urs.cz/item/CS_URS_2024_01/090001000" TargetMode="External" /><Relationship Id="rId12" Type="http://schemas.openxmlformats.org/officeDocument/2006/relationships/hyperlink" Target="https://podminky.urs.cz/item/CS_URS_2024_01/091002000" TargetMode="External" /><Relationship Id="rId13" Type="http://schemas.openxmlformats.org/officeDocument/2006/relationships/hyperlink" Target="https://podminky.urs.cz/item/CS_URS_2024_01/094002000" TargetMode="External" /><Relationship Id="rId14" Type="http://schemas.openxmlformats.org/officeDocument/2006/relationships/hyperlink" Target="https://podminky.urs.cz/item/CS_URS_2024_01/034503000" TargetMode="External" /><Relationship Id="rId15" Type="http://schemas.openxmlformats.org/officeDocument/2006/relationships/hyperlink" Target="https://podminky.urs.cz/item/CS_URS_2024_01/034103000" TargetMode="External" /><Relationship Id="rId16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012203000" TargetMode="External" /><Relationship Id="rId2" Type="http://schemas.openxmlformats.org/officeDocument/2006/relationships/hyperlink" Target="https://podminky.urs.cz/item/CS_URS_2024_01/012303000" TargetMode="External" /><Relationship Id="rId3" Type="http://schemas.openxmlformats.org/officeDocument/2006/relationships/hyperlink" Target="https://podminky.urs.cz/item/CS_URS_2024_01/045203000" TargetMode="External" /><Relationship Id="rId4" Type="http://schemas.openxmlformats.org/officeDocument/2006/relationships/hyperlink" Target="https://podminky.urs.cz/item/CS_URS_2024_01/030001000" TargetMode="External" /><Relationship Id="rId5" Type="http://schemas.openxmlformats.org/officeDocument/2006/relationships/hyperlink" Target="https://podminky.urs.cz/item/CS_URS_2024_01/039002000" TargetMode="External" /><Relationship Id="rId6" Type="http://schemas.openxmlformats.org/officeDocument/2006/relationships/hyperlink" Target="https://podminky.urs.cz/item/CS_URS_2024_01/042503000" TargetMode="External" /><Relationship Id="rId7" Type="http://schemas.openxmlformats.org/officeDocument/2006/relationships/hyperlink" Target="https://podminky.urs.cz/item/CS_URS_2024_01/043103000" TargetMode="External" /><Relationship Id="rId8" Type="http://schemas.openxmlformats.org/officeDocument/2006/relationships/hyperlink" Target="https://podminky.urs.cz/item/CS_URS_2024_01/049103000" TargetMode="External" /><Relationship Id="rId9" Type="http://schemas.openxmlformats.org/officeDocument/2006/relationships/hyperlink" Target="https://podminky.urs.cz/item/CS_URS_2024_01/049203000" TargetMode="External" /><Relationship Id="rId10" Type="http://schemas.openxmlformats.org/officeDocument/2006/relationships/hyperlink" Target="https://podminky.urs.cz/item/CS_URS_2024_01/065002000" TargetMode="External" /><Relationship Id="rId11" Type="http://schemas.openxmlformats.org/officeDocument/2006/relationships/hyperlink" Target="https://podminky.urs.cz/item/CS_URS_2024_01/013294000" TargetMode="External" /><Relationship Id="rId12" Type="http://schemas.openxmlformats.org/officeDocument/2006/relationships/hyperlink" Target="https://podminky.urs.cz/item/CS_URS_2024_01/013254000" TargetMode="External" /><Relationship Id="rId13" Type="http://schemas.openxmlformats.org/officeDocument/2006/relationships/hyperlink" Target="https://podminky.urs.cz/item/CS_URS_2024_01/012403000" TargetMode="External" /><Relationship Id="rId14" Type="http://schemas.openxmlformats.org/officeDocument/2006/relationships/hyperlink" Target="https://podminky.urs.cz/item/CS_URS_2024_01/090001000" TargetMode="External" /><Relationship Id="rId15" Type="http://schemas.openxmlformats.org/officeDocument/2006/relationships/hyperlink" Target="https://podminky.urs.cz/item/CS_URS_2024_01/091002000" TargetMode="External" /><Relationship Id="rId16" Type="http://schemas.openxmlformats.org/officeDocument/2006/relationships/hyperlink" Target="https://podminky.urs.cz/item/CS_URS_2024_01/094002000" TargetMode="External" /><Relationship Id="rId17" Type="http://schemas.openxmlformats.org/officeDocument/2006/relationships/hyperlink" Target="https://podminky.urs.cz/item/CS_URS_2024_01/034503000" TargetMode="External" /><Relationship Id="rId18" Type="http://schemas.openxmlformats.org/officeDocument/2006/relationships/hyperlink" Target="https://podminky.urs.cz/item/CS_URS_2024_01/034103000" TargetMode="External" /><Relationship Id="rId19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1151204" TargetMode="External" /><Relationship Id="rId2" Type="http://schemas.openxmlformats.org/officeDocument/2006/relationships/hyperlink" Target="https://podminky.urs.cz/item/CS_URS_2024_01/132112131" TargetMode="External" /><Relationship Id="rId3" Type="http://schemas.openxmlformats.org/officeDocument/2006/relationships/hyperlink" Target="https://podminky.urs.cz/item/CS_URS_2024_01/151101102" TargetMode="External" /><Relationship Id="rId4" Type="http://schemas.openxmlformats.org/officeDocument/2006/relationships/hyperlink" Target="https://podminky.urs.cz/item/CS_URS_2024_01/151101112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62751119" TargetMode="External" /><Relationship Id="rId7" Type="http://schemas.openxmlformats.org/officeDocument/2006/relationships/hyperlink" Target="https://podminky.urs.cz/item/CS_URS_2024_01/167151111" TargetMode="External" /><Relationship Id="rId8" Type="http://schemas.openxmlformats.org/officeDocument/2006/relationships/hyperlink" Target="https://podminky.urs.cz/item/CS_URS_2024_01/171201231" TargetMode="External" /><Relationship Id="rId9" Type="http://schemas.openxmlformats.org/officeDocument/2006/relationships/hyperlink" Target="https://podminky.urs.cz/item/CS_URS_2024_01/174151101" TargetMode="External" /><Relationship Id="rId10" Type="http://schemas.openxmlformats.org/officeDocument/2006/relationships/hyperlink" Target="https://podminky.urs.cz/item/CS_URS_2024_01/212752132" TargetMode="External" /><Relationship Id="rId11" Type="http://schemas.openxmlformats.org/officeDocument/2006/relationships/hyperlink" Target="https://podminky.urs.cz/item/CS_URS_2024_01/212752402" TargetMode="External" /><Relationship Id="rId12" Type="http://schemas.openxmlformats.org/officeDocument/2006/relationships/hyperlink" Target="https://podminky.urs.cz/item/CS_URS_2024_01/213141111" TargetMode="External" /><Relationship Id="rId13" Type="http://schemas.openxmlformats.org/officeDocument/2006/relationships/hyperlink" Target="https://podminky.urs.cz/item/CS_URS_2024_01/271532212" TargetMode="External" /><Relationship Id="rId14" Type="http://schemas.openxmlformats.org/officeDocument/2006/relationships/hyperlink" Target="https://podminky.urs.cz/item/CS_URS_2024_01/451573111" TargetMode="External" /><Relationship Id="rId15" Type="http://schemas.openxmlformats.org/officeDocument/2006/relationships/hyperlink" Target="https://podminky.urs.cz/item/CS_URS_2024_01/894812001" TargetMode="External" /><Relationship Id="rId16" Type="http://schemas.openxmlformats.org/officeDocument/2006/relationships/hyperlink" Target="https://podminky.urs.cz/item/CS_URS_2024_01/894812032" TargetMode="External" /><Relationship Id="rId17" Type="http://schemas.openxmlformats.org/officeDocument/2006/relationships/hyperlink" Target="https://podminky.urs.cz/item/CS_URS_2024_01/894812041" TargetMode="External" /><Relationship Id="rId18" Type="http://schemas.openxmlformats.org/officeDocument/2006/relationships/hyperlink" Target="https://podminky.urs.cz/item/CS_URS_2024_01/894812063" TargetMode="External" /><Relationship Id="rId19" Type="http://schemas.openxmlformats.org/officeDocument/2006/relationships/hyperlink" Target="https://podminky.urs.cz/item/CS_URS_2024_01/998276101" TargetMode="External" /><Relationship Id="rId20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60010025" TargetMode="External" /><Relationship Id="rId2" Type="http://schemas.openxmlformats.org/officeDocument/2006/relationships/hyperlink" Target="https://podminky.urs.cz/item/CS_URS_2024_01/184813511" TargetMode="External" /><Relationship Id="rId3" Type="http://schemas.openxmlformats.org/officeDocument/2006/relationships/hyperlink" Target="https://podminky.urs.cz/item/CS_URS_2024_01/111301111" TargetMode="External" /><Relationship Id="rId4" Type="http://schemas.openxmlformats.org/officeDocument/2006/relationships/hyperlink" Target="https://podminky.urs.cz/item/CS_URS_2024_01/121151104" TargetMode="External" /><Relationship Id="rId5" Type="http://schemas.openxmlformats.org/officeDocument/2006/relationships/hyperlink" Target="https://podminky.urs.cz/item/CS_URS_2024_01/162351103" TargetMode="External" /><Relationship Id="rId6" Type="http://schemas.openxmlformats.org/officeDocument/2006/relationships/hyperlink" Target="https://podminky.urs.cz/item/CS_URS_2024_01/181151311" TargetMode="External" /><Relationship Id="rId7" Type="http://schemas.openxmlformats.org/officeDocument/2006/relationships/hyperlink" Target="https://podminky.urs.cz/item/CS_URS_2024_01/183403114" TargetMode="External" /><Relationship Id="rId8" Type="http://schemas.openxmlformats.org/officeDocument/2006/relationships/hyperlink" Target="https://podminky.urs.cz/item/CS_URS_2024_01/183403131" TargetMode="External" /><Relationship Id="rId9" Type="http://schemas.openxmlformats.org/officeDocument/2006/relationships/hyperlink" Target="https://podminky.urs.cz/item/CS_URS_2024_01/183403153" TargetMode="External" /><Relationship Id="rId10" Type="http://schemas.openxmlformats.org/officeDocument/2006/relationships/hyperlink" Target="https://podminky.urs.cz/item/CS_URS_2024_01/167151111" TargetMode="External" /><Relationship Id="rId11" Type="http://schemas.openxmlformats.org/officeDocument/2006/relationships/hyperlink" Target="https://podminky.urs.cz/item/CS_URS_2024_01/162751117" TargetMode="External" /><Relationship Id="rId12" Type="http://schemas.openxmlformats.org/officeDocument/2006/relationships/hyperlink" Target="https://podminky.urs.cz/item/CS_URS_2024_01/171251201" TargetMode="External" /><Relationship Id="rId13" Type="http://schemas.openxmlformats.org/officeDocument/2006/relationships/hyperlink" Target="https://podminky.urs.cz/item/CS_URS_2024_01/171201231" TargetMode="External" /><Relationship Id="rId14" Type="http://schemas.openxmlformats.org/officeDocument/2006/relationships/hyperlink" Target="https://podminky.urs.cz/item/CS_URS_2024_01/998231311" TargetMode="External" /><Relationship Id="rId1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9005151" TargetMode="External" /><Relationship Id="rId2" Type="http://schemas.openxmlformats.org/officeDocument/2006/relationships/hyperlink" Target="https://podminky.urs.cz/item/CS_URS_2024_01/183111213" TargetMode="External" /><Relationship Id="rId3" Type="http://schemas.openxmlformats.org/officeDocument/2006/relationships/hyperlink" Target="https://podminky.urs.cz/item/CS_URS_2024_01/184102115" TargetMode="External" /><Relationship Id="rId4" Type="http://schemas.openxmlformats.org/officeDocument/2006/relationships/hyperlink" Target="https://podminky.urs.cz/item/CS_URS_2024_01/185802114" TargetMode="External" /><Relationship Id="rId5" Type="http://schemas.openxmlformats.org/officeDocument/2006/relationships/hyperlink" Target="https://podminky.urs.cz/item/CS_URS_2024_01/184215413" TargetMode="External" /><Relationship Id="rId6" Type="http://schemas.openxmlformats.org/officeDocument/2006/relationships/hyperlink" Target="https://podminky.urs.cz/item/CS_URS_2024_01/184852321" TargetMode="External" /><Relationship Id="rId7" Type="http://schemas.openxmlformats.org/officeDocument/2006/relationships/hyperlink" Target="https://podminky.urs.cz/item/CS_URS_2024_01/184215113" TargetMode="External" /><Relationship Id="rId8" Type="http://schemas.openxmlformats.org/officeDocument/2006/relationships/hyperlink" Target="https://podminky.urs.cz/item/CS_URS_2024_01/184911421" TargetMode="External" /><Relationship Id="rId9" Type="http://schemas.openxmlformats.org/officeDocument/2006/relationships/hyperlink" Target="https://podminky.urs.cz/item/CS_URS_2024_01/119005131" TargetMode="External" /><Relationship Id="rId10" Type="http://schemas.openxmlformats.org/officeDocument/2006/relationships/hyperlink" Target="https://podminky.urs.cz/item/CS_URS_2024_01/183205111" TargetMode="External" /><Relationship Id="rId11" Type="http://schemas.openxmlformats.org/officeDocument/2006/relationships/hyperlink" Target="https://podminky.urs.cz/item/CS_URS_2024_01/183101113" TargetMode="External" /><Relationship Id="rId12" Type="http://schemas.openxmlformats.org/officeDocument/2006/relationships/hyperlink" Target="https://podminky.urs.cz/item/CS_URS_2024_01/184102111" TargetMode="External" /><Relationship Id="rId13" Type="http://schemas.openxmlformats.org/officeDocument/2006/relationships/hyperlink" Target="https://podminky.urs.cz/item/CS_URS_2024_01/185802114" TargetMode="External" /><Relationship Id="rId14" Type="http://schemas.openxmlformats.org/officeDocument/2006/relationships/hyperlink" Target="https://podminky.urs.cz/item/CS_URS_2024_01/184911421" TargetMode="External" /><Relationship Id="rId15" Type="http://schemas.openxmlformats.org/officeDocument/2006/relationships/hyperlink" Target="https://podminky.urs.cz/item/CS_URS_2024_01/119005131" TargetMode="External" /><Relationship Id="rId16" Type="http://schemas.openxmlformats.org/officeDocument/2006/relationships/hyperlink" Target="https://podminky.urs.cz/item/CS_URS_2024_01/183205111" TargetMode="External" /><Relationship Id="rId17" Type="http://schemas.openxmlformats.org/officeDocument/2006/relationships/hyperlink" Target="https://podminky.urs.cz/item/CS_URS_2024_01/183111113" TargetMode="External" /><Relationship Id="rId18" Type="http://schemas.openxmlformats.org/officeDocument/2006/relationships/hyperlink" Target="https://podminky.urs.cz/item/CS_URS_2024_01/183211322" TargetMode="External" /><Relationship Id="rId19" Type="http://schemas.openxmlformats.org/officeDocument/2006/relationships/hyperlink" Target="https://podminky.urs.cz/item/CS_URS_2024_01/183111113" TargetMode="External" /><Relationship Id="rId20" Type="http://schemas.openxmlformats.org/officeDocument/2006/relationships/hyperlink" Target="https://podminky.urs.cz/item/CS_URS_2024_01/183211313" TargetMode="External" /><Relationship Id="rId21" Type="http://schemas.openxmlformats.org/officeDocument/2006/relationships/hyperlink" Target="https://podminky.urs.cz/item/CS_URS_2024_01/184911421" TargetMode="External" /><Relationship Id="rId22" Type="http://schemas.openxmlformats.org/officeDocument/2006/relationships/hyperlink" Target="https://podminky.urs.cz/item/CS_URS_2024_01/998231311" TargetMode="External" /><Relationship Id="rId23" Type="http://schemas.openxmlformats.org/officeDocument/2006/relationships/hyperlink" Target="https://podminky.urs.cz/item/CS_URS_2024_01/184801121" TargetMode="External" /><Relationship Id="rId24" Type="http://schemas.openxmlformats.org/officeDocument/2006/relationships/hyperlink" Target="https://podminky.urs.cz/item/CS_URS_2024_01/184852321" TargetMode="External" /><Relationship Id="rId25" Type="http://schemas.openxmlformats.org/officeDocument/2006/relationships/hyperlink" Target="https://podminky.urs.cz/item/CS_URS_2024_01/184215153" TargetMode="External" /><Relationship Id="rId26" Type="http://schemas.openxmlformats.org/officeDocument/2006/relationships/hyperlink" Target="https://podminky.urs.cz/item/CS_URS_2023_02/184911421.1" TargetMode="External" /><Relationship Id="rId27" Type="http://schemas.openxmlformats.org/officeDocument/2006/relationships/hyperlink" Target="https://podminky.urs.cz/item/CS_URS_2023_02/185804311" TargetMode="External" /><Relationship Id="rId28" Type="http://schemas.openxmlformats.org/officeDocument/2006/relationships/hyperlink" Target="https://podminky.urs.cz/item/CS_URS_2023_02/185804514" TargetMode="External" /><Relationship Id="rId29" Type="http://schemas.openxmlformats.org/officeDocument/2006/relationships/hyperlink" Target="https://podminky.urs.cz/item/CS_URS_2023_02/184911421.1" TargetMode="External" /><Relationship Id="rId30" Type="http://schemas.openxmlformats.org/officeDocument/2006/relationships/hyperlink" Target="https://podminky.urs.cz/item/CS_URS_2024_01/185804312" TargetMode="External" /><Relationship Id="rId31" Type="http://schemas.openxmlformats.org/officeDocument/2006/relationships/hyperlink" Target="https://podminky.urs.cz/item/CS_URS_2024_01/184817114" TargetMode="External" /><Relationship Id="rId32" Type="http://schemas.openxmlformats.org/officeDocument/2006/relationships/hyperlink" Target="https://podminky.urs.cz/item/CS_URS_2024_01/185804252" TargetMode="External" /><Relationship Id="rId33" Type="http://schemas.openxmlformats.org/officeDocument/2006/relationships/hyperlink" Target="https://podminky.urs.cz/item/CS_URS_2024_01/185804511" TargetMode="External" /><Relationship Id="rId34" Type="http://schemas.openxmlformats.org/officeDocument/2006/relationships/hyperlink" Target="https://podminky.urs.cz/item/CS_URS_2023_02/184911421.1" TargetMode="External" /><Relationship Id="rId35" Type="http://schemas.openxmlformats.org/officeDocument/2006/relationships/hyperlink" Target="https://podminky.urs.cz/item/CS_URS_2024_01/185804312" TargetMode="External" /><Relationship Id="rId36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31113131" TargetMode="External" /><Relationship Id="rId2" Type="http://schemas.openxmlformats.org/officeDocument/2006/relationships/hyperlink" Target="https://podminky.urs.cz/item/CS_URS_2024_01/131151204" TargetMode="External" /><Relationship Id="rId3" Type="http://schemas.openxmlformats.org/officeDocument/2006/relationships/hyperlink" Target="https://podminky.urs.cz/item/CS_URS_2024_01/132112131" TargetMode="External" /><Relationship Id="rId4" Type="http://schemas.openxmlformats.org/officeDocument/2006/relationships/hyperlink" Target="https://podminky.urs.cz/item/CS_URS_2024_01/151101101" TargetMode="External" /><Relationship Id="rId5" Type="http://schemas.openxmlformats.org/officeDocument/2006/relationships/hyperlink" Target="https://podminky.urs.cz/item/CS_URS_2024_01/151101111" TargetMode="External" /><Relationship Id="rId6" Type="http://schemas.openxmlformats.org/officeDocument/2006/relationships/hyperlink" Target="https://podminky.urs.cz/item/CS_URS_2024_01/151102102" TargetMode="External" /><Relationship Id="rId7" Type="http://schemas.openxmlformats.org/officeDocument/2006/relationships/hyperlink" Target="https://podminky.urs.cz/item/CS_URS_2024_01/151102112" TargetMode="External" /><Relationship Id="rId8" Type="http://schemas.openxmlformats.org/officeDocument/2006/relationships/hyperlink" Target="https://podminky.urs.cz/item/CS_URS_2024_01/162751117" TargetMode="External" /><Relationship Id="rId9" Type="http://schemas.openxmlformats.org/officeDocument/2006/relationships/hyperlink" Target="https://podminky.urs.cz/item/CS_URS_2024_01/162751119" TargetMode="External" /><Relationship Id="rId10" Type="http://schemas.openxmlformats.org/officeDocument/2006/relationships/hyperlink" Target="https://podminky.urs.cz/item/CS_URS_2024_01/167151111" TargetMode="External" /><Relationship Id="rId11" Type="http://schemas.openxmlformats.org/officeDocument/2006/relationships/hyperlink" Target="https://podminky.urs.cz/item/CS_URS_2024_01/171201231" TargetMode="External" /><Relationship Id="rId12" Type="http://schemas.openxmlformats.org/officeDocument/2006/relationships/hyperlink" Target="https://podminky.urs.cz/item/CS_URS_2024_01/174151101" TargetMode="External" /><Relationship Id="rId13" Type="http://schemas.openxmlformats.org/officeDocument/2006/relationships/hyperlink" Target="https://podminky.urs.cz/item/CS_URS_2024_01/212752402" TargetMode="External" /><Relationship Id="rId14" Type="http://schemas.openxmlformats.org/officeDocument/2006/relationships/hyperlink" Target="https://podminky.urs.cz/item/CS_URS_2024_01/213141111" TargetMode="External" /><Relationship Id="rId15" Type="http://schemas.openxmlformats.org/officeDocument/2006/relationships/hyperlink" Target="https://podminky.urs.cz/item/CS_URS_2024_01/271532212" TargetMode="External" /><Relationship Id="rId16" Type="http://schemas.openxmlformats.org/officeDocument/2006/relationships/hyperlink" Target="https://podminky.urs.cz/item/CS_URS_2024_01/386110102" TargetMode="External" /><Relationship Id="rId17" Type="http://schemas.openxmlformats.org/officeDocument/2006/relationships/hyperlink" Target="https://podminky.urs.cz/item/CS_URS_2024_01/451573111" TargetMode="External" /><Relationship Id="rId18" Type="http://schemas.openxmlformats.org/officeDocument/2006/relationships/hyperlink" Target="https://podminky.urs.cz/item/CS_URS_2024_01/452112112" TargetMode="External" /><Relationship Id="rId19" Type="http://schemas.openxmlformats.org/officeDocument/2006/relationships/hyperlink" Target="https://podminky.urs.cz/item/CS_URS_2024_01/452112122" TargetMode="External" /><Relationship Id="rId20" Type="http://schemas.openxmlformats.org/officeDocument/2006/relationships/hyperlink" Target="https://podminky.urs.cz/item/CS_URS_2024_01/871350420" TargetMode="External" /><Relationship Id="rId21" Type="http://schemas.openxmlformats.org/officeDocument/2006/relationships/hyperlink" Target="https://podminky.urs.cz/item/CS_URS_2024_01/877310410" TargetMode="External" /><Relationship Id="rId22" Type="http://schemas.openxmlformats.org/officeDocument/2006/relationships/hyperlink" Target="https://podminky.urs.cz/item/CS_URS_2024_01/877310420" TargetMode="External" /><Relationship Id="rId23" Type="http://schemas.openxmlformats.org/officeDocument/2006/relationships/hyperlink" Target="https://podminky.urs.cz/item/CS_URS_2024_01/877350420" TargetMode="External" /><Relationship Id="rId24" Type="http://schemas.openxmlformats.org/officeDocument/2006/relationships/hyperlink" Target="https://podminky.urs.cz/item/CS_URS_2024_01/877350430" TargetMode="External" /><Relationship Id="rId25" Type="http://schemas.openxmlformats.org/officeDocument/2006/relationships/hyperlink" Target="https://podminky.urs.cz/item/CS_URS_2024_01/877350440" TargetMode="External" /><Relationship Id="rId26" Type="http://schemas.openxmlformats.org/officeDocument/2006/relationships/hyperlink" Target="https://podminky.urs.cz/item/CS_URS_2024_01/894410101" TargetMode="External" /><Relationship Id="rId27" Type="http://schemas.openxmlformats.org/officeDocument/2006/relationships/hyperlink" Target="https://podminky.urs.cz/item/CS_URS_2024_01/894410103" TargetMode="External" /><Relationship Id="rId28" Type="http://schemas.openxmlformats.org/officeDocument/2006/relationships/hyperlink" Target="https://podminky.urs.cz/item/CS_URS_2024_01/894410212" TargetMode="External" /><Relationship Id="rId29" Type="http://schemas.openxmlformats.org/officeDocument/2006/relationships/hyperlink" Target="https://podminky.urs.cz/item/CS_URS_2024_01/894410302" TargetMode="External" /><Relationship Id="rId30" Type="http://schemas.openxmlformats.org/officeDocument/2006/relationships/hyperlink" Target="https://podminky.urs.cz/item/CS_URS_2024_01/897171112" TargetMode="External" /><Relationship Id="rId31" Type="http://schemas.openxmlformats.org/officeDocument/2006/relationships/hyperlink" Target="https://podminky.urs.cz/item/CS_URS_2024_01/899101113" TargetMode="External" /><Relationship Id="rId32" Type="http://schemas.openxmlformats.org/officeDocument/2006/relationships/hyperlink" Target="https://podminky.urs.cz/item/CS_URS_2024_01/998271301" TargetMode="External" /><Relationship Id="rId33" Type="http://schemas.openxmlformats.org/officeDocument/2006/relationships/hyperlink" Target="https://podminky.urs.cz/item/CS_URS_2024_01/998276101" TargetMode="External" /><Relationship Id="rId34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1/564851111" TargetMode="External" /><Relationship Id="rId2" Type="http://schemas.openxmlformats.org/officeDocument/2006/relationships/hyperlink" Target="https://podminky.urs.cz/item/CS_URS_2023_01/564851111" TargetMode="External" /><Relationship Id="rId3" Type="http://schemas.openxmlformats.org/officeDocument/2006/relationships/hyperlink" Target="https://podminky.urs.cz/item/CS_URS_2023_01/564861111" TargetMode="External" /><Relationship Id="rId4" Type="http://schemas.openxmlformats.org/officeDocument/2006/relationships/hyperlink" Target="https://podminky.urs.cz/item/CS_URS_2023_01/564861111" TargetMode="External" /><Relationship Id="rId5" Type="http://schemas.openxmlformats.org/officeDocument/2006/relationships/hyperlink" Target="https://podminky.urs.cz/item/CS_URS_2023_01/596212353" TargetMode="External" /><Relationship Id="rId6" Type="http://schemas.openxmlformats.org/officeDocument/2006/relationships/hyperlink" Target="https://podminky.urs.cz/item/CS_URS_2023_01/596412212" TargetMode="External" /><Relationship Id="rId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460010025" TargetMode="External" /><Relationship Id="rId2" Type="http://schemas.openxmlformats.org/officeDocument/2006/relationships/hyperlink" Target="https://podminky.urs.cz/item/CS_URS_2024_01/184813511" TargetMode="External" /><Relationship Id="rId3" Type="http://schemas.openxmlformats.org/officeDocument/2006/relationships/hyperlink" Target="https://podminky.urs.cz/item/CS_URS_2024_01/111301111" TargetMode="External" /><Relationship Id="rId4" Type="http://schemas.openxmlformats.org/officeDocument/2006/relationships/hyperlink" Target="https://podminky.urs.cz/item/CS_URS_2024_01/121151104" TargetMode="External" /><Relationship Id="rId5" Type="http://schemas.openxmlformats.org/officeDocument/2006/relationships/hyperlink" Target="https://podminky.urs.cz/item/CS_URS_2024_01/162351103" TargetMode="External" /><Relationship Id="rId6" Type="http://schemas.openxmlformats.org/officeDocument/2006/relationships/hyperlink" Target="https://podminky.urs.cz/item/CS_URS_2024_01/181151311" TargetMode="External" /><Relationship Id="rId7" Type="http://schemas.openxmlformats.org/officeDocument/2006/relationships/hyperlink" Target="https://podminky.urs.cz/item/CS_URS_2024_01/183403114" TargetMode="External" /><Relationship Id="rId8" Type="http://schemas.openxmlformats.org/officeDocument/2006/relationships/hyperlink" Target="https://podminky.urs.cz/item/CS_URS_2024_01/183403131" TargetMode="External" /><Relationship Id="rId9" Type="http://schemas.openxmlformats.org/officeDocument/2006/relationships/hyperlink" Target="https://podminky.urs.cz/item/CS_URS_2024_01/183403153" TargetMode="External" /><Relationship Id="rId10" Type="http://schemas.openxmlformats.org/officeDocument/2006/relationships/hyperlink" Target="https://podminky.urs.cz/item/CS_URS_2024_01/167151111" TargetMode="External" /><Relationship Id="rId11" Type="http://schemas.openxmlformats.org/officeDocument/2006/relationships/hyperlink" Target="https://podminky.urs.cz/item/CS_URS_2024_01/162751117" TargetMode="External" /><Relationship Id="rId12" Type="http://schemas.openxmlformats.org/officeDocument/2006/relationships/hyperlink" Target="https://podminky.urs.cz/item/CS_URS_2024_01/171251201" TargetMode="External" /><Relationship Id="rId13" Type="http://schemas.openxmlformats.org/officeDocument/2006/relationships/hyperlink" Target="https://podminky.urs.cz/item/CS_URS_2024_01/171201231" TargetMode="External" /><Relationship Id="rId14" Type="http://schemas.openxmlformats.org/officeDocument/2006/relationships/hyperlink" Target="https://podminky.urs.cz/item/CS_URS_2024_01/966001211" TargetMode="External" /><Relationship Id="rId15" Type="http://schemas.openxmlformats.org/officeDocument/2006/relationships/hyperlink" Target="https://podminky.urs.cz/item/CS_URS_2024_01/966001311" TargetMode="External" /><Relationship Id="rId16" Type="http://schemas.openxmlformats.org/officeDocument/2006/relationships/hyperlink" Target="https://podminky.urs.cz/item/CS_URS_2024_01/966071711" TargetMode="External" /><Relationship Id="rId17" Type="http://schemas.openxmlformats.org/officeDocument/2006/relationships/hyperlink" Target="https://podminky.urs.cz/item/CS_URS_2024_01/966003818" TargetMode="External" /><Relationship Id="rId18" Type="http://schemas.openxmlformats.org/officeDocument/2006/relationships/hyperlink" Target="https://podminky.urs.cz/item/CS_URS_2024_01/113107337" TargetMode="External" /><Relationship Id="rId19" Type="http://schemas.openxmlformats.org/officeDocument/2006/relationships/hyperlink" Target="https://podminky.urs.cz/item/CS_URS_2024_01/113107322" TargetMode="External" /><Relationship Id="rId20" Type="http://schemas.openxmlformats.org/officeDocument/2006/relationships/hyperlink" Target="https://podminky.urs.cz/item/CS_URS_2024_01/113201111" TargetMode="External" /><Relationship Id="rId21" Type="http://schemas.openxmlformats.org/officeDocument/2006/relationships/hyperlink" Target="https://podminky.urs.cz/item/CS_URS_2024_01/997221131" TargetMode="External" /><Relationship Id="rId22" Type="http://schemas.openxmlformats.org/officeDocument/2006/relationships/hyperlink" Target="https://podminky.urs.cz/item/CS_URS_2024_01/997013511" TargetMode="External" /><Relationship Id="rId23" Type="http://schemas.openxmlformats.org/officeDocument/2006/relationships/hyperlink" Target="https://podminky.urs.cz/item/CS_URS_2024_01/997013509" TargetMode="External" /><Relationship Id="rId24" Type="http://schemas.openxmlformats.org/officeDocument/2006/relationships/hyperlink" Target="https://podminky.urs.cz/item/CS_URS_2024_01/997013871" TargetMode="External" /><Relationship Id="rId25" Type="http://schemas.openxmlformats.org/officeDocument/2006/relationships/hyperlink" Target="https://podminky.urs.cz/item/CS_URS_2024_01/998231311" TargetMode="External" /><Relationship Id="rId2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33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22_Irop_04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Envelopa - Revitalizace infrastruktury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Olomouc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15. 7. 2024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Univerzita Palackého Olomouc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Alfaprojekt Olomouc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>Michal Štafl, DiS.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ROUND(AG55+AG107,2)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ROUND(AS55+AS107,2)</f>
        <v>0</v>
      </c>
      <c r="AT54" s="108">
        <f>ROUND(SUM(AV54:AW54),2)</f>
        <v>0</v>
      </c>
      <c r="AU54" s="109">
        <f>ROUND(AU55+AU107,5)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ROUND(AZ55+AZ107,2)</f>
        <v>0</v>
      </c>
      <c r="BA54" s="108">
        <f>ROUND(BA55+BA107,2)</f>
        <v>0</v>
      </c>
      <c r="BB54" s="108">
        <f>ROUND(BB55+BB107,2)</f>
        <v>0</v>
      </c>
      <c r="BC54" s="108">
        <f>ROUND(BC55+BC107,2)</f>
        <v>0</v>
      </c>
      <c r="BD54" s="110">
        <f>ROUND(BD55+BD107,2)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16.5" customHeight="1">
      <c r="A55" s="7"/>
      <c r="B55" s="113"/>
      <c r="C55" s="114"/>
      <c r="D55" s="115" t="s">
        <v>76</v>
      </c>
      <c r="E55" s="115"/>
      <c r="F55" s="115"/>
      <c r="G55" s="115"/>
      <c r="H55" s="115"/>
      <c r="I55" s="116"/>
      <c r="J55" s="115" t="s">
        <v>77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ROUND(AG56+AG79+AG96,2)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78</v>
      </c>
      <c r="AR55" s="120"/>
      <c r="AS55" s="121">
        <f>ROUND(AS56+AS79+AS96,2)</f>
        <v>0</v>
      </c>
      <c r="AT55" s="122">
        <f>ROUND(SUM(AV55:AW55),2)</f>
        <v>0</v>
      </c>
      <c r="AU55" s="123">
        <f>ROUND(AU56+AU79+AU96,5)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ROUND(AZ56+AZ79+AZ96,2)</f>
        <v>0</v>
      </c>
      <c r="BA55" s="122">
        <f>ROUND(BA56+BA79+BA96,2)</f>
        <v>0</v>
      </c>
      <c r="BB55" s="122">
        <f>ROUND(BB56+BB79+BB96,2)</f>
        <v>0</v>
      </c>
      <c r="BC55" s="122">
        <f>ROUND(BC56+BC79+BC96,2)</f>
        <v>0</v>
      </c>
      <c r="BD55" s="124">
        <f>ROUND(BD56+BD79+BD96,2)</f>
        <v>0</v>
      </c>
      <c r="BE55" s="7"/>
      <c r="BS55" s="125" t="s">
        <v>71</v>
      </c>
      <c r="BT55" s="125" t="s">
        <v>79</v>
      </c>
      <c r="BU55" s="125" t="s">
        <v>73</v>
      </c>
      <c r="BV55" s="125" t="s">
        <v>74</v>
      </c>
      <c r="BW55" s="125" t="s">
        <v>80</v>
      </c>
      <c r="BX55" s="125" t="s">
        <v>5</v>
      </c>
      <c r="CL55" s="125" t="s">
        <v>19</v>
      </c>
      <c r="CM55" s="125" t="s">
        <v>81</v>
      </c>
    </row>
    <row r="56" s="4" customFormat="1" ht="16.5" customHeight="1">
      <c r="A56" s="4"/>
      <c r="B56" s="65"/>
      <c r="C56" s="126"/>
      <c r="D56" s="126"/>
      <c r="E56" s="127" t="s">
        <v>82</v>
      </c>
      <c r="F56" s="127"/>
      <c r="G56" s="127"/>
      <c r="H56" s="127"/>
      <c r="I56" s="127"/>
      <c r="J56" s="126"/>
      <c r="K56" s="127" t="s">
        <v>83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ROUND(AG57+AG61+AG65+AG66+AG70+AG71+AG74+AG78,2)</f>
        <v>0</v>
      </c>
      <c r="AH56" s="126"/>
      <c r="AI56" s="126"/>
      <c r="AJ56" s="126"/>
      <c r="AK56" s="126"/>
      <c r="AL56" s="126"/>
      <c r="AM56" s="126"/>
      <c r="AN56" s="129">
        <f>SUM(AG56,AT56)</f>
        <v>0</v>
      </c>
      <c r="AO56" s="126"/>
      <c r="AP56" s="126"/>
      <c r="AQ56" s="130" t="s">
        <v>84</v>
      </c>
      <c r="AR56" s="67"/>
      <c r="AS56" s="131">
        <f>ROUND(AS57+AS61+AS65+AS66+AS70+AS71+AS74+AS78,2)</f>
        <v>0</v>
      </c>
      <c r="AT56" s="132">
        <f>ROUND(SUM(AV56:AW56),2)</f>
        <v>0</v>
      </c>
      <c r="AU56" s="133">
        <f>ROUND(AU57+AU61+AU65+AU66+AU70+AU71+AU74+AU78,5)</f>
        <v>0</v>
      </c>
      <c r="AV56" s="132">
        <f>ROUND(AZ56*L29,2)</f>
        <v>0</v>
      </c>
      <c r="AW56" s="132">
        <f>ROUND(BA56*L30,2)</f>
        <v>0</v>
      </c>
      <c r="AX56" s="132">
        <f>ROUND(BB56*L29,2)</f>
        <v>0</v>
      </c>
      <c r="AY56" s="132">
        <f>ROUND(BC56*L30,2)</f>
        <v>0</v>
      </c>
      <c r="AZ56" s="132">
        <f>ROUND(AZ57+AZ61+AZ65+AZ66+AZ70+AZ71+AZ74+AZ78,2)</f>
        <v>0</v>
      </c>
      <c r="BA56" s="132">
        <f>ROUND(BA57+BA61+BA65+BA66+BA70+BA71+BA74+BA78,2)</f>
        <v>0</v>
      </c>
      <c r="BB56" s="132">
        <f>ROUND(BB57+BB61+BB65+BB66+BB70+BB71+BB74+BB78,2)</f>
        <v>0</v>
      </c>
      <c r="BC56" s="132">
        <f>ROUND(BC57+BC61+BC65+BC66+BC70+BC71+BC74+BC78,2)</f>
        <v>0</v>
      </c>
      <c r="BD56" s="134">
        <f>ROUND(BD57+BD61+BD65+BD66+BD70+BD71+BD74+BD78,2)</f>
        <v>0</v>
      </c>
      <c r="BE56" s="4"/>
      <c r="BS56" s="135" t="s">
        <v>71</v>
      </c>
      <c r="BT56" s="135" t="s">
        <v>81</v>
      </c>
      <c r="BU56" s="135" t="s">
        <v>73</v>
      </c>
      <c r="BV56" s="135" t="s">
        <v>74</v>
      </c>
      <c r="BW56" s="135" t="s">
        <v>85</v>
      </c>
      <c r="BX56" s="135" t="s">
        <v>80</v>
      </c>
      <c r="CL56" s="135" t="s">
        <v>19</v>
      </c>
    </row>
    <row r="57" s="4" customFormat="1" ht="16.5" customHeight="1">
      <c r="A57" s="4"/>
      <c r="B57" s="65"/>
      <c r="C57" s="126"/>
      <c r="D57" s="126"/>
      <c r="E57" s="126"/>
      <c r="F57" s="127" t="s">
        <v>86</v>
      </c>
      <c r="G57" s="127"/>
      <c r="H57" s="127"/>
      <c r="I57" s="127"/>
      <c r="J57" s="127"/>
      <c r="K57" s="126"/>
      <c r="L57" s="127" t="s">
        <v>87</v>
      </c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8">
        <f>ROUND(SUM(AG58:AG60),2)</f>
        <v>0</v>
      </c>
      <c r="AH57" s="126"/>
      <c r="AI57" s="126"/>
      <c r="AJ57" s="126"/>
      <c r="AK57" s="126"/>
      <c r="AL57" s="126"/>
      <c r="AM57" s="126"/>
      <c r="AN57" s="129">
        <f>SUM(AG57,AT57)</f>
        <v>0</v>
      </c>
      <c r="AO57" s="126"/>
      <c r="AP57" s="126"/>
      <c r="AQ57" s="130" t="s">
        <v>84</v>
      </c>
      <c r="AR57" s="67"/>
      <c r="AS57" s="131">
        <f>ROUND(SUM(AS58:AS60),2)</f>
        <v>0</v>
      </c>
      <c r="AT57" s="132">
        <f>ROUND(SUM(AV57:AW57),2)</f>
        <v>0</v>
      </c>
      <c r="AU57" s="133">
        <f>ROUND(SUM(AU58:AU60),5)</f>
        <v>0</v>
      </c>
      <c r="AV57" s="132">
        <f>ROUND(AZ57*L29,2)</f>
        <v>0</v>
      </c>
      <c r="AW57" s="132">
        <f>ROUND(BA57*L30,2)</f>
        <v>0</v>
      </c>
      <c r="AX57" s="132">
        <f>ROUND(BB57*L29,2)</f>
        <v>0</v>
      </c>
      <c r="AY57" s="132">
        <f>ROUND(BC57*L30,2)</f>
        <v>0</v>
      </c>
      <c r="AZ57" s="132">
        <f>ROUND(SUM(AZ58:AZ60),2)</f>
        <v>0</v>
      </c>
      <c r="BA57" s="132">
        <f>ROUND(SUM(BA58:BA60),2)</f>
        <v>0</v>
      </c>
      <c r="BB57" s="132">
        <f>ROUND(SUM(BB58:BB60),2)</f>
        <v>0</v>
      </c>
      <c r="BC57" s="132">
        <f>ROUND(SUM(BC58:BC60),2)</f>
        <v>0</v>
      </c>
      <c r="BD57" s="134">
        <f>ROUND(SUM(BD58:BD60),2)</f>
        <v>0</v>
      </c>
      <c r="BE57" s="4"/>
      <c r="BS57" s="135" t="s">
        <v>71</v>
      </c>
      <c r="BT57" s="135" t="s">
        <v>88</v>
      </c>
      <c r="BU57" s="135" t="s">
        <v>73</v>
      </c>
      <c r="BV57" s="135" t="s">
        <v>74</v>
      </c>
      <c r="BW57" s="135" t="s">
        <v>89</v>
      </c>
      <c r="BX57" s="135" t="s">
        <v>85</v>
      </c>
      <c r="CL57" s="135" t="s">
        <v>19</v>
      </c>
    </row>
    <row r="58" s="4" customFormat="1" ht="16.5" customHeight="1">
      <c r="A58" s="136" t="s">
        <v>90</v>
      </c>
      <c r="B58" s="65"/>
      <c r="C58" s="126"/>
      <c r="D58" s="126"/>
      <c r="E58" s="126"/>
      <c r="F58" s="126"/>
      <c r="G58" s="127" t="s">
        <v>91</v>
      </c>
      <c r="H58" s="127"/>
      <c r="I58" s="127"/>
      <c r="J58" s="127"/>
      <c r="K58" s="127"/>
      <c r="L58" s="126"/>
      <c r="M58" s="127" t="s">
        <v>92</v>
      </c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9">
        <f>'SO.00 - Příprava území (1)'!J34</f>
        <v>0</v>
      </c>
      <c r="AH58" s="126"/>
      <c r="AI58" s="126"/>
      <c r="AJ58" s="126"/>
      <c r="AK58" s="126"/>
      <c r="AL58" s="126"/>
      <c r="AM58" s="126"/>
      <c r="AN58" s="129">
        <f>SUM(AG58,AT58)</f>
        <v>0</v>
      </c>
      <c r="AO58" s="126"/>
      <c r="AP58" s="126"/>
      <c r="AQ58" s="130" t="s">
        <v>84</v>
      </c>
      <c r="AR58" s="67"/>
      <c r="AS58" s="131">
        <v>0</v>
      </c>
      <c r="AT58" s="132">
        <f>ROUND(SUM(AV58:AW58),2)</f>
        <v>0</v>
      </c>
      <c r="AU58" s="133">
        <f>'SO.00 - Příprava území (1)'!P95</f>
        <v>0</v>
      </c>
      <c r="AV58" s="132">
        <f>'SO.00 - Příprava území (1)'!J37</f>
        <v>0</v>
      </c>
      <c r="AW58" s="132">
        <f>'SO.00 - Příprava území (1)'!J38</f>
        <v>0</v>
      </c>
      <c r="AX58" s="132">
        <f>'SO.00 - Příprava území (1)'!J39</f>
        <v>0</v>
      </c>
      <c r="AY58" s="132">
        <f>'SO.00 - Příprava území (1)'!J40</f>
        <v>0</v>
      </c>
      <c r="AZ58" s="132">
        <f>'SO.00 - Příprava území (1)'!F37</f>
        <v>0</v>
      </c>
      <c r="BA58" s="132">
        <f>'SO.00 - Příprava území (1)'!F38</f>
        <v>0</v>
      </c>
      <c r="BB58" s="132">
        <f>'SO.00 - Příprava území (1)'!F39</f>
        <v>0</v>
      </c>
      <c r="BC58" s="132">
        <f>'SO.00 - Příprava území (1)'!F40</f>
        <v>0</v>
      </c>
      <c r="BD58" s="134">
        <f>'SO.00 - Příprava území (1)'!F41</f>
        <v>0</v>
      </c>
      <c r="BE58" s="4"/>
      <c r="BT58" s="135" t="s">
        <v>93</v>
      </c>
      <c r="BV58" s="135" t="s">
        <v>74</v>
      </c>
      <c r="BW58" s="135" t="s">
        <v>94</v>
      </c>
      <c r="BX58" s="135" t="s">
        <v>89</v>
      </c>
      <c r="CL58" s="135" t="s">
        <v>19</v>
      </c>
    </row>
    <row r="59" s="4" customFormat="1" ht="16.5" customHeight="1">
      <c r="A59" s="136" t="s">
        <v>90</v>
      </c>
      <c r="B59" s="65"/>
      <c r="C59" s="126"/>
      <c r="D59" s="126"/>
      <c r="E59" s="126"/>
      <c r="F59" s="126"/>
      <c r="G59" s="127" t="s">
        <v>95</v>
      </c>
      <c r="H59" s="127"/>
      <c r="I59" s="127"/>
      <c r="J59" s="127"/>
      <c r="K59" s="127"/>
      <c r="L59" s="126"/>
      <c r="M59" s="127" t="s">
        <v>96</v>
      </c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9">
        <f>'SO.04 - Vegetační prvky (1)'!J34</f>
        <v>0</v>
      </c>
      <c r="AH59" s="126"/>
      <c r="AI59" s="126"/>
      <c r="AJ59" s="126"/>
      <c r="AK59" s="126"/>
      <c r="AL59" s="126"/>
      <c r="AM59" s="126"/>
      <c r="AN59" s="129">
        <f>SUM(AG59,AT59)</f>
        <v>0</v>
      </c>
      <c r="AO59" s="126"/>
      <c r="AP59" s="126"/>
      <c r="AQ59" s="130" t="s">
        <v>84</v>
      </c>
      <c r="AR59" s="67"/>
      <c r="AS59" s="131">
        <v>0</v>
      </c>
      <c r="AT59" s="132">
        <f>ROUND(SUM(AV59:AW59),2)</f>
        <v>0</v>
      </c>
      <c r="AU59" s="133">
        <f>'SO.04 - Vegetační prvky (1)'!P106</f>
        <v>0</v>
      </c>
      <c r="AV59" s="132">
        <f>'SO.04 - Vegetační prvky (1)'!J37</f>
        <v>0</v>
      </c>
      <c r="AW59" s="132">
        <f>'SO.04 - Vegetační prvky (1)'!J38</f>
        <v>0</v>
      </c>
      <c r="AX59" s="132">
        <f>'SO.04 - Vegetační prvky (1)'!J39</f>
        <v>0</v>
      </c>
      <c r="AY59" s="132">
        <f>'SO.04 - Vegetační prvky (1)'!J40</f>
        <v>0</v>
      </c>
      <c r="AZ59" s="132">
        <f>'SO.04 - Vegetační prvky (1)'!F37</f>
        <v>0</v>
      </c>
      <c r="BA59" s="132">
        <f>'SO.04 - Vegetační prvky (1)'!F38</f>
        <v>0</v>
      </c>
      <c r="BB59" s="132">
        <f>'SO.04 - Vegetační prvky (1)'!F39</f>
        <v>0</v>
      </c>
      <c r="BC59" s="132">
        <f>'SO.04 - Vegetační prvky (1)'!F40</f>
        <v>0</v>
      </c>
      <c r="BD59" s="134">
        <f>'SO.04 - Vegetační prvky (1)'!F41</f>
        <v>0</v>
      </c>
      <c r="BE59" s="4"/>
      <c r="BT59" s="135" t="s">
        <v>93</v>
      </c>
      <c r="BV59" s="135" t="s">
        <v>74</v>
      </c>
      <c r="BW59" s="135" t="s">
        <v>97</v>
      </c>
      <c r="BX59" s="135" t="s">
        <v>89</v>
      </c>
      <c r="CL59" s="135" t="s">
        <v>19</v>
      </c>
    </row>
    <row r="60" s="4" customFormat="1" ht="16.5" customHeight="1">
      <c r="A60" s="136" t="s">
        <v>90</v>
      </c>
      <c r="B60" s="65"/>
      <c r="C60" s="126"/>
      <c r="D60" s="126"/>
      <c r="E60" s="126"/>
      <c r="F60" s="126"/>
      <c r="G60" s="127" t="s">
        <v>98</v>
      </c>
      <c r="H60" s="127"/>
      <c r="I60" s="127"/>
      <c r="J60" s="127"/>
      <c r="K60" s="127"/>
      <c r="L60" s="126"/>
      <c r="M60" s="127" t="s">
        <v>99</v>
      </c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9">
        <f>'SO.05 - Nakládání s dešťo...'!J34</f>
        <v>0</v>
      </c>
      <c r="AH60" s="126"/>
      <c r="AI60" s="126"/>
      <c r="AJ60" s="126"/>
      <c r="AK60" s="126"/>
      <c r="AL60" s="126"/>
      <c r="AM60" s="126"/>
      <c r="AN60" s="129">
        <f>SUM(AG60,AT60)</f>
        <v>0</v>
      </c>
      <c r="AO60" s="126"/>
      <c r="AP60" s="126"/>
      <c r="AQ60" s="130" t="s">
        <v>84</v>
      </c>
      <c r="AR60" s="67"/>
      <c r="AS60" s="131">
        <v>0</v>
      </c>
      <c r="AT60" s="132">
        <f>ROUND(SUM(AV60:AW60),2)</f>
        <v>0</v>
      </c>
      <c r="AU60" s="133">
        <f>'SO.05 - Nakládání s dešťo...'!P97</f>
        <v>0</v>
      </c>
      <c r="AV60" s="132">
        <f>'SO.05 - Nakládání s dešťo...'!J37</f>
        <v>0</v>
      </c>
      <c r="AW60" s="132">
        <f>'SO.05 - Nakládání s dešťo...'!J38</f>
        <v>0</v>
      </c>
      <c r="AX60" s="132">
        <f>'SO.05 - Nakládání s dešťo...'!J39</f>
        <v>0</v>
      </c>
      <c r="AY60" s="132">
        <f>'SO.05 - Nakládání s dešťo...'!J40</f>
        <v>0</v>
      </c>
      <c r="AZ60" s="132">
        <f>'SO.05 - Nakládání s dešťo...'!F37</f>
        <v>0</v>
      </c>
      <c r="BA60" s="132">
        <f>'SO.05 - Nakládání s dešťo...'!F38</f>
        <v>0</v>
      </c>
      <c r="BB60" s="132">
        <f>'SO.05 - Nakládání s dešťo...'!F39</f>
        <v>0</v>
      </c>
      <c r="BC60" s="132">
        <f>'SO.05 - Nakládání s dešťo...'!F40</f>
        <v>0</v>
      </c>
      <c r="BD60" s="134">
        <f>'SO.05 - Nakládání s dešťo...'!F41</f>
        <v>0</v>
      </c>
      <c r="BE60" s="4"/>
      <c r="BT60" s="135" t="s">
        <v>93</v>
      </c>
      <c r="BV60" s="135" t="s">
        <v>74</v>
      </c>
      <c r="BW60" s="135" t="s">
        <v>100</v>
      </c>
      <c r="BX60" s="135" t="s">
        <v>89</v>
      </c>
      <c r="CL60" s="135" t="s">
        <v>19</v>
      </c>
    </row>
    <row r="61" s="4" customFormat="1" ht="16.5" customHeight="1">
      <c r="A61" s="4"/>
      <c r="B61" s="65"/>
      <c r="C61" s="126"/>
      <c r="D61" s="126"/>
      <c r="E61" s="126"/>
      <c r="F61" s="127" t="s">
        <v>101</v>
      </c>
      <c r="G61" s="127"/>
      <c r="H61" s="127"/>
      <c r="I61" s="127"/>
      <c r="J61" s="127"/>
      <c r="K61" s="126"/>
      <c r="L61" s="127" t="s">
        <v>102</v>
      </c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8">
        <f>ROUND(SUM(AG62:AG64),2)</f>
        <v>0</v>
      </c>
      <c r="AH61" s="126"/>
      <c r="AI61" s="126"/>
      <c r="AJ61" s="126"/>
      <c r="AK61" s="126"/>
      <c r="AL61" s="126"/>
      <c r="AM61" s="126"/>
      <c r="AN61" s="129">
        <f>SUM(AG61,AT61)</f>
        <v>0</v>
      </c>
      <c r="AO61" s="126"/>
      <c r="AP61" s="126"/>
      <c r="AQ61" s="130" t="s">
        <v>84</v>
      </c>
      <c r="AR61" s="67"/>
      <c r="AS61" s="131">
        <f>ROUND(SUM(AS62:AS64),2)</f>
        <v>0</v>
      </c>
      <c r="AT61" s="132">
        <f>ROUND(SUM(AV61:AW61),2)</f>
        <v>0</v>
      </c>
      <c r="AU61" s="133">
        <f>ROUND(SUM(AU62:AU64),5)</f>
        <v>0</v>
      </c>
      <c r="AV61" s="132">
        <f>ROUND(AZ61*L29,2)</f>
        <v>0</v>
      </c>
      <c r="AW61" s="132">
        <f>ROUND(BA61*L30,2)</f>
        <v>0</v>
      </c>
      <c r="AX61" s="132">
        <f>ROUND(BB61*L29,2)</f>
        <v>0</v>
      </c>
      <c r="AY61" s="132">
        <f>ROUND(BC61*L30,2)</f>
        <v>0</v>
      </c>
      <c r="AZ61" s="132">
        <f>ROUND(SUM(AZ62:AZ64),2)</f>
        <v>0</v>
      </c>
      <c r="BA61" s="132">
        <f>ROUND(SUM(BA62:BA64),2)</f>
        <v>0</v>
      </c>
      <c r="BB61" s="132">
        <f>ROUND(SUM(BB62:BB64),2)</f>
        <v>0</v>
      </c>
      <c r="BC61" s="132">
        <f>ROUND(SUM(BC62:BC64),2)</f>
        <v>0</v>
      </c>
      <c r="BD61" s="134">
        <f>ROUND(SUM(BD62:BD64),2)</f>
        <v>0</v>
      </c>
      <c r="BE61" s="4"/>
      <c r="BS61" s="135" t="s">
        <v>71</v>
      </c>
      <c r="BT61" s="135" t="s">
        <v>88</v>
      </c>
      <c r="BU61" s="135" t="s">
        <v>73</v>
      </c>
      <c r="BV61" s="135" t="s">
        <v>74</v>
      </c>
      <c r="BW61" s="135" t="s">
        <v>103</v>
      </c>
      <c r="BX61" s="135" t="s">
        <v>85</v>
      </c>
      <c r="CL61" s="135" t="s">
        <v>19</v>
      </c>
    </row>
    <row r="62" s="4" customFormat="1" ht="16.5" customHeight="1">
      <c r="A62" s="136" t="s">
        <v>90</v>
      </c>
      <c r="B62" s="65"/>
      <c r="C62" s="126"/>
      <c r="D62" s="126"/>
      <c r="E62" s="126"/>
      <c r="F62" s="126"/>
      <c r="G62" s="127" t="s">
        <v>91</v>
      </c>
      <c r="H62" s="127"/>
      <c r="I62" s="127"/>
      <c r="J62" s="127"/>
      <c r="K62" s="127"/>
      <c r="L62" s="126"/>
      <c r="M62" s="127" t="s">
        <v>104</v>
      </c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9">
        <f>'SO.00 - Příprava území (4)'!J34</f>
        <v>0</v>
      </c>
      <c r="AH62" s="126"/>
      <c r="AI62" s="126"/>
      <c r="AJ62" s="126"/>
      <c r="AK62" s="126"/>
      <c r="AL62" s="126"/>
      <c r="AM62" s="126"/>
      <c r="AN62" s="129">
        <f>SUM(AG62,AT62)</f>
        <v>0</v>
      </c>
      <c r="AO62" s="126"/>
      <c r="AP62" s="126"/>
      <c r="AQ62" s="130" t="s">
        <v>84</v>
      </c>
      <c r="AR62" s="67"/>
      <c r="AS62" s="131">
        <v>0</v>
      </c>
      <c r="AT62" s="132">
        <f>ROUND(SUM(AV62:AW62),2)</f>
        <v>0</v>
      </c>
      <c r="AU62" s="133">
        <f>'SO.00 - Příprava území (4)'!P94</f>
        <v>0</v>
      </c>
      <c r="AV62" s="132">
        <f>'SO.00 - Příprava území (4)'!J37</f>
        <v>0</v>
      </c>
      <c r="AW62" s="132">
        <f>'SO.00 - Příprava území (4)'!J38</f>
        <v>0</v>
      </c>
      <c r="AX62" s="132">
        <f>'SO.00 - Příprava území (4)'!J39</f>
        <v>0</v>
      </c>
      <c r="AY62" s="132">
        <f>'SO.00 - Příprava území (4)'!J40</f>
        <v>0</v>
      </c>
      <c r="AZ62" s="132">
        <f>'SO.00 - Příprava území (4)'!F37</f>
        <v>0</v>
      </c>
      <c r="BA62" s="132">
        <f>'SO.00 - Příprava území (4)'!F38</f>
        <v>0</v>
      </c>
      <c r="BB62" s="132">
        <f>'SO.00 - Příprava území (4)'!F39</f>
        <v>0</v>
      </c>
      <c r="BC62" s="132">
        <f>'SO.00 - Příprava území (4)'!F40</f>
        <v>0</v>
      </c>
      <c r="BD62" s="134">
        <f>'SO.00 - Příprava území (4)'!F41</f>
        <v>0</v>
      </c>
      <c r="BE62" s="4"/>
      <c r="BT62" s="135" t="s">
        <v>93</v>
      </c>
      <c r="BV62" s="135" t="s">
        <v>74</v>
      </c>
      <c r="BW62" s="135" t="s">
        <v>105</v>
      </c>
      <c r="BX62" s="135" t="s">
        <v>103</v>
      </c>
      <c r="CL62" s="135" t="s">
        <v>19</v>
      </c>
    </row>
    <row r="63" s="4" customFormat="1" ht="16.5" customHeight="1">
      <c r="A63" s="136" t="s">
        <v>90</v>
      </c>
      <c r="B63" s="65"/>
      <c r="C63" s="126"/>
      <c r="D63" s="126"/>
      <c r="E63" s="126"/>
      <c r="F63" s="126"/>
      <c r="G63" s="127" t="s">
        <v>95</v>
      </c>
      <c r="H63" s="127"/>
      <c r="I63" s="127"/>
      <c r="J63" s="127"/>
      <c r="K63" s="127"/>
      <c r="L63" s="126"/>
      <c r="M63" s="127" t="s">
        <v>106</v>
      </c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9">
        <f>'SO.04 - Vegetační prvky (4)'!J34</f>
        <v>0</v>
      </c>
      <c r="AH63" s="126"/>
      <c r="AI63" s="126"/>
      <c r="AJ63" s="126"/>
      <c r="AK63" s="126"/>
      <c r="AL63" s="126"/>
      <c r="AM63" s="126"/>
      <c r="AN63" s="129">
        <f>SUM(AG63,AT63)</f>
        <v>0</v>
      </c>
      <c r="AO63" s="126"/>
      <c r="AP63" s="126"/>
      <c r="AQ63" s="130" t="s">
        <v>84</v>
      </c>
      <c r="AR63" s="67"/>
      <c r="AS63" s="131">
        <v>0</v>
      </c>
      <c r="AT63" s="132">
        <f>ROUND(SUM(AV63:AW63),2)</f>
        <v>0</v>
      </c>
      <c r="AU63" s="133">
        <f>'SO.04 - Vegetační prvky (4)'!P103</f>
        <v>0</v>
      </c>
      <c r="AV63" s="132">
        <f>'SO.04 - Vegetační prvky (4)'!J37</f>
        <v>0</v>
      </c>
      <c r="AW63" s="132">
        <f>'SO.04 - Vegetační prvky (4)'!J38</f>
        <v>0</v>
      </c>
      <c r="AX63" s="132">
        <f>'SO.04 - Vegetační prvky (4)'!J39</f>
        <v>0</v>
      </c>
      <c r="AY63" s="132">
        <f>'SO.04 - Vegetační prvky (4)'!J40</f>
        <v>0</v>
      </c>
      <c r="AZ63" s="132">
        <f>'SO.04 - Vegetační prvky (4)'!F37</f>
        <v>0</v>
      </c>
      <c r="BA63" s="132">
        <f>'SO.04 - Vegetační prvky (4)'!F38</f>
        <v>0</v>
      </c>
      <c r="BB63" s="132">
        <f>'SO.04 - Vegetační prvky (4)'!F39</f>
        <v>0</v>
      </c>
      <c r="BC63" s="132">
        <f>'SO.04 - Vegetační prvky (4)'!F40</f>
        <v>0</v>
      </c>
      <c r="BD63" s="134">
        <f>'SO.04 - Vegetační prvky (4)'!F41</f>
        <v>0</v>
      </c>
      <c r="BE63" s="4"/>
      <c r="BT63" s="135" t="s">
        <v>93</v>
      </c>
      <c r="BV63" s="135" t="s">
        <v>74</v>
      </c>
      <c r="BW63" s="135" t="s">
        <v>107</v>
      </c>
      <c r="BX63" s="135" t="s">
        <v>103</v>
      </c>
      <c r="CL63" s="135" t="s">
        <v>19</v>
      </c>
    </row>
    <row r="64" s="4" customFormat="1" ht="16.5" customHeight="1">
      <c r="A64" s="136" t="s">
        <v>90</v>
      </c>
      <c r="B64" s="65"/>
      <c r="C64" s="126"/>
      <c r="D64" s="126"/>
      <c r="E64" s="126"/>
      <c r="F64" s="126"/>
      <c r="G64" s="127" t="s">
        <v>98</v>
      </c>
      <c r="H64" s="127"/>
      <c r="I64" s="127"/>
      <c r="J64" s="127"/>
      <c r="K64" s="127"/>
      <c r="L64" s="126"/>
      <c r="M64" s="127" t="s">
        <v>108</v>
      </c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9">
        <f>'SO.05 - Nakládání s dešťo..._01'!J34</f>
        <v>0</v>
      </c>
      <c r="AH64" s="126"/>
      <c r="AI64" s="126"/>
      <c r="AJ64" s="126"/>
      <c r="AK64" s="126"/>
      <c r="AL64" s="126"/>
      <c r="AM64" s="126"/>
      <c r="AN64" s="129">
        <f>SUM(AG64,AT64)</f>
        <v>0</v>
      </c>
      <c r="AO64" s="126"/>
      <c r="AP64" s="126"/>
      <c r="AQ64" s="130" t="s">
        <v>84</v>
      </c>
      <c r="AR64" s="67"/>
      <c r="AS64" s="131">
        <v>0</v>
      </c>
      <c r="AT64" s="132">
        <f>ROUND(SUM(AV64:AW64),2)</f>
        <v>0</v>
      </c>
      <c r="AU64" s="133">
        <f>'SO.05 - Nakládání s dešťo..._01'!P98</f>
        <v>0</v>
      </c>
      <c r="AV64" s="132">
        <f>'SO.05 - Nakládání s dešťo..._01'!J37</f>
        <v>0</v>
      </c>
      <c r="AW64" s="132">
        <f>'SO.05 - Nakládání s dešťo..._01'!J38</f>
        <v>0</v>
      </c>
      <c r="AX64" s="132">
        <f>'SO.05 - Nakládání s dešťo..._01'!J39</f>
        <v>0</v>
      </c>
      <c r="AY64" s="132">
        <f>'SO.05 - Nakládání s dešťo..._01'!J40</f>
        <v>0</v>
      </c>
      <c r="AZ64" s="132">
        <f>'SO.05 - Nakládání s dešťo..._01'!F37</f>
        <v>0</v>
      </c>
      <c r="BA64" s="132">
        <f>'SO.05 - Nakládání s dešťo..._01'!F38</f>
        <v>0</v>
      </c>
      <c r="BB64" s="132">
        <f>'SO.05 - Nakládání s dešťo..._01'!F39</f>
        <v>0</v>
      </c>
      <c r="BC64" s="132">
        <f>'SO.05 - Nakládání s dešťo..._01'!F40</f>
        <v>0</v>
      </c>
      <c r="BD64" s="134">
        <f>'SO.05 - Nakládání s dešťo..._01'!F41</f>
        <v>0</v>
      </c>
      <c r="BE64" s="4"/>
      <c r="BT64" s="135" t="s">
        <v>93</v>
      </c>
      <c r="BV64" s="135" t="s">
        <v>74</v>
      </c>
      <c r="BW64" s="135" t="s">
        <v>109</v>
      </c>
      <c r="BX64" s="135" t="s">
        <v>103</v>
      </c>
      <c r="CL64" s="135" t="s">
        <v>19</v>
      </c>
    </row>
    <row r="65" s="4" customFormat="1" ht="16.5" customHeight="1">
      <c r="A65" s="136" t="s">
        <v>90</v>
      </c>
      <c r="B65" s="65"/>
      <c r="C65" s="126"/>
      <c r="D65" s="126"/>
      <c r="E65" s="126"/>
      <c r="F65" s="127" t="s">
        <v>110</v>
      </c>
      <c r="G65" s="127"/>
      <c r="H65" s="127"/>
      <c r="I65" s="127"/>
      <c r="J65" s="127"/>
      <c r="K65" s="126"/>
      <c r="L65" s="127" t="s">
        <v>111</v>
      </c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9">
        <f>'04_ - kód intervence 64 (04)'!J34</f>
        <v>0</v>
      </c>
      <c r="AH65" s="126"/>
      <c r="AI65" s="126"/>
      <c r="AJ65" s="126"/>
      <c r="AK65" s="126"/>
      <c r="AL65" s="126"/>
      <c r="AM65" s="126"/>
      <c r="AN65" s="129">
        <f>SUM(AG65,AT65)</f>
        <v>0</v>
      </c>
      <c r="AO65" s="126"/>
      <c r="AP65" s="126"/>
      <c r="AQ65" s="130" t="s">
        <v>84</v>
      </c>
      <c r="AR65" s="67"/>
      <c r="AS65" s="131">
        <v>0</v>
      </c>
      <c r="AT65" s="132">
        <f>ROUND(SUM(AV65:AW65),2)</f>
        <v>0</v>
      </c>
      <c r="AU65" s="133">
        <f>'04_ - kód intervence 64 (04)'!P95</f>
        <v>0</v>
      </c>
      <c r="AV65" s="132">
        <f>'04_ - kód intervence 64 (04)'!J37</f>
        <v>0</v>
      </c>
      <c r="AW65" s="132">
        <f>'04_ - kód intervence 64 (04)'!J38</f>
        <v>0</v>
      </c>
      <c r="AX65" s="132">
        <f>'04_ - kód intervence 64 (04)'!J39</f>
        <v>0</v>
      </c>
      <c r="AY65" s="132">
        <f>'04_ - kód intervence 64 (04)'!J40</f>
        <v>0</v>
      </c>
      <c r="AZ65" s="132">
        <f>'04_ - kód intervence 64 (04)'!F37</f>
        <v>0</v>
      </c>
      <c r="BA65" s="132">
        <f>'04_ - kód intervence 64 (04)'!F38</f>
        <v>0</v>
      </c>
      <c r="BB65" s="132">
        <f>'04_ - kód intervence 64 (04)'!F39</f>
        <v>0</v>
      </c>
      <c r="BC65" s="132">
        <f>'04_ - kód intervence 64 (04)'!F40</f>
        <v>0</v>
      </c>
      <c r="BD65" s="134">
        <f>'04_ - kód intervence 64 (04)'!F41</f>
        <v>0</v>
      </c>
      <c r="BE65" s="4"/>
      <c r="BT65" s="135" t="s">
        <v>88</v>
      </c>
      <c r="BV65" s="135" t="s">
        <v>74</v>
      </c>
      <c r="BW65" s="135" t="s">
        <v>112</v>
      </c>
      <c r="BX65" s="135" t="s">
        <v>85</v>
      </c>
      <c r="CL65" s="135" t="s">
        <v>19</v>
      </c>
    </row>
    <row r="66" s="4" customFormat="1" ht="16.5" customHeight="1">
      <c r="A66" s="4"/>
      <c r="B66" s="65"/>
      <c r="C66" s="126"/>
      <c r="D66" s="126"/>
      <c r="E66" s="126"/>
      <c r="F66" s="127" t="s">
        <v>113</v>
      </c>
      <c r="G66" s="127"/>
      <c r="H66" s="127"/>
      <c r="I66" s="127"/>
      <c r="J66" s="127"/>
      <c r="K66" s="126"/>
      <c r="L66" s="127" t="s">
        <v>114</v>
      </c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8">
        <f>ROUND(SUM(AG67:AG69),2)</f>
        <v>0</v>
      </c>
      <c r="AH66" s="126"/>
      <c r="AI66" s="126"/>
      <c r="AJ66" s="126"/>
      <c r="AK66" s="126"/>
      <c r="AL66" s="126"/>
      <c r="AM66" s="126"/>
      <c r="AN66" s="129">
        <f>SUM(AG66,AT66)</f>
        <v>0</v>
      </c>
      <c r="AO66" s="126"/>
      <c r="AP66" s="126"/>
      <c r="AQ66" s="130" t="s">
        <v>84</v>
      </c>
      <c r="AR66" s="67"/>
      <c r="AS66" s="131">
        <f>ROUND(SUM(AS67:AS69),2)</f>
        <v>0</v>
      </c>
      <c r="AT66" s="132">
        <f>ROUND(SUM(AV66:AW66),2)</f>
        <v>0</v>
      </c>
      <c r="AU66" s="133">
        <f>ROUND(SUM(AU67:AU69),5)</f>
        <v>0</v>
      </c>
      <c r="AV66" s="132">
        <f>ROUND(AZ66*L29,2)</f>
        <v>0</v>
      </c>
      <c r="AW66" s="132">
        <f>ROUND(BA66*L30,2)</f>
        <v>0</v>
      </c>
      <c r="AX66" s="132">
        <f>ROUND(BB66*L29,2)</f>
        <v>0</v>
      </c>
      <c r="AY66" s="132">
        <f>ROUND(BC66*L30,2)</f>
        <v>0</v>
      </c>
      <c r="AZ66" s="132">
        <f>ROUND(SUM(AZ67:AZ69),2)</f>
        <v>0</v>
      </c>
      <c r="BA66" s="132">
        <f>ROUND(SUM(BA67:BA69),2)</f>
        <v>0</v>
      </c>
      <c r="BB66" s="132">
        <f>ROUND(SUM(BB67:BB69),2)</f>
        <v>0</v>
      </c>
      <c r="BC66" s="132">
        <f>ROUND(SUM(BC67:BC69),2)</f>
        <v>0</v>
      </c>
      <c r="BD66" s="134">
        <f>ROUND(SUM(BD67:BD69),2)</f>
        <v>0</v>
      </c>
      <c r="BE66" s="4"/>
      <c r="BS66" s="135" t="s">
        <v>71</v>
      </c>
      <c r="BT66" s="135" t="s">
        <v>88</v>
      </c>
      <c r="BU66" s="135" t="s">
        <v>73</v>
      </c>
      <c r="BV66" s="135" t="s">
        <v>74</v>
      </c>
      <c r="BW66" s="135" t="s">
        <v>115</v>
      </c>
      <c r="BX66" s="135" t="s">
        <v>85</v>
      </c>
      <c r="CL66" s="135" t="s">
        <v>19</v>
      </c>
    </row>
    <row r="67" s="4" customFormat="1" ht="16.5" customHeight="1">
      <c r="A67" s="136" t="s">
        <v>90</v>
      </c>
      <c r="B67" s="65"/>
      <c r="C67" s="126"/>
      <c r="D67" s="126"/>
      <c r="E67" s="126"/>
      <c r="F67" s="126"/>
      <c r="G67" s="127" t="s">
        <v>91</v>
      </c>
      <c r="H67" s="127"/>
      <c r="I67" s="127"/>
      <c r="J67" s="127"/>
      <c r="K67" s="127"/>
      <c r="L67" s="126"/>
      <c r="M67" s="127" t="s">
        <v>116</v>
      </c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9">
        <f>'SO.00 - Příprava území (5_I)'!J34</f>
        <v>0</v>
      </c>
      <c r="AH67" s="126"/>
      <c r="AI67" s="126"/>
      <c r="AJ67" s="126"/>
      <c r="AK67" s="126"/>
      <c r="AL67" s="126"/>
      <c r="AM67" s="126"/>
      <c r="AN67" s="129">
        <f>SUM(AG67,AT67)</f>
        <v>0</v>
      </c>
      <c r="AO67" s="126"/>
      <c r="AP67" s="126"/>
      <c r="AQ67" s="130" t="s">
        <v>84</v>
      </c>
      <c r="AR67" s="67"/>
      <c r="AS67" s="131">
        <v>0</v>
      </c>
      <c r="AT67" s="132">
        <f>ROUND(SUM(AV67:AW67),2)</f>
        <v>0</v>
      </c>
      <c r="AU67" s="133">
        <f>'SO.00 - Příprava území (5_I)'!P96</f>
        <v>0</v>
      </c>
      <c r="AV67" s="132">
        <f>'SO.00 - Příprava území (5_I)'!J37</f>
        <v>0</v>
      </c>
      <c r="AW67" s="132">
        <f>'SO.00 - Příprava území (5_I)'!J38</f>
        <v>0</v>
      </c>
      <c r="AX67" s="132">
        <f>'SO.00 - Příprava území (5_I)'!J39</f>
        <v>0</v>
      </c>
      <c r="AY67" s="132">
        <f>'SO.00 - Příprava území (5_I)'!J40</f>
        <v>0</v>
      </c>
      <c r="AZ67" s="132">
        <f>'SO.00 - Příprava území (5_I)'!F37</f>
        <v>0</v>
      </c>
      <c r="BA67" s="132">
        <f>'SO.00 - Příprava území (5_I)'!F38</f>
        <v>0</v>
      </c>
      <c r="BB67" s="132">
        <f>'SO.00 - Příprava území (5_I)'!F39</f>
        <v>0</v>
      </c>
      <c r="BC67" s="132">
        <f>'SO.00 - Příprava území (5_I)'!F40</f>
        <v>0</v>
      </c>
      <c r="BD67" s="134">
        <f>'SO.00 - Příprava území (5_I)'!F41</f>
        <v>0</v>
      </c>
      <c r="BE67" s="4"/>
      <c r="BT67" s="135" t="s">
        <v>93</v>
      </c>
      <c r="BV67" s="135" t="s">
        <v>74</v>
      </c>
      <c r="BW67" s="135" t="s">
        <v>117</v>
      </c>
      <c r="BX67" s="135" t="s">
        <v>115</v>
      </c>
      <c r="CL67" s="135" t="s">
        <v>19</v>
      </c>
    </row>
    <row r="68" s="4" customFormat="1" ht="16.5" customHeight="1">
      <c r="A68" s="136" t="s">
        <v>90</v>
      </c>
      <c r="B68" s="65"/>
      <c r="C68" s="126"/>
      <c r="D68" s="126"/>
      <c r="E68" s="126"/>
      <c r="F68" s="126"/>
      <c r="G68" s="127" t="s">
        <v>95</v>
      </c>
      <c r="H68" s="127"/>
      <c r="I68" s="127"/>
      <c r="J68" s="127"/>
      <c r="K68" s="127"/>
      <c r="L68" s="126"/>
      <c r="M68" s="127" t="s">
        <v>118</v>
      </c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9">
        <f>'SO.04 - Vegetační prvky (...'!J34</f>
        <v>0</v>
      </c>
      <c r="AH68" s="126"/>
      <c r="AI68" s="126"/>
      <c r="AJ68" s="126"/>
      <c r="AK68" s="126"/>
      <c r="AL68" s="126"/>
      <c r="AM68" s="126"/>
      <c r="AN68" s="129">
        <f>SUM(AG68,AT68)</f>
        <v>0</v>
      </c>
      <c r="AO68" s="126"/>
      <c r="AP68" s="126"/>
      <c r="AQ68" s="130" t="s">
        <v>84</v>
      </c>
      <c r="AR68" s="67"/>
      <c r="AS68" s="131">
        <v>0</v>
      </c>
      <c r="AT68" s="132">
        <f>ROUND(SUM(AV68:AW68),2)</f>
        <v>0</v>
      </c>
      <c r="AU68" s="133">
        <f>'SO.04 - Vegetační prvky (...'!P100</f>
        <v>0</v>
      </c>
      <c r="AV68" s="132">
        <f>'SO.04 - Vegetační prvky (...'!J37</f>
        <v>0</v>
      </c>
      <c r="AW68" s="132">
        <f>'SO.04 - Vegetační prvky (...'!J38</f>
        <v>0</v>
      </c>
      <c r="AX68" s="132">
        <f>'SO.04 - Vegetační prvky (...'!J39</f>
        <v>0</v>
      </c>
      <c r="AY68" s="132">
        <f>'SO.04 - Vegetační prvky (...'!J40</f>
        <v>0</v>
      </c>
      <c r="AZ68" s="132">
        <f>'SO.04 - Vegetační prvky (...'!F37</f>
        <v>0</v>
      </c>
      <c r="BA68" s="132">
        <f>'SO.04 - Vegetační prvky (...'!F38</f>
        <v>0</v>
      </c>
      <c r="BB68" s="132">
        <f>'SO.04 - Vegetační prvky (...'!F39</f>
        <v>0</v>
      </c>
      <c r="BC68" s="132">
        <f>'SO.04 - Vegetační prvky (...'!F40</f>
        <v>0</v>
      </c>
      <c r="BD68" s="134">
        <f>'SO.04 - Vegetační prvky (...'!F41</f>
        <v>0</v>
      </c>
      <c r="BE68" s="4"/>
      <c r="BT68" s="135" t="s">
        <v>93</v>
      </c>
      <c r="BV68" s="135" t="s">
        <v>74</v>
      </c>
      <c r="BW68" s="135" t="s">
        <v>119</v>
      </c>
      <c r="BX68" s="135" t="s">
        <v>115</v>
      </c>
      <c r="CL68" s="135" t="s">
        <v>19</v>
      </c>
    </row>
    <row r="69" s="4" customFormat="1" ht="16.5" customHeight="1">
      <c r="A69" s="136" t="s">
        <v>90</v>
      </c>
      <c r="B69" s="65"/>
      <c r="C69" s="126"/>
      <c r="D69" s="126"/>
      <c r="E69" s="126"/>
      <c r="F69" s="126"/>
      <c r="G69" s="127" t="s">
        <v>98</v>
      </c>
      <c r="H69" s="127"/>
      <c r="I69" s="127"/>
      <c r="J69" s="127"/>
      <c r="K69" s="127"/>
      <c r="L69" s="126"/>
      <c r="M69" s="127" t="s">
        <v>120</v>
      </c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9">
        <f>'SO.05 - Nakládání s dešťo..._02'!J34</f>
        <v>0</v>
      </c>
      <c r="AH69" s="126"/>
      <c r="AI69" s="126"/>
      <c r="AJ69" s="126"/>
      <c r="AK69" s="126"/>
      <c r="AL69" s="126"/>
      <c r="AM69" s="126"/>
      <c r="AN69" s="129">
        <f>SUM(AG69,AT69)</f>
        <v>0</v>
      </c>
      <c r="AO69" s="126"/>
      <c r="AP69" s="126"/>
      <c r="AQ69" s="130" t="s">
        <v>84</v>
      </c>
      <c r="AR69" s="67"/>
      <c r="AS69" s="131">
        <v>0</v>
      </c>
      <c r="AT69" s="132">
        <f>ROUND(SUM(AV69:AW69),2)</f>
        <v>0</v>
      </c>
      <c r="AU69" s="133">
        <f>'SO.05 - Nakládání s dešťo..._02'!P97</f>
        <v>0</v>
      </c>
      <c r="AV69" s="132">
        <f>'SO.05 - Nakládání s dešťo..._02'!J37</f>
        <v>0</v>
      </c>
      <c r="AW69" s="132">
        <f>'SO.05 - Nakládání s dešťo..._02'!J38</f>
        <v>0</v>
      </c>
      <c r="AX69" s="132">
        <f>'SO.05 - Nakládání s dešťo..._02'!J39</f>
        <v>0</v>
      </c>
      <c r="AY69" s="132">
        <f>'SO.05 - Nakládání s dešťo..._02'!J40</f>
        <v>0</v>
      </c>
      <c r="AZ69" s="132">
        <f>'SO.05 - Nakládání s dešťo..._02'!F37</f>
        <v>0</v>
      </c>
      <c r="BA69" s="132">
        <f>'SO.05 - Nakládání s dešťo..._02'!F38</f>
        <v>0</v>
      </c>
      <c r="BB69" s="132">
        <f>'SO.05 - Nakládání s dešťo..._02'!F39</f>
        <v>0</v>
      </c>
      <c r="BC69" s="132">
        <f>'SO.05 - Nakládání s dešťo..._02'!F40</f>
        <v>0</v>
      </c>
      <c r="BD69" s="134">
        <f>'SO.05 - Nakládání s dešťo..._02'!F41</f>
        <v>0</v>
      </c>
      <c r="BE69" s="4"/>
      <c r="BT69" s="135" t="s">
        <v>93</v>
      </c>
      <c r="BV69" s="135" t="s">
        <v>74</v>
      </c>
      <c r="BW69" s="135" t="s">
        <v>121</v>
      </c>
      <c r="BX69" s="135" t="s">
        <v>115</v>
      </c>
      <c r="CL69" s="135" t="s">
        <v>19</v>
      </c>
    </row>
    <row r="70" s="4" customFormat="1" ht="16.5" customHeight="1">
      <c r="A70" s="136" t="s">
        <v>90</v>
      </c>
      <c r="B70" s="65"/>
      <c r="C70" s="126"/>
      <c r="D70" s="126"/>
      <c r="E70" s="126"/>
      <c r="F70" s="127" t="s">
        <v>122</v>
      </c>
      <c r="G70" s="127"/>
      <c r="H70" s="127"/>
      <c r="I70" s="127"/>
      <c r="J70" s="127"/>
      <c r="K70" s="126"/>
      <c r="L70" s="127" t="s">
        <v>123</v>
      </c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9">
        <f>'05_I_ - kód intervence 64...'!J34</f>
        <v>0</v>
      </c>
      <c r="AH70" s="126"/>
      <c r="AI70" s="126"/>
      <c r="AJ70" s="126"/>
      <c r="AK70" s="126"/>
      <c r="AL70" s="126"/>
      <c r="AM70" s="126"/>
      <c r="AN70" s="129">
        <f>SUM(AG70,AT70)</f>
        <v>0</v>
      </c>
      <c r="AO70" s="126"/>
      <c r="AP70" s="126"/>
      <c r="AQ70" s="130" t="s">
        <v>84</v>
      </c>
      <c r="AR70" s="67"/>
      <c r="AS70" s="131">
        <v>0</v>
      </c>
      <c r="AT70" s="132">
        <f>ROUND(SUM(AV70:AW70),2)</f>
        <v>0</v>
      </c>
      <c r="AU70" s="133">
        <f>'05_I_ - kód intervence 64...'!P93</f>
        <v>0</v>
      </c>
      <c r="AV70" s="132">
        <f>'05_I_ - kód intervence 64...'!J37</f>
        <v>0</v>
      </c>
      <c r="AW70" s="132">
        <f>'05_I_ - kód intervence 64...'!J38</f>
        <v>0</v>
      </c>
      <c r="AX70" s="132">
        <f>'05_I_ - kód intervence 64...'!J39</f>
        <v>0</v>
      </c>
      <c r="AY70" s="132">
        <f>'05_I_ - kód intervence 64...'!J40</f>
        <v>0</v>
      </c>
      <c r="AZ70" s="132">
        <f>'05_I_ - kód intervence 64...'!F37</f>
        <v>0</v>
      </c>
      <c r="BA70" s="132">
        <f>'05_I_ - kód intervence 64...'!F38</f>
        <v>0</v>
      </c>
      <c r="BB70" s="132">
        <f>'05_I_ - kód intervence 64...'!F39</f>
        <v>0</v>
      </c>
      <c r="BC70" s="132">
        <f>'05_I_ - kód intervence 64...'!F40</f>
        <v>0</v>
      </c>
      <c r="BD70" s="134">
        <f>'05_I_ - kód intervence 64...'!F41</f>
        <v>0</v>
      </c>
      <c r="BE70" s="4"/>
      <c r="BT70" s="135" t="s">
        <v>88</v>
      </c>
      <c r="BV70" s="135" t="s">
        <v>74</v>
      </c>
      <c r="BW70" s="135" t="s">
        <v>124</v>
      </c>
      <c r="BX70" s="135" t="s">
        <v>85</v>
      </c>
      <c r="CL70" s="135" t="s">
        <v>19</v>
      </c>
    </row>
    <row r="71" s="4" customFormat="1" ht="16.5" customHeight="1">
      <c r="A71" s="4"/>
      <c r="B71" s="65"/>
      <c r="C71" s="126"/>
      <c r="D71" s="126"/>
      <c r="E71" s="126"/>
      <c r="F71" s="127" t="s">
        <v>125</v>
      </c>
      <c r="G71" s="127"/>
      <c r="H71" s="127"/>
      <c r="I71" s="127"/>
      <c r="J71" s="127"/>
      <c r="K71" s="126"/>
      <c r="L71" s="127" t="s">
        <v>126</v>
      </c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8">
        <f>ROUND(SUM(AG72:AG73),2)</f>
        <v>0</v>
      </c>
      <c r="AH71" s="126"/>
      <c r="AI71" s="126"/>
      <c r="AJ71" s="126"/>
      <c r="AK71" s="126"/>
      <c r="AL71" s="126"/>
      <c r="AM71" s="126"/>
      <c r="AN71" s="129">
        <f>SUM(AG71,AT71)</f>
        <v>0</v>
      </c>
      <c r="AO71" s="126"/>
      <c r="AP71" s="126"/>
      <c r="AQ71" s="130" t="s">
        <v>84</v>
      </c>
      <c r="AR71" s="67"/>
      <c r="AS71" s="131">
        <f>ROUND(SUM(AS72:AS73),2)</f>
        <v>0</v>
      </c>
      <c r="AT71" s="132">
        <f>ROUND(SUM(AV71:AW71),2)</f>
        <v>0</v>
      </c>
      <c r="AU71" s="133">
        <f>ROUND(SUM(AU72:AU73),5)</f>
        <v>0</v>
      </c>
      <c r="AV71" s="132">
        <f>ROUND(AZ71*L29,2)</f>
        <v>0</v>
      </c>
      <c r="AW71" s="132">
        <f>ROUND(BA71*L30,2)</f>
        <v>0</v>
      </c>
      <c r="AX71" s="132">
        <f>ROUND(BB71*L29,2)</f>
        <v>0</v>
      </c>
      <c r="AY71" s="132">
        <f>ROUND(BC71*L30,2)</f>
        <v>0</v>
      </c>
      <c r="AZ71" s="132">
        <f>ROUND(SUM(AZ72:AZ73),2)</f>
        <v>0</v>
      </c>
      <c r="BA71" s="132">
        <f>ROUND(SUM(BA72:BA73),2)</f>
        <v>0</v>
      </c>
      <c r="BB71" s="132">
        <f>ROUND(SUM(BB72:BB73),2)</f>
        <v>0</v>
      </c>
      <c r="BC71" s="132">
        <f>ROUND(SUM(BC72:BC73),2)</f>
        <v>0</v>
      </c>
      <c r="BD71" s="134">
        <f>ROUND(SUM(BD72:BD73),2)</f>
        <v>0</v>
      </c>
      <c r="BE71" s="4"/>
      <c r="BS71" s="135" t="s">
        <v>71</v>
      </c>
      <c r="BT71" s="135" t="s">
        <v>88</v>
      </c>
      <c r="BU71" s="135" t="s">
        <v>73</v>
      </c>
      <c r="BV71" s="135" t="s">
        <v>74</v>
      </c>
      <c r="BW71" s="135" t="s">
        <v>127</v>
      </c>
      <c r="BX71" s="135" t="s">
        <v>85</v>
      </c>
      <c r="CL71" s="135" t="s">
        <v>19</v>
      </c>
    </row>
    <row r="72" s="4" customFormat="1" ht="16.5" customHeight="1">
      <c r="A72" s="136" t="s">
        <v>90</v>
      </c>
      <c r="B72" s="65"/>
      <c r="C72" s="126"/>
      <c r="D72" s="126"/>
      <c r="E72" s="126"/>
      <c r="F72" s="126"/>
      <c r="G72" s="127" t="s">
        <v>91</v>
      </c>
      <c r="H72" s="127"/>
      <c r="I72" s="127"/>
      <c r="J72" s="127"/>
      <c r="K72" s="127"/>
      <c r="L72" s="126"/>
      <c r="M72" s="127" t="s">
        <v>128</v>
      </c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9">
        <f>'SO.00 - Příprava území (5...'!J34</f>
        <v>0</v>
      </c>
      <c r="AH72" s="126"/>
      <c r="AI72" s="126"/>
      <c r="AJ72" s="126"/>
      <c r="AK72" s="126"/>
      <c r="AL72" s="126"/>
      <c r="AM72" s="126"/>
      <c r="AN72" s="129">
        <f>SUM(AG72,AT72)</f>
        <v>0</v>
      </c>
      <c r="AO72" s="126"/>
      <c r="AP72" s="126"/>
      <c r="AQ72" s="130" t="s">
        <v>84</v>
      </c>
      <c r="AR72" s="67"/>
      <c r="AS72" s="131">
        <v>0</v>
      </c>
      <c r="AT72" s="132">
        <f>ROUND(SUM(AV72:AW72),2)</f>
        <v>0</v>
      </c>
      <c r="AU72" s="133">
        <f>'SO.00 - Příprava území (5...'!P96</f>
        <v>0</v>
      </c>
      <c r="AV72" s="132">
        <f>'SO.00 - Příprava území (5...'!J37</f>
        <v>0</v>
      </c>
      <c r="AW72" s="132">
        <f>'SO.00 - Příprava území (5...'!J38</f>
        <v>0</v>
      </c>
      <c r="AX72" s="132">
        <f>'SO.00 - Příprava území (5...'!J39</f>
        <v>0</v>
      </c>
      <c r="AY72" s="132">
        <f>'SO.00 - Příprava území (5...'!J40</f>
        <v>0</v>
      </c>
      <c r="AZ72" s="132">
        <f>'SO.00 - Příprava území (5...'!F37</f>
        <v>0</v>
      </c>
      <c r="BA72" s="132">
        <f>'SO.00 - Příprava území (5...'!F38</f>
        <v>0</v>
      </c>
      <c r="BB72" s="132">
        <f>'SO.00 - Příprava území (5...'!F39</f>
        <v>0</v>
      </c>
      <c r="BC72" s="132">
        <f>'SO.00 - Příprava území (5...'!F40</f>
        <v>0</v>
      </c>
      <c r="BD72" s="134">
        <f>'SO.00 - Příprava území (5...'!F41</f>
        <v>0</v>
      </c>
      <c r="BE72" s="4"/>
      <c r="BT72" s="135" t="s">
        <v>93</v>
      </c>
      <c r="BV72" s="135" t="s">
        <v>74</v>
      </c>
      <c r="BW72" s="135" t="s">
        <v>129</v>
      </c>
      <c r="BX72" s="135" t="s">
        <v>127</v>
      </c>
      <c r="CL72" s="135" t="s">
        <v>19</v>
      </c>
    </row>
    <row r="73" s="4" customFormat="1" ht="16.5" customHeight="1">
      <c r="A73" s="136" t="s">
        <v>90</v>
      </c>
      <c r="B73" s="65"/>
      <c r="C73" s="126"/>
      <c r="D73" s="126"/>
      <c r="E73" s="126"/>
      <c r="F73" s="126"/>
      <c r="G73" s="127" t="s">
        <v>95</v>
      </c>
      <c r="H73" s="127"/>
      <c r="I73" s="127"/>
      <c r="J73" s="127"/>
      <c r="K73" s="127"/>
      <c r="L73" s="126"/>
      <c r="M73" s="127" t="s">
        <v>130</v>
      </c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9">
        <f>'SO.04 - Vegetační prvky (..._01'!J34</f>
        <v>0</v>
      </c>
      <c r="AH73" s="126"/>
      <c r="AI73" s="126"/>
      <c r="AJ73" s="126"/>
      <c r="AK73" s="126"/>
      <c r="AL73" s="126"/>
      <c r="AM73" s="126"/>
      <c r="AN73" s="129">
        <f>SUM(AG73,AT73)</f>
        <v>0</v>
      </c>
      <c r="AO73" s="126"/>
      <c r="AP73" s="126"/>
      <c r="AQ73" s="130" t="s">
        <v>84</v>
      </c>
      <c r="AR73" s="67"/>
      <c r="AS73" s="131">
        <v>0</v>
      </c>
      <c r="AT73" s="132">
        <f>ROUND(SUM(AV73:AW73),2)</f>
        <v>0</v>
      </c>
      <c r="AU73" s="133">
        <f>'SO.04 - Vegetační prvky (..._01'!P97</f>
        <v>0</v>
      </c>
      <c r="AV73" s="132">
        <f>'SO.04 - Vegetační prvky (..._01'!J37</f>
        <v>0</v>
      </c>
      <c r="AW73" s="132">
        <f>'SO.04 - Vegetační prvky (..._01'!J38</f>
        <v>0</v>
      </c>
      <c r="AX73" s="132">
        <f>'SO.04 - Vegetační prvky (..._01'!J39</f>
        <v>0</v>
      </c>
      <c r="AY73" s="132">
        <f>'SO.04 - Vegetační prvky (..._01'!J40</f>
        <v>0</v>
      </c>
      <c r="AZ73" s="132">
        <f>'SO.04 - Vegetační prvky (..._01'!F37</f>
        <v>0</v>
      </c>
      <c r="BA73" s="132">
        <f>'SO.04 - Vegetační prvky (..._01'!F38</f>
        <v>0</v>
      </c>
      <c r="BB73" s="132">
        <f>'SO.04 - Vegetační prvky (..._01'!F39</f>
        <v>0</v>
      </c>
      <c r="BC73" s="132">
        <f>'SO.04 - Vegetační prvky (..._01'!F40</f>
        <v>0</v>
      </c>
      <c r="BD73" s="134">
        <f>'SO.04 - Vegetační prvky (..._01'!F41</f>
        <v>0</v>
      </c>
      <c r="BE73" s="4"/>
      <c r="BT73" s="135" t="s">
        <v>93</v>
      </c>
      <c r="BV73" s="135" t="s">
        <v>74</v>
      </c>
      <c r="BW73" s="135" t="s">
        <v>131</v>
      </c>
      <c r="BX73" s="135" t="s">
        <v>127</v>
      </c>
      <c r="CL73" s="135" t="s">
        <v>19</v>
      </c>
    </row>
    <row r="74" s="4" customFormat="1" ht="16.5" customHeight="1">
      <c r="A74" s="4"/>
      <c r="B74" s="65"/>
      <c r="C74" s="126"/>
      <c r="D74" s="126"/>
      <c r="E74" s="126"/>
      <c r="F74" s="127" t="s">
        <v>132</v>
      </c>
      <c r="G74" s="127"/>
      <c r="H74" s="127"/>
      <c r="I74" s="127"/>
      <c r="J74" s="127"/>
      <c r="K74" s="126"/>
      <c r="L74" s="127" t="s">
        <v>133</v>
      </c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8">
        <f>ROUND(SUM(AG75:AG77),2)</f>
        <v>0</v>
      </c>
      <c r="AH74" s="126"/>
      <c r="AI74" s="126"/>
      <c r="AJ74" s="126"/>
      <c r="AK74" s="126"/>
      <c r="AL74" s="126"/>
      <c r="AM74" s="126"/>
      <c r="AN74" s="129">
        <f>SUM(AG74,AT74)</f>
        <v>0</v>
      </c>
      <c r="AO74" s="126"/>
      <c r="AP74" s="126"/>
      <c r="AQ74" s="130" t="s">
        <v>84</v>
      </c>
      <c r="AR74" s="67"/>
      <c r="AS74" s="131">
        <f>ROUND(SUM(AS75:AS77),2)</f>
        <v>0</v>
      </c>
      <c r="AT74" s="132">
        <f>ROUND(SUM(AV74:AW74),2)</f>
        <v>0</v>
      </c>
      <c r="AU74" s="133">
        <f>ROUND(SUM(AU75:AU77),5)</f>
        <v>0</v>
      </c>
      <c r="AV74" s="132">
        <f>ROUND(AZ74*L29,2)</f>
        <v>0</v>
      </c>
      <c r="AW74" s="132">
        <f>ROUND(BA74*L30,2)</f>
        <v>0</v>
      </c>
      <c r="AX74" s="132">
        <f>ROUND(BB74*L29,2)</f>
        <v>0</v>
      </c>
      <c r="AY74" s="132">
        <f>ROUND(BC74*L30,2)</f>
        <v>0</v>
      </c>
      <c r="AZ74" s="132">
        <f>ROUND(SUM(AZ75:AZ77),2)</f>
        <v>0</v>
      </c>
      <c r="BA74" s="132">
        <f>ROUND(SUM(BA75:BA77),2)</f>
        <v>0</v>
      </c>
      <c r="BB74" s="132">
        <f>ROUND(SUM(BB75:BB77),2)</f>
        <v>0</v>
      </c>
      <c r="BC74" s="132">
        <f>ROUND(SUM(BC75:BC77),2)</f>
        <v>0</v>
      </c>
      <c r="BD74" s="134">
        <f>ROUND(SUM(BD75:BD77),2)</f>
        <v>0</v>
      </c>
      <c r="BE74" s="4"/>
      <c r="BS74" s="135" t="s">
        <v>71</v>
      </c>
      <c r="BT74" s="135" t="s">
        <v>88</v>
      </c>
      <c r="BU74" s="135" t="s">
        <v>73</v>
      </c>
      <c r="BV74" s="135" t="s">
        <v>74</v>
      </c>
      <c r="BW74" s="135" t="s">
        <v>134</v>
      </c>
      <c r="BX74" s="135" t="s">
        <v>85</v>
      </c>
      <c r="CL74" s="135" t="s">
        <v>19</v>
      </c>
    </row>
    <row r="75" s="4" customFormat="1" ht="16.5" customHeight="1">
      <c r="A75" s="136" t="s">
        <v>90</v>
      </c>
      <c r="B75" s="65"/>
      <c r="C75" s="126"/>
      <c r="D75" s="126"/>
      <c r="E75" s="126"/>
      <c r="F75" s="126"/>
      <c r="G75" s="127" t="s">
        <v>91</v>
      </c>
      <c r="H75" s="127"/>
      <c r="I75" s="127"/>
      <c r="J75" s="127"/>
      <c r="K75" s="127"/>
      <c r="L75" s="126"/>
      <c r="M75" s="127" t="s">
        <v>135</v>
      </c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9">
        <f>'SO.00 - Příprava území (7)'!J34</f>
        <v>0</v>
      </c>
      <c r="AH75" s="126"/>
      <c r="AI75" s="126"/>
      <c r="AJ75" s="126"/>
      <c r="AK75" s="126"/>
      <c r="AL75" s="126"/>
      <c r="AM75" s="126"/>
      <c r="AN75" s="129">
        <f>SUM(AG75,AT75)</f>
        <v>0</v>
      </c>
      <c r="AO75" s="126"/>
      <c r="AP75" s="126"/>
      <c r="AQ75" s="130" t="s">
        <v>84</v>
      </c>
      <c r="AR75" s="67"/>
      <c r="AS75" s="131">
        <v>0</v>
      </c>
      <c r="AT75" s="132">
        <f>ROUND(SUM(AV75:AW75),2)</f>
        <v>0</v>
      </c>
      <c r="AU75" s="133">
        <f>'SO.00 - Příprava území (7)'!P97</f>
        <v>0</v>
      </c>
      <c r="AV75" s="132">
        <f>'SO.00 - Příprava území (7)'!J37</f>
        <v>0</v>
      </c>
      <c r="AW75" s="132">
        <f>'SO.00 - Příprava území (7)'!J38</f>
        <v>0</v>
      </c>
      <c r="AX75" s="132">
        <f>'SO.00 - Příprava území (7)'!J39</f>
        <v>0</v>
      </c>
      <c r="AY75" s="132">
        <f>'SO.00 - Příprava území (7)'!J40</f>
        <v>0</v>
      </c>
      <c r="AZ75" s="132">
        <f>'SO.00 - Příprava území (7)'!F37</f>
        <v>0</v>
      </c>
      <c r="BA75" s="132">
        <f>'SO.00 - Příprava území (7)'!F38</f>
        <v>0</v>
      </c>
      <c r="BB75" s="132">
        <f>'SO.00 - Příprava území (7)'!F39</f>
        <v>0</v>
      </c>
      <c r="BC75" s="132">
        <f>'SO.00 - Příprava území (7)'!F40</f>
        <v>0</v>
      </c>
      <c r="BD75" s="134">
        <f>'SO.00 - Příprava území (7)'!F41</f>
        <v>0</v>
      </c>
      <c r="BE75" s="4"/>
      <c r="BT75" s="135" t="s">
        <v>93</v>
      </c>
      <c r="BV75" s="135" t="s">
        <v>74</v>
      </c>
      <c r="BW75" s="135" t="s">
        <v>136</v>
      </c>
      <c r="BX75" s="135" t="s">
        <v>134</v>
      </c>
      <c r="CL75" s="135" t="s">
        <v>19</v>
      </c>
    </row>
    <row r="76" s="4" customFormat="1" ht="16.5" customHeight="1">
      <c r="A76" s="136" t="s">
        <v>90</v>
      </c>
      <c r="B76" s="65"/>
      <c r="C76" s="126"/>
      <c r="D76" s="126"/>
      <c r="E76" s="126"/>
      <c r="F76" s="126"/>
      <c r="G76" s="127" t="s">
        <v>95</v>
      </c>
      <c r="H76" s="127"/>
      <c r="I76" s="127"/>
      <c r="J76" s="127"/>
      <c r="K76" s="127"/>
      <c r="L76" s="126"/>
      <c r="M76" s="127" t="s">
        <v>137</v>
      </c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9">
        <f>'SO.04 - Vegetační prvky (7)'!J34</f>
        <v>0</v>
      </c>
      <c r="AH76" s="126"/>
      <c r="AI76" s="126"/>
      <c r="AJ76" s="126"/>
      <c r="AK76" s="126"/>
      <c r="AL76" s="126"/>
      <c r="AM76" s="126"/>
      <c r="AN76" s="129">
        <f>SUM(AG76,AT76)</f>
        <v>0</v>
      </c>
      <c r="AO76" s="126"/>
      <c r="AP76" s="126"/>
      <c r="AQ76" s="130" t="s">
        <v>84</v>
      </c>
      <c r="AR76" s="67"/>
      <c r="AS76" s="131">
        <v>0</v>
      </c>
      <c r="AT76" s="132">
        <f>ROUND(SUM(AV76:AW76),2)</f>
        <v>0</v>
      </c>
      <c r="AU76" s="133">
        <f>'SO.04 - Vegetační prvky (7)'!P105</f>
        <v>0</v>
      </c>
      <c r="AV76" s="132">
        <f>'SO.04 - Vegetační prvky (7)'!J37</f>
        <v>0</v>
      </c>
      <c r="AW76" s="132">
        <f>'SO.04 - Vegetační prvky (7)'!J38</f>
        <v>0</v>
      </c>
      <c r="AX76" s="132">
        <f>'SO.04 - Vegetační prvky (7)'!J39</f>
        <v>0</v>
      </c>
      <c r="AY76" s="132">
        <f>'SO.04 - Vegetační prvky (7)'!J40</f>
        <v>0</v>
      </c>
      <c r="AZ76" s="132">
        <f>'SO.04 - Vegetační prvky (7)'!F37</f>
        <v>0</v>
      </c>
      <c r="BA76" s="132">
        <f>'SO.04 - Vegetační prvky (7)'!F38</f>
        <v>0</v>
      </c>
      <c r="BB76" s="132">
        <f>'SO.04 - Vegetační prvky (7)'!F39</f>
        <v>0</v>
      </c>
      <c r="BC76" s="132">
        <f>'SO.04 - Vegetační prvky (7)'!F40</f>
        <v>0</v>
      </c>
      <c r="BD76" s="134">
        <f>'SO.04 - Vegetační prvky (7)'!F41</f>
        <v>0</v>
      </c>
      <c r="BE76" s="4"/>
      <c r="BT76" s="135" t="s">
        <v>93</v>
      </c>
      <c r="BV76" s="135" t="s">
        <v>74</v>
      </c>
      <c r="BW76" s="135" t="s">
        <v>138</v>
      </c>
      <c r="BX76" s="135" t="s">
        <v>134</v>
      </c>
      <c r="CL76" s="135" t="s">
        <v>19</v>
      </c>
    </row>
    <row r="77" s="4" customFormat="1" ht="16.5" customHeight="1">
      <c r="A77" s="136" t="s">
        <v>90</v>
      </c>
      <c r="B77" s="65"/>
      <c r="C77" s="126"/>
      <c r="D77" s="126"/>
      <c r="E77" s="126"/>
      <c r="F77" s="126"/>
      <c r="G77" s="127" t="s">
        <v>98</v>
      </c>
      <c r="H77" s="127"/>
      <c r="I77" s="127"/>
      <c r="J77" s="127"/>
      <c r="K77" s="127"/>
      <c r="L77" s="126"/>
      <c r="M77" s="127" t="s">
        <v>139</v>
      </c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9">
        <f>'SO.05 - Nakládání s dešťo..._03'!J34</f>
        <v>0</v>
      </c>
      <c r="AH77" s="126"/>
      <c r="AI77" s="126"/>
      <c r="AJ77" s="126"/>
      <c r="AK77" s="126"/>
      <c r="AL77" s="126"/>
      <c r="AM77" s="126"/>
      <c r="AN77" s="129">
        <f>SUM(AG77,AT77)</f>
        <v>0</v>
      </c>
      <c r="AO77" s="126"/>
      <c r="AP77" s="126"/>
      <c r="AQ77" s="130" t="s">
        <v>84</v>
      </c>
      <c r="AR77" s="67"/>
      <c r="AS77" s="131">
        <v>0</v>
      </c>
      <c r="AT77" s="132">
        <f>ROUND(SUM(AV77:AW77),2)</f>
        <v>0</v>
      </c>
      <c r="AU77" s="133">
        <f>'SO.05 - Nakládání s dešťo..._03'!P98</f>
        <v>0</v>
      </c>
      <c r="AV77" s="132">
        <f>'SO.05 - Nakládání s dešťo..._03'!J37</f>
        <v>0</v>
      </c>
      <c r="AW77" s="132">
        <f>'SO.05 - Nakládání s dešťo..._03'!J38</f>
        <v>0</v>
      </c>
      <c r="AX77" s="132">
        <f>'SO.05 - Nakládání s dešťo..._03'!J39</f>
        <v>0</v>
      </c>
      <c r="AY77" s="132">
        <f>'SO.05 - Nakládání s dešťo..._03'!J40</f>
        <v>0</v>
      </c>
      <c r="AZ77" s="132">
        <f>'SO.05 - Nakládání s dešťo..._03'!F37</f>
        <v>0</v>
      </c>
      <c r="BA77" s="132">
        <f>'SO.05 - Nakládání s dešťo..._03'!F38</f>
        <v>0</v>
      </c>
      <c r="BB77" s="132">
        <f>'SO.05 - Nakládání s dešťo..._03'!F39</f>
        <v>0</v>
      </c>
      <c r="BC77" s="132">
        <f>'SO.05 - Nakládání s dešťo..._03'!F40</f>
        <v>0</v>
      </c>
      <c r="BD77" s="134">
        <f>'SO.05 - Nakládání s dešťo..._03'!F41</f>
        <v>0</v>
      </c>
      <c r="BE77" s="4"/>
      <c r="BT77" s="135" t="s">
        <v>93</v>
      </c>
      <c r="BV77" s="135" t="s">
        <v>74</v>
      </c>
      <c r="BW77" s="135" t="s">
        <v>140</v>
      </c>
      <c r="BX77" s="135" t="s">
        <v>134</v>
      </c>
      <c r="CL77" s="135" t="s">
        <v>19</v>
      </c>
    </row>
    <row r="78" s="4" customFormat="1" ht="16.5" customHeight="1">
      <c r="A78" s="136" t="s">
        <v>90</v>
      </c>
      <c r="B78" s="65"/>
      <c r="C78" s="126"/>
      <c r="D78" s="126"/>
      <c r="E78" s="126"/>
      <c r="F78" s="127" t="s">
        <v>141</v>
      </c>
      <c r="G78" s="127"/>
      <c r="H78" s="127"/>
      <c r="I78" s="127"/>
      <c r="J78" s="127"/>
      <c r="K78" s="126"/>
      <c r="L78" s="127" t="s">
        <v>142</v>
      </c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9">
        <f>'07_ - kód intervence 64 (07)'!J34</f>
        <v>0</v>
      </c>
      <c r="AH78" s="126"/>
      <c r="AI78" s="126"/>
      <c r="AJ78" s="126"/>
      <c r="AK78" s="126"/>
      <c r="AL78" s="126"/>
      <c r="AM78" s="126"/>
      <c r="AN78" s="129">
        <f>SUM(AG78,AT78)</f>
        <v>0</v>
      </c>
      <c r="AO78" s="126"/>
      <c r="AP78" s="126"/>
      <c r="AQ78" s="130" t="s">
        <v>84</v>
      </c>
      <c r="AR78" s="67"/>
      <c r="AS78" s="131">
        <v>0</v>
      </c>
      <c r="AT78" s="132">
        <f>ROUND(SUM(AV78:AW78),2)</f>
        <v>0</v>
      </c>
      <c r="AU78" s="133">
        <f>'07_ - kód intervence 64 (07)'!P95</f>
        <v>0</v>
      </c>
      <c r="AV78" s="132">
        <f>'07_ - kód intervence 64 (07)'!J37</f>
        <v>0</v>
      </c>
      <c r="AW78" s="132">
        <f>'07_ - kód intervence 64 (07)'!J38</f>
        <v>0</v>
      </c>
      <c r="AX78" s="132">
        <f>'07_ - kód intervence 64 (07)'!J39</f>
        <v>0</v>
      </c>
      <c r="AY78" s="132">
        <f>'07_ - kód intervence 64 (07)'!J40</f>
        <v>0</v>
      </c>
      <c r="AZ78" s="132">
        <f>'07_ - kód intervence 64 (07)'!F37</f>
        <v>0</v>
      </c>
      <c r="BA78" s="132">
        <f>'07_ - kód intervence 64 (07)'!F38</f>
        <v>0</v>
      </c>
      <c r="BB78" s="132">
        <f>'07_ - kód intervence 64 (07)'!F39</f>
        <v>0</v>
      </c>
      <c r="BC78" s="132">
        <f>'07_ - kód intervence 64 (07)'!F40</f>
        <v>0</v>
      </c>
      <c r="BD78" s="134">
        <f>'07_ - kód intervence 64 (07)'!F41</f>
        <v>0</v>
      </c>
      <c r="BE78" s="4"/>
      <c r="BT78" s="135" t="s">
        <v>88</v>
      </c>
      <c r="BV78" s="135" t="s">
        <v>74</v>
      </c>
      <c r="BW78" s="135" t="s">
        <v>143</v>
      </c>
      <c r="BX78" s="135" t="s">
        <v>85</v>
      </c>
      <c r="CL78" s="135" t="s">
        <v>19</v>
      </c>
    </row>
    <row r="79" s="4" customFormat="1" ht="23.25" customHeight="1">
      <c r="A79" s="4"/>
      <c r="B79" s="65"/>
      <c r="C79" s="126"/>
      <c r="D79" s="126"/>
      <c r="E79" s="127" t="s">
        <v>144</v>
      </c>
      <c r="F79" s="127"/>
      <c r="G79" s="127"/>
      <c r="H79" s="127"/>
      <c r="I79" s="127"/>
      <c r="J79" s="126"/>
      <c r="K79" s="127" t="s">
        <v>145</v>
      </c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8">
        <f>ROUND(AG80+AG84+AG87+AG90+AG93,2)</f>
        <v>0</v>
      </c>
      <c r="AH79" s="126"/>
      <c r="AI79" s="126"/>
      <c r="AJ79" s="126"/>
      <c r="AK79" s="126"/>
      <c r="AL79" s="126"/>
      <c r="AM79" s="126"/>
      <c r="AN79" s="129">
        <f>SUM(AG79,AT79)</f>
        <v>0</v>
      </c>
      <c r="AO79" s="126"/>
      <c r="AP79" s="126"/>
      <c r="AQ79" s="130" t="s">
        <v>84</v>
      </c>
      <c r="AR79" s="67"/>
      <c r="AS79" s="131">
        <f>ROUND(AS80+AS84+AS87+AS90+AS93,2)</f>
        <v>0</v>
      </c>
      <c r="AT79" s="132">
        <f>ROUND(SUM(AV79:AW79),2)</f>
        <v>0</v>
      </c>
      <c r="AU79" s="133">
        <f>ROUND(AU80+AU84+AU87+AU90+AU93,5)</f>
        <v>0</v>
      </c>
      <c r="AV79" s="132">
        <f>ROUND(AZ79*L29,2)</f>
        <v>0</v>
      </c>
      <c r="AW79" s="132">
        <f>ROUND(BA79*L30,2)</f>
        <v>0</v>
      </c>
      <c r="AX79" s="132">
        <f>ROUND(BB79*L29,2)</f>
        <v>0</v>
      </c>
      <c r="AY79" s="132">
        <f>ROUND(BC79*L30,2)</f>
        <v>0</v>
      </c>
      <c r="AZ79" s="132">
        <f>ROUND(AZ80+AZ84+AZ87+AZ90+AZ93,2)</f>
        <v>0</v>
      </c>
      <c r="BA79" s="132">
        <f>ROUND(BA80+BA84+BA87+BA90+BA93,2)</f>
        <v>0</v>
      </c>
      <c r="BB79" s="132">
        <f>ROUND(BB80+BB84+BB87+BB90+BB93,2)</f>
        <v>0</v>
      </c>
      <c r="BC79" s="132">
        <f>ROUND(BC80+BC84+BC87+BC90+BC93,2)</f>
        <v>0</v>
      </c>
      <c r="BD79" s="134">
        <f>ROUND(BD80+BD84+BD87+BD90+BD93,2)</f>
        <v>0</v>
      </c>
      <c r="BE79" s="4"/>
      <c r="BS79" s="135" t="s">
        <v>71</v>
      </c>
      <c r="BT79" s="135" t="s">
        <v>81</v>
      </c>
      <c r="BU79" s="135" t="s">
        <v>73</v>
      </c>
      <c r="BV79" s="135" t="s">
        <v>74</v>
      </c>
      <c r="BW79" s="135" t="s">
        <v>146</v>
      </c>
      <c r="BX79" s="135" t="s">
        <v>80</v>
      </c>
      <c r="CL79" s="135" t="s">
        <v>19</v>
      </c>
    </row>
    <row r="80" s="4" customFormat="1" ht="16.5" customHeight="1">
      <c r="A80" s="4"/>
      <c r="B80" s="65"/>
      <c r="C80" s="126"/>
      <c r="D80" s="126"/>
      <c r="E80" s="126"/>
      <c r="F80" s="127" t="s">
        <v>86</v>
      </c>
      <c r="G80" s="127"/>
      <c r="H80" s="127"/>
      <c r="I80" s="127"/>
      <c r="J80" s="127"/>
      <c r="K80" s="126"/>
      <c r="L80" s="127" t="s">
        <v>87</v>
      </c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8">
        <f>ROUND(SUM(AG81:AG83),2)</f>
        <v>0</v>
      </c>
      <c r="AH80" s="126"/>
      <c r="AI80" s="126"/>
      <c r="AJ80" s="126"/>
      <c r="AK80" s="126"/>
      <c r="AL80" s="126"/>
      <c r="AM80" s="126"/>
      <c r="AN80" s="129">
        <f>SUM(AG80,AT80)</f>
        <v>0</v>
      </c>
      <c r="AO80" s="126"/>
      <c r="AP80" s="126"/>
      <c r="AQ80" s="130" t="s">
        <v>84</v>
      </c>
      <c r="AR80" s="67"/>
      <c r="AS80" s="131">
        <f>ROUND(SUM(AS81:AS83),2)</f>
        <v>0</v>
      </c>
      <c r="AT80" s="132">
        <f>ROUND(SUM(AV80:AW80),2)</f>
        <v>0</v>
      </c>
      <c r="AU80" s="133">
        <f>ROUND(SUM(AU81:AU83),5)</f>
        <v>0</v>
      </c>
      <c r="AV80" s="132">
        <f>ROUND(AZ80*L29,2)</f>
        <v>0</v>
      </c>
      <c r="AW80" s="132">
        <f>ROUND(BA80*L30,2)</f>
        <v>0</v>
      </c>
      <c r="AX80" s="132">
        <f>ROUND(BB80*L29,2)</f>
        <v>0</v>
      </c>
      <c r="AY80" s="132">
        <f>ROUND(BC80*L30,2)</f>
        <v>0</v>
      </c>
      <c r="AZ80" s="132">
        <f>ROUND(SUM(AZ81:AZ83),2)</f>
        <v>0</v>
      </c>
      <c r="BA80" s="132">
        <f>ROUND(SUM(BA81:BA83),2)</f>
        <v>0</v>
      </c>
      <c r="BB80" s="132">
        <f>ROUND(SUM(BB81:BB83),2)</f>
        <v>0</v>
      </c>
      <c r="BC80" s="132">
        <f>ROUND(SUM(BC81:BC83),2)</f>
        <v>0</v>
      </c>
      <c r="BD80" s="134">
        <f>ROUND(SUM(BD81:BD83),2)</f>
        <v>0</v>
      </c>
      <c r="BE80" s="4"/>
      <c r="BS80" s="135" t="s">
        <v>71</v>
      </c>
      <c r="BT80" s="135" t="s">
        <v>88</v>
      </c>
      <c r="BU80" s="135" t="s">
        <v>73</v>
      </c>
      <c r="BV80" s="135" t="s">
        <v>74</v>
      </c>
      <c r="BW80" s="135" t="s">
        <v>147</v>
      </c>
      <c r="BX80" s="135" t="s">
        <v>146</v>
      </c>
      <c r="CL80" s="135" t="s">
        <v>19</v>
      </c>
    </row>
    <row r="81" s="4" customFormat="1" ht="23.25" customHeight="1">
      <c r="A81" s="136" t="s">
        <v>90</v>
      </c>
      <c r="B81" s="65"/>
      <c r="C81" s="126"/>
      <c r="D81" s="126"/>
      <c r="E81" s="126"/>
      <c r="F81" s="126"/>
      <c r="G81" s="127" t="s">
        <v>148</v>
      </c>
      <c r="H81" s="127"/>
      <c r="I81" s="127"/>
      <c r="J81" s="127"/>
      <c r="K81" s="127"/>
      <c r="L81" s="126"/>
      <c r="M81" s="127" t="s">
        <v>149</v>
      </c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9">
        <f>'SO.01 (1) - Komunikace a ...'!J34</f>
        <v>0</v>
      </c>
      <c r="AH81" s="126"/>
      <c r="AI81" s="126"/>
      <c r="AJ81" s="126"/>
      <c r="AK81" s="126"/>
      <c r="AL81" s="126"/>
      <c r="AM81" s="126"/>
      <c r="AN81" s="129">
        <f>SUM(AG81,AT81)</f>
        <v>0</v>
      </c>
      <c r="AO81" s="126"/>
      <c r="AP81" s="126"/>
      <c r="AQ81" s="130" t="s">
        <v>84</v>
      </c>
      <c r="AR81" s="67"/>
      <c r="AS81" s="131">
        <v>0</v>
      </c>
      <c r="AT81" s="132">
        <f>ROUND(SUM(AV81:AW81),2)</f>
        <v>0</v>
      </c>
      <c r="AU81" s="133">
        <f>'SO.01 (1) - Komunikace a ...'!P102</f>
        <v>0</v>
      </c>
      <c r="AV81" s="132">
        <f>'SO.01 (1) - Komunikace a ...'!J37</f>
        <v>0</v>
      </c>
      <c r="AW81" s="132">
        <f>'SO.01 (1) - Komunikace a ...'!J38</f>
        <v>0</v>
      </c>
      <c r="AX81" s="132">
        <f>'SO.01 (1) - Komunikace a ...'!J39</f>
        <v>0</v>
      </c>
      <c r="AY81" s="132">
        <f>'SO.01 (1) - Komunikace a ...'!J40</f>
        <v>0</v>
      </c>
      <c r="AZ81" s="132">
        <f>'SO.01 (1) - Komunikace a ...'!F37</f>
        <v>0</v>
      </c>
      <c r="BA81" s="132">
        <f>'SO.01 (1) - Komunikace a ...'!F38</f>
        <v>0</v>
      </c>
      <c r="BB81" s="132">
        <f>'SO.01 (1) - Komunikace a ...'!F39</f>
        <v>0</v>
      </c>
      <c r="BC81" s="132">
        <f>'SO.01 (1) - Komunikace a ...'!F40</f>
        <v>0</v>
      </c>
      <c r="BD81" s="134">
        <f>'SO.01 (1) - Komunikace a ...'!F41</f>
        <v>0</v>
      </c>
      <c r="BE81" s="4"/>
      <c r="BT81" s="135" t="s">
        <v>93</v>
      </c>
      <c r="BV81" s="135" t="s">
        <v>74</v>
      </c>
      <c r="BW81" s="135" t="s">
        <v>150</v>
      </c>
      <c r="BX81" s="135" t="s">
        <v>147</v>
      </c>
      <c r="CL81" s="135" t="s">
        <v>151</v>
      </c>
    </row>
    <row r="82" s="4" customFormat="1" ht="16.5" customHeight="1">
      <c r="A82" s="136" t="s">
        <v>90</v>
      </c>
      <c r="B82" s="65"/>
      <c r="C82" s="126"/>
      <c r="D82" s="126"/>
      <c r="E82" s="126"/>
      <c r="F82" s="126"/>
      <c r="G82" s="127" t="s">
        <v>152</v>
      </c>
      <c r="H82" s="127"/>
      <c r="I82" s="127"/>
      <c r="J82" s="127"/>
      <c r="K82" s="127"/>
      <c r="L82" s="126"/>
      <c r="M82" s="127" t="s">
        <v>153</v>
      </c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9">
        <f>'SO.06 - Venkovní osvětlen...'!J34</f>
        <v>0</v>
      </c>
      <c r="AH82" s="126"/>
      <c r="AI82" s="126"/>
      <c r="AJ82" s="126"/>
      <c r="AK82" s="126"/>
      <c r="AL82" s="126"/>
      <c r="AM82" s="126"/>
      <c r="AN82" s="129">
        <f>SUM(AG82,AT82)</f>
        <v>0</v>
      </c>
      <c r="AO82" s="126"/>
      <c r="AP82" s="126"/>
      <c r="AQ82" s="130" t="s">
        <v>84</v>
      </c>
      <c r="AR82" s="67"/>
      <c r="AS82" s="131">
        <v>0</v>
      </c>
      <c r="AT82" s="132">
        <f>ROUND(SUM(AV82:AW82),2)</f>
        <v>0</v>
      </c>
      <c r="AU82" s="133">
        <f>'SO.06 - Venkovní osvětlen...'!P95</f>
        <v>0</v>
      </c>
      <c r="AV82" s="132">
        <f>'SO.06 - Venkovní osvětlen...'!J37</f>
        <v>0</v>
      </c>
      <c r="AW82" s="132">
        <f>'SO.06 - Venkovní osvětlen...'!J38</f>
        <v>0</v>
      </c>
      <c r="AX82" s="132">
        <f>'SO.06 - Venkovní osvětlen...'!J39</f>
        <v>0</v>
      </c>
      <c r="AY82" s="132">
        <f>'SO.06 - Venkovní osvětlen...'!J40</f>
        <v>0</v>
      </c>
      <c r="AZ82" s="132">
        <f>'SO.06 - Venkovní osvětlen...'!F37</f>
        <v>0</v>
      </c>
      <c r="BA82" s="132">
        <f>'SO.06 - Venkovní osvětlen...'!F38</f>
        <v>0</v>
      </c>
      <c r="BB82" s="132">
        <f>'SO.06 - Venkovní osvětlen...'!F39</f>
        <v>0</v>
      </c>
      <c r="BC82" s="132">
        <f>'SO.06 - Venkovní osvětlen...'!F40</f>
        <v>0</v>
      </c>
      <c r="BD82" s="134">
        <f>'SO.06 - Venkovní osvětlen...'!F41</f>
        <v>0</v>
      </c>
      <c r="BE82" s="4"/>
      <c r="BT82" s="135" t="s">
        <v>93</v>
      </c>
      <c r="BV82" s="135" t="s">
        <v>74</v>
      </c>
      <c r="BW82" s="135" t="s">
        <v>154</v>
      </c>
      <c r="BX82" s="135" t="s">
        <v>147</v>
      </c>
      <c r="CL82" s="135" t="s">
        <v>19</v>
      </c>
    </row>
    <row r="83" s="4" customFormat="1" ht="16.5" customHeight="1">
      <c r="A83" s="136" t="s">
        <v>90</v>
      </c>
      <c r="B83" s="65"/>
      <c r="C83" s="126"/>
      <c r="D83" s="126"/>
      <c r="E83" s="126"/>
      <c r="F83" s="126"/>
      <c r="G83" s="127" t="s">
        <v>155</v>
      </c>
      <c r="H83" s="127"/>
      <c r="I83" s="127"/>
      <c r="J83" s="127"/>
      <c r="K83" s="127"/>
      <c r="L83" s="126"/>
      <c r="M83" s="127" t="s">
        <v>156</v>
      </c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9">
        <f>'SO.07 - Betonové prvky (1)'!J34</f>
        <v>0</v>
      </c>
      <c r="AH83" s="126"/>
      <c r="AI83" s="126"/>
      <c r="AJ83" s="126"/>
      <c r="AK83" s="126"/>
      <c r="AL83" s="126"/>
      <c r="AM83" s="126"/>
      <c r="AN83" s="129">
        <f>SUM(AG83,AT83)</f>
        <v>0</v>
      </c>
      <c r="AO83" s="126"/>
      <c r="AP83" s="126"/>
      <c r="AQ83" s="130" t="s">
        <v>84</v>
      </c>
      <c r="AR83" s="67"/>
      <c r="AS83" s="131">
        <v>0</v>
      </c>
      <c r="AT83" s="132">
        <f>ROUND(SUM(AV83:AW83),2)</f>
        <v>0</v>
      </c>
      <c r="AU83" s="133">
        <f>'SO.07 - Betonové prvky (1)'!P94</f>
        <v>0</v>
      </c>
      <c r="AV83" s="132">
        <f>'SO.07 - Betonové prvky (1)'!J37</f>
        <v>0</v>
      </c>
      <c r="AW83" s="132">
        <f>'SO.07 - Betonové prvky (1)'!J38</f>
        <v>0</v>
      </c>
      <c r="AX83" s="132">
        <f>'SO.07 - Betonové prvky (1)'!J39</f>
        <v>0</v>
      </c>
      <c r="AY83" s="132">
        <f>'SO.07 - Betonové prvky (1)'!J40</f>
        <v>0</v>
      </c>
      <c r="AZ83" s="132">
        <f>'SO.07 - Betonové prvky (1)'!F37</f>
        <v>0</v>
      </c>
      <c r="BA83" s="132">
        <f>'SO.07 - Betonové prvky (1)'!F38</f>
        <v>0</v>
      </c>
      <c r="BB83" s="132">
        <f>'SO.07 - Betonové prvky (1)'!F39</f>
        <v>0</v>
      </c>
      <c r="BC83" s="132">
        <f>'SO.07 - Betonové prvky (1)'!F40</f>
        <v>0</v>
      </c>
      <c r="BD83" s="134">
        <f>'SO.07 - Betonové prvky (1)'!F41</f>
        <v>0</v>
      </c>
      <c r="BE83" s="4"/>
      <c r="BT83" s="135" t="s">
        <v>93</v>
      </c>
      <c r="BV83" s="135" t="s">
        <v>74</v>
      </c>
      <c r="BW83" s="135" t="s">
        <v>157</v>
      </c>
      <c r="BX83" s="135" t="s">
        <v>147</v>
      </c>
      <c r="CL83" s="135" t="s">
        <v>19</v>
      </c>
    </row>
    <row r="84" s="4" customFormat="1" ht="16.5" customHeight="1">
      <c r="A84" s="4"/>
      <c r="B84" s="65"/>
      <c r="C84" s="126"/>
      <c r="D84" s="126"/>
      <c r="E84" s="126"/>
      <c r="F84" s="127" t="s">
        <v>101</v>
      </c>
      <c r="G84" s="127"/>
      <c r="H84" s="127"/>
      <c r="I84" s="127"/>
      <c r="J84" s="127"/>
      <c r="K84" s="126"/>
      <c r="L84" s="127" t="s">
        <v>102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8">
        <f>ROUND(SUM(AG85:AG86),2)</f>
        <v>0</v>
      </c>
      <c r="AH84" s="126"/>
      <c r="AI84" s="126"/>
      <c r="AJ84" s="126"/>
      <c r="AK84" s="126"/>
      <c r="AL84" s="126"/>
      <c r="AM84" s="126"/>
      <c r="AN84" s="129">
        <f>SUM(AG84,AT84)</f>
        <v>0</v>
      </c>
      <c r="AO84" s="126"/>
      <c r="AP84" s="126"/>
      <c r="AQ84" s="130" t="s">
        <v>84</v>
      </c>
      <c r="AR84" s="67"/>
      <c r="AS84" s="131">
        <f>ROUND(SUM(AS85:AS86),2)</f>
        <v>0</v>
      </c>
      <c r="AT84" s="132">
        <f>ROUND(SUM(AV84:AW84),2)</f>
        <v>0</v>
      </c>
      <c r="AU84" s="133">
        <f>ROUND(SUM(AU85:AU86),5)</f>
        <v>0</v>
      </c>
      <c r="AV84" s="132">
        <f>ROUND(AZ84*L29,2)</f>
        <v>0</v>
      </c>
      <c r="AW84" s="132">
        <f>ROUND(BA84*L30,2)</f>
        <v>0</v>
      </c>
      <c r="AX84" s="132">
        <f>ROUND(BB84*L29,2)</f>
        <v>0</v>
      </c>
      <c r="AY84" s="132">
        <f>ROUND(BC84*L30,2)</f>
        <v>0</v>
      </c>
      <c r="AZ84" s="132">
        <f>ROUND(SUM(AZ85:AZ86),2)</f>
        <v>0</v>
      </c>
      <c r="BA84" s="132">
        <f>ROUND(SUM(BA85:BA86),2)</f>
        <v>0</v>
      </c>
      <c r="BB84" s="132">
        <f>ROUND(SUM(BB85:BB86),2)</f>
        <v>0</v>
      </c>
      <c r="BC84" s="132">
        <f>ROUND(SUM(BC85:BC86),2)</f>
        <v>0</v>
      </c>
      <c r="BD84" s="134">
        <f>ROUND(SUM(BD85:BD86),2)</f>
        <v>0</v>
      </c>
      <c r="BE84" s="4"/>
      <c r="BS84" s="135" t="s">
        <v>71</v>
      </c>
      <c r="BT84" s="135" t="s">
        <v>88</v>
      </c>
      <c r="BU84" s="135" t="s">
        <v>73</v>
      </c>
      <c r="BV84" s="135" t="s">
        <v>74</v>
      </c>
      <c r="BW84" s="135" t="s">
        <v>158</v>
      </c>
      <c r="BX84" s="135" t="s">
        <v>146</v>
      </c>
      <c r="CL84" s="135" t="s">
        <v>19</v>
      </c>
    </row>
    <row r="85" s="4" customFormat="1" ht="16.5" customHeight="1">
      <c r="A85" s="136" t="s">
        <v>90</v>
      </c>
      <c r="B85" s="65"/>
      <c r="C85" s="126"/>
      <c r="D85" s="126"/>
      <c r="E85" s="126"/>
      <c r="F85" s="126"/>
      <c r="G85" s="127" t="s">
        <v>159</v>
      </c>
      <c r="H85" s="127"/>
      <c r="I85" s="127"/>
      <c r="J85" s="127"/>
      <c r="K85" s="127"/>
      <c r="L85" s="126"/>
      <c r="M85" s="127" t="s">
        <v>160</v>
      </c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9">
        <f>'SO.01 - Komunikace a zpev...'!J34</f>
        <v>0</v>
      </c>
      <c r="AH85" s="126"/>
      <c r="AI85" s="126"/>
      <c r="AJ85" s="126"/>
      <c r="AK85" s="126"/>
      <c r="AL85" s="126"/>
      <c r="AM85" s="126"/>
      <c r="AN85" s="129">
        <f>SUM(AG85,AT85)</f>
        <v>0</v>
      </c>
      <c r="AO85" s="126"/>
      <c r="AP85" s="126"/>
      <c r="AQ85" s="130" t="s">
        <v>84</v>
      </c>
      <c r="AR85" s="67"/>
      <c r="AS85" s="131">
        <v>0</v>
      </c>
      <c r="AT85" s="132">
        <f>ROUND(SUM(AV85:AW85),2)</f>
        <v>0</v>
      </c>
      <c r="AU85" s="133">
        <f>'SO.01 - Komunikace a zpev...'!P106</f>
        <v>0</v>
      </c>
      <c r="AV85" s="132">
        <f>'SO.01 - Komunikace a zpev...'!J37</f>
        <v>0</v>
      </c>
      <c r="AW85" s="132">
        <f>'SO.01 - Komunikace a zpev...'!J38</f>
        <v>0</v>
      </c>
      <c r="AX85" s="132">
        <f>'SO.01 - Komunikace a zpev...'!J39</f>
        <v>0</v>
      </c>
      <c r="AY85" s="132">
        <f>'SO.01 - Komunikace a zpev...'!J40</f>
        <v>0</v>
      </c>
      <c r="AZ85" s="132">
        <f>'SO.01 - Komunikace a zpev...'!F37</f>
        <v>0</v>
      </c>
      <c r="BA85" s="132">
        <f>'SO.01 - Komunikace a zpev...'!F38</f>
        <v>0</v>
      </c>
      <c r="BB85" s="132">
        <f>'SO.01 - Komunikace a zpev...'!F39</f>
        <v>0</v>
      </c>
      <c r="BC85" s="132">
        <f>'SO.01 - Komunikace a zpev...'!F40</f>
        <v>0</v>
      </c>
      <c r="BD85" s="134">
        <f>'SO.01 - Komunikace a zpev...'!F41</f>
        <v>0</v>
      </c>
      <c r="BE85" s="4"/>
      <c r="BT85" s="135" t="s">
        <v>93</v>
      </c>
      <c r="BV85" s="135" t="s">
        <v>74</v>
      </c>
      <c r="BW85" s="135" t="s">
        <v>161</v>
      </c>
      <c r="BX85" s="135" t="s">
        <v>158</v>
      </c>
      <c r="CL85" s="135" t="s">
        <v>151</v>
      </c>
    </row>
    <row r="86" s="4" customFormat="1" ht="16.5" customHeight="1">
      <c r="A86" s="136" t="s">
        <v>90</v>
      </c>
      <c r="B86" s="65"/>
      <c r="C86" s="126"/>
      <c r="D86" s="126"/>
      <c r="E86" s="126"/>
      <c r="F86" s="126"/>
      <c r="G86" s="127" t="s">
        <v>162</v>
      </c>
      <c r="H86" s="127"/>
      <c r="I86" s="127"/>
      <c r="J86" s="127"/>
      <c r="K86" s="127"/>
      <c r="L86" s="126"/>
      <c r="M86" s="127" t="s">
        <v>163</v>
      </c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9">
        <f>'SO.03 - Drobná architektu...'!J34</f>
        <v>0</v>
      </c>
      <c r="AH86" s="126"/>
      <c r="AI86" s="126"/>
      <c r="AJ86" s="126"/>
      <c r="AK86" s="126"/>
      <c r="AL86" s="126"/>
      <c r="AM86" s="126"/>
      <c r="AN86" s="129">
        <f>SUM(AG86,AT86)</f>
        <v>0</v>
      </c>
      <c r="AO86" s="126"/>
      <c r="AP86" s="126"/>
      <c r="AQ86" s="130" t="s">
        <v>84</v>
      </c>
      <c r="AR86" s="67"/>
      <c r="AS86" s="131">
        <v>0</v>
      </c>
      <c r="AT86" s="132">
        <f>ROUND(SUM(AV86:AW86),2)</f>
        <v>0</v>
      </c>
      <c r="AU86" s="133">
        <f>'SO.03 - Drobná architektu...'!P93</f>
        <v>0</v>
      </c>
      <c r="AV86" s="132">
        <f>'SO.03 - Drobná architektu...'!J37</f>
        <v>0</v>
      </c>
      <c r="AW86" s="132">
        <f>'SO.03 - Drobná architektu...'!J38</f>
        <v>0</v>
      </c>
      <c r="AX86" s="132">
        <f>'SO.03 - Drobná architektu...'!J39</f>
        <v>0</v>
      </c>
      <c r="AY86" s="132">
        <f>'SO.03 - Drobná architektu...'!J40</f>
        <v>0</v>
      </c>
      <c r="AZ86" s="132">
        <f>'SO.03 - Drobná architektu...'!F37</f>
        <v>0</v>
      </c>
      <c r="BA86" s="132">
        <f>'SO.03 - Drobná architektu...'!F38</f>
        <v>0</v>
      </c>
      <c r="BB86" s="132">
        <f>'SO.03 - Drobná architektu...'!F39</f>
        <v>0</v>
      </c>
      <c r="BC86" s="132">
        <f>'SO.03 - Drobná architektu...'!F40</f>
        <v>0</v>
      </c>
      <c r="BD86" s="134">
        <f>'SO.03 - Drobná architektu...'!F41</f>
        <v>0</v>
      </c>
      <c r="BE86" s="4"/>
      <c r="BT86" s="135" t="s">
        <v>93</v>
      </c>
      <c r="BV86" s="135" t="s">
        <v>74</v>
      </c>
      <c r="BW86" s="135" t="s">
        <v>164</v>
      </c>
      <c r="BX86" s="135" t="s">
        <v>158</v>
      </c>
      <c r="CL86" s="135" t="s">
        <v>19</v>
      </c>
    </row>
    <row r="87" s="4" customFormat="1" ht="16.5" customHeight="1">
      <c r="A87" s="4"/>
      <c r="B87" s="65"/>
      <c r="C87" s="126"/>
      <c r="D87" s="126"/>
      <c r="E87" s="126"/>
      <c r="F87" s="127" t="s">
        <v>113</v>
      </c>
      <c r="G87" s="127"/>
      <c r="H87" s="127"/>
      <c r="I87" s="127"/>
      <c r="J87" s="127"/>
      <c r="K87" s="126"/>
      <c r="L87" s="127" t="s">
        <v>114</v>
      </c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8">
        <f>ROUND(SUM(AG88:AG89),2)</f>
        <v>0</v>
      </c>
      <c r="AH87" s="126"/>
      <c r="AI87" s="126"/>
      <c r="AJ87" s="126"/>
      <c r="AK87" s="126"/>
      <c r="AL87" s="126"/>
      <c r="AM87" s="126"/>
      <c r="AN87" s="129">
        <f>SUM(AG87,AT87)</f>
        <v>0</v>
      </c>
      <c r="AO87" s="126"/>
      <c r="AP87" s="126"/>
      <c r="AQ87" s="130" t="s">
        <v>84</v>
      </c>
      <c r="AR87" s="67"/>
      <c r="AS87" s="131">
        <f>ROUND(SUM(AS88:AS89),2)</f>
        <v>0</v>
      </c>
      <c r="AT87" s="132">
        <f>ROUND(SUM(AV87:AW87),2)</f>
        <v>0</v>
      </c>
      <c r="AU87" s="133">
        <f>ROUND(SUM(AU88:AU89),5)</f>
        <v>0</v>
      </c>
      <c r="AV87" s="132">
        <f>ROUND(AZ87*L29,2)</f>
        <v>0</v>
      </c>
      <c r="AW87" s="132">
        <f>ROUND(BA87*L30,2)</f>
        <v>0</v>
      </c>
      <c r="AX87" s="132">
        <f>ROUND(BB87*L29,2)</f>
        <v>0</v>
      </c>
      <c r="AY87" s="132">
        <f>ROUND(BC87*L30,2)</f>
        <v>0</v>
      </c>
      <c r="AZ87" s="132">
        <f>ROUND(SUM(AZ88:AZ89),2)</f>
        <v>0</v>
      </c>
      <c r="BA87" s="132">
        <f>ROUND(SUM(BA88:BA89),2)</f>
        <v>0</v>
      </c>
      <c r="BB87" s="132">
        <f>ROUND(SUM(BB88:BB89),2)</f>
        <v>0</v>
      </c>
      <c r="BC87" s="132">
        <f>ROUND(SUM(BC88:BC89),2)</f>
        <v>0</v>
      </c>
      <c r="BD87" s="134">
        <f>ROUND(SUM(BD88:BD89),2)</f>
        <v>0</v>
      </c>
      <c r="BE87" s="4"/>
      <c r="BS87" s="135" t="s">
        <v>71</v>
      </c>
      <c r="BT87" s="135" t="s">
        <v>88</v>
      </c>
      <c r="BU87" s="135" t="s">
        <v>73</v>
      </c>
      <c r="BV87" s="135" t="s">
        <v>74</v>
      </c>
      <c r="BW87" s="135" t="s">
        <v>165</v>
      </c>
      <c r="BX87" s="135" t="s">
        <v>146</v>
      </c>
      <c r="CL87" s="135" t="s">
        <v>19</v>
      </c>
    </row>
    <row r="88" s="4" customFormat="1" ht="16.5" customHeight="1">
      <c r="A88" s="136" t="s">
        <v>90</v>
      </c>
      <c r="B88" s="65"/>
      <c r="C88" s="126"/>
      <c r="D88" s="126"/>
      <c r="E88" s="126"/>
      <c r="F88" s="126"/>
      <c r="G88" s="127" t="s">
        <v>159</v>
      </c>
      <c r="H88" s="127"/>
      <c r="I88" s="127"/>
      <c r="J88" s="127"/>
      <c r="K88" s="127"/>
      <c r="L88" s="126"/>
      <c r="M88" s="127" t="s">
        <v>166</v>
      </c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9">
        <f>'SO.01 - Komunikace a zpev..._01'!J34</f>
        <v>0</v>
      </c>
      <c r="AH88" s="126"/>
      <c r="AI88" s="126"/>
      <c r="AJ88" s="126"/>
      <c r="AK88" s="126"/>
      <c r="AL88" s="126"/>
      <c r="AM88" s="126"/>
      <c r="AN88" s="129">
        <f>SUM(AG88,AT88)</f>
        <v>0</v>
      </c>
      <c r="AO88" s="126"/>
      <c r="AP88" s="126"/>
      <c r="AQ88" s="130" t="s">
        <v>84</v>
      </c>
      <c r="AR88" s="67"/>
      <c r="AS88" s="131">
        <v>0</v>
      </c>
      <c r="AT88" s="132">
        <f>ROUND(SUM(AV88:AW88),2)</f>
        <v>0</v>
      </c>
      <c r="AU88" s="133">
        <f>'SO.01 - Komunikace a zpev..._01'!P106</f>
        <v>0</v>
      </c>
      <c r="AV88" s="132">
        <f>'SO.01 - Komunikace a zpev..._01'!J37</f>
        <v>0</v>
      </c>
      <c r="AW88" s="132">
        <f>'SO.01 - Komunikace a zpev..._01'!J38</f>
        <v>0</v>
      </c>
      <c r="AX88" s="132">
        <f>'SO.01 - Komunikace a zpev..._01'!J39</f>
        <v>0</v>
      </c>
      <c r="AY88" s="132">
        <f>'SO.01 - Komunikace a zpev..._01'!J40</f>
        <v>0</v>
      </c>
      <c r="AZ88" s="132">
        <f>'SO.01 - Komunikace a zpev..._01'!F37</f>
        <v>0</v>
      </c>
      <c r="BA88" s="132">
        <f>'SO.01 - Komunikace a zpev..._01'!F38</f>
        <v>0</v>
      </c>
      <c r="BB88" s="132">
        <f>'SO.01 - Komunikace a zpev..._01'!F39</f>
        <v>0</v>
      </c>
      <c r="BC88" s="132">
        <f>'SO.01 - Komunikace a zpev..._01'!F40</f>
        <v>0</v>
      </c>
      <c r="BD88" s="134">
        <f>'SO.01 - Komunikace a zpev..._01'!F41</f>
        <v>0</v>
      </c>
      <c r="BE88" s="4"/>
      <c r="BT88" s="135" t="s">
        <v>93</v>
      </c>
      <c r="BV88" s="135" t="s">
        <v>74</v>
      </c>
      <c r="BW88" s="135" t="s">
        <v>167</v>
      </c>
      <c r="BX88" s="135" t="s">
        <v>165</v>
      </c>
      <c r="CL88" s="135" t="s">
        <v>151</v>
      </c>
    </row>
    <row r="89" s="4" customFormat="1" ht="16.5" customHeight="1">
      <c r="A89" s="136" t="s">
        <v>90</v>
      </c>
      <c r="B89" s="65"/>
      <c r="C89" s="126"/>
      <c r="D89" s="126"/>
      <c r="E89" s="126"/>
      <c r="F89" s="126"/>
      <c r="G89" s="127" t="s">
        <v>162</v>
      </c>
      <c r="H89" s="127"/>
      <c r="I89" s="127"/>
      <c r="J89" s="127"/>
      <c r="K89" s="127"/>
      <c r="L89" s="126"/>
      <c r="M89" s="127" t="s">
        <v>168</v>
      </c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9">
        <f>'SO.03 - Drobná architektu..._01'!J34</f>
        <v>0</v>
      </c>
      <c r="AH89" s="126"/>
      <c r="AI89" s="126"/>
      <c r="AJ89" s="126"/>
      <c r="AK89" s="126"/>
      <c r="AL89" s="126"/>
      <c r="AM89" s="126"/>
      <c r="AN89" s="129">
        <f>SUM(AG89,AT89)</f>
        <v>0</v>
      </c>
      <c r="AO89" s="126"/>
      <c r="AP89" s="126"/>
      <c r="AQ89" s="130" t="s">
        <v>84</v>
      </c>
      <c r="AR89" s="67"/>
      <c r="AS89" s="131">
        <v>0</v>
      </c>
      <c r="AT89" s="132">
        <f>ROUND(SUM(AV89:AW89),2)</f>
        <v>0</v>
      </c>
      <c r="AU89" s="133">
        <f>'SO.03 - Drobná architektu..._01'!P93</f>
        <v>0</v>
      </c>
      <c r="AV89" s="132">
        <f>'SO.03 - Drobná architektu..._01'!J37</f>
        <v>0</v>
      </c>
      <c r="AW89" s="132">
        <f>'SO.03 - Drobná architektu..._01'!J38</f>
        <v>0</v>
      </c>
      <c r="AX89" s="132">
        <f>'SO.03 - Drobná architektu..._01'!J39</f>
        <v>0</v>
      </c>
      <c r="AY89" s="132">
        <f>'SO.03 - Drobná architektu..._01'!J40</f>
        <v>0</v>
      </c>
      <c r="AZ89" s="132">
        <f>'SO.03 - Drobná architektu..._01'!F37</f>
        <v>0</v>
      </c>
      <c r="BA89" s="132">
        <f>'SO.03 - Drobná architektu..._01'!F38</f>
        <v>0</v>
      </c>
      <c r="BB89" s="132">
        <f>'SO.03 - Drobná architektu..._01'!F39</f>
        <v>0</v>
      </c>
      <c r="BC89" s="132">
        <f>'SO.03 - Drobná architektu..._01'!F40</f>
        <v>0</v>
      </c>
      <c r="BD89" s="134">
        <f>'SO.03 - Drobná architektu..._01'!F41</f>
        <v>0</v>
      </c>
      <c r="BE89" s="4"/>
      <c r="BT89" s="135" t="s">
        <v>93</v>
      </c>
      <c r="BV89" s="135" t="s">
        <v>74</v>
      </c>
      <c r="BW89" s="135" t="s">
        <v>169</v>
      </c>
      <c r="BX89" s="135" t="s">
        <v>165</v>
      </c>
      <c r="CL89" s="135" t="s">
        <v>19</v>
      </c>
    </row>
    <row r="90" s="4" customFormat="1" ht="16.5" customHeight="1">
      <c r="A90" s="4"/>
      <c r="B90" s="65"/>
      <c r="C90" s="126"/>
      <c r="D90" s="126"/>
      <c r="E90" s="126"/>
      <c r="F90" s="127" t="s">
        <v>125</v>
      </c>
      <c r="G90" s="127"/>
      <c r="H90" s="127"/>
      <c r="I90" s="127"/>
      <c r="J90" s="127"/>
      <c r="K90" s="126"/>
      <c r="L90" s="127" t="s">
        <v>126</v>
      </c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8">
        <f>ROUND(SUM(AG91:AG92),2)</f>
        <v>0</v>
      </c>
      <c r="AH90" s="126"/>
      <c r="AI90" s="126"/>
      <c r="AJ90" s="126"/>
      <c r="AK90" s="126"/>
      <c r="AL90" s="126"/>
      <c r="AM90" s="126"/>
      <c r="AN90" s="129">
        <f>SUM(AG90,AT90)</f>
        <v>0</v>
      </c>
      <c r="AO90" s="126"/>
      <c r="AP90" s="126"/>
      <c r="AQ90" s="130" t="s">
        <v>84</v>
      </c>
      <c r="AR90" s="67"/>
      <c r="AS90" s="131">
        <f>ROUND(SUM(AS91:AS92),2)</f>
        <v>0</v>
      </c>
      <c r="AT90" s="132">
        <f>ROUND(SUM(AV90:AW90),2)</f>
        <v>0</v>
      </c>
      <c r="AU90" s="133">
        <f>ROUND(SUM(AU91:AU92),5)</f>
        <v>0</v>
      </c>
      <c r="AV90" s="132">
        <f>ROUND(AZ90*L29,2)</f>
        <v>0</v>
      </c>
      <c r="AW90" s="132">
        <f>ROUND(BA90*L30,2)</f>
        <v>0</v>
      </c>
      <c r="AX90" s="132">
        <f>ROUND(BB90*L29,2)</f>
        <v>0</v>
      </c>
      <c r="AY90" s="132">
        <f>ROUND(BC90*L30,2)</f>
        <v>0</v>
      </c>
      <c r="AZ90" s="132">
        <f>ROUND(SUM(AZ91:AZ92),2)</f>
        <v>0</v>
      </c>
      <c r="BA90" s="132">
        <f>ROUND(SUM(BA91:BA92),2)</f>
        <v>0</v>
      </c>
      <c r="BB90" s="132">
        <f>ROUND(SUM(BB91:BB92),2)</f>
        <v>0</v>
      </c>
      <c r="BC90" s="132">
        <f>ROUND(SUM(BC91:BC92),2)</f>
        <v>0</v>
      </c>
      <c r="BD90" s="134">
        <f>ROUND(SUM(BD91:BD92),2)</f>
        <v>0</v>
      </c>
      <c r="BE90" s="4"/>
      <c r="BS90" s="135" t="s">
        <v>71</v>
      </c>
      <c r="BT90" s="135" t="s">
        <v>88</v>
      </c>
      <c r="BU90" s="135" t="s">
        <v>73</v>
      </c>
      <c r="BV90" s="135" t="s">
        <v>74</v>
      </c>
      <c r="BW90" s="135" t="s">
        <v>170</v>
      </c>
      <c r="BX90" s="135" t="s">
        <v>146</v>
      </c>
      <c r="CL90" s="135" t="s">
        <v>19</v>
      </c>
    </row>
    <row r="91" s="4" customFormat="1" ht="16.5" customHeight="1">
      <c r="A91" s="136" t="s">
        <v>90</v>
      </c>
      <c r="B91" s="65"/>
      <c r="C91" s="126"/>
      <c r="D91" s="126"/>
      <c r="E91" s="126"/>
      <c r="F91" s="126"/>
      <c r="G91" s="127" t="s">
        <v>159</v>
      </c>
      <c r="H91" s="127"/>
      <c r="I91" s="127"/>
      <c r="J91" s="127"/>
      <c r="K91" s="127"/>
      <c r="L91" s="126"/>
      <c r="M91" s="127" t="s">
        <v>171</v>
      </c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9">
        <f>'SO.01 - Komunikace a zpev..._02'!J34</f>
        <v>0</v>
      </c>
      <c r="AH91" s="126"/>
      <c r="AI91" s="126"/>
      <c r="AJ91" s="126"/>
      <c r="AK91" s="126"/>
      <c r="AL91" s="126"/>
      <c r="AM91" s="126"/>
      <c r="AN91" s="129">
        <f>SUM(AG91,AT91)</f>
        <v>0</v>
      </c>
      <c r="AO91" s="126"/>
      <c r="AP91" s="126"/>
      <c r="AQ91" s="130" t="s">
        <v>84</v>
      </c>
      <c r="AR91" s="67"/>
      <c r="AS91" s="131">
        <v>0</v>
      </c>
      <c r="AT91" s="132">
        <f>ROUND(SUM(AV91:AW91),2)</f>
        <v>0</v>
      </c>
      <c r="AU91" s="133">
        <f>'SO.01 - Komunikace a zpev..._02'!P102</f>
        <v>0</v>
      </c>
      <c r="AV91" s="132">
        <f>'SO.01 - Komunikace a zpev..._02'!J37</f>
        <v>0</v>
      </c>
      <c r="AW91" s="132">
        <f>'SO.01 - Komunikace a zpev..._02'!J38</f>
        <v>0</v>
      </c>
      <c r="AX91" s="132">
        <f>'SO.01 - Komunikace a zpev..._02'!J39</f>
        <v>0</v>
      </c>
      <c r="AY91" s="132">
        <f>'SO.01 - Komunikace a zpev..._02'!J40</f>
        <v>0</v>
      </c>
      <c r="AZ91" s="132">
        <f>'SO.01 - Komunikace a zpev..._02'!F37</f>
        <v>0</v>
      </c>
      <c r="BA91" s="132">
        <f>'SO.01 - Komunikace a zpev..._02'!F38</f>
        <v>0</v>
      </c>
      <c r="BB91" s="132">
        <f>'SO.01 - Komunikace a zpev..._02'!F39</f>
        <v>0</v>
      </c>
      <c r="BC91" s="132">
        <f>'SO.01 - Komunikace a zpev..._02'!F40</f>
        <v>0</v>
      </c>
      <c r="BD91" s="134">
        <f>'SO.01 - Komunikace a zpev..._02'!F41</f>
        <v>0</v>
      </c>
      <c r="BE91" s="4"/>
      <c r="BT91" s="135" t="s">
        <v>93</v>
      </c>
      <c r="BV91" s="135" t="s">
        <v>74</v>
      </c>
      <c r="BW91" s="135" t="s">
        <v>172</v>
      </c>
      <c r="BX91" s="135" t="s">
        <v>170</v>
      </c>
      <c r="CL91" s="135" t="s">
        <v>151</v>
      </c>
    </row>
    <row r="92" s="4" customFormat="1" ht="16.5" customHeight="1">
      <c r="A92" s="136" t="s">
        <v>90</v>
      </c>
      <c r="B92" s="65"/>
      <c r="C92" s="126"/>
      <c r="D92" s="126"/>
      <c r="E92" s="126"/>
      <c r="F92" s="126"/>
      <c r="G92" s="127" t="s">
        <v>162</v>
      </c>
      <c r="H92" s="127"/>
      <c r="I92" s="127"/>
      <c r="J92" s="127"/>
      <c r="K92" s="127"/>
      <c r="L92" s="126"/>
      <c r="M92" s="127" t="s">
        <v>173</v>
      </c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9">
        <f>'SO.03 - Drobná architektu..._02'!J34</f>
        <v>0</v>
      </c>
      <c r="AH92" s="126"/>
      <c r="AI92" s="126"/>
      <c r="AJ92" s="126"/>
      <c r="AK92" s="126"/>
      <c r="AL92" s="126"/>
      <c r="AM92" s="126"/>
      <c r="AN92" s="129">
        <f>SUM(AG92,AT92)</f>
        <v>0</v>
      </c>
      <c r="AO92" s="126"/>
      <c r="AP92" s="126"/>
      <c r="AQ92" s="130" t="s">
        <v>84</v>
      </c>
      <c r="AR92" s="67"/>
      <c r="AS92" s="131">
        <v>0</v>
      </c>
      <c r="AT92" s="132">
        <f>ROUND(SUM(AV92:AW92),2)</f>
        <v>0</v>
      </c>
      <c r="AU92" s="133">
        <f>'SO.03 - Drobná architektu..._02'!P94</f>
        <v>0</v>
      </c>
      <c r="AV92" s="132">
        <f>'SO.03 - Drobná architektu..._02'!J37</f>
        <v>0</v>
      </c>
      <c r="AW92" s="132">
        <f>'SO.03 - Drobná architektu..._02'!J38</f>
        <v>0</v>
      </c>
      <c r="AX92" s="132">
        <f>'SO.03 - Drobná architektu..._02'!J39</f>
        <v>0</v>
      </c>
      <c r="AY92" s="132">
        <f>'SO.03 - Drobná architektu..._02'!J40</f>
        <v>0</v>
      </c>
      <c r="AZ92" s="132">
        <f>'SO.03 - Drobná architektu..._02'!F37</f>
        <v>0</v>
      </c>
      <c r="BA92" s="132">
        <f>'SO.03 - Drobná architektu..._02'!F38</f>
        <v>0</v>
      </c>
      <c r="BB92" s="132">
        <f>'SO.03 - Drobná architektu..._02'!F39</f>
        <v>0</v>
      </c>
      <c r="BC92" s="132">
        <f>'SO.03 - Drobná architektu..._02'!F40</f>
        <v>0</v>
      </c>
      <c r="BD92" s="134">
        <f>'SO.03 - Drobná architektu..._02'!F41</f>
        <v>0</v>
      </c>
      <c r="BE92" s="4"/>
      <c r="BT92" s="135" t="s">
        <v>93</v>
      </c>
      <c r="BV92" s="135" t="s">
        <v>74</v>
      </c>
      <c r="BW92" s="135" t="s">
        <v>174</v>
      </c>
      <c r="BX92" s="135" t="s">
        <v>170</v>
      </c>
      <c r="CL92" s="135" t="s">
        <v>19</v>
      </c>
    </row>
    <row r="93" s="4" customFormat="1" ht="16.5" customHeight="1">
      <c r="A93" s="4"/>
      <c r="B93" s="65"/>
      <c r="C93" s="126"/>
      <c r="D93" s="126"/>
      <c r="E93" s="126"/>
      <c r="F93" s="127" t="s">
        <v>132</v>
      </c>
      <c r="G93" s="127"/>
      <c r="H93" s="127"/>
      <c r="I93" s="127"/>
      <c r="J93" s="127"/>
      <c r="K93" s="126"/>
      <c r="L93" s="127" t="s">
        <v>133</v>
      </c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8">
        <f>ROUND(SUM(AG94:AG95),2)</f>
        <v>0</v>
      </c>
      <c r="AH93" s="126"/>
      <c r="AI93" s="126"/>
      <c r="AJ93" s="126"/>
      <c r="AK93" s="126"/>
      <c r="AL93" s="126"/>
      <c r="AM93" s="126"/>
      <c r="AN93" s="129">
        <f>SUM(AG93,AT93)</f>
        <v>0</v>
      </c>
      <c r="AO93" s="126"/>
      <c r="AP93" s="126"/>
      <c r="AQ93" s="130" t="s">
        <v>84</v>
      </c>
      <c r="AR93" s="67"/>
      <c r="AS93" s="131">
        <f>ROUND(SUM(AS94:AS95),2)</f>
        <v>0</v>
      </c>
      <c r="AT93" s="132">
        <f>ROUND(SUM(AV93:AW93),2)</f>
        <v>0</v>
      </c>
      <c r="AU93" s="133">
        <f>ROUND(SUM(AU94:AU95),5)</f>
        <v>0</v>
      </c>
      <c r="AV93" s="132">
        <f>ROUND(AZ93*L29,2)</f>
        <v>0</v>
      </c>
      <c r="AW93" s="132">
        <f>ROUND(BA93*L30,2)</f>
        <v>0</v>
      </c>
      <c r="AX93" s="132">
        <f>ROUND(BB93*L29,2)</f>
        <v>0</v>
      </c>
      <c r="AY93" s="132">
        <f>ROUND(BC93*L30,2)</f>
        <v>0</v>
      </c>
      <c r="AZ93" s="132">
        <f>ROUND(SUM(AZ94:AZ95),2)</f>
        <v>0</v>
      </c>
      <c r="BA93" s="132">
        <f>ROUND(SUM(BA94:BA95),2)</f>
        <v>0</v>
      </c>
      <c r="BB93" s="132">
        <f>ROUND(SUM(BB94:BB95),2)</f>
        <v>0</v>
      </c>
      <c r="BC93" s="132">
        <f>ROUND(SUM(BC94:BC95),2)</f>
        <v>0</v>
      </c>
      <c r="BD93" s="134">
        <f>ROUND(SUM(BD94:BD95),2)</f>
        <v>0</v>
      </c>
      <c r="BE93" s="4"/>
      <c r="BS93" s="135" t="s">
        <v>71</v>
      </c>
      <c r="BT93" s="135" t="s">
        <v>88</v>
      </c>
      <c r="BU93" s="135" t="s">
        <v>73</v>
      </c>
      <c r="BV93" s="135" t="s">
        <v>74</v>
      </c>
      <c r="BW93" s="135" t="s">
        <v>175</v>
      </c>
      <c r="BX93" s="135" t="s">
        <v>146</v>
      </c>
      <c r="CL93" s="135" t="s">
        <v>19</v>
      </c>
    </row>
    <row r="94" s="4" customFormat="1" ht="16.5" customHeight="1">
      <c r="A94" s="136" t="s">
        <v>90</v>
      </c>
      <c r="B94" s="65"/>
      <c r="C94" s="126"/>
      <c r="D94" s="126"/>
      <c r="E94" s="126"/>
      <c r="F94" s="126"/>
      <c r="G94" s="127" t="s">
        <v>159</v>
      </c>
      <c r="H94" s="127"/>
      <c r="I94" s="127"/>
      <c r="J94" s="127"/>
      <c r="K94" s="127"/>
      <c r="L94" s="126"/>
      <c r="M94" s="127" t="s">
        <v>176</v>
      </c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9">
        <f>'SO.01 - Komunikace a zpev..._03'!J34</f>
        <v>0</v>
      </c>
      <c r="AH94" s="126"/>
      <c r="AI94" s="126"/>
      <c r="AJ94" s="126"/>
      <c r="AK94" s="126"/>
      <c r="AL94" s="126"/>
      <c r="AM94" s="126"/>
      <c r="AN94" s="129">
        <f>SUM(AG94,AT94)</f>
        <v>0</v>
      </c>
      <c r="AO94" s="126"/>
      <c r="AP94" s="126"/>
      <c r="AQ94" s="130" t="s">
        <v>84</v>
      </c>
      <c r="AR94" s="67"/>
      <c r="AS94" s="131">
        <v>0</v>
      </c>
      <c r="AT94" s="132">
        <f>ROUND(SUM(AV94:AW94),2)</f>
        <v>0</v>
      </c>
      <c r="AU94" s="133">
        <f>'SO.01 - Komunikace a zpev..._03'!P105</f>
        <v>0</v>
      </c>
      <c r="AV94" s="132">
        <f>'SO.01 - Komunikace a zpev..._03'!J37</f>
        <v>0</v>
      </c>
      <c r="AW94" s="132">
        <f>'SO.01 - Komunikace a zpev..._03'!J38</f>
        <v>0</v>
      </c>
      <c r="AX94" s="132">
        <f>'SO.01 - Komunikace a zpev..._03'!J39</f>
        <v>0</v>
      </c>
      <c r="AY94" s="132">
        <f>'SO.01 - Komunikace a zpev..._03'!J40</f>
        <v>0</v>
      </c>
      <c r="AZ94" s="132">
        <f>'SO.01 - Komunikace a zpev..._03'!F37</f>
        <v>0</v>
      </c>
      <c r="BA94" s="132">
        <f>'SO.01 - Komunikace a zpev..._03'!F38</f>
        <v>0</v>
      </c>
      <c r="BB94" s="132">
        <f>'SO.01 - Komunikace a zpev..._03'!F39</f>
        <v>0</v>
      </c>
      <c r="BC94" s="132">
        <f>'SO.01 - Komunikace a zpev..._03'!F40</f>
        <v>0</v>
      </c>
      <c r="BD94" s="134">
        <f>'SO.01 - Komunikace a zpev..._03'!F41</f>
        <v>0</v>
      </c>
      <c r="BE94" s="4"/>
      <c r="BT94" s="135" t="s">
        <v>93</v>
      </c>
      <c r="BV94" s="135" t="s">
        <v>74</v>
      </c>
      <c r="BW94" s="135" t="s">
        <v>177</v>
      </c>
      <c r="BX94" s="135" t="s">
        <v>175</v>
      </c>
      <c r="CL94" s="135" t="s">
        <v>151</v>
      </c>
    </row>
    <row r="95" s="4" customFormat="1" ht="16.5" customHeight="1">
      <c r="A95" s="136" t="s">
        <v>90</v>
      </c>
      <c r="B95" s="65"/>
      <c r="C95" s="126"/>
      <c r="D95" s="126"/>
      <c r="E95" s="126"/>
      <c r="F95" s="126"/>
      <c r="G95" s="127" t="s">
        <v>162</v>
      </c>
      <c r="H95" s="127"/>
      <c r="I95" s="127"/>
      <c r="J95" s="127"/>
      <c r="K95" s="127"/>
      <c r="L95" s="126"/>
      <c r="M95" s="127" t="s">
        <v>178</v>
      </c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9">
        <f>'SO.03 - Drobná architektu..._03'!J34</f>
        <v>0</v>
      </c>
      <c r="AH95" s="126"/>
      <c r="AI95" s="126"/>
      <c r="AJ95" s="126"/>
      <c r="AK95" s="126"/>
      <c r="AL95" s="126"/>
      <c r="AM95" s="126"/>
      <c r="AN95" s="129">
        <f>SUM(AG95,AT95)</f>
        <v>0</v>
      </c>
      <c r="AO95" s="126"/>
      <c r="AP95" s="126"/>
      <c r="AQ95" s="130" t="s">
        <v>84</v>
      </c>
      <c r="AR95" s="67"/>
      <c r="AS95" s="131">
        <v>0</v>
      </c>
      <c r="AT95" s="132">
        <f>ROUND(SUM(AV95:AW95),2)</f>
        <v>0</v>
      </c>
      <c r="AU95" s="133">
        <f>'SO.03 - Drobná architektu..._03'!P95</f>
        <v>0</v>
      </c>
      <c r="AV95" s="132">
        <f>'SO.03 - Drobná architektu..._03'!J37</f>
        <v>0</v>
      </c>
      <c r="AW95" s="132">
        <f>'SO.03 - Drobná architektu..._03'!J38</f>
        <v>0</v>
      </c>
      <c r="AX95" s="132">
        <f>'SO.03 - Drobná architektu..._03'!J39</f>
        <v>0</v>
      </c>
      <c r="AY95" s="132">
        <f>'SO.03 - Drobná architektu..._03'!J40</f>
        <v>0</v>
      </c>
      <c r="AZ95" s="132">
        <f>'SO.03 - Drobná architektu..._03'!F37</f>
        <v>0</v>
      </c>
      <c r="BA95" s="132">
        <f>'SO.03 - Drobná architektu..._03'!F38</f>
        <v>0</v>
      </c>
      <c r="BB95" s="132">
        <f>'SO.03 - Drobná architektu..._03'!F39</f>
        <v>0</v>
      </c>
      <c r="BC95" s="132">
        <f>'SO.03 - Drobná architektu..._03'!F40</f>
        <v>0</v>
      </c>
      <c r="BD95" s="134">
        <f>'SO.03 - Drobná architektu..._03'!F41</f>
        <v>0</v>
      </c>
      <c r="BE95" s="4"/>
      <c r="BT95" s="135" t="s">
        <v>93</v>
      </c>
      <c r="BV95" s="135" t="s">
        <v>74</v>
      </c>
      <c r="BW95" s="135" t="s">
        <v>179</v>
      </c>
      <c r="BX95" s="135" t="s">
        <v>175</v>
      </c>
      <c r="CL95" s="135" t="s">
        <v>19</v>
      </c>
    </row>
    <row r="96" s="4" customFormat="1" ht="16.5" customHeight="1">
      <c r="A96" s="4"/>
      <c r="B96" s="65"/>
      <c r="C96" s="126"/>
      <c r="D96" s="126"/>
      <c r="E96" s="127" t="s">
        <v>180</v>
      </c>
      <c r="F96" s="127"/>
      <c r="G96" s="127"/>
      <c r="H96" s="127"/>
      <c r="I96" s="127"/>
      <c r="J96" s="126"/>
      <c r="K96" s="127" t="s">
        <v>181</v>
      </c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8">
        <f>ROUND(AG97+AG99+AG101+AG103+AG105,2)</f>
        <v>0</v>
      </c>
      <c r="AH96" s="126"/>
      <c r="AI96" s="126"/>
      <c r="AJ96" s="126"/>
      <c r="AK96" s="126"/>
      <c r="AL96" s="126"/>
      <c r="AM96" s="126"/>
      <c r="AN96" s="129">
        <f>SUM(AG96,AT96)</f>
        <v>0</v>
      </c>
      <c r="AO96" s="126"/>
      <c r="AP96" s="126"/>
      <c r="AQ96" s="130" t="s">
        <v>84</v>
      </c>
      <c r="AR96" s="67"/>
      <c r="AS96" s="131">
        <f>ROUND(AS97+AS99+AS101+AS103+AS105,2)</f>
        <v>0</v>
      </c>
      <c r="AT96" s="132">
        <f>ROUND(SUM(AV96:AW96),2)</f>
        <v>0</v>
      </c>
      <c r="AU96" s="133">
        <f>ROUND(AU97+AU99+AU101+AU103+AU105,5)</f>
        <v>0</v>
      </c>
      <c r="AV96" s="132">
        <f>ROUND(AZ96*L29,2)</f>
        <v>0</v>
      </c>
      <c r="AW96" s="132">
        <f>ROUND(BA96*L30,2)</f>
        <v>0</v>
      </c>
      <c r="AX96" s="132">
        <f>ROUND(BB96*L29,2)</f>
        <v>0</v>
      </c>
      <c r="AY96" s="132">
        <f>ROUND(BC96*L30,2)</f>
        <v>0</v>
      </c>
      <c r="AZ96" s="132">
        <f>ROUND(AZ97+AZ99+AZ101+AZ103+AZ105,2)</f>
        <v>0</v>
      </c>
      <c r="BA96" s="132">
        <f>ROUND(BA97+BA99+BA101+BA103+BA105,2)</f>
        <v>0</v>
      </c>
      <c r="BB96" s="132">
        <f>ROUND(BB97+BB99+BB101+BB103+BB105,2)</f>
        <v>0</v>
      </c>
      <c r="BC96" s="132">
        <f>ROUND(BC97+BC99+BC101+BC103+BC105,2)</f>
        <v>0</v>
      </c>
      <c r="BD96" s="134">
        <f>ROUND(BD97+BD99+BD101+BD103+BD105,2)</f>
        <v>0</v>
      </c>
      <c r="BE96" s="4"/>
      <c r="BS96" s="135" t="s">
        <v>71</v>
      </c>
      <c r="BT96" s="135" t="s">
        <v>81</v>
      </c>
      <c r="BU96" s="135" t="s">
        <v>73</v>
      </c>
      <c r="BV96" s="135" t="s">
        <v>74</v>
      </c>
      <c r="BW96" s="135" t="s">
        <v>182</v>
      </c>
      <c r="BX96" s="135" t="s">
        <v>80</v>
      </c>
      <c r="CL96" s="135" t="s">
        <v>19</v>
      </c>
    </row>
    <row r="97" s="4" customFormat="1" ht="16.5" customHeight="1">
      <c r="A97" s="4"/>
      <c r="B97" s="65"/>
      <c r="C97" s="126"/>
      <c r="D97" s="126"/>
      <c r="E97" s="126"/>
      <c r="F97" s="127" t="s">
        <v>86</v>
      </c>
      <c r="G97" s="127"/>
      <c r="H97" s="127"/>
      <c r="I97" s="127"/>
      <c r="J97" s="127"/>
      <c r="K97" s="126"/>
      <c r="L97" s="127" t="s">
        <v>87</v>
      </c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8">
        <f>ROUND(AG98,2)</f>
        <v>0</v>
      </c>
      <c r="AH97" s="126"/>
      <c r="AI97" s="126"/>
      <c r="AJ97" s="126"/>
      <c r="AK97" s="126"/>
      <c r="AL97" s="126"/>
      <c r="AM97" s="126"/>
      <c r="AN97" s="129">
        <f>SUM(AG97,AT97)</f>
        <v>0</v>
      </c>
      <c r="AO97" s="126"/>
      <c r="AP97" s="126"/>
      <c r="AQ97" s="130" t="s">
        <v>84</v>
      </c>
      <c r="AR97" s="67"/>
      <c r="AS97" s="131">
        <f>ROUND(AS98,2)</f>
        <v>0</v>
      </c>
      <c r="AT97" s="132">
        <f>ROUND(SUM(AV97:AW97),2)</f>
        <v>0</v>
      </c>
      <c r="AU97" s="133">
        <f>ROUND(AU98,5)</f>
        <v>0</v>
      </c>
      <c r="AV97" s="132">
        <f>ROUND(AZ97*L29,2)</f>
        <v>0</v>
      </c>
      <c r="AW97" s="132">
        <f>ROUND(BA97*L30,2)</f>
        <v>0</v>
      </c>
      <c r="AX97" s="132">
        <f>ROUND(BB97*L29,2)</f>
        <v>0</v>
      </c>
      <c r="AY97" s="132">
        <f>ROUND(BC97*L30,2)</f>
        <v>0</v>
      </c>
      <c r="AZ97" s="132">
        <f>ROUND(AZ98,2)</f>
        <v>0</v>
      </c>
      <c r="BA97" s="132">
        <f>ROUND(BA98,2)</f>
        <v>0</v>
      </c>
      <c r="BB97" s="132">
        <f>ROUND(BB98,2)</f>
        <v>0</v>
      </c>
      <c r="BC97" s="132">
        <f>ROUND(BC98,2)</f>
        <v>0</v>
      </c>
      <c r="BD97" s="134">
        <f>ROUND(BD98,2)</f>
        <v>0</v>
      </c>
      <c r="BE97" s="4"/>
      <c r="BS97" s="135" t="s">
        <v>71</v>
      </c>
      <c r="BT97" s="135" t="s">
        <v>88</v>
      </c>
      <c r="BU97" s="135" t="s">
        <v>73</v>
      </c>
      <c r="BV97" s="135" t="s">
        <v>74</v>
      </c>
      <c r="BW97" s="135" t="s">
        <v>183</v>
      </c>
      <c r="BX97" s="135" t="s">
        <v>182</v>
      </c>
      <c r="CL97" s="135" t="s">
        <v>19</v>
      </c>
    </row>
    <row r="98" s="4" customFormat="1" ht="16.5" customHeight="1">
      <c r="A98" s="136" t="s">
        <v>90</v>
      </c>
      <c r="B98" s="65"/>
      <c r="C98" s="126"/>
      <c r="D98" s="126"/>
      <c r="E98" s="126"/>
      <c r="F98" s="126"/>
      <c r="G98" s="127" t="s">
        <v>184</v>
      </c>
      <c r="H98" s="127"/>
      <c r="I98" s="127"/>
      <c r="J98" s="127"/>
      <c r="K98" s="127"/>
      <c r="L98" s="126"/>
      <c r="M98" s="127" t="s">
        <v>185</v>
      </c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9">
        <f>'VRN - Vedlejší rozpočtové...'!J34</f>
        <v>0</v>
      </c>
      <c r="AH98" s="126"/>
      <c r="AI98" s="126"/>
      <c r="AJ98" s="126"/>
      <c r="AK98" s="126"/>
      <c r="AL98" s="126"/>
      <c r="AM98" s="126"/>
      <c r="AN98" s="129">
        <f>SUM(AG98,AT98)</f>
        <v>0</v>
      </c>
      <c r="AO98" s="126"/>
      <c r="AP98" s="126"/>
      <c r="AQ98" s="130" t="s">
        <v>84</v>
      </c>
      <c r="AR98" s="67"/>
      <c r="AS98" s="131">
        <v>0</v>
      </c>
      <c r="AT98" s="132">
        <f>ROUND(SUM(AV98:AW98),2)</f>
        <v>0</v>
      </c>
      <c r="AU98" s="133">
        <f>'VRN - Vedlejší rozpočtové...'!P93</f>
        <v>0</v>
      </c>
      <c r="AV98" s="132">
        <f>'VRN - Vedlejší rozpočtové...'!J37</f>
        <v>0</v>
      </c>
      <c r="AW98" s="132">
        <f>'VRN - Vedlejší rozpočtové...'!J38</f>
        <v>0</v>
      </c>
      <c r="AX98" s="132">
        <f>'VRN - Vedlejší rozpočtové...'!J39</f>
        <v>0</v>
      </c>
      <c r="AY98" s="132">
        <f>'VRN - Vedlejší rozpočtové...'!J40</f>
        <v>0</v>
      </c>
      <c r="AZ98" s="132">
        <f>'VRN - Vedlejší rozpočtové...'!F37</f>
        <v>0</v>
      </c>
      <c r="BA98" s="132">
        <f>'VRN - Vedlejší rozpočtové...'!F38</f>
        <v>0</v>
      </c>
      <c r="BB98" s="132">
        <f>'VRN - Vedlejší rozpočtové...'!F39</f>
        <v>0</v>
      </c>
      <c r="BC98" s="132">
        <f>'VRN - Vedlejší rozpočtové...'!F40</f>
        <v>0</v>
      </c>
      <c r="BD98" s="134">
        <f>'VRN - Vedlejší rozpočtové...'!F41</f>
        <v>0</v>
      </c>
      <c r="BE98" s="4"/>
      <c r="BT98" s="135" t="s">
        <v>93</v>
      </c>
      <c r="BV98" s="135" t="s">
        <v>74</v>
      </c>
      <c r="BW98" s="135" t="s">
        <v>186</v>
      </c>
      <c r="BX98" s="135" t="s">
        <v>183</v>
      </c>
      <c r="CL98" s="135" t="s">
        <v>19</v>
      </c>
    </row>
    <row r="99" s="4" customFormat="1" ht="16.5" customHeight="1">
      <c r="A99" s="4"/>
      <c r="B99" s="65"/>
      <c r="C99" s="126"/>
      <c r="D99" s="126"/>
      <c r="E99" s="126"/>
      <c r="F99" s="127" t="s">
        <v>101</v>
      </c>
      <c r="G99" s="127"/>
      <c r="H99" s="127"/>
      <c r="I99" s="127"/>
      <c r="J99" s="127"/>
      <c r="K99" s="126"/>
      <c r="L99" s="127" t="s">
        <v>102</v>
      </c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8">
        <f>ROUND(AG100,2)</f>
        <v>0</v>
      </c>
      <c r="AH99" s="126"/>
      <c r="AI99" s="126"/>
      <c r="AJ99" s="126"/>
      <c r="AK99" s="126"/>
      <c r="AL99" s="126"/>
      <c r="AM99" s="126"/>
      <c r="AN99" s="129">
        <f>SUM(AG99,AT99)</f>
        <v>0</v>
      </c>
      <c r="AO99" s="126"/>
      <c r="AP99" s="126"/>
      <c r="AQ99" s="130" t="s">
        <v>84</v>
      </c>
      <c r="AR99" s="67"/>
      <c r="AS99" s="131">
        <f>ROUND(AS100,2)</f>
        <v>0</v>
      </c>
      <c r="AT99" s="132">
        <f>ROUND(SUM(AV99:AW99),2)</f>
        <v>0</v>
      </c>
      <c r="AU99" s="133">
        <f>ROUND(AU100,5)</f>
        <v>0</v>
      </c>
      <c r="AV99" s="132">
        <f>ROUND(AZ99*L29,2)</f>
        <v>0</v>
      </c>
      <c r="AW99" s="132">
        <f>ROUND(BA99*L30,2)</f>
        <v>0</v>
      </c>
      <c r="AX99" s="132">
        <f>ROUND(BB99*L29,2)</f>
        <v>0</v>
      </c>
      <c r="AY99" s="132">
        <f>ROUND(BC99*L30,2)</f>
        <v>0</v>
      </c>
      <c r="AZ99" s="132">
        <f>ROUND(AZ100,2)</f>
        <v>0</v>
      </c>
      <c r="BA99" s="132">
        <f>ROUND(BA100,2)</f>
        <v>0</v>
      </c>
      <c r="BB99" s="132">
        <f>ROUND(BB100,2)</f>
        <v>0</v>
      </c>
      <c r="BC99" s="132">
        <f>ROUND(BC100,2)</f>
        <v>0</v>
      </c>
      <c r="BD99" s="134">
        <f>ROUND(BD100,2)</f>
        <v>0</v>
      </c>
      <c r="BE99" s="4"/>
      <c r="BS99" s="135" t="s">
        <v>71</v>
      </c>
      <c r="BT99" s="135" t="s">
        <v>88</v>
      </c>
      <c r="BU99" s="135" t="s">
        <v>73</v>
      </c>
      <c r="BV99" s="135" t="s">
        <v>74</v>
      </c>
      <c r="BW99" s="135" t="s">
        <v>187</v>
      </c>
      <c r="BX99" s="135" t="s">
        <v>182</v>
      </c>
      <c r="CL99" s="135" t="s">
        <v>19</v>
      </c>
    </row>
    <row r="100" s="4" customFormat="1" ht="16.5" customHeight="1">
      <c r="A100" s="136" t="s">
        <v>90</v>
      </c>
      <c r="B100" s="65"/>
      <c r="C100" s="126"/>
      <c r="D100" s="126"/>
      <c r="E100" s="126"/>
      <c r="F100" s="126"/>
      <c r="G100" s="127" t="s">
        <v>184</v>
      </c>
      <c r="H100" s="127"/>
      <c r="I100" s="127"/>
      <c r="J100" s="127"/>
      <c r="K100" s="127"/>
      <c r="L100" s="126"/>
      <c r="M100" s="127" t="s">
        <v>188</v>
      </c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9">
        <f>'VRN - Vedlejší rozpočtové..._01'!J34</f>
        <v>0</v>
      </c>
      <c r="AH100" s="126"/>
      <c r="AI100" s="126"/>
      <c r="AJ100" s="126"/>
      <c r="AK100" s="126"/>
      <c r="AL100" s="126"/>
      <c r="AM100" s="126"/>
      <c r="AN100" s="129">
        <f>SUM(AG100,AT100)</f>
        <v>0</v>
      </c>
      <c r="AO100" s="126"/>
      <c r="AP100" s="126"/>
      <c r="AQ100" s="130" t="s">
        <v>84</v>
      </c>
      <c r="AR100" s="67"/>
      <c r="AS100" s="131">
        <v>0</v>
      </c>
      <c r="AT100" s="132">
        <f>ROUND(SUM(AV100:AW100),2)</f>
        <v>0</v>
      </c>
      <c r="AU100" s="133">
        <f>'VRN - Vedlejší rozpočtové..._01'!P93</f>
        <v>0</v>
      </c>
      <c r="AV100" s="132">
        <f>'VRN - Vedlejší rozpočtové..._01'!J37</f>
        <v>0</v>
      </c>
      <c r="AW100" s="132">
        <f>'VRN - Vedlejší rozpočtové..._01'!J38</f>
        <v>0</v>
      </c>
      <c r="AX100" s="132">
        <f>'VRN - Vedlejší rozpočtové..._01'!J39</f>
        <v>0</v>
      </c>
      <c r="AY100" s="132">
        <f>'VRN - Vedlejší rozpočtové..._01'!J40</f>
        <v>0</v>
      </c>
      <c r="AZ100" s="132">
        <f>'VRN - Vedlejší rozpočtové..._01'!F37</f>
        <v>0</v>
      </c>
      <c r="BA100" s="132">
        <f>'VRN - Vedlejší rozpočtové..._01'!F38</f>
        <v>0</v>
      </c>
      <c r="BB100" s="132">
        <f>'VRN - Vedlejší rozpočtové..._01'!F39</f>
        <v>0</v>
      </c>
      <c r="BC100" s="132">
        <f>'VRN - Vedlejší rozpočtové..._01'!F40</f>
        <v>0</v>
      </c>
      <c r="BD100" s="134">
        <f>'VRN - Vedlejší rozpočtové..._01'!F41</f>
        <v>0</v>
      </c>
      <c r="BE100" s="4"/>
      <c r="BT100" s="135" t="s">
        <v>93</v>
      </c>
      <c r="BV100" s="135" t="s">
        <v>74</v>
      </c>
      <c r="BW100" s="135" t="s">
        <v>189</v>
      </c>
      <c r="BX100" s="135" t="s">
        <v>187</v>
      </c>
      <c r="CL100" s="135" t="s">
        <v>19</v>
      </c>
    </row>
    <row r="101" s="4" customFormat="1" ht="16.5" customHeight="1">
      <c r="A101" s="4"/>
      <c r="B101" s="65"/>
      <c r="C101" s="126"/>
      <c r="D101" s="126"/>
      <c r="E101" s="126"/>
      <c r="F101" s="127" t="s">
        <v>113</v>
      </c>
      <c r="G101" s="127"/>
      <c r="H101" s="127"/>
      <c r="I101" s="127"/>
      <c r="J101" s="127"/>
      <c r="K101" s="126"/>
      <c r="L101" s="127" t="s">
        <v>114</v>
      </c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8">
        <f>ROUND(AG102,2)</f>
        <v>0</v>
      </c>
      <c r="AH101" s="126"/>
      <c r="AI101" s="126"/>
      <c r="AJ101" s="126"/>
      <c r="AK101" s="126"/>
      <c r="AL101" s="126"/>
      <c r="AM101" s="126"/>
      <c r="AN101" s="129">
        <f>SUM(AG101,AT101)</f>
        <v>0</v>
      </c>
      <c r="AO101" s="126"/>
      <c r="AP101" s="126"/>
      <c r="AQ101" s="130" t="s">
        <v>84</v>
      </c>
      <c r="AR101" s="67"/>
      <c r="AS101" s="131">
        <f>ROUND(AS102,2)</f>
        <v>0</v>
      </c>
      <c r="AT101" s="132">
        <f>ROUND(SUM(AV101:AW101),2)</f>
        <v>0</v>
      </c>
      <c r="AU101" s="133">
        <f>ROUND(AU102,5)</f>
        <v>0</v>
      </c>
      <c r="AV101" s="132">
        <f>ROUND(AZ101*L29,2)</f>
        <v>0</v>
      </c>
      <c r="AW101" s="132">
        <f>ROUND(BA101*L30,2)</f>
        <v>0</v>
      </c>
      <c r="AX101" s="132">
        <f>ROUND(BB101*L29,2)</f>
        <v>0</v>
      </c>
      <c r="AY101" s="132">
        <f>ROUND(BC101*L30,2)</f>
        <v>0</v>
      </c>
      <c r="AZ101" s="132">
        <f>ROUND(AZ102,2)</f>
        <v>0</v>
      </c>
      <c r="BA101" s="132">
        <f>ROUND(BA102,2)</f>
        <v>0</v>
      </c>
      <c r="BB101" s="132">
        <f>ROUND(BB102,2)</f>
        <v>0</v>
      </c>
      <c r="BC101" s="132">
        <f>ROUND(BC102,2)</f>
        <v>0</v>
      </c>
      <c r="BD101" s="134">
        <f>ROUND(BD102,2)</f>
        <v>0</v>
      </c>
      <c r="BE101" s="4"/>
      <c r="BS101" s="135" t="s">
        <v>71</v>
      </c>
      <c r="BT101" s="135" t="s">
        <v>88</v>
      </c>
      <c r="BU101" s="135" t="s">
        <v>73</v>
      </c>
      <c r="BV101" s="135" t="s">
        <v>74</v>
      </c>
      <c r="BW101" s="135" t="s">
        <v>190</v>
      </c>
      <c r="BX101" s="135" t="s">
        <v>182</v>
      </c>
      <c r="CL101" s="135" t="s">
        <v>19</v>
      </c>
    </row>
    <row r="102" s="4" customFormat="1" ht="16.5" customHeight="1">
      <c r="A102" s="136" t="s">
        <v>90</v>
      </c>
      <c r="B102" s="65"/>
      <c r="C102" s="126"/>
      <c r="D102" s="126"/>
      <c r="E102" s="126"/>
      <c r="F102" s="126"/>
      <c r="G102" s="127" t="s">
        <v>184</v>
      </c>
      <c r="H102" s="127"/>
      <c r="I102" s="127"/>
      <c r="J102" s="127"/>
      <c r="K102" s="127"/>
      <c r="L102" s="126"/>
      <c r="M102" s="127" t="s">
        <v>191</v>
      </c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9">
        <f>'VRN - Vedlejší rozpočtové..._02'!J34</f>
        <v>0</v>
      </c>
      <c r="AH102" s="126"/>
      <c r="AI102" s="126"/>
      <c r="AJ102" s="126"/>
      <c r="AK102" s="126"/>
      <c r="AL102" s="126"/>
      <c r="AM102" s="126"/>
      <c r="AN102" s="129">
        <f>SUM(AG102,AT102)</f>
        <v>0</v>
      </c>
      <c r="AO102" s="126"/>
      <c r="AP102" s="126"/>
      <c r="AQ102" s="130" t="s">
        <v>84</v>
      </c>
      <c r="AR102" s="67"/>
      <c r="AS102" s="131">
        <v>0</v>
      </c>
      <c r="AT102" s="132">
        <f>ROUND(SUM(AV102:AW102),2)</f>
        <v>0</v>
      </c>
      <c r="AU102" s="133">
        <f>'VRN - Vedlejší rozpočtové..._02'!P93</f>
        <v>0</v>
      </c>
      <c r="AV102" s="132">
        <f>'VRN - Vedlejší rozpočtové..._02'!J37</f>
        <v>0</v>
      </c>
      <c r="AW102" s="132">
        <f>'VRN - Vedlejší rozpočtové..._02'!J38</f>
        <v>0</v>
      </c>
      <c r="AX102" s="132">
        <f>'VRN - Vedlejší rozpočtové..._02'!J39</f>
        <v>0</v>
      </c>
      <c r="AY102" s="132">
        <f>'VRN - Vedlejší rozpočtové..._02'!J40</f>
        <v>0</v>
      </c>
      <c r="AZ102" s="132">
        <f>'VRN - Vedlejší rozpočtové..._02'!F37</f>
        <v>0</v>
      </c>
      <c r="BA102" s="132">
        <f>'VRN - Vedlejší rozpočtové..._02'!F38</f>
        <v>0</v>
      </c>
      <c r="BB102" s="132">
        <f>'VRN - Vedlejší rozpočtové..._02'!F39</f>
        <v>0</v>
      </c>
      <c r="BC102" s="132">
        <f>'VRN - Vedlejší rozpočtové..._02'!F40</f>
        <v>0</v>
      </c>
      <c r="BD102" s="134">
        <f>'VRN - Vedlejší rozpočtové..._02'!F41</f>
        <v>0</v>
      </c>
      <c r="BE102" s="4"/>
      <c r="BT102" s="135" t="s">
        <v>93</v>
      </c>
      <c r="BV102" s="135" t="s">
        <v>74</v>
      </c>
      <c r="BW102" s="135" t="s">
        <v>192</v>
      </c>
      <c r="BX102" s="135" t="s">
        <v>190</v>
      </c>
      <c r="CL102" s="135" t="s">
        <v>19</v>
      </c>
    </row>
    <row r="103" s="4" customFormat="1" ht="16.5" customHeight="1">
      <c r="A103" s="4"/>
      <c r="B103" s="65"/>
      <c r="C103" s="126"/>
      <c r="D103" s="126"/>
      <c r="E103" s="126"/>
      <c r="F103" s="127" t="s">
        <v>125</v>
      </c>
      <c r="G103" s="127"/>
      <c r="H103" s="127"/>
      <c r="I103" s="127"/>
      <c r="J103" s="127"/>
      <c r="K103" s="126"/>
      <c r="L103" s="127" t="s">
        <v>126</v>
      </c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8">
        <f>ROUND(AG104,2)</f>
        <v>0</v>
      </c>
      <c r="AH103" s="126"/>
      <c r="AI103" s="126"/>
      <c r="AJ103" s="126"/>
      <c r="AK103" s="126"/>
      <c r="AL103" s="126"/>
      <c r="AM103" s="126"/>
      <c r="AN103" s="129">
        <f>SUM(AG103,AT103)</f>
        <v>0</v>
      </c>
      <c r="AO103" s="126"/>
      <c r="AP103" s="126"/>
      <c r="AQ103" s="130" t="s">
        <v>84</v>
      </c>
      <c r="AR103" s="67"/>
      <c r="AS103" s="131">
        <f>ROUND(AS104,2)</f>
        <v>0</v>
      </c>
      <c r="AT103" s="132">
        <f>ROUND(SUM(AV103:AW103),2)</f>
        <v>0</v>
      </c>
      <c r="AU103" s="133">
        <f>ROUND(AU104,5)</f>
        <v>0</v>
      </c>
      <c r="AV103" s="132">
        <f>ROUND(AZ103*L29,2)</f>
        <v>0</v>
      </c>
      <c r="AW103" s="132">
        <f>ROUND(BA103*L30,2)</f>
        <v>0</v>
      </c>
      <c r="AX103" s="132">
        <f>ROUND(BB103*L29,2)</f>
        <v>0</v>
      </c>
      <c r="AY103" s="132">
        <f>ROUND(BC103*L30,2)</f>
        <v>0</v>
      </c>
      <c r="AZ103" s="132">
        <f>ROUND(AZ104,2)</f>
        <v>0</v>
      </c>
      <c r="BA103" s="132">
        <f>ROUND(BA104,2)</f>
        <v>0</v>
      </c>
      <c r="BB103" s="132">
        <f>ROUND(BB104,2)</f>
        <v>0</v>
      </c>
      <c r="BC103" s="132">
        <f>ROUND(BC104,2)</f>
        <v>0</v>
      </c>
      <c r="BD103" s="134">
        <f>ROUND(BD104,2)</f>
        <v>0</v>
      </c>
      <c r="BE103" s="4"/>
      <c r="BS103" s="135" t="s">
        <v>71</v>
      </c>
      <c r="BT103" s="135" t="s">
        <v>88</v>
      </c>
      <c r="BU103" s="135" t="s">
        <v>73</v>
      </c>
      <c r="BV103" s="135" t="s">
        <v>74</v>
      </c>
      <c r="BW103" s="135" t="s">
        <v>193</v>
      </c>
      <c r="BX103" s="135" t="s">
        <v>182</v>
      </c>
      <c r="CL103" s="135" t="s">
        <v>19</v>
      </c>
    </row>
    <row r="104" s="4" customFormat="1" ht="16.5" customHeight="1">
      <c r="A104" s="136" t="s">
        <v>90</v>
      </c>
      <c r="B104" s="65"/>
      <c r="C104" s="126"/>
      <c r="D104" s="126"/>
      <c r="E104" s="126"/>
      <c r="F104" s="126"/>
      <c r="G104" s="127" t="s">
        <v>184</v>
      </c>
      <c r="H104" s="127"/>
      <c r="I104" s="127"/>
      <c r="J104" s="127"/>
      <c r="K104" s="127"/>
      <c r="L104" s="126"/>
      <c r="M104" s="127" t="s">
        <v>194</v>
      </c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9">
        <f>'VRN - Vedlejší rozpočtové..._03'!J34</f>
        <v>0</v>
      </c>
      <c r="AH104" s="126"/>
      <c r="AI104" s="126"/>
      <c r="AJ104" s="126"/>
      <c r="AK104" s="126"/>
      <c r="AL104" s="126"/>
      <c r="AM104" s="126"/>
      <c r="AN104" s="129">
        <f>SUM(AG104,AT104)</f>
        <v>0</v>
      </c>
      <c r="AO104" s="126"/>
      <c r="AP104" s="126"/>
      <c r="AQ104" s="130" t="s">
        <v>84</v>
      </c>
      <c r="AR104" s="67"/>
      <c r="AS104" s="131">
        <v>0</v>
      </c>
      <c r="AT104" s="132">
        <f>ROUND(SUM(AV104:AW104),2)</f>
        <v>0</v>
      </c>
      <c r="AU104" s="133">
        <f>'VRN - Vedlejší rozpočtové..._03'!P93</f>
        <v>0</v>
      </c>
      <c r="AV104" s="132">
        <f>'VRN - Vedlejší rozpočtové..._03'!J37</f>
        <v>0</v>
      </c>
      <c r="AW104" s="132">
        <f>'VRN - Vedlejší rozpočtové..._03'!J38</f>
        <v>0</v>
      </c>
      <c r="AX104" s="132">
        <f>'VRN - Vedlejší rozpočtové..._03'!J39</f>
        <v>0</v>
      </c>
      <c r="AY104" s="132">
        <f>'VRN - Vedlejší rozpočtové..._03'!J40</f>
        <v>0</v>
      </c>
      <c r="AZ104" s="132">
        <f>'VRN - Vedlejší rozpočtové..._03'!F37</f>
        <v>0</v>
      </c>
      <c r="BA104" s="132">
        <f>'VRN - Vedlejší rozpočtové..._03'!F38</f>
        <v>0</v>
      </c>
      <c r="BB104" s="132">
        <f>'VRN - Vedlejší rozpočtové..._03'!F39</f>
        <v>0</v>
      </c>
      <c r="BC104" s="132">
        <f>'VRN - Vedlejší rozpočtové..._03'!F40</f>
        <v>0</v>
      </c>
      <c r="BD104" s="134">
        <f>'VRN - Vedlejší rozpočtové..._03'!F41</f>
        <v>0</v>
      </c>
      <c r="BE104" s="4"/>
      <c r="BT104" s="135" t="s">
        <v>93</v>
      </c>
      <c r="BV104" s="135" t="s">
        <v>74</v>
      </c>
      <c r="BW104" s="135" t="s">
        <v>195</v>
      </c>
      <c r="BX104" s="135" t="s">
        <v>193</v>
      </c>
      <c r="CL104" s="135" t="s">
        <v>19</v>
      </c>
    </row>
    <row r="105" s="4" customFormat="1" ht="16.5" customHeight="1">
      <c r="A105" s="4"/>
      <c r="B105" s="65"/>
      <c r="C105" s="126"/>
      <c r="D105" s="126"/>
      <c r="E105" s="126"/>
      <c r="F105" s="127" t="s">
        <v>132</v>
      </c>
      <c r="G105" s="127"/>
      <c r="H105" s="127"/>
      <c r="I105" s="127"/>
      <c r="J105" s="127"/>
      <c r="K105" s="126"/>
      <c r="L105" s="127" t="s">
        <v>133</v>
      </c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8">
        <f>ROUND(AG106,2)</f>
        <v>0</v>
      </c>
      <c r="AH105" s="126"/>
      <c r="AI105" s="126"/>
      <c r="AJ105" s="126"/>
      <c r="AK105" s="126"/>
      <c r="AL105" s="126"/>
      <c r="AM105" s="126"/>
      <c r="AN105" s="129">
        <f>SUM(AG105,AT105)</f>
        <v>0</v>
      </c>
      <c r="AO105" s="126"/>
      <c r="AP105" s="126"/>
      <c r="AQ105" s="130" t="s">
        <v>84</v>
      </c>
      <c r="AR105" s="67"/>
      <c r="AS105" s="131">
        <f>ROUND(AS106,2)</f>
        <v>0</v>
      </c>
      <c r="AT105" s="132">
        <f>ROUND(SUM(AV105:AW105),2)</f>
        <v>0</v>
      </c>
      <c r="AU105" s="133">
        <f>ROUND(AU106,5)</f>
        <v>0</v>
      </c>
      <c r="AV105" s="132">
        <f>ROUND(AZ105*L29,2)</f>
        <v>0</v>
      </c>
      <c r="AW105" s="132">
        <f>ROUND(BA105*L30,2)</f>
        <v>0</v>
      </c>
      <c r="AX105" s="132">
        <f>ROUND(BB105*L29,2)</f>
        <v>0</v>
      </c>
      <c r="AY105" s="132">
        <f>ROUND(BC105*L30,2)</f>
        <v>0</v>
      </c>
      <c r="AZ105" s="132">
        <f>ROUND(AZ106,2)</f>
        <v>0</v>
      </c>
      <c r="BA105" s="132">
        <f>ROUND(BA106,2)</f>
        <v>0</v>
      </c>
      <c r="BB105" s="132">
        <f>ROUND(BB106,2)</f>
        <v>0</v>
      </c>
      <c r="BC105" s="132">
        <f>ROUND(BC106,2)</f>
        <v>0</v>
      </c>
      <c r="BD105" s="134">
        <f>ROUND(BD106,2)</f>
        <v>0</v>
      </c>
      <c r="BE105" s="4"/>
      <c r="BS105" s="135" t="s">
        <v>71</v>
      </c>
      <c r="BT105" s="135" t="s">
        <v>88</v>
      </c>
      <c r="BU105" s="135" t="s">
        <v>73</v>
      </c>
      <c r="BV105" s="135" t="s">
        <v>74</v>
      </c>
      <c r="BW105" s="135" t="s">
        <v>196</v>
      </c>
      <c r="BX105" s="135" t="s">
        <v>182</v>
      </c>
      <c r="CL105" s="135" t="s">
        <v>19</v>
      </c>
    </row>
    <row r="106" s="4" customFormat="1" ht="16.5" customHeight="1">
      <c r="A106" s="136" t="s">
        <v>90</v>
      </c>
      <c r="B106" s="65"/>
      <c r="C106" s="126"/>
      <c r="D106" s="126"/>
      <c r="E106" s="126"/>
      <c r="F106" s="126"/>
      <c r="G106" s="127" t="s">
        <v>184</v>
      </c>
      <c r="H106" s="127"/>
      <c r="I106" s="127"/>
      <c r="J106" s="127"/>
      <c r="K106" s="127"/>
      <c r="L106" s="126"/>
      <c r="M106" s="127" t="s">
        <v>197</v>
      </c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9">
        <f>'VRN - Vedlejší rozpočtové..._04'!J34</f>
        <v>0</v>
      </c>
      <c r="AH106" s="126"/>
      <c r="AI106" s="126"/>
      <c r="AJ106" s="126"/>
      <c r="AK106" s="126"/>
      <c r="AL106" s="126"/>
      <c r="AM106" s="126"/>
      <c r="AN106" s="129">
        <f>SUM(AG106,AT106)</f>
        <v>0</v>
      </c>
      <c r="AO106" s="126"/>
      <c r="AP106" s="126"/>
      <c r="AQ106" s="130" t="s">
        <v>84</v>
      </c>
      <c r="AR106" s="67"/>
      <c r="AS106" s="131">
        <v>0</v>
      </c>
      <c r="AT106" s="132">
        <f>ROUND(SUM(AV106:AW106),2)</f>
        <v>0</v>
      </c>
      <c r="AU106" s="133">
        <f>'VRN - Vedlejší rozpočtové..._04'!P93</f>
        <v>0</v>
      </c>
      <c r="AV106" s="132">
        <f>'VRN - Vedlejší rozpočtové..._04'!J37</f>
        <v>0</v>
      </c>
      <c r="AW106" s="132">
        <f>'VRN - Vedlejší rozpočtové..._04'!J38</f>
        <v>0</v>
      </c>
      <c r="AX106" s="132">
        <f>'VRN - Vedlejší rozpočtové..._04'!J39</f>
        <v>0</v>
      </c>
      <c r="AY106" s="132">
        <f>'VRN - Vedlejší rozpočtové..._04'!J40</f>
        <v>0</v>
      </c>
      <c r="AZ106" s="132">
        <f>'VRN - Vedlejší rozpočtové..._04'!F37</f>
        <v>0</v>
      </c>
      <c r="BA106" s="132">
        <f>'VRN - Vedlejší rozpočtové..._04'!F38</f>
        <v>0</v>
      </c>
      <c r="BB106" s="132">
        <f>'VRN - Vedlejší rozpočtové..._04'!F39</f>
        <v>0</v>
      </c>
      <c r="BC106" s="132">
        <f>'VRN - Vedlejší rozpočtové..._04'!F40</f>
        <v>0</v>
      </c>
      <c r="BD106" s="134">
        <f>'VRN - Vedlejší rozpočtové..._04'!F41</f>
        <v>0</v>
      </c>
      <c r="BE106" s="4"/>
      <c r="BT106" s="135" t="s">
        <v>93</v>
      </c>
      <c r="BV106" s="135" t="s">
        <v>74</v>
      </c>
      <c r="BW106" s="135" t="s">
        <v>198</v>
      </c>
      <c r="BX106" s="135" t="s">
        <v>196</v>
      </c>
      <c r="CL106" s="135" t="s">
        <v>19</v>
      </c>
    </row>
    <row r="107" s="7" customFormat="1" ht="16.5" customHeight="1">
      <c r="A107" s="136" t="s">
        <v>90</v>
      </c>
      <c r="B107" s="113"/>
      <c r="C107" s="114"/>
      <c r="D107" s="115" t="s">
        <v>199</v>
      </c>
      <c r="E107" s="115"/>
      <c r="F107" s="115"/>
      <c r="G107" s="115"/>
      <c r="H107" s="115"/>
      <c r="I107" s="116"/>
      <c r="J107" s="115" t="s">
        <v>200</v>
      </c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8">
        <f>'NV - Nezpůsobilé výdaje'!J30</f>
        <v>0</v>
      </c>
      <c r="AH107" s="116"/>
      <c r="AI107" s="116"/>
      <c r="AJ107" s="116"/>
      <c r="AK107" s="116"/>
      <c r="AL107" s="116"/>
      <c r="AM107" s="116"/>
      <c r="AN107" s="118">
        <f>SUM(AG107,AT107)</f>
        <v>0</v>
      </c>
      <c r="AO107" s="116"/>
      <c r="AP107" s="116"/>
      <c r="AQ107" s="119" t="s">
        <v>78</v>
      </c>
      <c r="AR107" s="120"/>
      <c r="AS107" s="137">
        <v>0</v>
      </c>
      <c r="AT107" s="138">
        <f>ROUND(SUM(AV107:AW107),2)</f>
        <v>0</v>
      </c>
      <c r="AU107" s="139">
        <f>'NV - Nezpůsobilé výdaje'!P80</f>
        <v>0</v>
      </c>
      <c r="AV107" s="138">
        <f>'NV - Nezpůsobilé výdaje'!J33</f>
        <v>0</v>
      </c>
      <c r="AW107" s="138">
        <f>'NV - Nezpůsobilé výdaje'!J34</f>
        <v>0</v>
      </c>
      <c r="AX107" s="138">
        <f>'NV - Nezpůsobilé výdaje'!J35</f>
        <v>0</v>
      </c>
      <c r="AY107" s="138">
        <f>'NV - Nezpůsobilé výdaje'!J36</f>
        <v>0</v>
      </c>
      <c r="AZ107" s="138">
        <f>'NV - Nezpůsobilé výdaje'!F33</f>
        <v>0</v>
      </c>
      <c r="BA107" s="138">
        <f>'NV - Nezpůsobilé výdaje'!F34</f>
        <v>0</v>
      </c>
      <c r="BB107" s="138">
        <f>'NV - Nezpůsobilé výdaje'!F35</f>
        <v>0</v>
      </c>
      <c r="BC107" s="138">
        <f>'NV - Nezpůsobilé výdaje'!F36</f>
        <v>0</v>
      </c>
      <c r="BD107" s="140">
        <f>'NV - Nezpůsobilé výdaje'!F37</f>
        <v>0</v>
      </c>
      <c r="BE107" s="7"/>
      <c r="BT107" s="125" t="s">
        <v>79</v>
      </c>
      <c r="BV107" s="125" t="s">
        <v>74</v>
      </c>
      <c r="BW107" s="125" t="s">
        <v>201</v>
      </c>
      <c r="BX107" s="125" t="s">
        <v>5</v>
      </c>
      <c r="CL107" s="125" t="s">
        <v>19</v>
      </c>
      <c r="CM107" s="125" t="s">
        <v>81</v>
      </c>
    </row>
    <row r="108" s="2" customFormat="1" ht="30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6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</row>
    <row r="109" s="2" customFormat="1" ht="6.96" customHeight="1">
      <c r="A109" s="40"/>
      <c r="B109" s="61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46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</row>
  </sheetData>
  <sheetProtection sheet="1" formatColumns="0" formatRows="0" objects="1" scenarios="1" spinCount="100000" saltValue="t4bc9NzHtY6F5FNlFO0/IBHnF5FeaO2zhbF15rIDpytVxVnS0v/3kC7aS5r9YSJjC2nh9sWWvoxT+YvawTLJbw==" hashValue="oIc0tH04whKpasxwMXPtc6FLO889b1UktDOwkIyAusH9oYTWkHTnssSG+dsmjdjscAXuhNxidIly5LGPZHvHjA==" algorithmName="SHA-512" password="CA9F"/>
  <mergeCells count="250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N95:AP95"/>
    <mergeCell ref="AG95:AM95"/>
    <mergeCell ref="AG96:AM96"/>
    <mergeCell ref="AN96:AP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N101:AP101"/>
    <mergeCell ref="AG101:AM101"/>
    <mergeCell ref="AG102:AM102"/>
    <mergeCell ref="AN102:AP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L45:AO45"/>
    <mergeCell ref="C52:G52"/>
    <mergeCell ref="I52:AF52"/>
    <mergeCell ref="J55:AF55"/>
    <mergeCell ref="D55:H55"/>
    <mergeCell ref="K56:AF56"/>
    <mergeCell ref="E56:I56"/>
    <mergeCell ref="L57:AF57"/>
    <mergeCell ref="F57:J57"/>
    <mergeCell ref="M58:AF58"/>
    <mergeCell ref="G58:K58"/>
    <mergeCell ref="M59:AF59"/>
    <mergeCell ref="G59:K59"/>
    <mergeCell ref="M60:AF60"/>
    <mergeCell ref="G60:K60"/>
    <mergeCell ref="L61:AF61"/>
    <mergeCell ref="F61:J61"/>
    <mergeCell ref="G62:K62"/>
    <mergeCell ref="M62:AF62"/>
    <mergeCell ref="G63:K63"/>
    <mergeCell ref="M63:AF63"/>
    <mergeCell ref="AM47:AN47"/>
    <mergeCell ref="AM49:AP49"/>
    <mergeCell ref="AS49:AT51"/>
    <mergeCell ref="AM50:AP50"/>
    <mergeCell ref="AG52:AM52"/>
    <mergeCell ref="AN52:AP52"/>
    <mergeCell ref="AG55:AM55"/>
    <mergeCell ref="AN55:AP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N60:AP60"/>
    <mergeCell ref="AG60:AM60"/>
    <mergeCell ref="AG54:AM54"/>
    <mergeCell ref="AN54:AP54"/>
    <mergeCell ref="M64:AF64"/>
    <mergeCell ref="G64:K64"/>
    <mergeCell ref="F65:J65"/>
    <mergeCell ref="L65:AF65"/>
    <mergeCell ref="F66:J66"/>
    <mergeCell ref="L66:AF66"/>
    <mergeCell ref="M67:AF67"/>
    <mergeCell ref="G67:K67"/>
    <mergeCell ref="G68:K68"/>
    <mergeCell ref="M68:AF68"/>
    <mergeCell ref="M69:AF69"/>
    <mergeCell ref="G69:K69"/>
    <mergeCell ref="F70:J70"/>
    <mergeCell ref="L70:AF70"/>
    <mergeCell ref="F71:J71"/>
    <mergeCell ref="L71:AF71"/>
    <mergeCell ref="M72:AF72"/>
    <mergeCell ref="G72:K72"/>
    <mergeCell ref="G73:K73"/>
    <mergeCell ref="M73:AF73"/>
    <mergeCell ref="F74:J74"/>
    <mergeCell ref="L74:AF74"/>
    <mergeCell ref="M75:AF75"/>
    <mergeCell ref="G75:K75"/>
    <mergeCell ref="G76:K76"/>
    <mergeCell ref="M76:AF76"/>
    <mergeCell ref="M77:AF77"/>
    <mergeCell ref="G77:K77"/>
    <mergeCell ref="F78:J78"/>
    <mergeCell ref="L78:AF78"/>
    <mergeCell ref="E79:I79"/>
    <mergeCell ref="K79:AF79"/>
    <mergeCell ref="F80:J80"/>
    <mergeCell ref="L80:AF80"/>
    <mergeCell ref="M81:AF81"/>
    <mergeCell ref="G81:K81"/>
    <mergeCell ref="M82:AF82"/>
    <mergeCell ref="G82:K82"/>
    <mergeCell ref="M83:AF83"/>
    <mergeCell ref="G83:K83"/>
    <mergeCell ref="L84:AF84"/>
    <mergeCell ref="F84:J84"/>
    <mergeCell ref="M85:AF85"/>
    <mergeCell ref="G85:K85"/>
    <mergeCell ref="M86:AF86"/>
    <mergeCell ref="G86:K86"/>
    <mergeCell ref="L87:AF87"/>
    <mergeCell ref="F87:J87"/>
    <mergeCell ref="M88:AF88"/>
    <mergeCell ref="G88:K88"/>
    <mergeCell ref="M89:AF89"/>
    <mergeCell ref="G89:K89"/>
    <mergeCell ref="L90:AF90"/>
    <mergeCell ref="F90:J90"/>
    <mergeCell ref="M91:AF91"/>
    <mergeCell ref="G91:K91"/>
    <mergeCell ref="G92:K92"/>
    <mergeCell ref="M92:AF92"/>
    <mergeCell ref="F93:J93"/>
    <mergeCell ref="L93:AF93"/>
    <mergeCell ref="G94:K94"/>
    <mergeCell ref="M94:AF94"/>
    <mergeCell ref="M95:AF95"/>
    <mergeCell ref="G95:K95"/>
    <mergeCell ref="K96:AF96"/>
    <mergeCell ref="E96:I96"/>
    <mergeCell ref="L97:AF97"/>
    <mergeCell ref="F97:J97"/>
    <mergeCell ref="M98:AF98"/>
    <mergeCell ref="G98:K98"/>
    <mergeCell ref="F99:J99"/>
    <mergeCell ref="L99:AF99"/>
    <mergeCell ref="G100:K100"/>
    <mergeCell ref="M100:AF100"/>
    <mergeCell ref="F101:J101"/>
    <mergeCell ref="L101:AF101"/>
    <mergeCell ref="M102:AF102"/>
    <mergeCell ref="G102:K102"/>
    <mergeCell ref="L103:AF103"/>
    <mergeCell ref="F103:J103"/>
    <mergeCell ref="G104:K104"/>
    <mergeCell ref="M104:AF104"/>
    <mergeCell ref="F105:J105"/>
    <mergeCell ref="L105:AF105"/>
    <mergeCell ref="G106:K106"/>
    <mergeCell ref="M106:AF106"/>
    <mergeCell ref="D107:H107"/>
    <mergeCell ref="J107:AF107"/>
  </mergeCells>
  <hyperlinks>
    <hyperlink ref="A58" location="'SO.00 - Příprava území (1)'!C2" display="/"/>
    <hyperlink ref="A59" location="'SO.04 - Vegetační prvky (1)'!C2" display="/"/>
    <hyperlink ref="A60" location="'SO.05 - Nakládání s dešťo...'!C2" display="/"/>
    <hyperlink ref="A62" location="'SO.00 - Příprava území (4)'!C2" display="/"/>
    <hyperlink ref="A63" location="'SO.04 - Vegetační prvky (4)'!C2" display="/"/>
    <hyperlink ref="A64" location="'SO.05 - Nakládání s dešťo..._01'!C2" display="/"/>
    <hyperlink ref="A65" location="'04_ - kód intervence 64 (04)'!C2" display="/"/>
    <hyperlink ref="A67" location="'SO.00 - Příprava území (5_I)'!C2" display="/"/>
    <hyperlink ref="A68" location="'SO.04 - Vegetační prvky (...'!C2" display="/"/>
    <hyperlink ref="A69" location="'SO.05 - Nakládání s dešťo..._02'!C2" display="/"/>
    <hyperlink ref="A70" location="'05_I_ - kód intervence 64...'!C2" display="/"/>
    <hyperlink ref="A72" location="'SO.00 - Příprava území (5...'!C2" display="/"/>
    <hyperlink ref="A73" location="'SO.04 - Vegetační prvky (..._01'!C2" display="/"/>
    <hyperlink ref="A75" location="'SO.00 - Příprava území (7)'!C2" display="/"/>
    <hyperlink ref="A76" location="'SO.04 - Vegetační prvky (7)'!C2" display="/"/>
    <hyperlink ref="A77" location="'SO.05 - Nakládání s dešťo..._03'!C2" display="/"/>
    <hyperlink ref="A78" location="'07_ - kód intervence 64 (07)'!C2" display="/"/>
    <hyperlink ref="A81" location="'SO.01 (1) - Komunikace a ...'!C2" display="/"/>
    <hyperlink ref="A82" location="'SO.06 - Venkovní osvětlen...'!C2" display="/"/>
    <hyperlink ref="A83" location="'SO.07 - Betonové prvky (1)'!C2" display="/"/>
    <hyperlink ref="A85" location="'SO.01 - Komunikace a zpev...'!C2" display="/"/>
    <hyperlink ref="A86" location="'SO.03 - Drobná architektu...'!C2" display="/"/>
    <hyperlink ref="A88" location="'SO.01 - Komunikace a zpev..._01'!C2" display="/"/>
    <hyperlink ref="A89" location="'SO.03 - Drobná architektu..._01'!C2" display="/"/>
    <hyperlink ref="A91" location="'SO.01 - Komunikace a zpev..._02'!C2" display="/"/>
    <hyperlink ref="A92" location="'SO.03 - Drobná architektu..._02'!C2" display="/"/>
    <hyperlink ref="A94" location="'SO.01 - Komunikace a zpev..._03'!C2" display="/"/>
    <hyperlink ref="A95" location="'SO.03 - Drobná architektu..._03'!C2" display="/"/>
    <hyperlink ref="A98" location="'VRN - Vedlejší rozpočtové...'!C2" display="/"/>
    <hyperlink ref="A100" location="'VRN - Vedlejší rozpočtové..._01'!C2" display="/"/>
    <hyperlink ref="A102" location="'VRN - Vedlejší rozpočtové..._02'!C2" display="/"/>
    <hyperlink ref="A104" location="'VRN - Vedlejší rozpočtové..._03'!C2" display="/"/>
    <hyperlink ref="A106" location="'VRN - Vedlejší rozpočtové..._04'!C2" display="/"/>
    <hyperlink ref="A107" location="'NV - Nezpůsobilé výdaje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1451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ROUND(J100,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ROUND((SUM(BE100:BE232)),  2)</f>
        <v>0</v>
      </c>
      <c r="G37" s="40"/>
      <c r="H37" s="40"/>
      <c r="I37" s="160">
        <v>0.20999999999999999</v>
      </c>
      <c r="J37" s="159">
        <f>ROUND(((SUM(BE100:BE232))*I37),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ROUND((SUM(BF100:BF232)),  2)</f>
        <v>0</v>
      </c>
      <c r="G38" s="40"/>
      <c r="H38" s="40"/>
      <c r="I38" s="160">
        <v>0.12</v>
      </c>
      <c r="J38" s="159">
        <f>ROUND(((SUM(BF100:BF232))*I38),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ROUND((SUM(BG100:BG232)),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ROUND((SUM(BH100:BH232)),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ROUND((SUM(BI100:BI232)),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SO.04 - Vegetační prvky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J100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462</v>
      </c>
      <c r="E68" s="181"/>
      <c r="F68" s="181"/>
      <c r="G68" s="181"/>
      <c r="H68" s="181"/>
      <c r="I68" s="181"/>
      <c r="J68" s="182">
        <f>J101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465</v>
      </c>
      <c r="E69" s="186"/>
      <c r="F69" s="186"/>
      <c r="G69" s="186"/>
      <c r="H69" s="186"/>
      <c r="I69" s="186"/>
      <c r="J69" s="187">
        <f>J102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1452</v>
      </c>
      <c r="E70" s="186"/>
      <c r="F70" s="186"/>
      <c r="G70" s="186"/>
      <c r="H70" s="186"/>
      <c r="I70" s="186"/>
      <c r="J70" s="187">
        <f>J126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467</v>
      </c>
      <c r="E71" s="186"/>
      <c r="F71" s="186"/>
      <c r="G71" s="186"/>
      <c r="H71" s="186"/>
      <c r="I71" s="186"/>
      <c r="J71" s="187">
        <f>J131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1453</v>
      </c>
      <c r="E72" s="186"/>
      <c r="F72" s="186"/>
      <c r="G72" s="186"/>
      <c r="H72" s="186"/>
      <c r="I72" s="186"/>
      <c r="J72" s="187">
        <f>J167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218</v>
      </c>
      <c r="E73" s="186"/>
      <c r="F73" s="186"/>
      <c r="G73" s="186"/>
      <c r="H73" s="186"/>
      <c r="I73" s="186"/>
      <c r="J73" s="187">
        <f>J172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471</v>
      </c>
      <c r="E74" s="181"/>
      <c r="F74" s="181"/>
      <c r="G74" s="181"/>
      <c r="H74" s="181"/>
      <c r="I74" s="181"/>
      <c r="J74" s="182">
        <f>J176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6"/>
      <c r="D75" s="185" t="s">
        <v>971</v>
      </c>
      <c r="E75" s="186"/>
      <c r="F75" s="186"/>
      <c r="G75" s="186"/>
      <c r="H75" s="186"/>
      <c r="I75" s="186"/>
      <c r="J75" s="187">
        <f>J177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473</v>
      </c>
      <c r="E76" s="186"/>
      <c r="F76" s="186"/>
      <c r="G76" s="186"/>
      <c r="H76" s="186"/>
      <c r="I76" s="186"/>
      <c r="J76" s="187">
        <f>J205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219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2" t="str">
        <f>E7</f>
        <v>Envelopa - Revitalizace infrastruktury</v>
      </c>
      <c r="F86" s="34"/>
      <c r="G86" s="34"/>
      <c r="H86" s="34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203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1" customFormat="1" ht="16.5" customHeight="1">
      <c r="B88" s="23"/>
      <c r="C88" s="24"/>
      <c r="D88" s="24"/>
      <c r="E88" s="172" t="s">
        <v>204</v>
      </c>
      <c r="F88" s="24"/>
      <c r="G88" s="24"/>
      <c r="H88" s="24"/>
      <c r="I88" s="24"/>
      <c r="J88" s="24"/>
      <c r="K88" s="24"/>
      <c r="L88" s="22"/>
    </row>
    <row r="89" s="1" customFormat="1" ht="12" customHeight="1">
      <c r="B89" s="23"/>
      <c r="C89" s="34" t="s">
        <v>205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3" t="s">
        <v>206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207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E13</f>
        <v>SO.04 - Vegetační prvky (5_I)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F16</f>
        <v>Olomouc</v>
      </c>
      <c r="G94" s="42"/>
      <c r="H94" s="42"/>
      <c r="I94" s="34" t="s">
        <v>23</v>
      </c>
      <c r="J94" s="74" t="str">
        <f>IF(J16="","",J16)</f>
        <v>15. 7. 2024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5.65" customHeight="1">
      <c r="A96" s="40"/>
      <c r="B96" s="41"/>
      <c r="C96" s="34" t="s">
        <v>25</v>
      </c>
      <c r="D96" s="42"/>
      <c r="E96" s="42"/>
      <c r="F96" s="29" t="str">
        <f>E19</f>
        <v>Univerzita Palackého Olomouc</v>
      </c>
      <c r="G96" s="42"/>
      <c r="H96" s="42"/>
      <c r="I96" s="34" t="s">
        <v>31</v>
      </c>
      <c r="J96" s="38" t="str">
        <f>E25</f>
        <v>Alfaprojekt Olomouc a.s.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IF(E22="","",E22)</f>
        <v>Vyplň údaj</v>
      </c>
      <c r="G97" s="42"/>
      <c r="H97" s="42"/>
      <c r="I97" s="34" t="s">
        <v>34</v>
      </c>
      <c r="J97" s="38" t="str">
        <f>E28</f>
        <v>ing. Pavlína Řmotová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9"/>
      <c r="B99" s="190"/>
      <c r="C99" s="191" t="s">
        <v>220</v>
      </c>
      <c r="D99" s="192" t="s">
        <v>57</v>
      </c>
      <c r="E99" s="192" t="s">
        <v>53</v>
      </c>
      <c r="F99" s="192" t="s">
        <v>54</v>
      </c>
      <c r="G99" s="192" t="s">
        <v>221</v>
      </c>
      <c r="H99" s="192" t="s">
        <v>222</v>
      </c>
      <c r="I99" s="192" t="s">
        <v>223</v>
      </c>
      <c r="J99" s="192" t="s">
        <v>213</v>
      </c>
      <c r="K99" s="193" t="s">
        <v>224</v>
      </c>
      <c r="L99" s="194"/>
      <c r="M99" s="94" t="s">
        <v>19</v>
      </c>
      <c r="N99" s="95" t="s">
        <v>42</v>
      </c>
      <c r="O99" s="95" t="s">
        <v>225</v>
      </c>
      <c r="P99" s="95" t="s">
        <v>226</v>
      </c>
      <c r="Q99" s="95" t="s">
        <v>227</v>
      </c>
      <c r="R99" s="95" t="s">
        <v>228</v>
      </c>
      <c r="S99" s="95" t="s">
        <v>229</v>
      </c>
      <c r="T99" s="96" t="s">
        <v>230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</row>
    <row r="100" s="2" customFormat="1" ht="22.8" customHeight="1">
      <c r="A100" s="40"/>
      <c r="B100" s="41"/>
      <c r="C100" s="101" t="s">
        <v>231</v>
      </c>
      <c r="D100" s="42"/>
      <c r="E100" s="42"/>
      <c r="F100" s="42"/>
      <c r="G100" s="42"/>
      <c r="H100" s="42"/>
      <c r="I100" s="42"/>
      <c r="J100" s="195">
        <f>BK100</f>
        <v>0</v>
      </c>
      <c r="K100" s="42"/>
      <c r="L100" s="46"/>
      <c r="M100" s="97"/>
      <c r="N100" s="196"/>
      <c r="O100" s="98"/>
      <c r="P100" s="197">
        <f>P101+P176</f>
        <v>0</v>
      </c>
      <c r="Q100" s="98"/>
      <c r="R100" s="197">
        <f>R101+R176</f>
        <v>36.843000000000004</v>
      </c>
      <c r="S100" s="98"/>
      <c r="T100" s="198">
        <f>T101+T176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214</v>
      </c>
      <c r="BK100" s="199">
        <f>BK101+BK176</f>
        <v>0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232</v>
      </c>
      <c r="F101" s="203" t="s">
        <v>476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P102+P126+P131+P167+P172</f>
        <v>0</v>
      </c>
      <c r="Q101" s="208"/>
      <c r="R101" s="209">
        <f>R102+R126+R131+R167+R172</f>
        <v>17.343</v>
      </c>
      <c r="S101" s="208"/>
      <c r="T101" s="210">
        <f>T102+T126+T131+T167+T172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234</v>
      </c>
      <c r="BK101" s="213">
        <f>BK102+BK126+BK131+BK167+BK172</f>
        <v>0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574</v>
      </c>
      <c r="F102" s="214" t="s">
        <v>575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SUM(P103:P125)</f>
        <v>0</v>
      </c>
      <c r="Q102" s="208"/>
      <c r="R102" s="209">
        <f>SUM(R103:R125)</f>
        <v>4.0374000000000008</v>
      </c>
      <c r="S102" s="208"/>
      <c r="T102" s="210">
        <f>SUM(T103:T125)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79</v>
      </c>
      <c r="AT102" s="212" t="s">
        <v>71</v>
      </c>
      <c r="AU102" s="212" t="s">
        <v>79</v>
      </c>
      <c r="AY102" s="211" t="s">
        <v>234</v>
      </c>
      <c r="BK102" s="213">
        <f>SUM(BK103:BK125)</f>
        <v>0</v>
      </c>
    </row>
    <row r="103" s="2" customFormat="1" ht="16.5" customHeight="1">
      <c r="A103" s="40"/>
      <c r="B103" s="41"/>
      <c r="C103" s="216" t="s">
        <v>79</v>
      </c>
      <c r="D103" s="216" t="s">
        <v>236</v>
      </c>
      <c r="E103" s="217" t="s">
        <v>603</v>
      </c>
      <c r="F103" s="218" t="s">
        <v>604</v>
      </c>
      <c r="G103" s="219" t="s">
        <v>248</v>
      </c>
      <c r="H103" s="220">
        <v>195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93</v>
      </c>
      <c r="AT103" s="227" t="s">
        <v>236</v>
      </c>
      <c r="AU103" s="227" t="s">
        <v>81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93</v>
      </c>
      <c r="BM103" s="227" t="s">
        <v>1006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606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81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607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81</v>
      </c>
    </row>
    <row r="106" s="2" customFormat="1" ht="21.75" customHeight="1">
      <c r="A106" s="40"/>
      <c r="B106" s="41"/>
      <c r="C106" s="216" t="s">
        <v>81</v>
      </c>
      <c r="D106" s="216" t="s">
        <v>236</v>
      </c>
      <c r="E106" s="217" t="s">
        <v>577</v>
      </c>
      <c r="F106" s="218" t="s">
        <v>578</v>
      </c>
      <c r="G106" s="219" t="s">
        <v>382</v>
      </c>
      <c r="H106" s="220">
        <v>677</v>
      </c>
      <c r="I106" s="221"/>
      <c r="J106" s="222">
        <f>ROUND(I106*H106,2)</f>
        <v>0</v>
      </c>
      <c r="K106" s="218" t="s">
        <v>240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93</v>
      </c>
      <c r="AT106" s="227" t="s">
        <v>236</v>
      </c>
      <c r="AU106" s="227" t="s">
        <v>81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93</v>
      </c>
      <c r="BM106" s="227" t="s">
        <v>579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580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81</v>
      </c>
    </row>
    <row r="108" s="2" customFormat="1">
      <c r="A108" s="40"/>
      <c r="B108" s="41"/>
      <c r="C108" s="42"/>
      <c r="D108" s="234" t="s">
        <v>244</v>
      </c>
      <c r="E108" s="42"/>
      <c r="F108" s="235" t="s">
        <v>581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244</v>
      </c>
      <c r="AU108" s="19" t="s">
        <v>81</v>
      </c>
    </row>
    <row r="109" s="2" customFormat="1" ht="16.5" customHeight="1">
      <c r="A109" s="40"/>
      <c r="B109" s="41"/>
      <c r="C109" s="216" t="s">
        <v>88</v>
      </c>
      <c r="D109" s="216" t="s">
        <v>236</v>
      </c>
      <c r="E109" s="217" t="s">
        <v>582</v>
      </c>
      <c r="F109" s="218" t="s">
        <v>583</v>
      </c>
      <c r="G109" s="219" t="s">
        <v>382</v>
      </c>
      <c r="H109" s="220">
        <v>677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584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585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586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 ht="16.5" customHeight="1">
      <c r="A112" s="40"/>
      <c r="B112" s="41"/>
      <c r="C112" s="216" t="s">
        <v>93</v>
      </c>
      <c r="D112" s="216" t="s">
        <v>236</v>
      </c>
      <c r="E112" s="217" t="s">
        <v>504</v>
      </c>
      <c r="F112" s="218" t="s">
        <v>505</v>
      </c>
      <c r="G112" s="219" t="s">
        <v>364</v>
      </c>
      <c r="H112" s="220">
        <v>0.02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0.02</v>
      </c>
      <c r="R112" s="225">
        <f>Q112*H112</f>
        <v>0.00040000000000000002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588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507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508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81</v>
      </c>
    </row>
    <row r="115" s="2" customFormat="1" ht="16.5" customHeight="1">
      <c r="A115" s="40"/>
      <c r="B115" s="41"/>
      <c r="C115" s="268" t="s">
        <v>271</v>
      </c>
      <c r="D115" s="268" t="s">
        <v>295</v>
      </c>
      <c r="E115" s="269" t="s">
        <v>509</v>
      </c>
      <c r="F115" s="270" t="s">
        <v>510</v>
      </c>
      <c r="G115" s="271" t="s">
        <v>511</v>
      </c>
      <c r="H115" s="272">
        <v>20</v>
      </c>
      <c r="I115" s="273"/>
      <c r="J115" s="274">
        <f>ROUND(I115*H115,2)</f>
        <v>0</v>
      </c>
      <c r="K115" s="270" t="s">
        <v>19</v>
      </c>
      <c r="L115" s="275"/>
      <c r="M115" s="276" t="s">
        <v>19</v>
      </c>
      <c r="N115" s="277" t="s">
        <v>43</v>
      </c>
      <c r="O115" s="86"/>
      <c r="P115" s="225">
        <f>O115*H115</f>
        <v>0</v>
      </c>
      <c r="Q115" s="225">
        <v>0.001</v>
      </c>
      <c r="R115" s="225">
        <f>Q115*H115</f>
        <v>0.02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294</v>
      </c>
      <c r="AT115" s="227" t="s">
        <v>295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589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513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514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1454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386</v>
      </c>
      <c r="G119" s="247"/>
      <c r="H119" s="250">
        <v>20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79</v>
      </c>
      <c r="AY119" s="256" t="s">
        <v>234</v>
      </c>
    </row>
    <row r="120" s="2" customFormat="1" ht="16.5" customHeight="1">
      <c r="A120" s="40"/>
      <c r="B120" s="41"/>
      <c r="C120" s="216" t="s">
        <v>280</v>
      </c>
      <c r="D120" s="216" t="s">
        <v>236</v>
      </c>
      <c r="E120" s="217" t="s">
        <v>541</v>
      </c>
      <c r="F120" s="218" t="s">
        <v>542</v>
      </c>
      <c r="G120" s="219" t="s">
        <v>248</v>
      </c>
      <c r="H120" s="220">
        <v>195</v>
      </c>
      <c r="I120" s="221"/>
      <c r="J120" s="222">
        <f>ROUND(I120*H120,2)</f>
        <v>0</v>
      </c>
      <c r="K120" s="218" t="s">
        <v>240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93</v>
      </c>
      <c r="AT120" s="227" t="s">
        <v>236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1009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544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34" t="s">
        <v>244</v>
      </c>
      <c r="E122" s="42"/>
      <c r="F122" s="235" t="s">
        <v>545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244</v>
      </c>
      <c r="AU122" s="19" t="s">
        <v>81</v>
      </c>
    </row>
    <row r="123" s="2" customFormat="1" ht="16.5" customHeight="1">
      <c r="A123" s="40"/>
      <c r="B123" s="41"/>
      <c r="C123" s="268" t="s">
        <v>288</v>
      </c>
      <c r="D123" s="268" t="s">
        <v>295</v>
      </c>
      <c r="E123" s="269" t="s">
        <v>548</v>
      </c>
      <c r="F123" s="270" t="s">
        <v>549</v>
      </c>
      <c r="G123" s="271" t="s">
        <v>274</v>
      </c>
      <c r="H123" s="272">
        <v>20.085000000000001</v>
      </c>
      <c r="I123" s="273"/>
      <c r="J123" s="274">
        <f>ROUND(I123*H123,2)</f>
        <v>0</v>
      </c>
      <c r="K123" s="270" t="s">
        <v>240</v>
      </c>
      <c r="L123" s="275"/>
      <c r="M123" s="276" t="s">
        <v>19</v>
      </c>
      <c r="N123" s="277" t="s">
        <v>43</v>
      </c>
      <c r="O123" s="86"/>
      <c r="P123" s="225">
        <f>O123*H123</f>
        <v>0</v>
      </c>
      <c r="Q123" s="225">
        <v>0.20000000000000001</v>
      </c>
      <c r="R123" s="225">
        <f>Q123*H123</f>
        <v>4.0170000000000003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294</v>
      </c>
      <c r="AT123" s="227" t="s">
        <v>295</v>
      </c>
      <c r="AU123" s="227" t="s">
        <v>81</v>
      </c>
      <c r="AY123" s="19" t="s">
        <v>234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93</v>
      </c>
      <c r="BM123" s="227" t="s">
        <v>1010</v>
      </c>
    </row>
    <row r="124" s="2" customFormat="1">
      <c r="A124" s="40"/>
      <c r="B124" s="41"/>
      <c r="C124" s="42"/>
      <c r="D124" s="229" t="s">
        <v>243</v>
      </c>
      <c r="E124" s="42"/>
      <c r="F124" s="230" t="s">
        <v>549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243</v>
      </c>
      <c r="AU124" s="19" t="s">
        <v>81</v>
      </c>
    </row>
    <row r="125" s="14" customFormat="1">
      <c r="A125" s="14"/>
      <c r="B125" s="246"/>
      <c r="C125" s="247"/>
      <c r="D125" s="229" t="s">
        <v>252</v>
      </c>
      <c r="E125" s="247"/>
      <c r="F125" s="249" t="s">
        <v>1455</v>
      </c>
      <c r="G125" s="247"/>
      <c r="H125" s="250">
        <v>20.085000000000001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81</v>
      </c>
      <c r="AV125" s="14" t="s">
        <v>81</v>
      </c>
      <c r="AW125" s="14" t="s">
        <v>4</v>
      </c>
      <c r="AX125" s="14" t="s">
        <v>79</v>
      </c>
      <c r="AY125" s="256" t="s">
        <v>234</v>
      </c>
    </row>
    <row r="126" s="12" customFormat="1" ht="22.8" customHeight="1">
      <c r="A126" s="12"/>
      <c r="B126" s="200"/>
      <c r="C126" s="201"/>
      <c r="D126" s="202" t="s">
        <v>71</v>
      </c>
      <c r="E126" s="214" t="s">
        <v>370</v>
      </c>
      <c r="F126" s="214" t="s">
        <v>592</v>
      </c>
      <c r="G126" s="201"/>
      <c r="H126" s="201"/>
      <c r="I126" s="204"/>
      <c r="J126" s="215">
        <f>BK126</f>
        <v>0</v>
      </c>
      <c r="K126" s="201"/>
      <c r="L126" s="206"/>
      <c r="M126" s="207"/>
      <c r="N126" s="208"/>
      <c r="O126" s="208"/>
      <c r="P126" s="209">
        <f>SUM(P127:P130)</f>
        <v>0</v>
      </c>
      <c r="Q126" s="208"/>
      <c r="R126" s="209">
        <f>SUM(R127:R130)</f>
        <v>12.185999999999998</v>
      </c>
      <c r="S126" s="208"/>
      <c r="T126" s="210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79</v>
      </c>
      <c r="AT126" s="212" t="s">
        <v>71</v>
      </c>
      <c r="AU126" s="212" t="s">
        <v>79</v>
      </c>
      <c r="AY126" s="211" t="s">
        <v>234</v>
      </c>
      <c r="BK126" s="213">
        <f>SUM(BK127:BK130)</f>
        <v>0</v>
      </c>
    </row>
    <row r="127" s="2" customFormat="1" ht="16.5" customHeight="1">
      <c r="A127" s="40"/>
      <c r="B127" s="41"/>
      <c r="C127" s="268" t="s">
        <v>294</v>
      </c>
      <c r="D127" s="268" t="s">
        <v>295</v>
      </c>
      <c r="E127" s="269" t="s">
        <v>1012</v>
      </c>
      <c r="F127" s="270" t="s">
        <v>1013</v>
      </c>
      <c r="G127" s="271" t="s">
        <v>382</v>
      </c>
      <c r="H127" s="272">
        <v>161</v>
      </c>
      <c r="I127" s="273"/>
      <c r="J127" s="274">
        <f>ROUND(I127*H127,2)</f>
        <v>0</v>
      </c>
      <c r="K127" s="270" t="s">
        <v>19</v>
      </c>
      <c r="L127" s="275"/>
      <c r="M127" s="276" t="s">
        <v>19</v>
      </c>
      <c r="N127" s="277" t="s">
        <v>43</v>
      </c>
      <c r="O127" s="86"/>
      <c r="P127" s="225">
        <f>O127*H127</f>
        <v>0</v>
      </c>
      <c r="Q127" s="225">
        <v>0.017999999999999999</v>
      </c>
      <c r="R127" s="225">
        <f>Q127*H127</f>
        <v>2.8979999999999997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294</v>
      </c>
      <c r="AT127" s="227" t="s">
        <v>295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1014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1013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 ht="16.5" customHeight="1">
      <c r="A129" s="40"/>
      <c r="B129" s="41"/>
      <c r="C129" s="268" t="s">
        <v>301</v>
      </c>
      <c r="D129" s="268" t="s">
        <v>295</v>
      </c>
      <c r="E129" s="269" t="s">
        <v>1015</v>
      </c>
      <c r="F129" s="270" t="s">
        <v>1016</v>
      </c>
      <c r="G129" s="271" t="s">
        <v>382</v>
      </c>
      <c r="H129" s="272">
        <v>516</v>
      </c>
      <c r="I129" s="273"/>
      <c r="J129" s="274">
        <f>ROUND(I129*H129,2)</f>
        <v>0</v>
      </c>
      <c r="K129" s="270" t="s">
        <v>19</v>
      </c>
      <c r="L129" s="275"/>
      <c r="M129" s="276" t="s">
        <v>19</v>
      </c>
      <c r="N129" s="277" t="s">
        <v>43</v>
      </c>
      <c r="O129" s="86"/>
      <c r="P129" s="225">
        <f>O129*H129</f>
        <v>0</v>
      </c>
      <c r="Q129" s="225">
        <v>0.017999999999999999</v>
      </c>
      <c r="R129" s="225">
        <f>Q129*H129</f>
        <v>9.2879999999999985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294</v>
      </c>
      <c r="AT129" s="227" t="s">
        <v>295</v>
      </c>
      <c r="AU129" s="227" t="s">
        <v>81</v>
      </c>
      <c r="AY129" s="19" t="s">
        <v>234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93</v>
      </c>
      <c r="BM129" s="227" t="s">
        <v>1017</v>
      </c>
    </row>
    <row r="130" s="2" customFormat="1">
      <c r="A130" s="40"/>
      <c r="B130" s="41"/>
      <c r="C130" s="42"/>
      <c r="D130" s="229" t="s">
        <v>243</v>
      </c>
      <c r="E130" s="42"/>
      <c r="F130" s="230" t="s">
        <v>1016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243</v>
      </c>
      <c r="AU130" s="19" t="s">
        <v>81</v>
      </c>
    </row>
    <row r="131" s="12" customFormat="1" ht="22.8" customHeight="1">
      <c r="A131" s="12"/>
      <c r="B131" s="200"/>
      <c r="C131" s="201"/>
      <c r="D131" s="202" t="s">
        <v>71</v>
      </c>
      <c r="E131" s="214" t="s">
        <v>101</v>
      </c>
      <c r="F131" s="214" t="s">
        <v>596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SUM(P132:P166)</f>
        <v>0</v>
      </c>
      <c r="Q131" s="208"/>
      <c r="R131" s="209">
        <f>SUM(R132:R166)</f>
        <v>1.0760000000000001</v>
      </c>
      <c r="S131" s="208"/>
      <c r="T131" s="210">
        <f>SUM(T132:T166)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79</v>
      </c>
      <c r="AT131" s="212" t="s">
        <v>71</v>
      </c>
      <c r="AU131" s="212" t="s">
        <v>79</v>
      </c>
      <c r="AY131" s="211" t="s">
        <v>234</v>
      </c>
      <c r="BK131" s="213">
        <f>SUM(BK132:BK166)</f>
        <v>0</v>
      </c>
    </row>
    <row r="132" s="2" customFormat="1" ht="16.5" customHeight="1">
      <c r="A132" s="40"/>
      <c r="B132" s="41"/>
      <c r="C132" s="216" t="s">
        <v>308</v>
      </c>
      <c r="D132" s="216" t="s">
        <v>236</v>
      </c>
      <c r="E132" s="217" t="s">
        <v>597</v>
      </c>
      <c r="F132" s="218" t="s">
        <v>598</v>
      </c>
      <c r="G132" s="219" t="s">
        <v>248</v>
      </c>
      <c r="H132" s="220">
        <v>30</v>
      </c>
      <c r="I132" s="221"/>
      <c r="J132" s="222">
        <f>ROUND(I132*H132,2)</f>
        <v>0</v>
      </c>
      <c r="K132" s="218" t="s">
        <v>240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93</v>
      </c>
      <c r="AT132" s="227" t="s">
        <v>236</v>
      </c>
      <c r="AU132" s="227" t="s">
        <v>81</v>
      </c>
      <c r="AY132" s="19" t="s">
        <v>234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93</v>
      </c>
      <c r="BM132" s="227" t="s">
        <v>599</v>
      </c>
    </row>
    <row r="133" s="2" customFormat="1">
      <c r="A133" s="40"/>
      <c r="B133" s="41"/>
      <c r="C133" s="42"/>
      <c r="D133" s="229" t="s">
        <v>243</v>
      </c>
      <c r="E133" s="42"/>
      <c r="F133" s="230" t="s">
        <v>600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243</v>
      </c>
      <c r="AU133" s="19" t="s">
        <v>81</v>
      </c>
    </row>
    <row r="134" s="2" customFormat="1">
      <c r="A134" s="40"/>
      <c r="B134" s="41"/>
      <c r="C134" s="42"/>
      <c r="D134" s="234" t="s">
        <v>244</v>
      </c>
      <c r="E134" s="42"/>
      <c r="F134" s="235" t="s">
        <v>601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244</v>
      </c>
      <c r="AU134" s="19" t="s">
        <v>81</v>
      </c>
    </row>
    <row r="135" s="13" customFormat="1">
      <c r="A135" s="13"/>
      <c r="B135" s="236"/>
      <c r="C135" s="237"/>
      <c r="D135" s="229" t="s">
        <v>252</v>
      </c>
      <c r="E135" s="238" t="s">
        <v>19</v>
      </c>
      <c r="F135" s="239" t="s">
        <v>1456</v>
      </c>
      <c r="G135" s="237"/>
      <c r="H135" s="238" t="s">
        <v>19</v>
      </c>
      <c r="I135" s="240"/>
      <c r="J135" s="237"/>
      <c r="K135" s="237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252</v>
      </c>
      <c r="AU135" s="245" t="s">
        <v>81</v>
      </c>
      <c r="AV135" s="13" t="s">
        <v>79</v>
      </c>
      <c r="AW135" s="13" t="s">
        <v>33</v>
      </c>
      <c r="AX135" s="13" t="s">
        <v>72</v>
      </c>
      <c r="AY135" s="245" t="s">
        <v>234</v>
      </c>
    </row>
    <row r="136" s="14" customFormat="1">
      <c r="A136" s="14"/>
      <c r="B136" s="246"/>
      <c r="C136" s="247"/>
      <c r="D136" s="229" t="s">
        <v>252</v>
      </c>
      <c r="E136" s="248" t="s">
        <v>19</v>
      </c>
      <c r="F136" s="249" t="s">
        <v>455</v>
      </c>
      <c r="G136" s="247"/>
      <c r="H136" s="250">
        <v>30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81</v>
      </c>
      <c r="AV136" s="14" t="s">
        <v>81</v>
      </c>
      <c r="AW136" s="14" t="s">
        <v>33</v>
      </c>
      <c r="AX136" s="14" t="s">
        <v>79</v>
      </c>
      <c r="AY136" s="256" t="s">
        <v>234</v>
      </c>
    </row>
    <row r="137" s="2" customFormat="1" ht="16.5" customHeight="1">
      <c r="A137" s="40"/>
      <c r="B137" s="41"/>
      <c r="C137" s="216" t="s">
        <v>315</v>
      </c>
      <c r="D137" s="216" t="s">
        <v>236</v>
      </c>
      <c r="E137" s="217" t="s">
        <v>1457</v>
      </c>
      <c r="F137" s="218" t="s">
        <v>1458</v>
      </c>
      <c r="G137" s="219" t="s">
        <v>879</v>
      </c>
      <c r="H137" s="220">
        <v>14</v>
      </c>
      <c r="I137" s="221"/>
      <c r="J137" s="222">
        <f>ROUND(I137*H137,2)</f>
        <v>0</v>
      </c>
      <c r="K137" s="218" t="s">
        <v>19</v>
      </c>
      <c r="L137" s="46"/>
      <c r="M137" s="223" t="s">
        <v>19</v>
      </c>
      <c r="N137" s="224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93</v>
      </c>
      <c r="AT137" s="227" t="s">
        <v>236</v>
      </c>
      <c r="AU137" s="227" t="s">
        <v>81</v>
      </c>
      <c r="AY137" s="19" t="s">
        <v>234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93</v>
      </c>
      <c r="BM137" s="227" t="s">
        <v>1459</v>
      </c>
    </row>
    <row r="138" s="2" customFormat="1">
      <c r="A138" s="40"/>
      <c r="B138" s="41"/>
      <c r="C138" s="42"/>
      <c r="D138" s="229" t="s">
        <v>243</v>
      </c>
      <c r="E138" s="42"/>
      <c r="F138" s="230" t="s">
        <v>1458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243</v>
      </c>
      <c r="AU138" s="19" t="s">
        <v>81</v>
      </c>
    </row>
    <row r="139" s="2" customFormat="1" ht="16.5" customHeight="1">
      <c r="A139" s="40"/>
      <c r="B139" s="41"/>
      <c r="C139" s="268" t="s">
        <v>8</v>
      </c>
      <c r="D139" s="268" t="s">
        <v>295</v>
      </c>
      <c r="E139" s="269" t="s">
        <v>1460</v>
      </c>
      <c r="F139" s="270" t="s">
        <v>1461</v>
      </c>
      <c r="G139" s="271" t="s">
        <v>879</v>
      </c>
      <c r="H139" s="272">
        <v>14</v>
      </c>
      <c r="I139" s="273"/>
      <c r="J139" s="274">
        <f>ROUND(I139*H139,2)</f>
        <v>0</v>
      </c>
      <c r="K139" s="270" t="s">
        <v>19</v>
      </c>
      <c r="L139" s="275"/>
      <c r="M139" s="276" t="s">
        <v>19</v>
      </c>
      <c r="N139" s="277" t="s">
        <v>43</v>
      </c>
      <c r="O139" s="86"/>
      <c r="P139" s="225">
        <f>O139*H139</f>
        <v>0</v>
      </c>
      <c r="Q139" s="225">
        <v>0.034000000000000002</v>
      </c>
      <c r="R139" s="225">
        <f>Q139*H139</f>
        <v>0.47600000000000003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294</v>
      </c>
      <c r="AT139" s="227" t="s">
        <v>295</v>
      </c>
      <c r="AU139" s="227" t="s">
        <v>81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1462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1463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81</v>
      </c>
    </row>
    <row r="141" s="2" customFormat="1" ht="16.5" customHeight="1">
      <c r="A141" s="40"/>
      <c r="B141" s="41"/>
      <c r="C141" s="216" t="s">
        <v>331</v>
      </c>
      <c r="D141" s="216" t="s">
        <v>236</v>
      </c>
      <c r="E141" s="217" t="s">
        <v>603</v>
      </c>
      <c r="F141" s="218" t="s">
        <v>604</v>
      </c>
      <c r="G141" s="219" t="s">
        <v>248</v>
      </c>
      <c r="H141" s="220">
        <v>30</v>
      </c>
      <c r="I141" s="221"/>
      <c r="J141" s="222">
        <f>ROUND(I141*H141,2)</f>
        <v>0</v>
      </c>
      <c r="K141" s="218" t="s">
        <v>240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93</v>
      </c>
      <c r="AT141" s="227" t="s">
        <v>236</v>
      </c>
      <c r="AU141" s="227" t="s">
        <v>81</v>
      </c>
      <c r="AY141" s="19" t="s">
        <v>234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93</v>
      </c>
      <c r="BM141" s="227" t="s">
        <v>605</v>
      </c>
    </row>
    <row r="142" s="2" customFormat="1">
      <c r="A142" s="40"/>
      <c r="B142" s="41"/>
      <c r="C142" s="42"/>
      <c r="D142" s="229" t="s">
        <v>243</v>
      </c>
      <c r="E142" s="42"/>
      <c r="F142" s="230" t="s">
        <v>606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243</v>
      </c>
      <c r="AU142" s="19" t="s">
        <v>81</v>
      </c>
    </row>
    <row r="143" s="2" customFormat="1">
      <c r="A143" s="40"/>
      <c r="B143" s="41"/>
      <c r="C143" s="42"/>
      <c r="D143" s="234" t="s">
        <v>244</v>
      </c>
      <c r="E143" s="42"/>
      <c r="F143" s="235" t="s">
        <v>607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244</v>
      </c>
      <c r="AU143" s="19" t="s">
        <v>81</v>
      </c>
    </row>
    <row r="144" s="2" customFormat="1" ht="21.75" customHeight="1">
      <c r="A144" s="40"/>
      <c r="B144" s="41"/>
      <c r="C144" s="216" t="s">
        <v>339</v>
      </c>
      <c r="D144" s="216" t="s">
        <v>236</v>
      </c>
      <c r="E144" s="217" t="s">
        <v>608</v>
      </c>
      <c r="F144" s="218" t="s">
        <v>609</v>
      </c>
      <c r="G144" s="219" t="s">
        <v>382</v>
      </c>
      <c r="H144" s="220">
        <v>165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610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611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612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81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613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81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4" customFormat="1">
      <c r="A148" s="14"/>
      <c r="B148" s="246"/>
      <c r="C148" s="247"/>
      <c r="D148" s="229" t="s">
        <v>252</v>
      </c>
      <c r="E148" s="248" t="s">
        <v>19</v>
      </c>
      <c r="F148" s="249" t="s">
        <v>1464</v>
      </c>
      <c r="G148" s="247"/>
      <c r="H148" s="250">
        <v>165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252</v>
      </c>
      <c r="AU148" s="256" t="s">
        <v>81</v>
      </c>
      <c r="AV148" s="14" t="s">
        <v>81</v>
      </c>
      <c r="AW148" s="14" t="s">
        <v>33</v>
      </c>
      <c r="AX148" s="14" t="s">
        <v>79</v>
      </c>
      <c r="AY148" s="256" t="s">
        <v>234</v>
      </c>
    </row>
    <row r="149" s="2" customFormat="1" ht="16.5" customHeight="1">
      <c r="A149" s="40"/>
      <c r="B149" s="41"/>
      <c r="C149" s="216" t="s">
        <v>347</v>
      </c>
      <c r="D149" s="216" t="s">
        <v>236</v>
      </c>
      <c r="E149" s="217" t="s">
        <v>616</v>
      </c>
      <c r="F149" s="218" t="s">
        <v>617</v>
      </c>
      <c r="G149" s="219" t="s">
        <v>382</v>
      </c>
      <c r="H149" s="220">
        <v>165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618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619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620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2" customFormat="1" ht="21.75" customHeight="1">
      <c r="A152" s="40"/>
      <c r="B152" s="41"/>
      <c r="C152" s="216" t="s">
        <v>354</v>
      </c>
      <c r="D152" s="216" t="s">
        <v>236</v>
      </c>
      <c r="E152" s="217" t="s">
        <v>608</v>
      </c>
      <c r="F152" s="218" t="s">
        <v>609</v>
      </c>
      <c r="G152" s="219" t="s">
        <v>382</v>
      </c>
      <c r="H152" s="220">
        <v>380</v>
      </c>
      <c r="I152" s="221"/>
      <c r="J152" s="222">
        <f>ROUND(I152*H152,2)</f>
        <v>0</v>
      </c>
      <c r="K152" s="218" t="s">
        <v>240</v>
      </c>
      <c r="L152" s="46"/>
      <c r="M152" s="223" t="s">
        <v>19</v>
      </c>
      <c r="N152" s="224" t="s">
        <v>43</v>
      </c>
      <c r="O152" s="86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7" t="s">
        <v>93</v>
      </c>
      <c r="AT152" s="227" t="s">
        <v>236</v>
      </c>
      <c r="AU152" s="227" t="s">
        <v>81</v>
      </c>
      <c r="AY152" s="19" t="s">
        <v>234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19" t="s">
        <v>79</v>
      </c>
      <c r="BK152" s="228">
        <f>ROUND(I152*H152,2)</f>
        <v>0</v>
      </c>
      <c r="BL152" s="19" t="s">
        <v>93</v>
      </c>
      <c r="BM152" s="227" t="s">
        <v>622</v>
      </c>
    </row>
    <row r="153" s="2" customFormat="1">
      <c r="A153" s="40"/>
      <c r="B153" s="41"/>
      <c r="C153" s="42"/>
      <c r="D153" s="229" t="s">
        <v>243</v>
      </c>
      <c r="E153" s="42"/>
      <c r="F153" s="230" t="s">
        <v>611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243</v>
      </c>
      <c r="AU153" s="19" t="s">
        <v>81</v>
      </c>
    </row>
    <row r="154" s="2" customFormat="1">
      <c r="A154" s="40"/>
      <c r="B154" s="41"/>
      <c r="C154" s="42"/>
      <c r="D154" s="234" t="s">
        <v>244</v>
      </c>
      <c r="E154" s="42"/>
      <c r="F154" s="235" t="s">
        <v>612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244</v>
      </c>
      <c r="AU154" s="19" t="s">
        <v>81</v>
      </c>
    </row>
    <row r="155" s="2" customFormat="1" ht="16.5" customHeight="1">
      <c r="A155" s="40"/>
      <c r="B155" s="41"/>
      <c r="C155" s="216" t="s">
        <v>361</v>
      </c>
      <c r="D155" s="216" t="s">
        <v>236</v>
      </c>
      <c r="E155" s="217" t="s">
        <v>624</v>
      </c>
      <c r="F155" s="218" t="s">
        <v>625</v>
      </c>
      <c r="G155" s="219" t="s">
        <v>382</v>
      </c>
      <c r="H155" s="220">
        <v>380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93</v>
      </c>
      <c r="AT155" s="227" t="s">
        <v>236</v>
      </c>
      <c r="AU155" s="227" t="s">
        <v>81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93</v>
      </c>
      <c r="BM155" s="227" t="s">
        <v>626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627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81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628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81</v>
      </c>
    </row>
    <row r="158" s="2" customFormat="1" ht="16.5" customHeight="1">
      <c r="A158" s="40"/>
      <c r="B158" s="41"/>
      <c r="C158" s="216" t="s">
        <v>370</v>
      </c>
      <c r="D158" s="216" t="s">
        <v>236</v>
      </c>
      <c r="E158" s="217" t="s">
        <v>541</v>
      </c>
      <c r="F158" s="218" t="s">
        <v>542</v>
      </c>
      <c r="G158" s="219" t="s">
        <v>248</v>
      </c>
      <c r="H158" s="220">
        <v>30</v>
      </c>
      <c r="I158" s="221"/>
      <c r="J158" s="222">
        <f>ROUND(I158*H158,2)</f>
        <v>0</v>
      </c>
      <c r="K158" s="218" t="s">
        <v>240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93</v>
      </c>
      <c r="AT158" s="227" t="s">
        <v>236</v>
      </c>
      <c r="AU158" s="227" t="s">
        <v>81</v>
      </c>
      <c r="AY158" s="19" t="s">
        <v>234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93</v>
      </c>
      <c r="BM158" s="227" t="s">
        <v>630</v>
      </c>
    </row>
    <row r="159" s="2" customFormat="1">
      <c r="A159" s="40"/>
      <c r="B159" s="41"/>
      <c r="C159" s="42"/>
      <c r="D159" s="229" t="s">
        <v>243</v>
      </c>
      <c r="E159" s="42"/>
      <c r="F159" s="230" t="s">
        <v>544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243</v>
      </c>
      <c r="AU159" s="19" t="s">
        <v>81</v>
      </c>
    </row>
    <row r="160" s="2" customFormat="1">
      <c r="A160" s="40"/>
      <c r="B160" s="41"/>
      <c r="C160" s="42"/>
      <c r="D160" s="234" t="s">
        <v>244</v>
      </c>
      <c r="E160" s="42"/>
      <c r="F160" s="235" t="s">
        <v>545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244</v>
      </c>
      <c r="AU160" s="19" t="s">
        <v>81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631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81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455</v>
      </c>
      <c r="G162" s="247"/>
      <c r="H162" s="250">
        <v>30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81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68" t="s">
        <v>379</v>
      </c>
      <c r="D163" s="268" t="s">
        <v>295</v>
      </c>
      <c r="E163" s="269" t="s">
        <v>548</v>
      </c>
      <c r="F163" s="270" t="s">
        <v>549</v>
      </c>
      <c r="G163" s="271" t="s">
        <v>274</v>
      </c>
      <c r="H163" s="272">
        <v>3</v>
      </c>
      <c r="I163" s="273"/>
      <c r="J163" s="274">
        <f>ROUND(I163*H163,2)</f>
        <v>0</v>
      </c>
      <c r="K163" s="270" t="s">
        <v>240</v>
      </c>
      <c r="L163" s="275"/>
      <c r="M163" s="276" t="s">
        <v>19</v>
      </c>
      <c r="N163" s="277" t="s">
        <v>43</v>
      </c>
      <c r="O163" s="86"/>
      <c r="P163" s="225">
        <f>O163*H163</f>
        <v>0</v>
      </c>
      <c r="Q163" s="225">
        <v>0.20000000000000001</v>
      </c>
      <c r="R163" s="225">
        <f>Q163*H163</f>
        <v>0.60000000000000009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294</v>
      </c>
      <c r="AT163" s="227" t="s">
        <v>295</v>
      </c>
      <c r="AU163" s="227" t="s">
        <v>81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93</v>
      </c>
      <c r="BM163" s="227" t="s">
        <v>633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549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81</v>
      </c>
    </row>
    <row r="165" s="13" customFormat="1">
      <c r="A165" s="13"/>
      <c r="B165" s="236"/>
      <c r="C165" s="237"/>
      <c r="D165" s="229" t="s">
        <v>252</v>
      </c>
      <c r="E165" s="238" t="s">
        <v>19</v>
      </c>
      <c r="F165" s="239" t="s">
        <v>1465</v>
      </c>
      <c r="G165" s="237"/>
      <c r="H165" s="238" t="s">
        <v>19</v>
      </c>
      <c r="I165" s="240"/>
      <c r="J165" s="237"/>
      <c r="K165" s="237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252</v>
      </c>
      <c r="AU165" s="245" t="s">
        <v>81</v>
      </c>
      <c r="AV165" s="13" t="s">
        <v>79</v>
      </c>
      <c r="AW165" s="13" t="s">
        <v>33</v>
      </c>
      <c r="AX165" s="13" t="s">
        <v>72</v>
      </c>
      <c r="AY165" s="245" t="s">
        <v>234</v>
      </c>
    </row>
    <row r="166" s="14" customFormat="1">
      <c r="A166" s="14"/>
      <c r="B166" s="246"/>
      <c r="C166" s="247"/>
      <c r="D166" s="229" t="s">
        <v>252</v>
      </c>
      <c r="E166" s="248" t="s">
        <v>19</v>
      </c>
      <c r="F166" s="249" t="s">
        <v>1466</v>
      </c>
      <c r="G166" s="247"/>
      <c r="H166" s="250">
        <v>3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252</v>
      </c>
      <c r="AU166" s="256" t="s">
        <v>81</v>
      </c>
      <c r="AV166" s="14" t="s">
        <v>81</v>
      </c>
      <c r="AW166" s="14" t="s">
        <v>33</v>
      </c>
      <c r="AX166" s="14" t="s">
        <v>79</v>
      </c>
      <c r="AY166" s="256" t="s">
        <v>234</v>
      </c>
    </row>
    <row r="167" s="12" customFormat="1" ht="22.8" customHeight="1">
      <c r="A167" s="12"/>
      <c r="B167" s="200"/>
      <c r="C167" s="201"/>
      <c r="D167" s="202" t="s">
        <v>71</v>
      </c>
      <c r="E167" s="214" t="s">
        <v>379</v>
      </c>
      <c r="F167" s="214" t="s">
        <v>636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SUM(P168:P171)</f>
        <v>0</v>
      </c>
      <c r="Q167" s="208"/>
      <c r="R167" s="209">
        <f>SUM(R168:R171)</f>
        <v>0.043600000000000007</v>
      </c>
      <c r="S167" s="208"/>
      <c r="T167" s="210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79</v>
      </c>
      <c r="AT167" s="212" t="s">
        <v>71</v>
      </c>
      <c r="AU167" s="212" t="s">
        <v>79</v>
      </c>
      <c r="AY167" s="211" t="s">
        <v>234</v>
      </c>
      <c r="BK167" s="213">
        <f>SUM(BK168:BK171)</f>
        <v>0</v>
      </c>
    </row>
    <row r="168" s="2" customFormat="1" ht="16.5" customHeight="1">
      <c r="A168" s="40"/>
      <c r="B168" s="41"/>
      <c r="C168" s="268" t="s">
        <v>386</v>
      </c>
      <c r="D168" s="268" t="s">
        <v>295</v>
      </c>
      <c r="E168" s="269" t="s">
        <v>638</v>
      </c>
      <c r="F168" s="270" t="s">
        <v>639</v>
      </c>
      <c r="G168" s="271" t="s">
        <v>382</v>
      </c>
      <c r="H168" s="272">
        <v>165</v>
      </c>
      <c r="I168" s="273"/>
      <c r="J168" s="274">
        <f>ROUND(I168*H168,2)</f>
        <v>0</v>
      </c>
      <c r="K168" s="270" t="s">
        <v>19</v>
      </c>
      <c r="L168" s="275"/>
      <c r="M168" s="276" t="s">
        <v>19</v>
      </c>
      <c r="N168" s="277" t="s">
        <v>43</v>
      </c>
      <c r="O168" s="86"/>
      <c r="P168" s="225">
        <f>O168*H168</f>
        <v>0</v>
      </c>
      <c r="Q168" s="225">
        <v>8.0000000000000007E-05</v>
      </c>
      <c r="R168" s="225">
        <f>Q168*H168</f>
        <v>0.013200000000000002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294</v>
      </c>
      <c r="AT168" s="227" t="s">
        <v>295</v>
      </c>
      <c r="AU168" s="227" t="s">
        <v>81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93</v>
      </c>
      <c r="BM168" s="227" t="s">
        <v>640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639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81</v>
      </c>
    </row>
    <row r="170" s="2" customFormat="1" ht="16.5" customHeight="1">
      <c r="A170" s="40"/>
      <c r="B170" s="41"/>
      <c r="C170" s="268" t="s">
        <v>7</v>
      </c>
      <c r="D170" s="268" t="s">
        <v>295</v>
      </c>
      <c r="E170" s="269" t="s">
        <v>642</v>
      </c>
      <c r="F170" s="270" t="s">
        <v>643</v>
      </c>
      <c r="G170" s="271" t="s">
        <v>382</v>
      </c>
      <c r="H170" s="272">
        <v>380</v>
      </c>
      <c r="I170" s="273"/>
      <c r="J170" s="274">
        <f>ROUND(I170*H170,2)</f>
        <v>0</v>
      </c>
      <c r="K170" s="270" t="s">
        <v>19</v>
      </c>
      <c r="L170" s="275"/>
      <c r="M170" s="276" t="s">
        <v>19</v>
      </c>
      <c r="N170" s="277" t="s">
        <v>43</v>
      </c>
      <c r="O170" s="86"/>
      <c r="P170" s="225">
        <f>O170*H170</f>
        <v>0</v>
      </c>
      <c r="Q170" s="225">
        <v>8.0000000000000007E-05</v>
      </c>
      <c r="R170" s="225">
        <f>Q170*H170</f>
        <v>0.030400000000000003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294</v>
      </c>
      <c r="AT170" s="227" t="s">
        <v>295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644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643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12" customFormat="1" ht="22.8" customHeight="1">
      <c r="A172" s="12"/>
      <c r="B172" s="200"/>
      <c r="C172" s="201"/>
      <c r="D172" s="202" t="s">
        <v>71</v>
      </c>
      <c r="E172" s="214" t="s">
        <v>453</v>
      </c>
      <c r="F172" s="214" t="s">
        <v>454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SUM(P173:P175)</f>
        <v>0</v>
      </c>
      <c r="Q172" s="208"/>
      <c r="R172" s="209">
        <f>SUM(R173:R175)</f>
        <v>0</v>
      </c>
      <c r="S172" s="208"/>
      <c r="T172" s="210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79</v>
      </c>
      <c r="AT172" s="212" t="s">
        <v>71</v>
      </c>
      <c r="AU172" s="212" t="s">
        <v>79</v>
      </c>
      <c r="AY172" s="211" t="s">
        <v>234</v>
      </c>
      <c r="BK172" s="213">
        <f>SUM(BK173:BK175)</f>
        <v>0</v>
      </c>
    </row>
    <row r="173" s="2" customFormat="1" ht="16.5" customHeight="1">
      <c r="A173" s="40"/>
      <c r="B173" s="41"/>
      <c r="C173" s="216" t="s">
        <v>399</v>
      </c>
      <c r="D173" s="216" t="s">
        <v>236</v>
      </c>
      <c r="E173" s="217" t="s">
        <v>456</v>
      </c>
      <c r="F173" s="218" t="s">
        <v>457</v>
      </c>
      <c r="G173" s="219" t="s">
        <v>364</v>
      </c>
      <c r="H173" s="220">
        <v>36.843000000000004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81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692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459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81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460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81</v>
      </c>
    </row>
    <row r="176" s="12" customFormat="1" ht="25.92" customHeight="1">
      <c r="A176" s="12"/>
      <c r="B176" s="200"/>
      <c r="C176" s="201"/>
      <c r="D176" s="202" t="s">
        <v>71</v>
      </c>
      <c r="E176" s="203" t="s">
        <v>693</v>
      </c>
      <c r="F176" s="203" t="s">
        <v>694</v>
      </c>
      <c r="G176" s="201"/>
      <c r="H176" s="201"/>
      <c r="I176" s="204"/>
      <c r="J176" s="205">
        <f>BK176</f>
        <v>0</v>
      </c>
      <c r="K176" s="201"/>
      <c r="L176" s="206"/>
      <c r="M176" s="207"/>
      <c r="N176" s="208"/>
      <c r="O176" s="208"/>
      <c r="P176" s="209">
        <f>P177+P205</f>
        <v>0</v>
      </c>
      <c r="Q176" s="208"/>
      <c r="R176" s="209">
        <f>R177+R205</f>
        <v>19.5</v>
      </c>
      <c r="S176" s="208"/>
      <c r="T176" s="210">
        <f>T177+T205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79</v>
      </c>
      <c r="AT176" s="212" t="s">
        <v>71</v>
      </c>
      <c r="AU176" s="212" t="s">
        <v>72</v>
      </c>
      <c r="AY176" s="211" t="s">
        <v>234</v>
      </c>
      <c r="BK176" s="213">
        <f>BK177+BK205</f>
        <v>0</v>
      </c>
    </row>
    <row r="177" s="12" customFormat="1" ht="22.8" customHeight="1">
      <c r="A177" s="12"/>
      <c r="B177" s="200"/>
      <c r="C177" s="201"/>
      <c r="D177" s="202" t="s">
        <v>71</v>
      </c>
      <c r="E177" s="214" t="s">
        <v>8</v>
      </c>
      <c r="F177" s="214" t="s">
        <v>1046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SUM(P178:P204)</f>
        <v>0</v>
      </c>
      <c r="Q177" s="208"/>
      <c r="R177" s="209">
        <f>SUM(R178:R204)</f>
        <v>19.5</v>
      </c>
      <c r="S177" s="208"/>
      <c r="T177" s="210">
        <f>SUM(T178:T204)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79</v>
      </c>
      <c r="AT177" s="212" t="s">
        <v>71</v>
      </c>
      <c r="AU177" s="212" t="s">
        <v>79</v>
      </c>
      <c r="AY177" s="211" t="s">
        <v>234</v>
      </c>
      <c r="BK177" s="213">
        <f>SUM(BK178:BK204)</f>
        <v>0</v>
      </c>
    </row>
    <row r="178" s="2" customFormat="1" ht="21.75" customHeight="1">
      <c r="A178" s="40"/>
      <c r="B178" s="41"/>
      <c r="C178" s="216" t="s">
        <v>406</v>
      </c>
      <c r="D178" s="216" t="s">
        <v>236</v>
      </c>
      <c r="E178" s="217" t="s">
        <v>1047</v>
      </c>
      <c r="F178" s="218" t="s">
        <v>1048</v>
      </c>
      <c r="G178" s="219" t="s">
        <v>248</v>
      </c>
      <c r="H178" s="220">
        <v>390</v>
      </c>
      <c r="I178" s="221"/>
      <c r="J178" s="222">
        <f>ROUND(I178*H178,2)</f>
        <v>0</v>
      </c>
      <c r="K178" s="218" t="s">
        <v>19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93</v>
      </c>
      <c r="AT178" s="227" t="s">
        <v>236</v>
      </c>
      <c r="AU178" s="227" t="s">
        <v>81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93</v>
      </c>
      <c r="BM178" s="227" t="s">
        <v>1049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1050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81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1467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81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1468</v>
      </c>
      <c r="G181" s="247"/>
      <c r="H181" s="250">
        <v>390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81</v>
      </c>
      <c r="AV181" s="14" t="s">
        <v>81</v>
      </c>
      <c r="AW181" s="14" t="s">
        <v>33</v>
      </c>
      <c r="AX181" s="14" t="s">
        <v>79</v>
      </c>
      <c r="AY181" s="256" t="s">
        <v>234</v>
      </c>
    </row>
    <row r="182" s="2" customFormat="1" ht="16.5" customHeight="1">
      <c r="A182" s="40"/>
      <c r="B182" s="41"/>
      <c r="C182" s="216" t="s">
        <v>413</v>
      </c>
      <c r="D182" s="216" t="s">
        <v>236</v>
      </c>
      <c r="E182" s="217" t="s">
        <v>1053</v>
      </c>
      <c r="F182" s="218" t="s">
        <v>1054</v>
      </c>
      <c r="G182" s="219" t="s">
        <v>248</v>
      </c>
      <c r="H182" s="220">
        <v>1950</v>
      </c>
      <c r="I182" s="221"/>
      <c r="J182" s="222">
        <f>ROUND(I182*H182,2)</f>
        <v>0</v>
      </c>
      <c r="K182" s="218" t="s">
        <v>721</v>
      </c>
      <c r="L182" s="46"/>
      <c r="M182" s="223" t="s">
        <v>19</v>
      </c>
      <c r="N182" s="224" t="s">
        <v>43</v>
      </c>
      <c r="O182" s="86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93</v>
      </c>
      <c r="AT182" s="227" t="s">
        <v>236</v>
      </c>
      <c r="AU182" s="227" t="s">
        <v>81</v>
      </c>
      <c r="AY182" s="19" t="s">
        <v>234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93</v>
      </c>
      <c r="BM182" s="227" t="s">
        <v>1055</v>
      </c>
    </row>
    <row r="183" s="2" customFormat="1">
      <c r="A183" s="40"/>
      <c r="B183" s="41"/>
      <c r="C183" s="42"/>
      <c r="D183" s="229" t="s">
        <v>243</v>
      </c>
      <c r="E183" s="42"/>
      <c r="F183" s="230" t="s">
        <v>1056</v>
      </c>
      <c r="G183" s="42"/>
      <c r="H183" s="42"/>
      <c r="I183" s="231"/>
      <c r="J183" s="42"/>
      <c r="K183" s="42"/>
      <c r="L183" s="46"/>
      <c r="M183" s="232"/>
      <c r="N183" s="23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243</v>
      </c>
      <c r="AU183" s="19" t="s">
        <v>81</v>
      </c>
    </row>
    <row r="184" s="2" customFormat="1">
      <c r="A184" s="40"/>
      <c r="B184" s="41"/>
      <c r="C184" s="42"/>
      <c r="D184" s="234" t="s">
        <v>244</v>
      </c>
      <c r="E184" s="42"/>
      <c r="F184" s="235" t="s">
        <v>1057</v>
      </c>
      <c r="G184" s="42"/>
      <c r="H184" s="42"/>
      <c r="I184" s="231"/>
      <c r="J184" s="42"/>
      <c r="K184" s="42"/>
      <c r="L184" s="46"/>
      <c r="M184" s="232"/>
      <c r="N184" s="23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244</v>
      </c>
      <c r="AU184" s="19" t="s">
        <v>81</v>
      </c>
    </row>
    <row r="185" s="13" customFormat="1">
      <c r="A185" s="13"/>
      <c r="B185" s="236"/>
      <c r="C185" s="237"/>
      <c r="D185" s="229" t="s">
        <v>252</v>
      </c>
      <c r="E185" s="238" t="s">
        <v>19</v>
      </c>
      <c r="F185" s="239" t="s">
        <v>1058</v>
      </c>
      <c r="G185" s="237"/>
      <c r="H185" s="238" t="s">
        <v>19</v>
      </c>
      <c r="I185" s="240"/>
      <c r="J185" s="237"/>
      <c r="K185" s="237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252</v>
      </c>
      <c r="AU185" s="245" t="s">
        <v>81</v>
      </c>
      <c r="AV185" s="13" t="s">
        <v>79</v>
      </c>
      <c r="AW185" s="13" t="s">
        <v>33</v>
      </c>
      <c r="AX185" s="13" t="s">
        <v>72</v>
      </c>
      <c r="AY185" s="245" t="s">
        <v>234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1469</v>
      </c>
      <c r="G186" s="247"/>
      <c r="H186" s="250">
        <v>1950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81</v>
      </c>
      <c r="AV186" s="14" t="s">
        <v>81</v>
      </c>
      <c r="AW186" s="14" t="s">
        <v>33</v>
      </c>
      <c r="AX186" s="14" t="s">
        <v>79</v>
      </c>
      <c r="AY186" s="256" t="s">
        <v>234</v>
      </c>
    </row>
    <row r="187" s="2" customFormat="1" ht="16.5" customHeight="1">
      <c r="A187" s="40"/>
      <c r="B187" s="41"/>
      <c r="C187" s="216" t="s">
        <v>420</v>
      </c>
      <c r="D187" s="216" t="s">
        <v>236</v>
      </c>
      <c r="E187" s="217" t="s">
        <v>726</v>
      </c>
      <c r="F187" s="218" t="s">
        <v>542</v>
      </c>
      <c r="G187" s="219" t="s">
        <v>248</v>
      </c>
      <c r="H187" s="220">
        <v>585</v>
      </c>
      <c r="I187" s="221"/>
      <c r="J187" s="222">
        <f>ROUND(I187*H187,2)</f>
        <v>0</v>
      </c>
      <c r="K187" s="218" t="s">
        <v>721</v>
      </c>
      <c r="L187" s="46"/>
      <c r="M187" s="223" t="s">
        <v>19</v>
      </c>
      <c r="N187" s="224" t="s">
        <v>43</v>
      </c>
      <c r="O187" s="86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7" t="s">
        <v>93</v>
      </c>
      <c r="AT187" s="227" t="s">
        <v>236</v>
      </c>
      <c r="AU187" s="227" t="s">
        <v>81</v>
      </c>
      <c r="AY187" s="19" t="s">
        <v>234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19" t="s">
        <v>79</v>
      </c>
      <c r="BK187" s="228">
        <f>ROUND(I187*H187,2)</f>
        <v>0</v>
      </c>
      <c r="BL187" s="19" t="s">
        <v>93</v>
      </c>
      <c r="BM187" s="227" t="s">
        <v>1060</v>
      </c>
    </row>
    <row r="188" s="2" customFormat="1">
      <c r="A188" s="40"/>
      <c r="B188" s="41"/>
      <c r="C188" s="42"/>
      <c r="D188" s="229" t="s">
        <v>243</v>
      </c>
      <c r="E188" s="42"/>
      <c r="F188" s="230" t="s">
        <v>544</v>
      </c>
      <c r="G188" s="42"/>
      <c r="H188" s="42"/>
      <c r="I188" s="231"/>
      <c r="J188" s="42"/>
      <c r="K188" s="42"/>
      <c r="L188" s="46"/>
      <c r="M188" s="232"/>
      <c r="N188" s="233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243</v>
      </c>
      <c r="AU188" s="19" t="s">
        <v>81</v>
      </c>
    </row>
    <row r="189" s="2" customFormat="1">
      <c r="A189" s="40"/>
      <c r="B189" s="41"/>
      <c r="C189" s="42"/>
      <c r="D189" s="234" t="s">
        <v>244</v>
      </c>
      <c r="E189" s="42"/>
      <c r="F189" s="235" t="s">
        <v>728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244</v>
      </c>
      <c r="AU189" s="19" t="s">
        <v>81</v>
      </c>
    </row>
    <row r="190" s="13" customFormat="1">
      <c r="A190" s="13"/>
      <c r="B190" s="236"/>
      <c r="C190" s="237"/>
      <c r="D190" s="229" t="s">
        <v>252</v>
      </c>
      <c r="E190" s="238" t="s">
        <v>19</v>
      </c>
      <c r="F190" s="239" t="s">
        <v>1470</v>
      </c>
      <c r="G190" s="237"/>
      <c r="H190" s="238" t="s">
        <v>19</v>
      </c>
      <c r="I190" s="240"/>
      <c r="J190" s="237"/>
      <c r="K190" s="237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252</v>
      </c>
      <c r="AU190" s="245" t="s">
        <v>81</v>
      </c>
      <c r="AV190" s="13" t="s">
        <v>79</v>
      </c>
      <c r="AW190" s="13" t="s">
        <v>33</v>
      </c>
      <c r="AX190" s="13" t="s">
        <v>72</v>
      </c>
      <c r="AY190" s="245" t="s">
        <v>234</v>
      </c>
    </row>
    <row r="191" s="14" customFormat="1">
      <c r="A191" s="14"/>
      <c r="B191" s="246"/>
      <c r="C191" s="247"/>
      <c r="D191" s="229" t="s">
        <v>252</v>
      </c>
      <c r="E191" s="248" t="s">
        <v>19</v>
      </c>
      <c r="F191" s="249" t="s">
        <v>1471</v>
      </c>
      <c r="G191" s="247"/>
      <c r="H191" s="250">
        <v>585</v>
      </c>
      <c r="I191" s="251"/>
      <c r="J191" s="247"/>
      <c r="K191" s="247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252</v>
      </c>
      <c r="AU191" s="256" t="s">
        <v>81</v>
      </c>
      <c r="AV191" s="14" t="s">
        <v>81</v>
      </c>
      <c r="AW191" s="14" t="s">
        <v>33</v>
      </c>
      <c r="AX191" s="14" t="s">
        <v>79</v>
      </c>
      <c r="AY191" s="256" t="s">
        <v>234</v>
      </c>
    </row>
    <row r="192" s="2" customFormat="1" ht="16.5" customHeight="1">
      <c r="A192" s="40"/>
      <c r="B192" s="41"/>
      <c r="C192" s="268" t="s">
        <v>427</v>
      </c>
      <c r="D192" s="268" t="s">
        <v>295</v>
      </c>
      <c r="E192" s="269" t="s">
        <v>548</v>
      </c>
      <c r="F192" s="270" t="s">
        <v>549</v>
      </c>
      <c r="G192" s="271" t="s">
        <v>274</v>
      </c>
      <c r="H192" s="272">
        <v>97.5</v>
      </c>
      <c r="I192" s="273"/>
      <c r="J192" s="274">
        <f>ROUND(I192*H192,2)</f>
        <v>0</v>
      </c>
      <c r="K192" s="270" t="s">
        <v>240</v>
      </c>
      <c r="L192" s="275"/>
      <c r="M192" s="276" t="s">
        <v>19</v>
      </c>
      <c r="N192" s="277" t="s">
        <v>43</v>
      </c>
      <c r="O192" s="86"/>
      <c r="P192" s="225">
        <f>O192*H192</f>
        <v>0</v>
      </c>
      <c r="Q192" s="225">
        <v>0.20000000000000001</v>
      </c>
      <c r="R192" s="225">
        <f>Q192*H192</f>
        <v>19.5</v>
      </c>
      <c r="S192" s="225">
        <v>0</v>
      </c>
      <c r="T192" s="22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7" t="s">
        <v>294</v>
      </c>
      <c r="AT192" s="227" t="s">
        <v>295</v>
      </c>
      <c r="AU192" s="227" t="s">
        <v>81</v>
      </c>
      <c r="AY192" s="19" t="s">
        <v>234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19" t="s">
        <v>79</v>
      </c>
      <c r="BK192" s="228">
        <f>ROUND(I192*H192,2)</f>
        <v>0</v>
      </c>
      <c r="BL192" s="19" t="s">
        <v>93</v>
      </c>
      <c r="BM192" s="227" t="s">
        <v>1063</v>
      </c>
    </row>
    <row r="193" s="2" customFormat="1">
      <c r="A193" s="40"/>
      <c r="B193" s="41"/>
      <c r="C193" s="42"/>
      <c r="D193" s="229" t="s">
        <v>243</v>
      </c>
      <c r="E193" s="42"/>
      <c r="F193" s="230" t="s">
        <v>549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243</v>
      </c>
      <c r="AU193" s="19" t="s">
        <v>81</v>
      </c>
    </row>
    <row r="194" s="13" customFormat="1">
      <c r="A194" s="13"/>
      <c r="B194" s="236"/>
      <c r="C194" s="237"/>
      <c r="D194" s="229" t="s">
        <v>252</v>
      </c>
      <c r="E194" s="238" t="s">
        <v>19</v>
      </c>
      <c r="F194" s="239" t="s">
        <v>1472</v>
      </c>
      <c r="G194" s="237"/>
      <c r="H194" s="238" t="s">
        <v>19</v>
      </c>
      <c r="I194" s="240"/>
      <c r="J194" s="237"/>
      <c r="K194" s="237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252</v>
      </c>
      <c r="AU194" s="245" t="s">
        <v>81</v>
      </c>
      <c r="AV194" s="13" t="s">
        <v>79</v>
      </c>
      <c r="AW194" s="13" t="s">
        <v>33</v>
      </c>
      <c r="AX194" s="13" t="s">
        <v>72</v>
      </c>
      <c r="AY194" s="245" t="s">
        <v>234</v>
      </c>
    </row>
    <row r="195" s="14" customFormat="1">
      <c r="A195" s="14"/>
      <c r="B195" s="246"/>
      <c r="C195" s="247"/>
      <c r="D195" s="229" t="s">
        <v>252</v>
      </c>
      <c r="E195" s="248" t="s">
        <v>19</v>
      </c>
      <c r="F195" s="249" t="s">
        <v>1473</v>
      </c>
      <c r="G195" s="247"/>
      <c r="H195" s="250">
        <v>97.5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252</v>
      </c>
      <c r="AU195" s="256" t="s">
        <v>81</v>
      </c>
      <c r="AV195" s="14" t="s">
        <v>81</v>
      </c>
      <c r="AW195" s="14" t="s">
        <v>33</v>
      </c>
      <c r="AX195" s="14" t="s">
        <v>79</v>
      </c>
      <c r="AY195" s="256" t="s">
        <v>234</v>
      </c>
    </row>
    <row r="196" s="2" customFormat="1" ht="16.5" customHeight="1">
      <c r="A196" s="40"/>
      <c r="B196" s="41"/>
      <c r="C196" s="216" t="s">
        <v>434</v>
      </c>
      <c r="D196" s="216" t="s">
        <v>236</v>
      </c>
      <c r="E196" s="217" t="s">
        <v>663</v>
      </c>
      <c r="F196" s="218" t="s">
        <v>664</v>
      </c>
      <c r="G196" s="219" t="s">
        <v>274</v>
      </c>
      <c r="H196" s="220">
        <v>147.5</v>
      </c>
      <c r="I196" s="221"/>
      <c r="J196" s="222">
        <f>ROUND(I196*H196,2)</f>
        <v>0</v>
      </c>
      <c r="K196" s="218" t="s">
        <v>240</v>
      </c>
      <c r="L196" s="46"/>
      <c r="M196" s="223" t="s">
        <v>19</v>
      </c>
      <c r="N196" s="224" t="s">
        <v>43</v>
      </c>
      <c r="O196" s="86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7" t="s">
        <v>93</v>
      </c>
      <c r="AT196" s="227" t="s">
        <v>236</v>
      </c>
      <c r="AU196" s="227" t="s">
        <v>81</v>
      </c>
      <c r="AY196" s="19" t="s">
        <v>234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19" t="s">
        <v>79</v>
      </c>
      <c r="BK196" s="228">
        <f>ROUND(I196*H196,2)</f>
        <v>0</v>
      </c>
      <c r="BL196" s="19" t="s">
        <v>93</v>
      </c>
      <c r="BM196" s="227" t="s">
        <v>1474</v>
      </c>
    </row>
    <row r="197" s="2" customFormat="1">
      <c r="A197" s="40"/>
      <c r="B197" s="41"/>
      <c r="C197" s="42"/>
      <c r="D197" s="229" t="s">
        <v>243</v>
      </c>
      <c r="E197" s="42"/>
      <c r="F197" s="230" t="s">
        <v>666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243</v>
      </c>
      <c r="AU197" s="19" t="s">
        <v>81</v>
      </c>
    </row>
    <row r="198" s="2" customFormat="1">
      <c r="A198" s="40"/>
      <c r="B198" s="41"/>
      <c r="C198" s="42"/>
      <c r="D198" s="234" t="s">
        <v>244</v>
      </c>
      <c r="E198" s="42"/>
      <c r="F198" s="235" t="s">
        <v>667</v>
      </c>
      <c r="G198" s="42"/>
      <c r="H198" s="42"/>
      <c r="I198" s="231"/>
      <c r="J198" s="42"/>
      <c r="K198" s="42"/>
      <c r="L198" s="46"/>
      <c r="M198" s="232"/>
      <c r="N198" s="23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244</v>
      </c>
      <c r="AU198" s="19" t="s">
        <v>81</v>
      </c>
    </row>
    <row r="199" s="13" customFormat="1">
      <c r="A199" s="13"/>
      <c r="B199" s="236"/>
      <c r="C199" s="237"/>
      <c r="D199" s="229" t="s">
        <v>252</v>
      </c>
      <c r="E199" s="238" t="s">
        <v>19</v>
      </c>
      <c r="F199" s="239" t="s">
        <v>1475</v>
      </c>
      <c r="G199" s="237"/>
      <c r="H199" s="238" t="s">
        <v>19</v>
      </c>
      <c r="I199" s="240"/>
      <c r="J199" s="237"/>
      <c r="K199" s="237"/>
      <c r="L199" s="241"/>
      <c r="M199" s="242"/>
      <c r="N199" s="243"/>
      <c r="O199" s="243"/>
      <c r="P199" s="243"/>
      <c r="Q199" s="243"/>
      <c r="R199" s="243"/>
      <c r="S199" s="243"/>
      <c r="T199" s="24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5" t="s">
        <v>252</v>
      </c>
      <c r="AU199" s="245" t="s">
        <v>81</v>
      </c>
      <c r="AV199" s="13" t="s">
        <v>79</v>
      </c>
      <c r="AW199" s="13" t="s">
        <v>33</v>
      </c>
      <c r="AX199" s="13" t="s">
        <v>72</v>
      </c>
      <c r="AY199" s="245" t="s">
        <v>234</v>
      </c>
    </row>
    <row r="200" s="14" customFormat="1">
      <c r="A200" s="14"/>
      <c r="B200" s="246"/>
      <c r="C200" s="247"/>
      <c r="D200" s="229" t="s">
        <v>252</v>
      </c>
      <c r="E200" s="248" t="s">
        <v>19</v>
      </c>
      <c r="F200" s="249" t="s">
        <v>1476</v>
      </c>
      <c r="G200" s="247"/>
      <c r="H200" s="250">
        <v>147.5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252</v>
      </c>
      <c r="AU200" s="256" t="s">
        <v>81</v>
      </c>
      <c r="AV200" s="14" t="s">
        <v>81</v>
      </c>
      <c r="AW200" s="14" t="s">
        <v>33</v>
      </c>
      <c r="AX200" s="14" t="s">
        <v>79</v>
      </c>
      <c r="AY200" s="256" t="s">
        <v>234</v>
      </c>
    </row>
    <row r="201" s="2" customFormat="1" ht="16.5" customHeight="1">
      <c r="A201" s="40"/>
      <c r="B201" s="41"/>
      <c r="C201" s="268" t="s">
        <v>440</v>
      </c>
      <c r="D201" s="268" t="s">
        <v>295</v>
      </c>
      <c r="E201" s="269" t="s">
        <v>741</v>
      </c>
      <c r="F201" s="270" t="s">
        <v>742</v>
      </c>
      <c r="G201" s="271" t="s">
        <v>743</v>
      </c>
      <c r="H201" s="272">
        <v>6093</v>
      </c>
      <c r="I201" s="273"/>
      <c r="J201" s="274">
        <f>ROUND(I201*H201,2)</f>
        <v>0</v>
      </c>
      <c r="K201" s="270" t="s">
        <v>19</v>
      </c>
      <c r="L201" s="275"/>
      <c r="M201" s="276" t="s">
        <v>19</v>
      </c>
      <c r="N201" s="277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294</v>
      </c>
      <c r="AT201" s="227" t="s">
        <v>295</v>
      </c>
      <c r="AU201" s="227" t="s">
        <v>81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744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742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81</v>
      </c>
    </row>
    <row r="203" s="13" customFormat="1">
      <c r="A203" s="13"/>
      <c r="B203" s="236"/>
      <c r="C203" s="237"/>
      <c r="D203" s="229" t="s">
        <v>252</v>
      </c>
      <c r="E203" s="238" t="s">
        <v>19</v>
      </c>
      <c r="F203" s="239" t="s">
        <v>745</v>
      </c>
      <c r="G203" s="237"/>
      <c r="H203" s="238" t="s">
        <v>19</v>
      </c>
      <c r="I203" s="240"/>
      <c r="J203" s="237"/>
      <c r="K203" s="237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252</v>
      </c>
      <c r="AU203" s="245" t="s">
        <v>81</v>
      </c>
      <c r="AV203" s="13" t="s">
        <v>79</v>
      </c>
      <c r="AW203" s="13" t="s">
        <v>33</v>
      </c>
      <c r="AX203" s="13" t="s">
        <v>72</v>
      </c>
      <c r="AY203" s="245" t="s">
        <v>234</v>
      </c>
    </row>
    <row r="204" s="14" customFormat="1">
      <c r="A204" s="14"/>
      <c r="B204" s="246"/>
      <c r="C204" s="247"/>
      <c r="D204" s="229" t="s">
        <v>252</v>
      </c>
      <c r="E204" s="248" t="s">
        <v>19</v>
      </c>
      <c r="F204" s="249" t="s">
        <v>1477</v>
      </c>
      <c r="G204" s="247"/>
      <c r="H204" s="250">
        <v>6093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252</v>
      </c>
      <c r="AU204" s="256" t="s">
        <v>81</v>
      </c>
      <c r="AV204" s="14" t="s">
        <v>81</v>
      </c>
      <c r="AW204" s="14" t="s">
        <v>33</v>
      </c>
      <c r="AX204" s="14" t="s">
        <v>79</v>
      </c>
      <c r="AY204" s="256" t="s">
        <v>234</v>
      </c>
    </row>
    <row r="205" s="12" customFormat="1" ht="22.8" customHeight="1">
      <c r="A205" s="12"/>
      <c r="B205" s="200"/>
      <c r="C205" s="201"/>
      <c r="D205" s="202" t="s">
        <v>71</v>
      </c>
      <c r="E205" s="214" t="s">
        <v>755</v>
      </c>
      <c r="F205" s="214" t="s">
        <v>756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SUM(P206:P232)</f>
        <v>0</v>
      </c>
      <c r="Q205" s="208"/>
      <c r="R205" s="209">
        <f>SUM(R206:R232)</f>
        <v>0</v>
      </c>
      <c r="S205" s="208"/>
      <c r="T205" s="210">
        <f>SUM(T206:T232)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79</v>
      </c>
      <c r="AT205" s="212" t="s">
        <v>71</v>
      </c>
      <c r="AU205" s="212" t="s">
        <v>79</v>
      </c>
      <c r="AY205" s="211" t="s">
        <v>234</v>
      </c>
      <c r="BK205" s="213">
        <f>SUM(BK206:BK232)</f>
        <v>0</v>
      </c>
    </row>
    <row r="206" s="2" customFormat="1" ht="21.75" customHeight="1">
      <c r="A206" s="40"/>
      <c r="B206" s="41"/>
      <c r="C206" s="216" t="s">
        <v>446</v>
      </c>
      <c r="D206" s="216" t="s">
        <v>236</v>
      </c>
      <c r="E206" s="217" t="s">
        <v>758</v>
      </c>
      <c r="F206" s="218" t="s">
        <v>759</v>
      </c>
      <c r="G206" s="219" t="s">
        <v>248</v>
      </c>
      <c r="H206" s="220">
        <v>150</v>
      </c>
      <c r="I206" s="221"/>
      <c r="J206" s="222">
        <f>ROUND(I206*H206,2)</f>
        <v>0</v>
      </c>
      <c r="K206" s="218" t="s">
        <v>240</v>
      </c>
      <c r="L206" s="46"/>
      <c r="M206" s="223" t="s">
        <v>19</v>
      </c>
      <c r="N206" s="224" t="s">
        <v>43</v>
      </c>
      <c r="O206" s="86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7" t="s">
        <v>93</v>
      </c>
      <c r="AT206" s="227" t="s">
        <v>236</v>
      </c>
      <c r="AU206" s="227" t="s">
        <v>81</v>
      </c>
      <c r="AY206" s="19" t="s">
        <v>234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19" t="s">
        <v>79</v>
      </c>
      <c r="BK206" s="228">
        <f>ROUND(I206*H206,2)</f>
        <v>0</v>
      </c>
      <c r="BL206" s="19" t="s">
        <v>93</v>
      </c>
      <c r="BM206" s="227" t="s">
        <v>760</v>
      </c>
    </row>
    <row r="207" s="2" customFormat="1">
      <c r="A207" s="40"/>
      <c r="B207" s="41"/>
      <c r="C207" s="42"/>
      <c r="D207" s="229" t="s">
        <v>243</v>
      </c>
      <c r="E207" s="42"/>
      <c r="F207" s="230" t="s">
        <v>761</v>
      </c>
      <c r="G207" s="42"/>
      <c r="H207" s="42"/>
      <c r="I207" s="231"/>
      <c r="J207" s="42"/>
      <c r="K207" s="42"/>
      <c r="L207" s="46"/>
      <c r="M207" s="232"/>
      <c r="N207" s="23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243</v>
      </c>
      <c r="AU207" s="19" t="s">
        <v>81</v>
      </c>
    </row>
    <row r="208" s="2" customFormat="1">
      <c r="A208" s="40"/>
      <c r="B208" s="41"/>
      <c r="C208" s="42"/>
      <c r="D208" s="234" t="s">
        <v>244</v>
      </c>
      <c r="E208" s="42"/>
      <c r="F208" s="235" t="s">
        <v>762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244</v>
      </c>
      <c r="AU208" s="19" t="s">
        <v>81</v>
      </c>
    </row>
    <row r="209" s="13" customFormat="1">
      <c r="A209" s="13"/>
      <c r="B209" s="236"/>
      <c r="C209" s="237"/>
      <c r="D209" s="229" t="s">
        <v>252</v>
      </c>
      <c r="E209" s="238" t="s">
        <v>19</v>
      </c>
      <c r="F209" s="239" t="s">
        <v>1478</v>
      </c>
      <c r="G209" s="237"/>
      <c r="H209" s="238" t="s">
        <v>19</v>
      </c>
      <c r="I209" s="240"/>
      <c r="J209" s="237"/>
      <c r="K209" s="237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252</v>
      </c>
      <c r="AU209" s="245" t="s">
        <v>81</v>
      </c>
      <c r="AV209" s="13" t="s">
        <v>79</v>
      </c>
      <c r="AW209" s="13" t="s">
        <v>33</v>
      </c>
      <c r="AX209" s="13" t="s">
        <v>72</v>
      </c>
      <c r="AY209" s="245" t="s">
        <v>234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1479</v>
      </c>
      <c r="G210" s="247"/>
      <c r="H210" s="250">
        <v>150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81</v>
      </c>
      <c r="AV210" s="14" t="s">
        <v>81</v>
      </c>
      <c r="AW210" s="14" t="s">
        <v>33</v>
      </c>
      <c r="AX210" s="14" t="s">
        <v>79</v>
      </c>
      <c r="AY210" s="256" t="s">
        <v>234</v>
      </c>
    </row>
    <row r="211" s="2" customFormat="1" ht="16.5" customHeight="1">
      <c r="A211" s="40"/>
      <c r="B211" s="41"/>
      <c r="C211" s="216" t="s">
        <v>455</v>
      </c>
      <c r="D211" s="216" t="s">
        <v>236</v>
      </c>
      <c r="E211" s="217" t="s">
        <v>772</v>
      </c>
      <c r="F211" s="218" t="s">
        <v>773</v>
      </c>
      <c r="G211" s="219" t="s">
        <v>248</v>
      </c>
      <c r="H211" s="220">
        <v>150</v>
      </c>
      <c r="I211" s="221"/>
      <c r="J211" s="222">
        <f>ROUND(I211*H211,2)</f>
        <v>0</v>
      </c>
      <c r="K211" s="218" t="s">
        <v>240</v>
      </c>
      <c r="L211" s="46"/>
      <c r="M211" s="223" t="s">
        <v>19</v>
      </c>
      <c r="N211" s="224" t="s">
        <v>43</v>
      </c>
      <c r="O211" s="86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7" t="s">
        <v>93</v>
      </c>
      <c r="AT211" s="227" t="s">
        <v>236</v>
      </c>
      <c r="AU211" s="227" t="s">
        <v>81</v>
      </c>
      <c r="AY211" s="19" t="s">
        <v>234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19" t="s">
        <v>79</v>
      </c>
      <c r="BK211" s="228">
        <f>ROUND(I211*H211,2)</f>
        <v>0</v>
      </c>
      <c r="BL211" s="19" t="s">
        <v>93</v>
      </c>
      <c r="BM211" s="227" t="s">
        <v>774</v>
      </c>
    </row>
    <row r="212" s="2" customFormat="1">
      <c r="A212" s="40"/>
      <c r="B212" s="41"/>
      <c r="C212" s="42"/>
      <c r="D212" s="229" t="s">
        <v>243</v>
      </c>
      <c r="E212" s="42"/>
      <c r="F212" s="230" t="s">
        <v>775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243</v>
      </c>
      <c r="AU212" s="19" t="s">
        <v>81</v>
      </c>
    </row>
    <row r="213" s="2" customFormat="1">
      <c r="A213" s="40"/>
      <c r="B213" s="41"/>
      <c r="C213" s="42"/>
      <c r="D213" s="234" t="s">
        <v>244</v>
      </c>
      <c r="E213" s="42"/>
      <c r="F213" s="235" t="s">
        <v>776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244</v>
      </c>
      <c r="AU213" s="19" t="s">
        <v>81</v>
      </c>
    </row>
    <row r="214" s="14" customFormat="1">
      <c r="A214" s="14"/>
      <c r="B214" s="246"/>
      <c r="C214" s="247"/>
      <c r="D214" s="229" t="s">
        <v>252</v>
      </c>
      <c r="E214" s="248" t="s">
        <v>19</v>
      </c>
      <c r="F214" s="249" t="s">
        <v>1479</v>
      </c>
      <c r="G214" s="247"/>
      <c r="H214" s="250">
        <v>150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252</v>
      </c>
      <c r="AU214" s="256" t="s">
        <v>81</v>
      </c>
      <c r="AV214" s="14" t="s">
        <v>81</v>
      </c>
      <c r="AW214" s="14" t="s">
        <v>33</v>
      </c>
      <c r="AX214" s="14" t="s">
        <v>79</v>
      </c>
      <c r="AY214" s="256" t="s">
        <v>234</v>
      </c>
    </row>
    <row r="215" s="2" customFormat="1" ht="16.5" customHeight="1">
      <c r="A215" s="40"/>
      <c r="B215" s="41"/>
      <c r="C215" s="216" t="s">
        <v>615</v>
      </c>
      <c r="D215" s="216" t="s">
        <v>236</v>
      </c>
      <c r="E215" s="217" t="s">
        <v>778</v>
      </c>
      <c r="F215" s="218" t="s">
        <v>779</v>
      </c>
      <c r="G215" s="219" t="s">
        <v>248</v>
      </c>
      <c r="H215" s="220">
        <v>420</v>
      </c>
      <c r="I215" s="221"/>
      <c r="J215" s="222">
        <f>ROUND(I215*H215,2)</f>
        <v>0</v>
      </c>
      <c r="K215" s="218" t="s">
        <v>240</v>
      </c>
      <c r="L215" s="46"/>
      <c r="M215" s="223" t="s">
        <v>19</v>
      </c>
      <c r="N215" s="224" t="s">
        <v>43</v>
      </c>
      <c r="O215" s="86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7" t="s">
        <v>93</v>
      </c>
      <c r="AT215" s="227" t="s">
        <v>236</v>
      </c>
      <c r="AU215" s="227" t="s">
        <v>81</v>
      </c>
      <c r="AY215" s="19" t="s">
        <v>234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19" t="s">
        <v>79</v>
      </c>
      <c r="BK215" s="228">
        <f>ROUND(I215*H215,2)</f>
        <v>0</v>
      </c>
      <c r="BL215" s="19" t="s">
        <v>93</v>
      </c>
      <c r="BM215" s="227" t="s">
        <v>780</v>
      </c>
    </row>
    <row r="216" s="2" customFormat="1">
      <c r="A216" s="40"/>
      <c r="B216" s="41"/>
      <c r="C216" s="42"/>
      <c r="D216" s="229" t="s">
        <v>243</v>
      </c>
      <c r="E216" s="42"/>
      <c r="F216" s="230" t="s">
        <v>781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243</v>
      </c>
      <c r="AU216" s="19" t="s">
        <v>81</v>
      </c>
    </row>
    <row r="217" s="2" customFormat="1">
      <c r="A217" s="40"/>
      <c r="B217" s="41"/>
      <c r="C217" s="42"/>
      <c r="D217" s="234" t="s">
        <v>244</v>
      </c>
      <c r="E217" s="42"/>
      <c r="F217" s="235" t="s">
        <v>782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244</v>
      </c>
      <c r="AU217" s="19" t="s">
        <v>81</v>
      </c>
    </row>
    <row r="218" s="13" customFormat="1">
      <c r="A218" s="13"/>
      <c r="B218" s="236"/>
      <c r="C218" s="237"/>
      <c r="D218" s="229" t="s">
        <v>252</v>
      </c>
      <c r="E218" s="238" t="s">
        <v>19</v>
      </c>
      <c r="F218" s="239" t="s">
        <v>1480</v>
      </c>
      <c r="G218" s="237"/>
      <c r="H218" s="238" t="s">
        <v>19</v>
      </c>
      <c r="I218" s="240"/>
      <c r="J218" s="237"/>
      <c r="K218" s="237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252</v>
      </c>
      <c r="AU218" s="245" t="s">
        <v>81</v>
      </c>
      <c r="AV218" s="13" t="s">
        <v>79</v>
      </c>
      <c r="AW218" s="13" t="s">
        <v>33</v>
      </c>
      <c r="AX218" s="13" t="s">
        <v>72</v>
      </c>
      <c r="AY218" s="245" t="s">
        <v>234</v>
      </c>
    </row>
    <row r="219" s="14" customFormat="1">
      <c r="A219" s="14"/>
      <c r="B219" s="246"/>
      <c r="C219" s="247"/>
      <c r="D219" s="229" t="s">
        <v>252</v>
      </c>
      <c r="E219" s="248" t="s">
        <v>19</v>
      </c>
      <c r="F219" s="249" t="s">
        <v>1481</v>
      </c>
      <c r="G219" s="247"/>
      <c r="H219" s="250">
        <v>420</v>
      </c>
      <c r="I219" s="251"/>
      <c r="J219" s="247"/>
      <c r="K219" s="247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252</v>
      </c>
      <c r="AU219" s="256" t="s">
        <v>81</v>
      </c>
      <c r="AV219" s="14" t="s">
        <v>81</v>
      </c>
      <c r="AW219" s="14" t="s">
        <v>33</v>
      </c>
      <c r="AX219" s="14" t="s">
        <v>79</v>
      </c>
      <c r="AY219" s="256" t="s">
        <v>234</v>
      </c>
    </row>
    <row r="220" s="2" customFormat="1" ht="16.5" customHeight="1">
      <c r="A220" s="40"/>
      <c r="B220" s="41"/>
      <c r="C220" s="216" t="s">
        <v>621</v>
      </c>
      <c r="D220" s="216" t="s">
        <v>236</v>
      </c>
      <c r="E220" s="217" t="s">
        <v>726</v>
      </c>
      <c r="F220" s="218" t="s">
        <v>542</v>
      </c>
      <c r="G220" s="219" t="s">
        <v>248</v>
      </c>
      <c r="H220" s="220">
        <v>150</v>
      </c>
      <c r="I220" s="221"/>
      <c r="J220" s="222">
        <f>ROUND(I220*H220,2)</f>
        <v>0</v>
      </c>
      <c r="K220" s="218" t="s">
        <v>721</v>
      </c>
      <c r="L220" s="46"/>
      <c r="M220" s="223" t="s">
        <v>19</v>
      </c>
      <c r="N220" s="224" t="s">
        <v>43</v>
      </c>
      <c r="O220" s="86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7" t="s">
        <v>93</v>
      </c>
      <c r="AT220" s="227" t="s">
        <v>236</v>
      </c>
      <c r="AU220" s="227" t="s">
        <v>81</v>
      </c>
      <c r="AY220" s="19" t="s">
        <v>234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19" t="s">
        <v>79</v>
      </c>
      <c r="BK220" s="228">
        <f>ROUND(I220*H220,2)</f>
        <v>0</v>
      </c>
      <c r="BL220" s="19" t="s">
        <v>93</v>
      </c>
      <c r="BM220" s="227" t="s">
        <v>766</v>
      </c>
    </row>
    <row r="221" s="2" customFormat="1">
      <c r="A221" s="40"/>
      <c r="B221" s="41"/>
      <c r="C221" s="42"/>
      <c r="D221" s="229" t="s">
        <v>243</v>
      </c>
      <c r="E221" s="42"/>
      <c r="F221" s="230" t="s">
        <v>544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243</v>
      </c>
      <c r="AU221" s="19" t="s">
        <v>81</v>
      </c>
    </row>
    <row r="222" s="2" customFormat="1">
      <c r="A222" s="40"/>
      <c r="B222" s="41"/>
      <c r="C222" s="42"/>
      <c r="D222" s="234" t="s">
        <v>244</v>
      </c>
      <c r="E222" s="42"/>
      <c r="F222" s="235" t="s">
        <v>728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244</v>
      </c>
      <c r="AU222" s="19" t="s">
        <v>81</v>
      </c>
    </row>
    <row r="223" s="14" customFormat="1">
      <c r="A223" s="14"/>
      <c r="B223" s="246"/>
      <c r="C223" s="247"/>
      <c r="D223" s="229" t="s">
        <v>252</v>
      </c>
      <c r="E223" s="248" t="s">
        <v>19</v>
      </c>
      <c r="F223" s="249" t="s">
        <v>1479</v>
      </c>
      <c r="G223" s="247"/>
      <c r="H223" s="250">
        <v>150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252</v>
      </c>
      <c r="AU223" s="256" t="s">
        <v>81</v>
      </c>
      <c r="AV223" s="14" t="s">
        <v>81</v>
      </c>
      <c r="AW223" s="14" t="s">
        <v>33</v>
      </c>
      <c r="AX223" s="14" t="s">
        <v>79</v>
      </c>
      <c r="AY223" s="256" t="s">
        <v>234</v>
      </c>
    </row>
    <row r="224" s="2" customFormat="1" ht="16.5" customHeight="1">
      <c r="A224" s="40"/>
      <c r="B224" s="41"/>
      <c r="C224" s="216" t="s">
        <v>623</v>
      </c>
      <c r="D224" s="216" t="s">
        <v>236</v>
      </c>
      <c r="E224" s="217" t="s">
        <v>663</v>
      </c>
      <c r="F224" s="218" t="s">
        <v>664</v>
      </c>
      <c r="G224" s="219" t="s">
        <v>274</v>
      </c>
      <c r="H224" s="220">
        <v>30</v>
      </c>
      <c r="I224" s="221"/>
      <c r="J224" s="222">
        <f>ROUND(I224*H224,2)</f>
        <v>0</v>
      </c>
      <c r="K224" s="218" t="s">
        <v>240</v>
      </c>
      <c r="L224" s="46"/>
      <c r="M224" s="223" t="s">
        <v>19</v>
      </c>
      <c r="N224" s="224" t="s">
        <v>43</v>
      </c>
      <c r="O224" s="86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93</v>
      </c>
      <c r="AT224" s="227" t="s">
        <v>236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1482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666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2" customFormat="1">
      <c r="A226" s="40"/>
      <c r="B226" s="41"/>
      <c r="C226" s="42"/>
      <c r="D226" s="234" t="s">
        <v>244</v>
      </c>
      <c r="E226" s="42"/>
      <c r="F226" s="235" t="s">
        <v>667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244</v>
      </c>
      <c r="AU226" s="19" t="s">
        <v>81</v>
      </c>
    </row>
    <row r="227" s="13" customFormat="1">
      <c r="A227" s="13"/>
      <c r="B227" s="236"/>
      <c r="C227" s="237"/>
      <c r="D227" s="229" t="s">
        <v>252</v>
      </c>
      <c r="E227" s="238" t="s">
        <v>19</v>
      </c>
      <c r="F227" s="239" t="s">
        <v>1483</v>
      </c>
      <c r="G227" s="237"/>
      <c r="H227" s="238" t="s">
        <v>19</v>
      </c>
      <c r="I227" s="240"/>
      <c r="J227" s="237"/>
      <c r="K227" s="237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252</v>
      </c>
      <c r="AU227" s="245" t="s">
        <v>81</v>
      </c>
      <c r="AV227" s="13" t="s">
        <v>79</v>
      </c>
      <c r="AW227" s="13" t="s">
        <v>33</v>
      </c>
      <c r="AX227" s="13" t="s">
        <v>72</v>
      </c>
      <c r="AY227" s="245" t="s">
        <v>234</v>
      </c>
    </row>
    <row r="228" s="14" customFormat="1">
      <c r="A228" s="14"/>
      <c r="B228" s="246"/>
      <c r="C228" s="247"/>
      <c r="D228" s="229" t="s">
        <v>252</v>
      </c>
      <c r="E228" s="248" t="s">
        <v>19</v>
      </c>
      <c r="F228" s="249" t="s">
        <v>1484</v>
      </c>
      <c r="G228" s="247"/>
      <c r="H228" s="250">
        <v>30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252</v>
      </c>
      <c r="AU228" s="256" t="s">
        <v>81</v>
      </c>
      <c r="AV228" s="14" t="s">
        <v>81</v>
      </c>
      <c r="AW228" s="14" t="s">
        <v>33</v>
      </c>
      <c r="AX228" s="14" t="s">
        <v>79</v>
      </c>
      <c r="AY228" s="256" t="s">
        <v>234</v>
      </c>
    </row>
    <row r="229" s="2" customFormat="1" ht="16.5" customHeight="1">
      <c r="A229" s="40"/>
      <c r="B229" s="41"/>
      <c r="C229" s="268" t="s">
        <v>629</v>
      </c>
      <c r="D229" s="268" t="s">
        <v>295</v>
      </c>
      <c r="E229" s="269" t="s">
        <v>741</v>
      </c>
      <c r="F229" s="270" t="s">
        <v>742</v>
      </c>
      <c r="G229" s="271" t="s">
        <v>743</v>
      </c>
      <c r="H229" s="272">
        <v>1642.5</v>
      </c>
      <c r="I229" s="273"/>
      <c r="J229" s="274">
        <f>ROUND(I229*H229,2)</f>
        <v>0</v>
      </c>
      <c r="K229" s="270" t="s">
        <v>19</v>
      </c>
      <c r="L229" s="275"/>
      <c r="M229" s="276" t="s">
        <v>19</v>
      </c>
      <c r="N229" s="277" t="s">
        <v>43</v>
      </c>
      <c r="O229" s="86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294</v>
      </c>
      <c r="AT229" s="227" t="s">
        <v>295</v>
      </c>
      <c r="AU229" s="227" t="s">
        <v>81</v>
      </c>
      <c r="AY229" s="19" t="s">
        <v>234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93</v>
      </c>
      <c r="BM229" s="227" t="s">
        <v>790</v>
      </c>
    </row>
    <row r="230" s="2" customFormat="1">
      <c r="A230" s="40"/>
      <c r="B230" s="41"/>
      <c r="C230" s="42"/>
      <c r="D230" s="229" t="s">
        <v>243</v>
      </c>
      <c r="E230" s="42"/>
      <c r="F230" s="230" t="s">
        <v>742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243</v>
      </c>
      <c r="AU230" s="19" t="s">
        <v>81</v>
      </c>
    </row>
    <row r="231" s="13" customFormat="1">
      <c r="A231" s="13"/>
      <c r="B231" s="236"/>
      <c r="C231" s="237"/>
      <c r="D231" s="229" t="s">
        <v>252</v>
      </c>
      <c r="E231" s="238" t="s">
        <v>19</v>
      </c>
      <c r="F231" s="239" t="s">
        <v>745</v>
      </c>
      <c r="G231" s="237"/>
      <c r="H231" s="238" t="s">
        <v>19</v>
      </c>
      <c r="I231" s="240"/>
      <c r="J231" s="237"/>
      <c r="K231" s="237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252</v>
      </c>
      <c r="AU231" s="245" t="s">
        <v>81</v>
      </c>
      <c r="AV231" s="13" t="s">
        <v>79</v>
      </c>
      <c r="AW231" s="13" t="s">
        <v>33</v>
      </c>
      <c r="AX231" s="13" t="s">
        <v>72</v>
      </c>
      <c r="AY231" s="245" t="s">
        <v>234</v>
      </c>
    </row>
    <row r="232" s="14" customFormat="1">
      <c r="A232" s="14"/>
      <c r="B232" s="246"/>
      <c r="C232" s="247"/>
      <c r="D232" s="229" t="s">
        <v>252</v>
      </c>
      <c r="E232" s="248" t="s">
        <v>19</v>
      </c>
      <c r="F232" s="249" t="s">
        <v>1485</v>
      </c>
      <c r="G232" s="247"/>
      <c r="H232" s="250">
        <v>1642.5</v>
      </c>
      <c r="I232" s="251"/>
      <c r="J232" s="247"/>
      <c r="K232" s="247"/>
      <c r="L232" s="252"/>
      <c r="M232" s="282"/>
      <c r="N232" s="283"/>
      <c r="O232" s="283"/>
      <c r="P232" s="283"/>
      <c r="Q232" s="283"/>
      <c r="R232" s="283"/>
      <c r="S232" s="283"/>
      <c r="T232" s="28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252</v>
      </c>
      <c r="AU232" s="256" t="s">
        <v>81</v>
      </c>
      <c r="AV232" s="14" t="s">
        <v>81</v>
      </c>
      <c r="AW232" s="14" t="s">
        <v>33</v>
      </c>
      <c r="AX232" s="14" t="s">
        <v>79</v>
      </c>
      <c r="AY232" s="256" t="s">
        <v>234</v>
      </c>
    </row>
    <row r="233" s="2" customFormat="1" ht="6.96" customHeight="1">
      <c r="A233" s="40"/>
      <c r="B233" s="61"/>
      <c r="C233" s="62"/>
      <c r="D233" s="62"/>
      <c r="E233" s="62"/>
      <c r="F233" s="62"/>
      <c r="G233" s="62"/>
      <c r="H233" s="62"/>
      <c r="I233" s="62"/>
      <c r="J233" s="62"/>
      <c r="K233" s="62"/>
      <c r="L233" s="46"/>
      <c r="M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</sheetData>
  <sheetProtection sheet="1" autoFilter="0" formatColumns="0" formatRows="0" objects="1" scenarios="1" spinCount="100000" saltValue="x0a0Mi649vOQMwU331pUNNvFp7xRxr/6ENAVw426qL0i4atouV7Px0BYH1WO74zZPb7dvadSD0YvrmpmURGfLg==" hashValue="ndz7dDKHSaBoqKWF3NVzhyjRQkFljDDtajturgF2Q3KNcGiOy99ijkVrMtePL3RkzHMSCKc6dhNzLYlYkmoyPA==" algorithmName="SHA-512" password="CA9F"/>
  <autoFilter ref="C99:K23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5" r:id="rId1" display="https://podminky.urs.cz/item/CS_URS_2024_01/183205111"/>
    <hyperlink ref="F108" r:id="rId2" display="https://podminky.urs.cz/item/CS_URS_2024_01/183101113"/>
    <hyperlink ref="F111" r:id="rId3" display="https://podminky.urs.cz/item/CS_URS_2024_01/184102111"/>
    <hyperlink ref="F114" r:id="rId4" display="https://podminky.urs.cz/item/CS_URS_2024_01/185802114"/>
    <hyperlink ref="F122" r:id="rId5" display="https://podminky.urs.cz/item/CS_URS_2024_01/184911421"/>
    <hyperlink ref="F134" r:id="rId6" display="https://podminky.urs.cz/item/CS_URS_2024_01/119005131"/>
    <hyperlink ref="F143" r:id="rId7" display="https://podminky.urs.cz/item/CS_URS_2024_01/183205111"/>
    <hyperlink ref="F146" r:id="rId8" display="https://podminky.urs.cz/item/CS_URS_2024_01/183111113"/>
    <hyperlink ref="F151" r:id="rId9" display="https://podminky.urs.cz/item/CS_URS_2024_01/183211322"/>
    <hyperlink ref="F154" r:id="rId10" display="https://podminky.urs.cz/item/CS_URS_2024_01/183111113"/>
    <hyperlink ref="F157" r:id="rId11" display="https://podminky.urs.cz/item/CS_URS_2024_01/183211313"/>
    <hyperlink ref="F160" r:id="rId12" display="https://podminky.urs.cz/item/CS_URS_2024_01/184911421"/>
    <hyperlink ref="F175" r:id="rId13" display="https://podminky.urs.cz/item/CS_URS_2024_01/998231311"/>
    <hyperlink ref="F184" r:id="rId14" display="https://podminky.urs.cz/item/CS_URS_2023_02/185804514"/>
    <hyperlink ref="F189" r:id="rId15" display="https://podminky.urs.cz/item/CS_URS_2023_02/184911421.1"/>
    <hyperlink ref="F198" r:id="rId16" display="https://podminky.urs.cz/item/CS_URS_2024_01/185804312"/>
    <hyperlink ref="F208" r:id="rId17" display="https://podminky.urs.cz/item/CS_URS_2024_01/184817114"/>
    <hyperlink ref="F213" r:id="rId18" display="https://podminky.urs.cz/item/CS_URS_2024_01/185804252"/>
    <hyperlink ref="F217" r:id="rId19" display="https://podminky.urs.cz/item/CS_URS_2024_01/185804511"/>
    <hyperlink ref="F222" r:id="rId20" display="https://podminky.urs.cz/item/CS_URS_2023_02/184911421.1"/>
    <hyperlink ref="F226" r:id="rId21" display="https://podminky.urs.cz/item/CS_URS_2024_01/1858043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1486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810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ROUND(J97,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ROUND((SUM(BE97:BE272)),  2)</f>
        <v>0</v>
      </c>
      <c r="G37" s="40"/>
      <c r="H37" s="40"/>
      <c r="I37" s="160">
        <v>0.20999999999999999</v>
      </c>
      <c r="J37" s="159">
        <f>ROUND(((SUM(BE97:BE272))*I37),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ROUND((SUM(BF97:BF272)),  2)</f>
        <v>0</v>
      </c>
      <c r="G38" s="40"/>
      <c r="H38" s="40"/>
      <c r="I38" s="160">
        <v>0.12</v>
      </c>
      <c r="J38" s="159">
        <f>ROUND(((SUM(BF97:BF272))*I38),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ROUND((SUM(BG97:BG272)),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ROUND((SUM(BH97:BH272)),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ROUND((SUM(BI97:BI272)),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SO.05 - Nakládání s dešťovými vodami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Petr Hošek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J99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812</v>
      </c>
      <c r="E70" s="186"/>
      <c r="F70" s="186"/>
      <c r="G70" s="186"/>
      <c r="H70" s="186"/>
      <c r="I70" s="186"/>
      <c r="J70" s="187">
        <f>J163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813</v>
      </c>
      <c r="E71" s="186"/>
      <c r="F71" s="186"/>
      <c r="G71" s="186"/>
      <c r="H71" s="186"/>
      <c r="I71" s="186"/>
      <c r="J71" s="187">
        <f>J175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814</v>
      </c>
      <c r="E72" s="186"/>
      <c r="F72" s="186"/>
      <c r="G72" s="186"/>
      <c r="H72" s="186"/>
      <c r="I72" s="186"/>
      <c r="J72" s="187">
        <f>J197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218</v>
      </c>
      <c r="E73" s="186"/>
      <c r="F73" s="186"/>
      <c r="G73" s="186"/>
      <c r="H73" s="186"/>
      <c r="I73" s="186"/>
      <c r="J73" s="187">
        <f>J266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219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Envelopa - Revitalizace infrastruktury</v>
      </c>
      <c r="F83" s="34"/>
      <c r="G83" s="34"/>
      <c r="H83" s="34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203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204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205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3" t="s">
        <v>206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207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SO.05 - Nakládání s dešťovými vodami (5_I)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Olomouc</v>
      </c>
      <c r="G91" s="42"/>
      <c r="H91" s="42"/>
      <c r="I91" s="34" t="s">
        <v>23</v>
      </c>
      <c r="J91" s="74" t="str">
        <f>IF(J16="","",J16)</f>
        <v>15. 7. 2024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Univerzita Palackého Olomouc</v>
      </c>
      <c r="G93" s="42"/>
      <c r="H93" s="42"/>
      <c r="I93" s="34" t="s">
        <v>31</v>
      </c>
      <c r="J93" s="38" t="str">
        <f>E25</f>
        <v>Alfaprojekt Olomouc, a.s.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ing. Petr Hošek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9"/>
      <c r="B96" s="190"/>
      <c r="C96" s="191" t="s">
        <v>220</v>
      </c>
      <c r="D96" s="192" t="s">
        <v>57</v>
      </c>
      <c r="E96" s="192" t="s">
        <v>53</v>
      </c>
      <c r="F96" s="192" t="s">
        <v>54</v>
      </c>
      <c r="G96" s="192" t="s">
        <v>221</v>
      </c>
      <c r="H96" s="192" t="s">
        <v>222</v>
      </c>
      <c r="I96" s="192" t="s">
        <v>223</v>
      </c>
      <c r="J96" s="192" t="s">
        <v>213</v>
      </c>
      <c r="K96" s="193" t="s">
        <v>224</v>
      </c>
      <c r="L96" s="194"/>
      <c r="M96" s="94" t="s">
        <v>19</v>
      </c>
      <c r="N96" s="95" t="s">
        <v>42</v>
      </c>
      <c r="O96" s="95" t="s">
        <v>225</v>
      </c>
      <c r="P96" s="95" t="s">
        <v>226</v>
      </c>
      <c r="Q96" s="95" t="s">
        <v>227</v>
      </c>
      <c r="R96" s="95" t="s">
        <v>228</v>
      </c>
      <c r="S96" s="95" t="s">
        <v>229</v>
      </c>
      <c r="T96" s="96" t="s">
        <v>230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0"/>
      <c r="B97" s="41"/>
      <c r="C97" s="101" t="s">
        <v>231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</f>
        <v>0</v>
      </c>
      <c r="Q97" s="98"/>
      <c r="R97" s="197">
        <f>R98</f>
        <v>27.535532830000001</v>
      </c>
      <c r="S97" s="98"/>
      <c r="T97" s="198">
        <f>T98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214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232</v>
      </c>
      <c r="F98" s="203" t="s">
        <v>815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P99+P163+P175+P197+P266</f>
        <v>0</v>
      </c>
      <c r="Q98" s="208"/>
      <c r="R98" s="209">
        <f>R99+R163+R175+R197+R266</f>
        <v>27.535532830000001</v>
      </c>
      <c r="S98" s="208"/>
      <c r="T98" s="210">
        <f>T99+T163+T175+T197+T266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72</v>
      </c>
      <c r="AY98" s="211" t="s">
        <v>234</v>
      </c>
      <c r="BK98" s="213">
        <f>BK99+BK163+BK175+BK197+BK266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79</v>
      </c>
      <c r="F99" s="214" t="s">
        <v>235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SUM(P100:P162)</f>
        <v>0</v>
      </c>
      <c r="Q99" s="208"/>
      <c r="R99" s="209">
        <f>SUM(R100:R162)</f>
        <v>0.0053760000000000006</v>
      </c>
      <c r="S99" s="208"/>
      <c r="T99" s="210">
        <f>SUM(T100:T162)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79</v>
      </c>
      <c r="AY99" s="211" t="s">
        <v>234</v>
      </c>
      <c r="BK99" s="213">
        <f>SUM(BK100:BK162)</f>
        <v>0</v>
      </c>
    </row>
    <row r="100" s="2" customFormat="1" ht="24.15" customHeight="1">
      <c r="A100" s="40"/>
      <c r="B100" s="41"/>
      <c r="C100" s="216" t="s">
        <v>79</v>
      </c>
      <c r="D100" s="216" t="s">
        <v>236</v>
      </c>
      <c r="E100" s="217" t="s">
        <v>1080</v>
      </c>
      <c r="F100" s="218" t="s">
        <v>1081</v>
      </c>
      <c r="G100" s="219" t="s">
        <v>274</v>
      </c>
      <c r="H100" s="220">
        <v>3.2000000000000002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93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1487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1083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1084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14" customFormat="1">
      <c r="A103" s="14"/>
      <c r="B103" s="246"/>
      <c r="C103" s="247"/>
      <c r="D103" s="229" t="s">
        <v>252</v>
      </c>
      <c r="E103" s="248" t="s">
        <v>19</v>
      </c>
      <c r="F103" s="249" t="s">
        <v>1488</v>
      </c>
      <c r="G103" s="247"/>
      <c r="H103" s="250">
        <v>3.2000000000000002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252</v>
      </c>
      <c r="AU103" s="256" t="s">
        <v>81</v>
      </c>
      <c r="AV103" s="14" t="s">
        <v>81</v>
      </c>
      <c r="AW103" s="14" t="s">
        <v>33</v>
      </c>
      <c r="AX103" s="14" t="s">
        <v>79</v>
      </c>
      <c r="AY103" s="256" t="s">
        <v>234</v>
      </c>
    </row>
    <row r="104" s="2" customFormat="1" ht="16.5" customHeight="1">
      <c r="A104" s="40"/>
      <c r="B104" s="41"/>
      <c r="C104" s="216" t="s">
        <v>81</v>
      </c>
      <c r="D104" s="216" t="s">
        <v>236</v>
      </c>
      <c r="E104" s="217" t="s">
        <v>816</v>
      </c>
      <c r="F104" s="218" t="s">
        <v>817</v>
      </c>
      <c r="G104" s="219" t="s">
        <v>274</v>
      </c>
      <c r="H104" s="220">
        <v>25</v>
      </c>
      <c r="I104" s="221"/>
      <c r="J104" s="222">
        <f>ROUND(I104*H104,2)</f>
        <v>0</v>
      </c>
      <c r="K104" s="218" t="s">
        <v>240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93</v>
      </c>
      <c r="AT104" s="227" t="s">
        <v>236</v>
      </c>
      <c r="AU104" s="227" t="s">
        <v>81</v>
      </c>
      <c r="AY104" s="19" t="s">
        <v>234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93</v>
      </c>
      <c r="BM104" s="227" t="s">
        <v>1489</v>
      </c>
    </row>
    <row r="105" s="2" customFormat="1">
      <c r="A105" s="40"/>
      <c r="B105" s="41"/>
      <c r="C105" s="42"/>
      <c r="D105" s="229" t="s">
        <v>243</v>
      </c>
      <c r="E105" s="42"/>
      <c r="F105" s="230" t="s">
        <v>819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243</v>
      </c>
      <c r="AU105" s="19" t="s">
        <v>81</v>
      </c>
    </row>
    <row r="106" s="2" customFormat="1">
      <c r="A106" s="40"/>
      <c r="B106" s="41"/>
      <c r="C106" s="42"/>
      <c r="D106" s="234" t="s">
        <v>244</v>
      </c>
      <c r="E106" s="42"/>
      <c r="F106" s="235" t="s">
        <v>820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244</v>
      </c>
      <c r="AU106" s="19" t="s">
        <v>81</v>
      </c>
    </row>
    <row r="107" s="13" customFormat="1">
      <c r="A107" s="13"/>
      <c r="B107" s="236"/>
      <c r="C107" s="237"/>
      <c r="D107" s="229" t="s">
        <v>252</v>
      </c>
      <c r="E107" s="238" t="s">
        <v>19</v>
      </c>
      <c r="F107" s="239" t="s">
        <v>821</v>
      </c>
      <c r="G107" s="237"/>
      <c r="H107" s="238" t="s">
        <v>19</v>
      </c>
      <c r="I107" s="240"/>
      <c r="J107" s="237"/>
      <c r="K107" s="237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252</v>
      </c>
      <c r="AU107" s="245" t="s">
        <v>81</v>
      </c>
      <c r="AV107" s="13" t="s">
        <v>79</v>
      </c>
      <c r="AW107" s="13" t="s">
        <v>33</v>
      </c>
      <c r="AX107" s="13" t="s">
        <v>72</v>
      </c>
      <c r="AY107" s="245" t="s">
        <v>234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1490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81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1491</v>
      </c>
      <c r="G109" s="247"/>
      <c r="H109" s="250">
        <v>25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81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21.75" customHeight="1">
      <c r="A110" s="40"/>
      <c r="B110" s="41"/>
      <c r="C110" s="216" t="s">
        <v>88</v>
      </c>
      <c r="D110" s="216" t="s">
        <v>236</v>
      </c>
      <c r="E110" s="217" t="s">
        <v>826</v>
      </c>
      <c r="F110" s="218" t="s">
        <v>827</v>
      </c>
      <c r="G110" s="219" t="s">
        <v>274</v>
      </c>
      <c r="H110" s="220">
        <v>60.353999999999999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93</v>
      </c>
      <c r="AT110" s="227" t="s">
        <v>236</v>
      </c>
      <c r="AU110" s="227" t="s">
        <v>81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93</v>
      </c>
      <c r="BM110" s="227" t="s">
        <v>1492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829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81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830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831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1090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1493</v>
      </c>
      <c r="G115" s="247"/>
      <c r="H115" s="250">
        <v>26.754000000000001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81</v>
      </c>
      <c r="AV115" s="14" t="s">
        <v>81</v>
      </c>
      <c r="AW115" s="14" t="s">
        <v>33</v>
      </c>
      <c r="AX115" s="14" t="s">
        <v>72</v>
      </c>
      <c r="AY115" s="256" t="s">
        <v>234</v>
      </c>
    </row>
    <row r="116" s="13" customFormat="1">
      <c r="A116" s="13"/>
      <c r="B116" s="236"/>
      <c r="C116" s="237"/>
      <c r="D116" s="229" t="s">
        <v>252</v>
      </c>
      <c r="E116" s="238" t="s">
        <v>19</v>
      </c>
      <c r="F116" s="239" t="s">
        <v>832</v>
      </c>
      <c r="G116" s="237"/>
      <c r="H116" s="238" t="s">
        <v>19</v>
      </c>
      <c r="I116" s="240"/>
      <c r="J116" s="237"/>
      <c r="K116" s="237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252</v>
      </c>
      <c r="AU116" s="245" t="s">
        <v>81</v>
      </c>
      <c r="AV116" s="13" t="s">
        <v>79</v>
      </c>
      <c r="AW116" s="13" t="s">
        <v>33</v>
      </c>
      <c r="AX116" s="13" t="s">
        <v>72</v>
      </c>
      <c r="AY116" s="245" t="s">
        <v>234</v>
      </c>
    </row>
    <row r="117" s="14" customFormat="1">
      <c r="A117" s="14"/>
      <c r="B117" s="246"/>
      <c r="C117" s="247"/>
      <c r="D117" s="229" t="s">
        <v>252</v>
      </c>
      <c r="E117" s="248" t="s">
        <v>19</v>
      </c>
      <c r="F117" s="249" t="s">
        <v>1494</v>
      </c>
      <c r="G117" s="247"/>
      <c r="H117" s="250">
        <v>33.600000000000001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252</v>
      </c>
      <c r="AU117" s="256" t="s">
        <v>81</v>
      </c>
      <c r="AV117" s="14" t="s">
        <v>81</v>
      </c>
      <c r="AW117" s="14" t="s">
        <v>33</v>
      </c>
      <c r="AX117" s="14" t="s">
        <v>72</v>
      </c>
      <c r="AY117" s="256" t="s">
        <v>234</v>
      </c>
    </row>
    <row r="118" s="15" customFormat="1">
      <c r="A118" s="15"/>
      <c r="B118" s="257"/>
      <c r="C118" s="258"/>
      <c r="D118" s="229" t="s">
        <v>252</v>
      </c>
      <c r="E118" s="259" t="s">
        <v>19</v>
      </c>
      <c r="F118" s="260" t="s">
        <v>256</v>
      </c>
      <c r="G118" s="258"/>
      <c r="H118" s="261">
        <v>60.353999999999999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252</v>
      </c>
      <c r="AU118" s="267" t="s">
        <v>81</v>
      </c>
      <c r="AV118" s="15" t="s">
        <v>93</v>
      </c>
      <c r="AW118" s="15" t="s">
        <v>33</v>
      </c>
      <c r="AX118" s="15" t="s">
        <v>79</v>
      </c>
      <c r="AY118" s="267" t="s">
        <v>234</v>
      </c>
    </row>
    <row r="119" s="2" customFormat="1" ht="16.5" customHeight="1">
      <c r="A119" s="40"/>
      <c r="B119" s="41"/>
      <c r="C119" s="216" t="s">
        <v>93</v>
      </c>
      <c r="D119" s="216" t="s">
        <v>236</v>
      </c>
      <c r="E119" s="217" t="s">
        <v>1093</v>
      </c>
      <c r="F119" s="218" t="s">
        <v>1094</v>
      </c>
      <c r="G119" s="219" t="s">
        <v>248</v>
      </c>
      <c r="H119" s="220">
        <v>6.4000000000000004</v>
      </c>
      <c r="I119" s="221"/>
      <c r="J119" s="222">
        <f>ROUND(I119*H119,2)</f>
        <v>0</v>
      </c>
      <c r="K119" s="218" t="s">
        <v>240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0.00084000000000000003</v>
      </c>
      <c r="R119" s="225">
        <f>Q119*H119</f>
        <v>0.0053760000000000006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93</v>
      </c>
      <c r="AT119" s="227" t="s">
        <v>236</v>
      </c>
      <c r="AU119" s="227" t="s">
        <v>81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93</v>
      </c>
      <c r="BM119" s="227" t="s">
        <v>1495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1096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81</v>
      </c>
    </row>
    <row r="121" s="2" customFormat="1">
      <c r="A121" s="40"/>
      <c r="B121" s="41"/>
      <c r="C121" s="42"/>
      <c r="D121" s="234" t="s">
        <v>244</v>
      </c>
      <c r="E121" s="42"/>
      <c r="F121" s="235" t="s">
        <v>1097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244</v>
      </c>
      <c r="AU121" s="19" t="s">
        <v>81</v>
      </c>
    </row>
    <row r="122" s="13" customFormat="1">
      <c r="A122" s="13"/>
      <c r="B122" s="236"/>
      <c r="C122" s="237"/>
      <c r="D122" s="229" t="s">
        <v>252</v>
      </c>
      <c r="E122" s="238" t="s">
        <v>19</v>
      </c>
      <c r="F122" s="239" t="s">
        <v>1496</v>
      </c>
      <c r="G122" s="237"/>
      <c r="H122" s="238" t="s">
        <v>19</v>
      </c>
      <c r="I122" s="240"/>
      <c r="J122" s="237"/>
      <c r="K122" s="237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252</v>
      </c>
      <c r="AU122" s="245" t="s">
        <v>81</v>
      </c>
      <c r="AV122" s="13" t="s">
        <v>79</v>
      </c>
      <c r="AW122" s="13" t="s">
        <v>33</v>
      </c>
      <c r="AX122" s="13" t="s">
        <v>72</v>
      </c>
      <c r="AY122" s="245" t="s">
        <v>234</v>
      </c>
    </row>
    <row r="123" s="14" customFormat="1">
      <c r="A123" s="14"/>
      <c r="B123" s="246"/>
      <c r="C123" s="247"/>
      <c r="D123" s="229" t="s">
        <v>252</v>
      </c>
      <c r="E123" s="248" t="s">
        <v>19</v>
      </c>
      <c r="F123" s="249" t="s">
        <v>1497</v>
      </c>
      <c r="G123" s="247"/>
      <c r="H123" s="250">
        <v>6.4000000000000004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252</v>
      </c>
      <c r="AU123" s="256" t="s">
        <v>81</v>
      </c>
      <c r="AV123" s="14" t="s">
        <v>81</v>
      </c>
      <c r="AW123" s="14" t="s">
        <v>33</v>
      </c>
      <c r="AX123" s="14" t="s">
        <v>79</v>
      </c>
      <c r="AY123" s="256" t="s">
        <v>234</v>
      </c>
    </row>
    <row r="124" s="2" customFormat="1" ht="16.5" customHeight="1">
      <c r="A124" s="40"/>
      <c r="B124" s="41"/>
      <c r="C124" s="216" t="s">
        <v>271</v>
      </c>
      <c r="D124" s="216" t="s">
        <v>236</v>
      </c>
      <c r="E124" s="217" t="s">
        <v>1100</v>
      </c>
      <c r="F124" s="218" t="s">
        <v>1101</v>
      </c>
      <c r="G124" s="219" t="s">
        <v>248</v>
      </c>
      <c r="H124" s="220">
        <v>6.4000000000000004</v>
      </c>
      <c r="I124" s="221"/>
      <c r="J124" s="222">
        <f>ROUND(I124*H124,2)</f>
        <v>0</v>
      </c>
      <c r="K124" s="218" t="s">
        <v>240</v>
      </c>
      <c r="L124" s="46"/>
      <c r="M124" s="223" t="s">
        <v>19</v>
      </c>
      <c r="N124" s="224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93</v>
      </c>
      <c r="AT124" s="227" t="s">
        <v>236</v>
      </c>
      <c r="AU124" s="227" t="s">
        <v>81</v>
      </c>
      <c r="AY124" s="19" t="s">
        <v>234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93</v>
      </c>
      <c r="BM124" s="227" t="s">
        <v>1498</v>
      </c>
    </row>
    <row r="125" s="2" customFormat="1">
      <c r="A125" s="40"/>
      <c r="B125" s="41"/>
      <c r="C125" s="42"/>
      <c r="D125" s="229" t="s">
        <v>243</v>
      </c>
      <c r="E125" s="42"/>
      <c r="F125" s="230" t="s">
        <v>1103</v>
      </c>
      <c r="G125" s="42"/>
      <c r="H125" s="42"/>
      <c r="I125" s="231"/>
      <c r="J125" s="42"/>
      <c r="K125" s="42"/>
      <c r="L125" s="46"/>
      <c r="M125" s="232"/>
      <c r="N125" s="23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243</v>
      </c>
      <c r="AU125" s="19" t="s">
        <v>81</v>
      </c>
    </row>
    <row r="126" s="2" customFormat="1">
      <c r="A126" s="40"/>
      <c r="B126" s="41"/>
      <c r="C126" s="42"/>
      <c r="D126" s="234" t="s">
        <v>244</v>
      </c>
      <c r="E126" s="42"/>
      <c r="F126" s="235" t="s">
        <v>1104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244</v>
      </c>
      <c r="AU126" s="19" t="s">
        <v>81</v>
      </c>
    </row>
    <row r="127" s="2" customFormat="1" ht="21.75" customHeight="1">
      <c r="A127" s="40"/>
      <c r="B127" s="41"/>
      <c r="C127" s="216" t="s">
        <v>280</v>
      </c>
      <c r="D127" s="216" t="s">
        <v>236</v>
      </c>
      <c r="E127" s="217" t="s">
        <v>348</v>
      </c>
      <c r="F127" s="218" t="s">
        <v>349</v>
      </c>
      <c r="G127" s="219" t="s">
        <v>274</v>
      </c>
      <c r="H127" s="220">
        <v>66.399000000000001</v>
      </c>
      <c r="I127" s="221"/>
      <c r="J127" s="222">
        <f>ROUND(I127*H127,2)</f>
        <v>0</v>
      </c>
      <c r="K127" s="218" t="s">
        <v>240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93</v>
      </c>
      <c r="AT127" s="227" t="s">
        <v>236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1499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351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>
      <c r="A129" s="40"/>
      <c r="B129" s="41"/>
      <c r="C129" s="42"/>
      <c r="D129" s="234" t="s">
        <v>244</v>
      </c>
      <c r="E129" s="42"/>
      <c r="F129" s="235" t="s">
        <v>352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244</v>
      </c>
      <c r="AU129" s="19" t="s">
        <v>81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849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850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81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1488</v>
      </c>
      <c r="G132" s="247"/>
      <c r="H132" s="250">
        <v>3.2000000000000002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81</v>
      </c>
      <c r="AV132" s="14" t="s">
        <v>81</v>
      </c>
      <c r="AW132" s="14" t="s">
        <v>33</v>
      </c>
      <c r="AX132" s="14" t="s">
        <v>72</v>
      </c>
      <c r="AY132" s="256" t="s">
        <v>234</v>
      </c>
    </row>
    <row r="133" s="14" customFormat="1">
      <c r="A133" s="14"/>
      <c r="B133" s="246"/>
      <c r="C133" s="247"/>
      <c r="D133" s="229" t="s">
        <v>252</v>
      </c>
      <c r="E133" s="248" t="s">
        <v>19</v>
      </c>
      <c r="F133" s="249" t="s">
        <v>1491</v>
      </c>
      <c r="G133" s="247"/>
      <c r="H133" s="250">
        <v>25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252</v>
      </c>
      <c r="AU133" s="256" t="s">
        <v>81</v>
      </c>
      <c r="AV133" s="14" t="s">
        <v>81</v>
      </c>
      <c r="AW133" s="14" t="s">
        <v>33</v>
      </c>
      <c r="AX133" s="14" t="s">
        <v>72</v>
      </c>
      <c r="AY133" s="256" t="s">
        <v>234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851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81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1493</v>
      </c>
      <c r="G135" s="247"/>
      <c r="H135" s="250">
        <v>26.754000000000001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72</v>
      </c>
      <c r="AY135" s="256" t="s">
        <v>234</v>
      </c>
    </row>
    <row r="136" s="14" customFormat="1">
      <c r="A136" s="14"/>
      <c r="B136" s="246"/>
      <c r="C136" s="247"/>
      <c r="D136" s="229" t="s">
        <v>252</v>
      </c>
      <c r="E136" s="248" t="s">
        <v>19</v>
      </c>
      <c r="F136" s="249" t="s">
        <v>1494</v>
      </c>
      <c r="G136" s="247"/>
      <c r="H136" s="250">
        <v>33.600000000000001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81</v>
      </c>
      <c r="AV136" s="14" t="s">
        <v>81</v>
      </c>
      <c r="AW136" s="14" t="s">
        <v>33</v>
      </c>
      <c r="AX136" s="14" t="s">
        <v>72</v>
      </c>
      <c r="AY136" s="256" t="s">
        <v>234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852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81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1500</v>
      </c>
      <c r="G138" s="247"/>
      <c r="H138" s="250">
        <v>-22.155000000000001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72</v>
      </c>
      <c r="AY138" s="256" t="s">
        <v>234</v>
      </c>
    </row>
    <row r="139" s="15" customFormat="1">
      <c r="A139" s="15"/>
      <c r="B139" s="257"/>
      <c r="C139" s="258"/>
      <c r="D139" s="229" t="s">
        <v>252</v>
      </c>
      <c r="E139" s="259" t="s">
        <v>19</v>
      </c>
      <c r="F139" s="260" t="s">
        <v>256</v>
      </c>
      <c r="G139" s="258"/>
      <c r="H139" s="261">
        <v>66.399000000000001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252</v>
      </c>
      <c r="AU139" s="267" t="s">
        <v>81</v>
      </c>
      <c r="AV139" s="15" t="s">
        <v>93</v>
      </c>
      <c r="AW139" s="15" t="s">
        <v>33</v>
      </c>
      <c r="AX139" s="15" t="s">
        <v>79</v>
      </c>
      <c r="AY139" s="267" t="s">
        <v>234</v>
      </c>
    </row>
    <row r="140" s="2" customFormat="1" ht="24.15" customHeight="1">
      <c r="A140" s="40"/>
      <c r="B140" s="41"/>
      <c r="C140" s="216" t="s">
        <v>288</v>
      </c>
      <c r="D140" s="216" t="s">
        <v>236</v>
      </c>
      <c r="E140" s="217" t="s">
        <v>854</v>
      </c>
      <c r="F140" s="218" t="s">
        <v>855</v>
      </c>
      <c r="G140" s="219" t="s">
        <v>274</v>
      </c>
      <c r="H140" s="220">
        <v>331.995</v>
      </c>
      <c r="I140" s="221"/>
      <c r="J140" s="222">
        <f>ROUND(I140*H140,2)</f>
        <v>0</v>
      </c>
      <c r="K140" s="218" t="s">
        <v>240</v>
      </c>
      <c r="L140" s="46"/>
      <c r="M140" s="223" t="s">
        <v>19</v>
      </c>
      <c r="N140" s="224" t="s">
        <v>43</v>
      </c>
      <c r="O140" s="86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93</v>
      </c>
      <c r="AT140" s="227" t="s">
        <v>236</v>
      </c>
      <c r="AU140" s="227" t="s">
        <v>81</v>
      </c>
      <c r="AY140" s="19" t="s">
        <v>234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93</v>
      </c>
      <c r="BM140" s="227" t="s">
        <v>1501</v>
      </c>
    </row>
    <row r="141" s="2" customFormat="1">
      <c r="A141" s="40"/>
      <c r="B141" s="41"/>
      <c r="C141" s="42"/>
      <c r="D141" s="229" t="s">
        <v>243</v>
      </c>
      <c r="E141" s="42"/>
      <c r="F141" s="230" t="s">
        <v>857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243</v>
      </c>
      <c r="AU141" s="19" t="s">
        <v>81</v>
      </c>
    </row>
    <row r="142" s="2" customFormat="1">
      <c r="A142" s="40"/>
      <c r="B142" s="41"/>
      <c r="C142" s="42"/>
      <c r="D142" s="234" t="s">
        <v>244</v>
      </c>
      <c r="E142" s="42"/>
      <c r="F142" s="235" t="s">
        <v>858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244</v>
      </c>
      <c r="AU142" s="19" t="s">
        <v>81</v>
      </c>
    </row>
    <row r="143" s="14" customFormat="1">
      <c r="A143" s="14"/>
      <c r="B143" s="246"/>
      <c r="C143" s="247"/>
      <c r="D143" s="229" t="s">
        <v>252</v>
      </c>
      <c r="E143" s="247"/>
      <c r="F143" s="249" t="s">
        <v>1502</v>
      </c>
      <c r="G143" s="247"/>
      <c r="H143" s="250">
        <v>331.995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81</v>
      </c>
      <c r="AV143" s="14" t="s">
        <v>81</v>
      </c>
      <c r="AW143" s="14" t="s">
        <v>4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294</v>
      </c>
      <c r="D144" s="216" t="s">
        <v>236</v>
      </c>
      <c r="E144" s="217" t="s">
        <v>340</v>
      </c>
      <c r="F144" s="218" t="s">
        <v>341</v>
      </c>
      <c r="G144" s="219" t="s">
        <v>274</v>
      </c>
      <c r="H144" s="220">
        <v>66.399000000000001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1503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343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344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81</v>
      </c>
    </row>
    <row r="147" s="2" customFormat="1" ht="16.5" customHeight="1">
      <c r="A147" s="40"/>
      <c r="B147" s="41"/>
      <c r="C147" s="216" t="s">
        <v>301</v>
      </c>
      <c r="D147" s="216" t="s">
        <v>236</v>
      </c>
      <c r="E147" s="217" t="s">
        <v>362</v>
      </c>
      <c r="F147" s="218" t="s">
        <v>363</v>
      </c>
      <c r="G147" s="219" t="s">
        <v>364</v>
      </c>
      <c r="H147" s="220">
        <v>119.518</v>
      </c>
      <c r="I147" s="221"/>
      <c r="J147" s="222">
        <f>ROUND(I147*H147,2)</f>
        <v>0</v>
      </c>
      <c r="K147" s="218" t="s">
        <v>240</v>
      </c>
      <c r="L147" s="46"/>
      <c r="M147" s="223" t="s">
        <v>19</v>
      </c>
      <c r="N147" s="224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93</v>
      </c>
      <c r="AT147" s="227" t="s">
        <v>236</v>
      </c>
      <c r="AU147" s="227" t="s">
        <v>81</v>
      </c>
      <c r="AY147" s="19" t="s">
        <v>234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93</v>
      </c>
      <c r="BM147" s="227" t="s">
        <v>1504</v>
      </c>
    </row>
    <row r="148" s="2" customFormat="1">
      <c r="A148" s="40"/>
      <c r="B148" s="41"/>
      <c r="C148" s="42"/>
      <c r="D148" s="229" t="s">
        <v>243</v>
      </c>
      <c r="E148" s="42"/>
      <c r="F148" s="230" t="s">
        <v>366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243</v>
      </c>
      <c r="AU148" s="19" t="s">
        <v>81</v>
      </c>
    </row>
    <row r="149" s="2" customFormat="1">
      <c r="A149" s="40"/>
      <c r="B149" s="41"/>
      <c r="C149" s="42"/>
      <c r="D149" s="234" t="s">
        <v>244</v>
      </c>
      <c r="E149" s="42"/>
      <c r="F149" s="235" t="s">
        <v>367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244</v>
      </c>
      <c r="AU149" s="19" t="s">
        <v>81</v>
      </c>
    </row>
    <row r="150" s="14" customFormat="1">
      <c r="A150" s="14"/>
      <c r="B150" s="246"/>
      <c r="C150" s="247"/>
      <c r="D150" s="229" t="s">
        <v>252</v>
      </c>
      <c r="E150" s="247"/>
      <c r="F150" s="249" t="s">
        <v>1505</v>
      </c>
      <c r="G150" s="247"/>
      <c r="H150" s="250">
        <v>119.518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252</v>
      </c>
      <c r="AU150" s="256" t="s">
        <v>81</v>
      </c>
      <c r="AV150" s="14" t="s">
        <v>81</v>
      </c>
      <c r="AW150" s="14" t="s">
        <v>4</v>
      </c>
      <c r="AX150" s="14" t="s">
        <v>79</v>
      </c>
      <c r="AY150" s="256" t="s">
        <v>234</v>
      </c>
    </row>
    <row r="151" s="2" customFormat="1" ht="16.5" customHeight="1">
      <c r="A151" s="40"/>
      <c r="B151" s="41"/>
      <c r="C151" s="216" t="s">
        <v>308</v>
      </c>
      <c r="D151" s="216" t="s">
        <v>236</v>
      </c>
      <c r="E151" s="217" t="s">
        <v>863</v>
      </c>
      <c r="F151" s="218" t="s">
        <v>864</v>
      </c>
      <c r="G151" s="219" t="s">
        <v>274</v>
      </c>
      <c r="H151" s="220">
        <v>22.155000000000001</v>
      </c>
      <c r="I151" s="221"/>
      <c r="J151" s="222">
        <f>ROUND(I151*H151,2)</f>
        <v>0</v>
      </c>
      <c r="K151" s="218" t="s">
        <v>240</v>
      </c>
      <c r="L151" s="46"/>
      <c r="M151" s="223" t="s">
        <v>19</v>
      </c>
      <c r="N151" s="224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93</v>
      </c>
      <c r="AT151" s="227" t="s">
        <v>236</v>
      </c>
      <c r="AU151" s="227" t="s">
        <v>81</v>
      </c>
      <c r="AY151" s="19" t="s">
        <v>234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93</v>
      </c>
      <c r="BM151" s="227" t="s">
        <v>1506</v>
      </c>
    </row>
    <row r="152" s="2" customFormat="1">
      <c r="A152" s="40"/>
      <c r="B152" s="41"/>
      <c r="C152" s="42"/>
      <c r="D152" s="229" t="s">
        <v>243</v>
      </c>
      <c r="E152" s="42"/>
      <c r="F152" s="230" t="s">
        <v>866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243</v>
      </c>
      <c r="AU152" s="19" t="s">
        <v>81</v>
      </c>
    </row>
    <row r="153" s="2" customFormat="1">
      <c r="A153" s="40"/>
      <c r="B153" s="41"/>
      <c r="C153" s="42"/>
      <c r="D153" s="234" t="s">
        <v>244</v>
      </c>
      <c r="E153" s="42"/>
      <c r="F153" s="235" t="s">
        <v>867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244</v>
      </c>
      <c r="AU153" s="19" t="s">
        <v>81</v>
      </c>
    </row>
    <row r="154" s="13" customFormat="1">
      <c r="A154" s="13"/>
      <c r="B154" s="236"/>
      <c r="C154" s="237"/>
      <c r="D154" s="229" t="s">
        <v>252</v>
      </c>
      <c r="E154" s="238" t="s">
        <v>19</v>
      </c>
      <c r="F154" s="239" t="s">
        <v>868</v>
      </c>
      <c r="G154" s="237"/>
      <c r="H154" s="238" t="s">
        <v>19</v>
      </c>
      <c r="I154" s="240"/>
      <c r="J154" s="237"/>
      <c r="K154" s="237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252</v>
      </c>
      <c r="AU154" s="245" t="s">
        <v>81</v>
      </c>
      <c r="AV154" s="13" t="s">
        <v>79</v>
      </c>
      <c r="AW154" s="13" t="s">
        <v>33</v>
      </c>
      <c r="AX154" s="13" t="s">
        <v>72</v>
      </c>
      <c r="AY154" s="245" t="s">
        <v>234</v>
      </c>
    </row>
    <row r="155" s="14" customFormat="1">
      <c r="A155" s="14"/>
      <c r="B155" s="246"/>
      <c r="C155" s="247"/>
      <c r="D155" s="229" t="s">
        <v>252</v>
      </c>
      <c r="E155" s="248" t="s">
        <v>19</v>
      </c>
      <c r="F155" s="249" t="s">
        <v>1491</v>
      </c>
      <c r="G155" s="247"/>
      <c r="H155" s="250">
        <v>25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252</v>
      </c>
      <c r="AU155" s="256" t="s">
        <v>81</v>
      </c>
      <c r="AV155" s="14" t="s">
        <v>81</v>
      </c>
      <c r="AW155" s="14" t="s">
        <v>33</v>
      </c>
      <c r="AX155" s="14" t="s">
        <v>72</v>
      </c>
      <c r="AY155" s="256" t="s">
        <v>234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1507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1508</v>
      </c>
      <c r="G157" s="247"/>
      <c r="H157" s="250">
        <v>-0.84499999999999997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72</v>
      </c>
      <c r="AY157" s="256" t="s">
        <v>234</v>
      </c>
    </row>
    <row r="158" s="13" customFormat="1">
      <c r="A158" s="13"/>
      <c r="B158" s="236"/>
      <c r="C158" s="237"/>
      <c r="D158" s="229" t="s">
        <v>252</v>
      </c>
      <c r="E158" s="238" t="s">
        <v>19</v>
      </c>
      <c r="F158" s="239" t="s">
        <v>1130</v>
      </c>
      <c r="G158" s="237"/>
      <c r="H158" s="238" t="s">
        <v>19</v>
      </c>
      <c r="I158" s="240"/>
      <c r="J158" s="237"/>
      <c r="K158" s="237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252</v>
      </c>
      <c r="AU158" s="245" t="s">
        <v>81</v>
      </c>
      <c r="AV158" s="13" t="s">
        <v>79</v>
      </c>
      <c r="AW158" s="13" t="s">
        <v>33</v>
      </c>
      <c r="AX158" s="13" t="s">
        <v>72</v>
      </c>
      <c r="AY158" s="245" t="s">
        <v>234</v>
      </c>
    </row>
    <row r="159" s="14" customFormat="1">
      <c r="A159" s="14"/>
      <c r="B159" s="246"/>
      <c r="C159" s="247"/>
      <c r="D159" s="229" t="s">
        <v>252</v>
      </c>
      <c r="E159" s="248" t="s">
        <v>19</v>
      </c>
      <c r="F159" s="249" t="s">
        <v>1131</v>
      </c>
      <c r="G159" s="247"/>
      <c r="H159" s="250">
        <v>-2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81</v>
      </c>
      <c r="AV159" s="14" t="s">
        <v>81</v>
      </c>
      <c r="AW159" s="14" t="s">
        <v>33</v>
      </c>
      <c r="AX159" s="14" t="s">
        <v>72</v>
      </c>
      <c r="AY159" s="256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1132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81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4" customFormat="1">
      <c r="A161" s="14"/>
      <c r="B161" s="246"/>
      <c r="C161" s="247"/>
      <c r="D161" s="229" t="s">
        <v>252</v>
      </c>
      <c r="E161" s="248" t="s">
        <v>19</v>
      </c>
      <c r="F161" s="249" t="s">
        <v>1133</v>
      </c>
      <c r="G161" s="247"/>
      <c r="H161" s="250">
        <v>0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252</v>
      </c>
      <c r="AU161" s="256" t="s">
        <v>81</v>
      </c>
      <c r="AV161" s="14" t="s">
        <v>81</v>
      </c>
      <c r="AW161" s="14" t="s">
        <v>33</v>
      </c>
      <c r="AX161" s="14" t="s">
        <v>72</v>
      </c>
      <c r="AY161" s="256" t="s">
        <v>234</v>
      </c>
    </row>
    <row r="162" s="15" customFormat="1">
      <c r="A162" s="15"/>
      <c r="B162" s="257"/>
      <c r="C162" s="258"/>
      <c r="D162" s="229" t="s">
        <v>252</v>
      </c>
      <c r="E162" s="259" t="s">
        <v>19</v>
      </c>
      <c r="F162" s="260" t="s">
        <v>256</v>
      </c>
      <c r="G162" s="258"/>
      <c r="H162" s="261">
        <v>22.155000000000001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252</v>
      </c>
      <c r="AU162" s="267" t="s">
        <v>81</v>
      </c>
      <c r="AV162" s="15" t="s">
        <v>93</v>
      </c>
      <c r="AW162" s="15" t="s">
        <v>33</v>
      </c>
      <c r="AX162" s="15" t="s">
        <v>79</v>
      </c>
      <c r="AY162" s="267" t="s">
        <v>234</v>
      </c>
    </row>
    <row r="163" s="12" customFormat="1" ht="22.8" customHeight="1">
      <c r="A163" s="12"/>
      <c r="B163" s="200"/>
      <c r="C163" s="201"/>
      <c r="D163" s="202" t="s">
        <v>71</v>
      </c>
      <c r="E163" s="214" t="s">
        <v>81</v>
      </c>
      <c r="F163" s="214" t="s">
        <v>876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SUM(P164:P174)</f>
        <v>0</v>
      </c>
      <c r="Q163" s="208"/>
      <c r="R163" s="209">
        <f>SUM(R164:R174)</f>
        <v>19.231800200000002</v>
      </c>
      <c r="S163" s="208"/>
      <c r="T163" s="210">
        <f>SUM(T164:T174)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79</v>
      </c>
      <c r="AT163" s="212" t="s">
        <v>71</v>
      </c>
      <c r="AU163" s="212" t="s">
        <v>79</v>
      </c>
      <c r="AY163" s="211" t="s">
        <v>234</v>
      </c>
      <c r="BK163" s="213">
        <f>SUM(BK164:BK174)</f>
        <v>0</v>
      </c>
    </row>
    <row r="164" s="2" customFormat="1" ht="24.15" customHeight="1">
      <c r="A164" s="40"/>
      <c r="B164" s="41"/>
      <c r="C164" s="216" t="s">
        <v>315</v>
      </c>
      <c r="D164" s="216" t="s">
        <v>236</v>
      </c>
      <c r="E164" s="217" t="s">
        <v>883</v>
      </c>
      <c r="F164" s="218" t="s">
        <v>884</v>
      </c>
      <c r="G164" s="219" t="s">
        <v>879</v>
      </c>
      <c r="H164" s="220">
        <v>70</v>
      </c>
      <c r="I164" s="221"/>
      <c r="J164" s="222">
        <f>ROUND(I164*H164,2)</f>
        <v>0</v>
      </c>
      <c r="K164" s="218" t="s">
        <v>240</v>
      </c>
      <c r="L164" s="46"/>
      <c r="M164" s="223" t="s">
        <v>19</v>
      </c>
      <c r="N164" s="224" t="s">
        <v>43</v>
      </c>
      <c r="O164" s="86"/>
      <c r="P164" s="225">
        <f>O164*H164</f>
        <v>0</v>
      </c>
      <c r="Q164" s="225">
        <v>0.27411000000000002</v>
      </c>
      <c r="R164" s="225">
        <f>Q164*H164</f>
        <v>19.187700000000003</v>
      </c>
      <c r="S164" s="225">
        <v>0</v>
      </c>
      <c r="T164" s="22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93</v>
      </c>
      <c r="AT164" s="227" t="s">
        <v>236</v>
      </c>
      <c r="AU164" s="227" t="s">
        <v>81</v>
      </c>
      <c r="AY164" s="19" t="s">
        <v>234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93</v>
      </c>
      <c r="BM164" s="227" t="s">
        <v>1509</v>
      </c>
    </row>
    <row r="165" s="2" customFormat="1">
      <c r="A165" s="40"/>
      <c r="B165" s="41"/>
      <c r="C165" s="42"/>
      <c r="D165" s="229" t="s">
        <v>243</v>
      </c>
      <c r="E165" s="42"/>
      <c r="F165" s="230" t="s">
        <v>886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243</v>
      </c>
      <c r="AU165" s="19" t="s">
        <v>81</v>
      </c>
    </row>
    <row r="166" s="2" customFormat="1">
      <c r="A166" s="40"/>
      <c r="B166" s="41"/>
      <c r="C166" s="42"/>
      <c r="D166" s="234" t="s">
        <v>244</v>
      </c>
      <c r="E166" s="42"/>
      <c r="F166" s="235" t="s">
        <v>887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244</v>
      </c>
      <c r="AU166" s="19" t="s">
        <v>81</v>
      </c>
    </row>
    <row r="167" s="2" customFormat="1" ht="16.5" customHeight="1">
      <c r="A167" s="40"/>
      <c r="B167" s="41"/>
      <c r="C167" s="216" t="s">
        <v>8</v>
      </c>
      <c r="D167" s="216" t="s">
        <v>236</v>
      </c>
      <c r="E167" s="217" t="s">
        <v>889</v>
      </c>
      <c r="F167" s="218" t="s">
        <v>890</v>
      </c>
      <c r="G167" s="219" t="s">
        <v>248</v>
      </c>
      <c r="H167" s="220">
        <v>130.90000000000001</v>
      </c>
      <c r="I167" s="221"/>
      <c r="J167" s="222">
        <f>ROUND(I167*H167,2)</f>
        <v>0</v>
      </c>
      <c r="K167" s="218" t="s">
        <v>240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0.00010000000000000001</v>
      </c>
      <c r="R167" s="225">
        <f>Q167*H167</f>
        <v>0.013090000000000001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81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1510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892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81</v>
      </c>
    </row>
    <row r="169" s="2" customFormat="1">
      <c r="A169" s="40"/>
      <c r="B169" s="41"/>
      <c r="C169" s="42"/>
      <c r="D169" s="234" t="s">
        <v>244</v>
      </c>
      <c r="E169" s="42"/>
      <c r="F169" s="235" t="s">
        <v>893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244</v>
      </c>
      <c r="AU169" s="19" t="s">
        <v>81</v>
      </c>
    </row>
    <row r="170" s="13" customFormat="1">
      <c r="A170" s="13"/>
      <c r="B170" s="236"/>
      <c r="C170" s="237"/>
      <c r="D170" s="229" t="s">
        <v>252</v>
      </c>
      <c r="E170" s="238" t="s">
        <v>19</v>
      </c>
      <c r="F170" s="239" t="s">
        <v>897</v>
      </c>
      <c r="G170" s="237"/>
      <c r="H170" s="238" t="s">
        <v>19</v>
      </c>
      <c r="I170" s="240"/>
      <c r="J170" s="237"/>
      <c r="K170" s="237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252</v>
      </c>
      <c r="AU170" s="245" t="s">
        <v>81</v>
      </c>
      <c r="AV170" s="13" t="s">
        <v>79</v>
      </c>
      <c r="AW170" s="13" t="s">
        <v>33</v>
      </c>
      <c r="AX170" s="13" t="s">
        <v>72</v>
      </c>
      <c r="AY170" s="245" t="s">
        <v>234</v>
      </c>
    </row>
    <row r="171" s="14" customFormat="1">
      <c r="A171" s="14"/>
      <c r="B171" s="246"/>
      <c r="C171" s="247"/>
      <c r="D171" s="229" t="s">
        <v>252</v>
      </c>
      <c r="E171" s="248" t="s">
        <v>19</v>
      </c>
      <c r="F171" s="249" t="s">
        <v>1511</v>
      </c>
      <c r="G171" s="247"/>
      <c r="H171" s="250">
        <v>130.90000000000001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252</v>
      </c>
      <c r="AU171" s="256" t="s">
        <v>81</v>
      </c>
      <c r="AV171" s="14" t="s">
        <v>81</v>
      </c>
      <c r="AW171" s="14" t="s">
        <v>33</v>
      </c>
      <c r="AX171" s="14" t="s">
        <v>79</v>
      </c>
      <c r="AY171" s="256" t="s">
        <v>234</v>
      </c>
    </row>
    <row r="172" s="2" customFormat="1" ht="16.5" customHeight="1">
      <c r="A172" s="40"/>
      <c r="B172" s="41"/>
      <c r="C172" s="268" t="s">
        <v>331</v>
      </c>
      <c r="D172" s="268" t="s">
        <v>295</v>
      </c>
      <c r="E172" s="269" t="s">
        <v>899</v>
      </c>
      <c r="F172" s="270" t="s">
        <v>900</v>
      </c>
      <c r="G172" s="271" t="s">
        <v>248</v>
      </c>
      <c r="H172" s="272">
        <v>155.05099999999999</v>
      </c>
      <c r="I172" s="273"/>
      <c r="J172" s="274">
        <f>ROUND(I172*H172,2)</f>
        <v>0</v>
      </c>
      <c r="K172" s="270" t="s">
        <v>240</v>
      </c>
      <c r="L172" s="275"/>
      <c r="M172" s="276" t="s">
        <v>19</v>
      </c>
      <c r="N172" s="277" t="s">
        <v>43</v>
      </c>
      <c r="O172" s="86"/>
      <c r="P172" s="225">
        <f>O172*H172</f>
        <v>0</v>
      </c>
      <c r="Q172" s="225">
        <v>0.00020000000000000001</v>
      </c>
      <c r="R172" s="225">
        <f>Q172*H172</f>
        <v>0.031010199999999998</v>
      </c>
      <c r="S172" s="225">
        <v>0</v>
      </c>
      <c r="T172" s="22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294</v>
      </c>
      <c r="AT172" s="227" t="s">
        <v>295</v>
      </c>
      <c r="AU172" s="227" t="s">
        <v>81</v>
      </c>
      <c r="AY172" s="19" t="s">
        <v>234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93</v>
      </c>
      <c r="BM172" s="227" t="s">
        <v>1512</v>
      </c>
    </row>
    <row r="173" s="2" customFormat="1">
      <c r="A173" s="40"/>
      <c r="B173" s="41"/>
      <c r="C173" s="42"/>
      <c r="D173" s="229" t="s">
        <v>243</v>
      </c>
      <c r="E173" s="42"/>
      <c r="F173" s="230" t="s">
        <v>900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243</v>
      </c>
      <c r="AU173" s="19" t="s">
        <v>81</v>
      </c>
    </row>
    <row r="174" s="14" customFormat="1">
      <c r="A174" s="14"/>
      <c r="B174" s="246"/>
      <c r="C174" s="247"/>
      <c r="D174" s="229" t="s">
        <v>252</v>
      </c>
      <c r="E174" s="247"/>
      <c r="F174" s="249" t="s">
        <v>1513</v>
      </c>
      <c r="G174" s="247"/>
      <c r="H174" s="250">
        <v>155.05099999999999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81</v>
      </c>
      <c r="AV174" s="14" t="s">
        <v>81</v>
      </c>
      <c r="AW174" s="14" t="s">
        <v>4</v>
      </c>
      <c r="AX174" s="14" t="s">
        <v>79</v>
      </c>
      <c r="AY174" s="256" t="s">
        <v>234</v>
      </c>
    </row>
    <row r="175" s="12" customFormat="1" ht="22.8" customHeight="1">
      <c r="A175" s="12"/>
      <c r="B175" s="200"/>
      <c r="C175" s="201"/>
      <c r="D175" s="202" t="s">
        <v>71</v>
      </c>
      <c r="E175" s="214" t="s">
        <v>93</v>
      </c>
      <c r="F175" s="214" t="s">
        <v>911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SUM(P176:P196)</f>
        <v>0</v>
      </c>
      <c r="Q175" s="208"/>
      <c r="R175" s="209">
        <f>SUM(R176:R196)</f>
        <v>0.60067999999999988</v>
      </c>
      <c r="S175" s="208"/>
      <c r="T175" s="210">
        <f>SUM(T176:T196)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79</v>
      </c>
      <c r="AT175" s="212" t="s">
        <v>71</v>
      </c>
      <c r="AU175" s="212" t="s">
        <v>79</v>
      </c>
      <c r="AY175" s="211" t="s">
        <v>234</v>
      </c>
      <c r="BK175" s="213">
        <f>SUM(BK176:BK196)</f>
        <v>0</v>
      </c>
    </row>
    <row r="176" s="2" customFormat="1" ht="16.5" customHeight="1">
      <c r="A176" s="40"/>
      <c r="B176" s="41"/>
      <c r="C176" s="216" t="s">
        <v>339</v>
      </c>
      <c r="D176" s="216" t="s">
        <v>236</v>
      </c>
      <c r="E176" s="217" t="s">
        <v>912</v>
      </c>
      <c r="F176" s="218" t="s">
        <v>913</v>
      </c>
      <c r="G176" s="219" t="s">
        <v>274</v>
      </c>
      <c r="H176" s="220">
        <v>40.740000000000002</v>
      </c>
      <c r="I176" s="221"/>
      <c r="J176" s="222">
        <f>ROUND(I176*H176,2)</f>
        <v>0</v>
      </c>
      <c r="K176" s="218" t="s">
        <v>240</v>
      </c>
      <c r="L176" s="46"/>
      <c r="M176" s="223" t="s">
        <v>19</v>
      </c>
      <c r="N176" s="224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93</v>
      </c>
      <c r="AT176" s="227" t="s">
        <v>236</v>
      </c>
      <c r="AU176" s="227" t="s">
        <v>81</v>
      </c>
      <c r="AY176" s="19" t="s">
        <v>234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93</v>
      </c>
      <c r="BM176" s="227" t="s">
        <v>1514</v>
      </c>
    </row>
    <row r="177" s="2" customFormat="1">
      <c r="A177" s="40"/>
      <c r="B177" s="41"/>
      <c r="C177" s="42"/>
      <c r="D177" s="229" t="s">
        <v>243</v>
      </c>
      <c r="E177" s="42"/>
      <c r="F177" s="230" t="s">
        <v>915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243</v>
      </c>
      <c r="AU177" s="19" t="s">
        <v>81</v>
      </c>
    </row>
    <row r="178" s="2" customFormat="1">
      <c r="A178" s="40"/>
      <c r="B178" s="41"/>
      <c r="C178" s="42"/>
      <c r="D178" s="234" t="s">
        <v>244</v>
      </c>
      <c r="E178" s="42"/>
      <c r="F178" s="235" t="s">
        <v>916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244</v>
      </c>
      <c r="AU178" s="19" t="s">
        <v>81</v>
      </c>
    </row>
    <row r="179" s="13" customFormat="1">
      <c r="A179" s="13"/>
      <c r="B179" s="236"/>
      <c r="C179" s="237"/>
      <c r="D179" s="229" t="s">
        <v>252</v>
      </c>
      <c r="E179" s="238" t="s">
        <v>19</v>
      </c>
      <c r="F179" s="239" t="s">
        <v>917</v>
      </c>
      <c r="G179" s="237"/>
      <c r="H179" s="238" t="s">
        <v>19</v>
      </c>
      <c r="I179" s="240"/>
      <c r="J179" s="237"/>
      <c r="K179" s="237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252</v>
      </c>
      <c r="AU179" s="245" t="s">
        <v>81</v>
      </c>
      <c r="AV179" s="13" t="s">
        <v>79</v>
      </c>
      <c r="AW179" s="13" t="s">
        <v>33</v>
      </c>
      <c r="AX179" s="13" t="s">
        <v>72</v>
      </c>
      <c r="AY179" s="245" t="s">
        <v>234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1090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81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1515</v>
      </c>
      <c r="G181" s="247"/>
      <c r="H181" s="250">
        <v>17.640000000000001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81</v>
      </c>
      <c r="AV181" s="14" t="s">
        <v>81</v>
      </c>
      <c r="AW181" s="14" t="s">
        <v>33</v>
      </c>
      <c r="AX181" s="14" t="s">
        <v>72</v>
      </c>
      <c r="AY181" s="256" t="s">
        <v>234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832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81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1516</v>
      </c>
      <c r="G183" s="247"/>
      <c r="H183" s="250">
        <v>23.100000000000001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81</v>
      </c>
      <c r="AV183" s="14" t="s">
        <v>81</v>
      </c>
      <c r="AW183" s="14" t="s">
        <v>33</v>
      </c>
      <c r="AX183" s="14" t="s">
        <v>72</v>
      </c>
      <c r="AY183" s="256" t="s">
        <v>234</v>
      </c>
    </row>
    <row r="184" s="15" customFormat="1">
      <c r="A184" s="15"/>
      <c r="B184" s="257"/>
      <c r="C184" s="258"/>
      <c r="D184" s="229" t="s">
        <v>252</v>
      </c>
      <c r="E184" s="259" t="s">
        <v>19</v>
      </c>
      <c r="F184" s="260" t="s">
        <v>256</v>
      </c>
      <c r="G184" s="258"/>
      <c r="H184" s="261">
        <v>40.740000000000002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252</v>
      </c>
      <c r="AU184" s="267" t="s">
        <v>81</v>
      </c>
      <c r="AV184" s="15" t="s">
        <v>93</v>
      </c>
      <c r="AW184" s="15" t="s">
        <v>33</v>
      </c>
      <c r="AX184" s="15" t="s">
        <v>79</v>
      </c>
      <c r="AY184" s="267" t="s">
        <v>234</v>
      </c>
    </row>
    <row r="185" s="2" customFormat="1" ht="16.5" customHeight="1">
      <c r="A185" s="40"/>
      <c r="B185" s="41"/>
      <c r="C185" s="216" t="s">
        <v>347</v>
      </c>
      <c r="D185" s="216" t="s">
        <v>236</v>
      </c>
      <c r="E185" s="217" t="s">
        <v>1156</v>
      </c>
      <c r="F185" s="218" t="s">
        <v>1157</v>
      </c>
      <c r="G185" s="219" t="s">
        <v>382</v>
      </c>
      <c r="H185" s="220">
        <v>3</v>
      </c>
      <c r="I185" s="221"/>
      <c r="J185" s="222">
        <f>ROUND(I185*H185,2)</f>
        <v>0</v>
      </c>
      <c r="K185" s="218" t="s">
        <v>240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0.087419999999999998</v>
      </c>
      <c r="R185" s="225">
        <f>Q185*H185</f>
        <v>0.26225999999999999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93</v>
      </c>
      <c r="AT185" s="227" t="s">
        <v>236</v>
      </c>
      <c r="AU185" s="227" t="s">
        <v>81</v>
      </c>
      <c r="AY185" s="19" t="s">
        <v>234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93</v>
      </c>
      <c r="BM185" s="227" t="s">
        <v>1517</v>
      </c>
    </row>
    <row r="186" s="2" customFormat="1">
      <c r="A186" s="40"/>
      <c r="B186" s="41"/>
      <c r="C186" s="42"/>
      <c r="D186" s="229" t="s">
        <v>243</v>
      </c>
      <c r="E186" s="42"/>
      <c r="F186" s="230" t="s">
        <v>1159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243</v>
      </c>
      <c r="AU186" s="19" t="s">
        <v>81</v>
      </c>
    </row>
    <row r="187" s="2" customFormat="1">
      <c r="A187" s="40"/>
      <c r="B187" s="41"/>
      <c r="C187" s="42"/>
      <c r="D187" s="234" t="s">
        <v>244</v>
      </c>
      <c r="E187" s="42"/>
      <c r="F187" s="235" t="s">
        <v>1160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244</v>
      </c>
      <c r="AU187" s="19" t="s">
        <v>81</v>
      </c>
    </row>
    <row r="188" s="2" customFormat="1" ht="16.5" customHeight="1">
      <c r="A188" s="40"/>
      <c r="B188" s="41"/>
      <c r="C188" s="268" t="s">
        <v>354</v>
      </c>
      <c r="D188" s="268" t="s">
        <v>295</v>
      </c>
      <c r="E188" s="269" t="s">
        <v>1167</v>
      </c>
      <c r="F188" s="270" t="s">
        <v>1168</v>
      </c>
      <c r="G188" s="271" t="s">
        <v>382</v>
      </c>
      <c r="H188" s="272">
        <v>1</v>
      </c>
      <c r="I188" s="273"/>
      <c r="J188" s="274">
        <f>ROUND(I188*H188,2)</f>
        <v>0</v>
      </c>
      <c r="K188" s="270" t="s">
        <v>240</v>
      </c>
      <c r="L188" s="275"/>
      <c r="M188" s="276" t="s">
        <v>19</v>
      </c>
      <c r="N188" s="277" t="s">
        <v>43</v>
      </c>
      <c r="O188" s="86"/>
      <c r="P188" s="225">
        <f>O188*H188</f>
        <v>0</v>
      </c>
      <c r="Q188" s="225">
        <v>0.068000000000000005</v>
      </c>
      <c r="R188" s="225">
        <f>Q188*H188</f>
        <v>0.068000000000000005</v>
      </c>
      <c r="S188" s="225">
        <v>0</v>
      </c>
      <c r="T188" s="22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7" t="s">
        <v>294</v>
      </c>
      <c r="AT188" s="227" t="s">
        <v>295</v>
      </c>
      <c r="AU188" s="227" t="s">
        <v>81</v>
      </c>
      <c r="AY188" s="19" t="s">
        <v>234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19" t="s">
        <v>79</v>
      </c>
      <c r="BK188" s="228">
        <f>ROUND(I188*H188,2)</f>
        <v>0</v>
      </c>
      <c r="BL188" s="19" t="s">
        <v>93</v>
      </c>
      <c r="BM188" s="227" t="s">
        <v>1518</v>
      </c>
    </row>
    <row r="189" s="2" customFormat="1">
      <c r="A189" s="40"/>
      <c r="B189" s="41"/>
      <c r="C189" s="42"/>
      <c r="D189" s="229" t="s">
        <v>243</v>
      </c>
      <c r="E189" s="42"/>
      <c r="F189" s="230" t="s">
        <v>1168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243</v>
      </c>
      <c r="AU189" s="19" t="s">
        <v>81</v>
      </c>
    </row>
    <row r="190" s="2" customFormat="1" ht="16.5" customHeight="1">
      <c r="A190" s="40"/>
      <c r="B190" s="41"/>
      <c r="C190" s="268" t="s">
        <v>361</v>
      </c>
      <c r="D190" s="268" t="s">
        <v>295</v>
      </c>
      <c r="E190" s="269" t="s">
        <v>1164</v>
      </c>
      <c r="F190" s="270" t="s">
        <v>1165</v>
      </c>
      <c r="G190" s="271" t="s">
        <v>382</v>
      </c>
      <c r="H190" s="272">
        <v>2</v>
      </c>
      <c r="I190" s="273"/>
      <c r="J190" s="274">
        <f>ROUND(I190*H190,2)</f>
        <v>0</v>
      </c>
      <c r="K190" s="270" t="s">
        <v>240</v>
      </c>
      <c r="L190" s="275"/>
      <c r="M190" s="276" t="s">
        <v>19</v>
      </c>
      <c r="N190" s="277" t="s">
        <v>43</v>
      </c>
      <c r="O190" s="86"/>
      <c r="P190" s="225">
        <f>O190*H190</f>
        <v>0</v>
      </c>
      <c r="Q190" s="225">
        <v>0.050999999999999997</v>
      </c>
      <c r="R190" s="225">
        <f>Q190*H190</f>
        <v>0.10199999999999999</v>
      </c>
      <c r="S190" s="225">
        <v>0</v>
      </c>
      <c r="T190" s="226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7" t="s">
        <v>294</v>
      </c>
      <c r="AT190" s="227" t="s">
        <v>295</v>
      </c>
      <c r="AU190" s="227" t="s">
        <v>81</v>
      </c>
      <c r="AY190" s="19" t="s">
        <v>234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19" t="s">
        <v>79</v>
      </c>
      <c r="BK190" s="228">
        <f>ROUND(I190*H190,2)</f>
        <v>0</v>
      </c>
      <c r="BL190" s="19" t="s">
        <v>93</v>
      </c>
      <c r="BM190" s="227" t="s">
        <v>1519</v>
      </c>
    </row>
    <row r="191" s="2" customFormat="1">
      <c r="A191" s="40"/>
      <c r="B191" s="41"/>
      <c r="C191" s="42"/>
      <c r="D191" s="229" t="s">
        <v>243</v>
      </c>
      <c r="E191" s="42"/>
      <c r="F191" s="230" t="s">
        <v>1165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243</v>
      </c>
      <c r="AU191" s="19" t="s">
        <v>81</v>
      </c>
    </row>
    <row r="192" s="2" customFormat="1" ht="16.5" customHeight="1">
      <c r="A192" s="40"/>
      <c r="B192" s="41"/>
      <c r="C192" s="216" t="s">
        <v>370</v>
      </c>
      <c r="D192" s="216" t="s">
        <v>236</v>
      </c>
      <c r="E192" s="217" t="s">
        <v>1170</v>
      </c>
      <c r="F192" s="218" t="s">
        <v>1171</v>
      </c>
      <c r="G192" s="219" t="s">
        <v>382</v>
      </c>
      <c r="H192" s="220">
        <v>1</v>
      </c>
      <c r="I192" s="221"/>
      <c r="J192" s="222">
        <f>ROUND(I192*H192,2)</f>
        <v>0</v>
      </c>
      <c r="K192" s="218" t="s">
        <v>240</v>
      </c>
      <c r="L192" s="46"/>
      <c r="M192" s="223" t="s">
        <v>19</v>
      </c>
      <c r="N192" s="224" t="s">
        <v>43</v>
      </c>
      <c r="O192" s="86"/>
      <c r="P192" s="225">
        <f>O192*H192</f>
        <v>0</v>
      </c>
      <c r="Q192" s="225">
        <v>0.087419999999999998</v>
      </c>
      <c r="R192" s="225">
        <f>Q192*H192</f>
        <v>0.087419999999999998</v>
      </c>
      <c r="S192" s="225">
        <v>0</v>
      </c>
      <c r="T192" s="22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7" t="s">
        <v>93</v>
      </c>
      <c r="AT192" s="227" t="s">
        <v>236</v>
      </c>
      <c r="AU192" s="227" t="s">
        <v>81</v>
      </c>
      <c r="AY192" s="19" t="s">
        <v>234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19" t="s">
        <v>79</v>
      </c>
      <c r="BK192" s="228">
        <f>ROUND(I192*H192,2)</f>
        <v>0</v>
      </c>
      <c r="BL192" s="19" t="s">
        <v>93</v>
      </c>
      <c r="BM192" s="227" t="s">
        <v>1520</v>
      </c>
    </row>
    <row r="193" s="2" customFormat="1">
      <c r="A193" s="40"/>
      <c r="B193" s="41"/>
      <c r="C193" s="42"/>
      <c r="D193" s="229" t="s">
        <v>243</v>
      </c>
      <c r="E193" s="42"/>
      <c r="F193" s="230" t="s">
        <v>1173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243</v>
      </c>
      <c r="AU193" s="19" t="s">
        <v>81</v>
      </c>
    </row>
    <row r="194" s="2" customFormat="1">
      <c r="A194" s="40"/>
      <c r="B194" s="41"/>
      <c r="C194" s="42"/>
      <c r="D194" s="234" t="s">
        <v>244</v>
      </c>
      <c r="E194" s="42"/>
      <c r="F194" s="235" t="s">
        <v>1174</v>
      </c>
      <c r="G194" s="42"/>
      <c r="H194" s="42"/>
      <c r="I194" s="231"/>
      <c r="J194" s="42"/>
      <c r="K194" s="42"/>
      <c r="L194" s="46"/>
      <c r="M194" s="232"/>
      <c r="N194" s="23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244</v>
      </c>
      <c r="AU194" s="19" t="s">
        <v>81</v>
      </c>
    </row>
    <row r="195" s="2" customFormat="1" ht="16.5" customHeight="1">
      <c r="A195" s="40"/>
      <c r="B195" s="41"/>
      <c r="C195" s="268" t="s">
        <v>379</v>
      </c>
      <c r="D195" s="268" t="s">
        <v>295</v>
      </c>
      <c r="E195" s="269" t="s">
        <v>1175</v>
      </c>
      <c r="F195" s="270" t="s">
        <v>1176</v>
      </c>
      <c r="G195" s="271" t="s">
        <v>382</v>
      </c>
      <c r="H195" s="272">
        <v>1</v>
      </c>
      <c r="I195" s="273"/>
      <c r="J195" s="274">
        <f>ROUND(I195*H195,2)</f>
        <v>0</v>
      </c>
      <c r="K195" s="270" t="s">
        <v>240</v>
      </c>
      <c r="L195" s="275"/>
      <c r="M195" s="276" t="s">
        <v>19</v>
      </c>
      <c r="N195" s="277" t="s">
        <v>43</v>
      </c>
      <c r="O195" s="86"/>
      <c r="P195" s="225">
        <f>O195*H195</f>
        <v>0</v>
      </c>
      <c r="Q195" s="225">
        <v>0.081000000000000003</v>
      </c>
      <c r="R195" s="225">
        <f>Q195*H195</f>
        <v>0.081000000000000003</v>
      </c>
      <c r="S195" s="225">
        <v>0</v>
      </c>
      <c r="T195" s="22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294</v>
      </c>
      <c r="AT195" s="227" t="s">
        <v>295</v>
      </c>
      <c r="AU195" s="227" t="s">
        <v>81</v>
      </c>
      <c r="AY195" s="19" t="s">
        <v>234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93</v>
      </c>
      <c r="BM195" s="227" t="s">
        <v>1521</v>
      </c>
    </row>
    <row r="196" s="2" customFormat="1">
      <c r="A196" s="40"/>
      <c r="B196" s="41"/>
      <c r="C196" s="42"/>
      <c r="D196" s="229" t="s">
        <v>243</v>
      </c>
      <c r="E196" s="42"/>
      <c r="F196" s="230" t="s">
        <v>1176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243</v>
      </c>
      <c r="AU196" s="19" t="s">
        <v>81</v>
      </c>
    </row>
    <row r="197" s="12" customFormat="1" ht="22.8" customHeight="1">
      <c r="A197" s="12"/>
      <c r="B197" s="200"/>
      <c r="C197" s="201"/>
      <c r="D197" s="202" t="s">
        <v>71</v>
      </c>
      <c r="E197" s="214" t="s">
        <v>294</v>
      </c>
      <c r="F197" s="214" t="s">
        <v>920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SUM(P198:P265)</f>
        <v>0</v>
      </c>
      <c r="Q197" s="208"/>
      <c r="R197" s="209">
        <f>SUM(R198:R265)</f>
        <v>7.697676630000001</v>
      </c>
      <c r="S197" s="208"/>
      <c r="T197" s="210">
        <f>SUM(T198:T265)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79</v>
      </c>
      <c r="AT197" s="212" t="s">
        <v>71</v>
      </c>
      <c r="AU197" s="212" t="s">
        <v>79</v>
      </c>
      <c r="AY197" s="211" t="s">
        <v>234</v>
      </c>
      <c r="BK197" s="213">
        <f>SUM(BK198:BK265)</f>
        <v>0</v>
      </c>
    </row>
    <row r="198" s="2" customFormat="1" ht="16.5" customHeight="1">
      <c r="A198" s="40"/>
      <c r="B198" s="41"/>
      <c r="C198" s="216" t="s">
        <v>386</v>
      </c>
      <c r="D198" s="216" t="s">
        <v>236</v>
      </c>
      <c r="E198" s="217" t="s">
        <v>1178</v>
      </c>
      <c r="F198" s="218" t="s">
        <v>1179</v>
      </c>
      <c r="G198" s="219" t="s">
        <v>879</v>
      </c>
      <c r="H198" s="220">
        <v>7.5</v>
      </c>
      <c r="I198" s="221"/>
      <c r="J198" s="222">
        <f>ROUND(I198*H198,2)</f>
        <v>0</v>
      </c>
      <c r="K198" s="218" t="s">
        <v>240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1.0000000000000001E-05</v>
      </c>
      <c r="R198" s="225">
        <f>Q198*H198</f>
        <v>7.5000000000000007E-05</v>
      </c>
      <c r="S198" s="225">
        <v>0</v>
      </c>
      <c r="T198" s="22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93</v>
      </c>
      <c r="AT198" s="227" t="s">
        <v>236</v>
      </c>
      <c r="AU198" s="227" t="s">
        <v>81</v>
      </c>
      <c r="AY198" s="19" t="s">
        <v>234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93</v>
      </c>
      <c r="BM198" s="227" t="s">
        <v>1522</v>
      </c>
    </row>
    <row r="199" s="2" customFormat="1">
      <c r="A199" s="40"/>
      <c r="B199" s="41"/>
      <c r="C199" s="42"/>
      <c r="D199" s="229" t="s">
        <v>243</v>
      </c>
      <c r="E199" s="42"/>
      <c r="F199" s="230" t="s">
        <v>1181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243</v>
      </c>
      <c r="AU199" s="19" t="s">
        <v>81</v>
      </c>
    </row>
    <row r="200" s="2" customFormat="1">
      <c r="A200" s="40"/>
      <c r="B200" s="41"/>
      <c r="C200" s="42"/>
      <c r="D200" s="234" t="s">
        <v>244</v>
      </c>
      <c r="E200" s="42"/>
      <c r="F200" s="235" t="s">
        <v>1182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244</v>
      </c>
      <c r="AU200" s="19" t="s">
        <v>81</v>
      </c>
    </row>
    <row r="201" s="2" customFormat="1" ht="16.5" customHeight="1">
      <c r="A201" s="40"/>
      <c r="B201" s="41"/>
      <c r="C201" s="268" t="s">
        <v>7</v>
      </c>
      <c r="D201" s="268" t="s">
        <v>295</v>
      </c>
      <c r="E201" s="269" t="s">
        <v>1183</v>
      </c>
      <c r="F201" s="270" t="s">
        <v>1184</v>
      </c>
      <c r="G201" s="271" t="s">
        <v>879</v>
      </c>
      <c r="H201" s="272">
        <v>7.6130000000000004</v>
      </c>
      <c r="I201" s="273"/>
      <c r="J201" s="274">
        <f>ROUND(I201*H201,2)</f>
        <v>0</v>
      </c>
      <c r="K201" s="270" t="s">
        <v>240</v>
      </c>
      <c r="L201" s="275"/>
      <c r="M201" s="276" t="s">
        <v>19</v>
      </c>
      <c r="N201" s="277" t="s">
        <v>43</v>
      </c>
      <c r="O201" s="86"/>
      <c r="P201" s="225">
        <f>O201*H201</f>
        <v>0</v>
      </c>
      <c r="Q201" s="225">
        <v>0.0027000000000000001</v>
      </c>
      <c r="R201" s="225">
        <f>Q201*H201</f>
        <v>0.020555100000000003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294</v>
      </c>
      <c r="AT201" s="227" t="s">
        <v>295</v>
      </c>
      <c r="AU201" s="227" t="s">
        <v>81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1523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1184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81</v>
      </c>
    </row>
    <row r="203" s="14" customFormat="1">
      <c r="A203" s="14"/>
      <c r="B203" s="246"/>
      <c r="C203" s="247"/>
      <c r="D203" s="229" t="s">
        <v>252</v>
      </c>
      <c r="E203" s="247"/>
      <c r="F203" s="249" t="s">
        <v>1524</v>
      </c>
      <c r="G203" s="247"/>
      <c r="H203" s="250">
        <v>7.6130000000000004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81</v>
      </c>
      <c r="AV203" s="14" t="s">
        <v>81</v>
      </c>
      <c r="AW203" s="14" t="s">
        <v>4</v>
      </c>
      <c r="AX203" s="14" t="s">
        <v>79</v>
      </c>
      <c r="AY203" s="256" t="s">
        <v>234</v>
      </c>
    </row>
    <row r="204" s="2" customFormat="1" ht="16.5" customHeight="1">
      <c r="A204" s="40"/>
      <c r="B204" s="41"/>
      <c r="C204" s="216" t="s">
        <v>399</v>
      </c>
      <c r="D204" s="216" t="s">
        <v>236</v>
      </c>
      <c r="E204" s="217" t="s">
        <v>1187</v>
      </c>
      <c r="F204" s="218" t="s">
        <v>1188</v>
      </c>
      <c r="G204" s="219" t="s">
        <v>382</v>
      </c>
      <c r="H204" s="220">
        <v>4</v>
      </c>
      <c r="I204" s="221"/>
      <c r="J204" s="222">
        <f>ROUND(I204*H204,2)</f>
        <v>0</v>
      </c>
      <c r="K204" s="218" t="s">
        <v>240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8.0000000000000007E-05</v>
      </c>
      <c r="R204" s="225">
        <f>Q204*H204</f>
        <v>0.00032000000000000003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93</v>
      </c>
      <c r="AT204" s="227" t="s">
        <v>236</v>
      </c>
      <c r="AU204" s="227" t="s">
        <v>81</v>
      </c>
      <c r="AY204" s="19" t="s">
        <v>234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93</v>
      </c>
      <c r="BM204" s="227" t="s">
        <v>1525</v>
      </c>
    </row>
    <row r="205" s="2" customFormat="1">
      <c r="A205" s="40"/>
      <c r="B205" s="41"/>
      <c r="C205" s="42"/>
      <c r="D205" s="229" t="s">
        <v>243</v>
      </c>
      <c r="E205" s="42"/>
      <c r="F205" s="230" t="s">
        <v>1190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243</v>
      </c>
      <c r="AU205" s="19" t="s">
        <v>81</v>
      </c>
    </row>
    <row r="206" s="2" customFormat="1">
      <c r="A206" s="40"/>
      <c r="B206" s="41"/>
      <c r="C206" s="42"/>
      <c r="D206" s="234" t="s">
        <v>244</v>
      </c>
      <c r="E206" s="42"/>
      <c r="F206" s="235" t="s">
        <v>1191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244</v>
      </c>
      <c r="AU206" s="19" t="s">
        <v>81</v>
      </c>
    </row>
    <row r="207" s="2" customFormat="1" ht="16.5" customHeight="1">
      <c r="A207" s="40"/>
      <c r="B207" s="41"/>
      <c r="C207" s="268" t="s">
        <v>406</v>
      </c>
      <c r="D207" s="268" t="s">
        <v>295</v>
      </c>
      <c r="E207" s="269" t="s">
        <v>1192</v>
      </c>
      <c r="F207" s="270" t="s">
        <v>1193</v>
      </c>
      <c r="G207" s="271" t="s">
        <v>382</v>
      </c>
      <c r="H207" s="272">
        <v>4</v>
      </c>
      <c r="I207" s="273"/>
      <c r="J207" s="274">
        <f>ROUND(I207*H207,2)</f>
        <v>0</v>
      </c>
      <c r="K207" s="270" t="s">
        <v>240</v>
      </c>
      <c r="L207" s="275"/>
      <c r="M207" s="276" t="s">
        <v>19</v>
      </c>
      <c r="N207" s="277" t="s">
        <v>43</v>
      </c>
      <c r="O207" s="86"/>
      <c r="P207" s="225">
        <f>O207*H207</f>
        <v>0</v>
      </c>
      <c r="Q207" s="225">
        <v>0.00148</v>
      </c>
      <c r="R207" s="225">
        <f>Q207*H207</f>
        <v>0.0059199999999999999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294</v>
      </c>
      <c r="AT207" s="227" t="s">
        <v>295</v>
      </c>
      <c r="AU207" s="227" t="s">
        <v>81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1526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1193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81</v>
      </c>
    </row>
    <row r="209" s="2" customFormat="1" ht="16.5" customHeight="1">
      <c r="A209" s="40"/>
      <c r="B209" s="41"/>
      <c r="C209" s="216" t="s">
        <v>413</v>
      </c>
      <c r="D209" s="216" t="s">
        <v>236</v>
      </c>
      <c r="E209" s="217" t="s">
        <v>1195</v>
      </c>
      <c r="F209" s="218" t="s">
        <v>1196</v>
      </c>
      <c r="G209" s="219" t="s">
        <v>382</v>
      </c>
      <c r="H209" s="220">
        <v>4</v>
      </c>
      <c r="I209" s="221"/>
      <c r="J209" s="222">
        <f>ROUND(I209*H209,2)</f>
        <v>0</v>
      </c>
      <c r="K209" s="218" t="s">
        <v>240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8.0000000000000007E-05</v>
      </c>
      <c r="R209" s="225">
        <f>Q209*H209</f>
        <v>0.00032000000000000003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93</v>
      </c>
      <c r="AT209" s="227" t="s">
        <v>236</v>
      </c>
      <c r="AU209" s="227" t="s">
        <v>81</v>
      </c>
      <c r="AY209" s="19" t="s">
        <v>234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93</v>
      </c>
      <c r="BM209" s="227" t="s">
        <v>1527</v>
      </c>
    </row>
    <row r="210" s="2" customFormat="1">
      <c r="A210" s="40"/>
      <c r="B210" s="41"/>
      <c r="C210" s="42"/>
      <c r="D210" s="229" t="s">
        <v>243</v>
      </c>
      <c r="E210" s="42"/>
      <c r="F210" s="230" t="s">
        <v>1198</v>
      </c>
      <c r="G210" s="42"/>
      <c r="H210" s="42"/>
      <c r="I210" s="231"/>
      <c r="J210" s="42"/>
      <c r="K210" s="42"/>
      <c r="L210" s="46"/>
      <c r="M210" s="232"/>
      <c r="N210" s="23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243</v>
      </c>
      <c r="AU210" s="19" t="s">
        <v>81</v>
      </c>
    </row>
    <row r="211" s="2" customFormat="1">
      <c r="A211" s="40"/>
      <c r="B211" s="41"/>
      <c r="C211" s="42"/>
      <c r="D211" s="234" t="s">
        <v>244</v>
      </c>
      <c r="E211" s="42"/>
      <c r="F211" s="235" t="s">
        <v>1199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244</v>
      </c>
      <c r="AU211" s="19" t="s">
        <v>81</v>
      </c>
    </row>
    <row r="212" s="2" customFormat="1" ht="16.5" customHeight="1">
      <c r="A212" s="40"/>
      <c r="B212" s="41"/>
      <c r="C212" s="268" t="s">
        <v>420</v>
      </c>
      <c r="D212" s="268" t="s">
        <v>295</v>
      </c>
      <c r="E212" s="269" t="s">
        <v>1200</v>
      </c>
      <c r="F212" s="270" t="s">
        <v>1201</v>
      </c>
      <c r="G212" s="271" t="s">
        <v>382</v>
      </c>
      <c r="H212" s="272">
        <v>4</v>
      </c>
      <c r="I212" s="273"/>
      <c r="J212" s="274">
        <f>ROUND(I212*H212,2)</f>
        <v>0</v>
      </c>
      <c r="K212" s="270" t="s">
        <v>240</v>
      </c>
      <c r="L212" s="275"/>
      <c r="M212" s="276" t="s">
        <v>19</v>
      </c>
      <c r="N212" s="277" t="s">
        <v>43</v>
      </c>
      <c r="O212" s="86"/>
      <c r="P212" s="225">
        <f>O212*H212</f>
        <v>0</v>
      </c>
      <c r="Q212" s="225">
        <v>0.0028</v>
      </c>
      <c r="R212" s="225">
        <f>Q212*H212</f>
        <v>0.0112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294</v>
      </c>
      <c r="AT212" s="227" t="s">
        <v>295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1528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1201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 ht="16.5" customHeight="1">
      <c r="A214" s="40"/>
      <c r="B214" s="41"/>
      <c r="C214" s="216" t="s">
        <v>427</v>
      </c>
      <c r="D214" s="216" t="s">
        <v>236</v>
      </c>
      <c r="E214" s="217" t="s">
        <v>1211</v>
      </c>
      <c r="F214" s="218" t="s">
        <v>1212</v>
      </c>
      <c r="G214" s="219" t="s">
        <v>382</v>
      </c>
      <c r="H214" s="220">
        <v>1</v>
      </c>
      <c r="I214" s="221"/>
      <c r="J214" s="222">
        <f>ROUND(I214*H214,2)</f>
        <v>0</v>
      </c>
      <c r="K214" s="218" t="s">
        <v>240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0.00010000000000000001</v>
      </c>
      <c r="R214" s="225">
        <f>Q214*H214</f>
        <v>0.00010000000000000001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93</v>
      </c>
      <c r="AT214" s="227" t="s">
        <v>236</v>
      </c>
      <c r="AU214" s="227" t="s">
        <v>81</v>
      </c>
      <c r="AY214" s="19" t="s">
        <v>234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93</v>
      </c>
      <c r="BM214" s="227" t="s">
        <v>1529</v>
      </c>
    </row>
    <row r="215" s="2" customFormat="1">
      <c r="A215" s="40"/>
      <c r="B215" s="41"/>
      <c r="C215" s="42"/>
      <c r="D215" s="229" t="s">
        <v>243</v>
      </c>
      <c r="E215" s="42"/>
      <c r="F215" s="230" t="s">
        <v>1214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243</v>
      </c>
      <c r="AU215" s="19" t="s">
        <v>81</v>
      </c>
    </row>
    <row r="216" s="2" customFormat="1">
      <c r="A216" s="40"/>
      <c r="B216" s="41"/>
      <c r="C216" s="42"/>
      <c r="D216" s="234" t="s">
        <v>244</v>
      </c>
      <c r="E216" s="42"/>
      <c r="F216" s="235" t="s">
        <v>1215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244</v>
      </c>
      <c r="AU216" s="19" t="s">
        <v>81</v>
      </c>
    </row>
    <row r="217" s="2" customFormat="1" ht="16.5" customHeight="1">
      <c r="A217" s="40"/>
      <c r="B217" s="41"/>
      <c r="C217" s="268" t="s">
        <v>434</v>
      </c>
      <c r="D217" s="268" t="s">
        <v>295</v>
      </c>
      <c r="E217" s="269" t="s">
        <v>1216</v>
      </c>
      <c r="F217" s="270" t="s">
        <v>1217</v>
      </c>
      <c r="G217" s="271" t="s">
        <v>382</v>
      </c>
      <c r="H217" s="272">
        <v>1</v>
      </c>
      <c r="I217" s="273"/>
      <c r="J217" s="274">
        <f>ROUND(I217*H217,2)</f>
        <v>0</v>
      </c>
      <c r="K217" s="270" t="s">
        <v>240</v>
      </c>
      <c r="L217" s="275"/>
      <c r="M217" s="276" t="s">
        <v>19</v>
      </c>
      <c r="N217" s="277" t="s">
        <v>43</v>
      </c>
      <c r="O217" s="86"/>
      <c r="P217" s="225">
        <f>O217*H217</f>
        <v>0</v>
      </c>
      <c r="Q217" s="225">
        <v>0.00080000000000000004</v>
      </c>
      <c r="R217" s="225">
        <f>Q217*H217</f>
        <v>0.00080000000000000004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294</v>
      </c>
      <c r="AT217" s="227" t="s">
        <v>295</v>
      </c>
      <c r="AU217" s="227" t="s">
        <v>81</v>
      </c>
      <c r="AY217" s="19" t="s">
        <v>234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93</v>
      </c>
      <c r="BM217" s="227" t="s">
        <v>1530</v>
      </c>
    </row>
    <row r="218" s="2" customFormat="1">
      <c r="A218" s="40"/>
      <c r="B218" s="41"/>
      <c r="C218" s="42"/>
      <c r="D218" s="229" t="s">
        <v>243</v>
      </c>
      <c r="E218" s="42"/>
      <c r="F218" s="230" t="s">
        <v>1217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243</v>
      </c>
      <c r="AU218" s="19" t="s">
        <v>81</v>
      </c>
    </row>
    <row r="219" s="2" customFormat="1" ht="16.5" customHeight="1">
      <c r="A219" s="40"/>
      <c r="B219" s="41"/>
      <c r="C219" s="216" t="s">
        <v>440</v>
      </c>
      <c r="D219" s="216" t="s">
        <v>236</v>
      </c>
      <c r="E219" s="217" t="s">
        <v>1219</v>
      </c>
      <c r="F219" s="218" t="s">
        <v>1220</v>
      </c>
      <c r="G219" s="219" t="s">
        <v>382</v>
      </c>
      <c r="H219" s="220">
        <v>1</v>
      </c>
      <c r="I219" s="221"/>
      <c r="J219" s="222">
        <f>ROUND(I219*H219,2)</f>
        <v>0</v>
      </c>
      <c r="K219" s="218" t="s">
        <v>240</v>
      </c>
      <c r="L219" s="46"/>
      <c r="M219" s="223" t="s">
        <v>19</v>
      </c>
      <c r="N219" s="224" t="s">
        <v>43</v>
      </c>
      <c r="O219" s="86"/>
      <c r="P219" s="225">
        <f>O219*H219</f>
        <v>0</v>
      </c>
      <c r="Q219" s="225">
        <v>0.00010000000000000001</v>
      </c>
      <c r="R219" s="225">
        <f>Q219*H219</f>
        <v>0.00010000000000000001</v>
      </c>
      <c r="S219" s="225">
        <v>0</v>
      </c>
      <c r="T219" s="22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7" t="s">
        <v>93</v>
      </c>
      <c r="AT219" s="227" t="s">
        <v>236</v>
      </c>
      <c r="AU219" s="227" t="s">
        <v>81</v>
      </c>
      <c r="AY219" s="19" t="s">
        <v>234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19" t="s">
        <v>79</v>
      </c>
      <c r="BK219" s="228">
        <f>ROUND(I219*H219,2)</f>
        <v>0</v>
      </c>
      <c r="BL219" s="19" t="s">
        <v>93</v>
      </c>
      <c r="BM219" s="227" t="s">
        <v>1531</v>
      </c>
    </row>
    <row r="220" s="2" customFormat="1">
      <c r="A220" s="40"/>
      <c r="B220" s="41"/>
      <c r="C220" s="42"/>
      <c r="D220" s="229" t="s">
        <v>243</v>
      </c>
      <c r="E220" s="42"/>
      <c r="F220" s="230" t="s">
        <v>1222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243</v>
      </c>
      <c r="AU220" s="19" t="s">
        <v>81</v>
      </c>
    </row>
    <row r="221" s="2" customFormat="1">
      <c r="A221" s="40"/>
      <c r="B221" s="41"/>
      <c r="C221" s="42"/>
      <c r="D221" s="234" t="s">
        <v>244</v>
      </c>
      <c r="E221" s="42"/>
      <c r="F221" s="235" t="s">
        <v>1223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244</v>
      </c>
      <c r="AU221" s="19" t="s">
        <v>81</v>
      </c>
    </row>
    <row r="222" s="2" customFormat="1" ht="16.5" customHeight="1">
      <c r="A222" s="40"/>
      <c r="B222" s="41"/>
      <c r="C222" s="268" t="s">
        <v>446</v>
      </c>
      <c r="D222" s="268" t="s">
        <v>295</v>
      </c>
      <c r="E222" s="269" t="s">
        <v>553</v>
      </c>
      <c r="F222" s="270" t="s">
        <v>1532</v>
      </c>
      <c r="G222" s="271" t="s">
        <v>382</v>
      </c>
      <c r="H222" s="272">
        <v>1</v>
      </c>
      <c r="I222" s="273"/>
      <c r="J222" s="274">
        <f>ROUND(I222*H222,2)</f>
        <v>0</v>
      </c>
      <c r="K222" s="270" t="s">
        <v>19</v>
      </c>
      <c r="L222" s="275"/>
      <c r="M222" s="276" t="s">
        <v>19</v>
      </c>
      <c r="N222" s="277" t="s">
        <v>43</v>
      </c>
      <c r="O222" s="86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7" t="s">
        <v>294</v>
      </c>
      <c r="AT222" s="227" t="s">
        <v>295</v>
      </c>
      <c r="AU222" s="227" t="s">
        <v>81</v>
      </c>
      <c r="AY222" s="19" t="s">
        <v>234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19" t="s">
        <v>79</v>
      </c>
      <c r="BK222" s="228">
        <f>ROUND(I222*H222,2)</f>
        <v>0</v>
      </c>
      <c r="BL222" s="19" t="s">
        <v>93</v>
      </c>
      <c r="BM222" s="227" t="s">
        <v>1533</v>
      </c>
    </row>
    <row r="223" s="2" customFormat="1">
      <c r="A223" s="40"/>
      <c r="B223" s="41"/>
      <c r="C223" s="42"/>
      <c r="D223" s="229" t="s">
        <v>243</v>
      </c>
      <c r="E223" s="42"/>
      <c r="F223" s="230" t="s">
        <v>1532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243</v>
      </c>
      <c r="AU223" s="19" t="s">
        <v>81</v>
      </c>
    </row>
    <row r="224" s="2" customFormat="1" ht="16.5" customHeight="1">
      <c r="A224" s="40"/>
      <c r="B224" s="41"/>
      <c r="C224" s="216" t="s">
        <v>455</v>
      </c>
      <c r="D224" s="216" t="s">
        <v>236</v>
      </c>
      <c r="E224" s="217" t="s">
        <v>1234</v>
      </c>
      <c r="F224" s="218" t="s">
        <v>1235</v>
      </c>
      <c r="G224" s="219" t="s">
        <v>382</v>
      </c>
      <c r="H224" s="220">
        <v>2</v>
      </c>
      <c r="I224" s="221"/>
      <c r="J224" s="222">
        <f>ROUND(I224*H224,2)</f>
        <v>0</v>
      </c>
      <c r="K224" s="218" t="s">
        <v>240</v>
      </c>
      <c r="L224" s="46"/>
      <c r="M224" s="223" t="s">
        <v>19</v>
      </c>
      <c r="N224" s="224" t="s">
        <v>43</v>
      </c>
      <c r="O224" s="86"/>
      <c r="P224" s="225">
        <f>O224*H224</f>
        <v>0</v>
      </c>
      <c r="Q224" s="225">
        <v>0.41948000000000002</v>
      </c>
      <c r="R224" s="225">
        <f>Q224*H224</f>
        <v>0.83896000000000004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93</v>
      </c>
      <c r="AT224" s="227" t="s">
        <v>236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1534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1237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2" customFormat="1">
      <c r="A226" s="40"/>
      <c r="B226" s="41"/>
      <c r="C226" s="42"/>
      <c r="D226" s="234" t="s">
        <v>244</v>
      </c>
      <c r="E226" s="42"/>
      <c r="F226" s="235" t="s">
        <v>1238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244</v>
      </c>
      <c r="AU226" s="19" t="s">
        <v>81</v>
      </c>
    </row>
    <row r="227" s="2" customFormat="1" ht="16.5" customHeight="1">
      <c r="A227" s="40"/>
      <c r="B227" s="41"/>
      <c r="C227" s="268" t="s">
        <v>615</v>
      </c>
      <c r="D227" s="268" t="s">
        <v>295</v>
      </c>
      <c r="E227" s="269" t="s">
        <v>1239</v>
      </c>
      <c r="F227" s="270" t="s">
        <v>1240</v>
      </c>
      <c r="G227" s="271" t="s">
        <v>382</v>
      </c>
      <c r="H227" s="272">
        <v>2</v>
      </c>
      <c r="I227" s="273"/>
      <c r="J227" s="274">
        <f>ROUND(I227*H227,2)</f>
        <v>0</v>
      </c>
      <c r="K227" s="270" t="s">
        <v>240</v>
      </c>
      <c r="L227" s="275"/>
      <c r="M227" s="276" t="s">
        <v>19</v>
      </c>
      <c r="N227" s="277" t="s">
        <v>43</v>
      </c>
      <c r="O227" s="86"/>
      <c r="P227" s="225">
        <f>O227*H227</f>
        <v>0</v>
      </c>
      <c r="Q227" s="225">
        <v>2.5899999999999999</v>
      </c>
      <c r="R227" s="225">
        <f>Q227*H227</f>
        <v>5.1799999999999997</v>
      </c>
      <c r="S227" s="225">
        <v>0</v>
      </c>
      <c r="T227" s="22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7" t="s">
        <v>294</v>
      </c>
      <c r="AT227" s="227" t="s">
        <v>295</v>
      </c>
      <c r="AU227" s="227" t="s">
        <v>81</v>
      </c>
      <c r="AY227" s="19" t="s">
        <v>234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19" t="s">
        <v>79</v>
      </c>
      <c r="BK227" s="228">
        <f>ROUND(I227*H227,2)</f>
        <v>0</v>
      </c>
      <c r="BL227" s="19" t="s">
        <v>93</v>
      </c>
      <c r="BM227" s="227" t="s">
        <v>1535</v>
      </c>
    </row>
    <row r="228" s="2" customFormat="1">
      <c r="A228" s="40"/>
      <c r="B228" s="41"/>
      <c r="C228" s="42"/>
      <c r="D228" s="229" t="s">
        <v>243</v>
      </c>
      <c r="E228" s="42"/>
      <c r="F228" s="230" t="s">
        <v>1240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243</v>
      </c>
      <c r="AU228" s="19" t="s">
        <v>81</v>
      </c>
    </row>
    <row r="229" s="2" customFormat="1" ht="16.5" customHeight="1">
      <c r="A229" s="40"/>
      <c r="B229" s="41"/>
      <c r="C229" s="216" t="s">
        <v>621</v>
      </c>
      <c r="D229" s="216" t="s">
        <v>236</v>
      </c>
      <c r="E229" s="217" t="s">
        <v>1536</v>
      </c>
      <c r="F229" s="218" t="s">
        <v>1537</v>
      </c>
      <c r="G229" s="219" t="s">
        <v>382</v>
      </c>
      <c r="H229" s="220">
        <v>1</v>
      </c>
      <c r="I229" s="221"/>
      <c r="J229" s="222">
        <f>ROUND(I229*H229,2)</f>
        <v>0</v>
      </c>
      <c r="K229" s="218" t="s">
        <v>240</v>
      </c>
      <c r="L229" s="46"/>
      <c r="M229" s="223" t="s">
        <v>19</v>
      </c>
      <c r="N229" s="224" t="s">
        <v>43</v>
      </c>
      <c r="O229" s="86"/>
      <c r="P229" s="225">
        <f>O229*H229</f>
        <v>0</v>
      </c>
      <c r="Q229" s="225">
        <v>0.0098899999999999995</v>
      </c>
      <c r="R229" s="225">
        <f>Q229*H229</f>
        <v>0.0098899999999999995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93</v>
      </c>
      <c r="AT229" s="227" t="s">
        <v>236</v>
      </c>
      <c r="AU229" s="227" t="s">
        <v>81</v>
      </c>
      <c r="AY229" s="19" t="s">
        <v>234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93</v>
      </c>
      <c r="BM229" s="227" t="s">
        <v>1538</v>
      </c>
    </row>
    <row r="230" s="2" customFormat="1">
      <c r="A230" s="40"/>
      <c r="B230" s="41"/>
      <c r="C230" s="42"/>
      <c r="D230" s="229" t="s">
        <v>243</v>
      </c>
      <c r="E230" s="42"/>
      <c r="F230" s="230" t="s">
        <v>1539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243</v>
      </c>
      <c r="AU230" s="19" t="s">
        <v>81</v>
      </c>
    </row>
    <row r="231" s="2" customFormat="1">
      <c r="A231" s="40"/>
      <c r="B231" s="41"/>
      <c r="C231" s="42"/>
      <c r="D231" s="234" t="s">
        <v>244</v>
      </c>
      <c r="E231" s="42"/>
      <c r="F231" s="235" t="s">
        <v>1540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244</v>
      </c>
      <c r="AU231" s="19" t="s">
        <v>81</v>
      </c>
    </row>
    <row r="232" s="2" customFormat="1" ht="16.5" customHeight="1">
      <c r="A232" s="40"/>
      <c r="B232" s="41"/>
      <c r="C232" s="268" t="s">
        <v>623</v>
      </c>
      <c r="D232" s="268" t="s">
        <v>295</v>
      </c>
      <c r="E232" s="269" t="s">
        <v>1541</v>
      </c>
      <c r="F232" s="270" t="s">
        <v>1542</v>
      </c>
      <c r="G232" s="271" t="s">
        <v>382</v>
      </c>
      <c r="H232" s="272">
        <v>1</v>
      </c>
      <c r="I232" s="273"/>
      <c r="J232" s="274">
        <f>ROUND(I232*H232,2)</f>
        <v>0</v>
      </c>
      <c r="K232" s="270" t="s">
        <v>240</v>
      </c>
      <c r="L232" s="275"/>
      <c r="M232" s="276" t="s">
        <v>19</v>
      </c>
      <c r="N232" s="277" t="s">
        <v>43</v>
      </c>
      <c r="O232" s="86"/>
      <c r="P232" s="225">
        <f>O232*H232</f>
        <v>0</v>
      </c>
      <c r="Q232" s="225">
        <v>0.26200000000000001</v>
      </c>
      <c r="R232" s="225">
        <f>Q232*H232</f>
        <v>0.26200000000000001</v>
      </c>
      <c r="S232" s="225">
        <v>0</v>
      </c>
      <c r="T232" s="22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7" t="s">
        <v>294</v>
      </c>
      <c r="AT232" s="227" t="s">
        <v>295</v>
      </c>
      <c r="AU232" s="227" t="s">
        <v>81</v>
      </c>
      <c r="AY232" s="19" t="s">
        <v>234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19" t="s">
        <v>79</v>
      </c>
      <c r="BK232" s="228">
        <f>ROUND(I232*H232,2)</f>
        <v>0</v>
      </c>
      <c r="BL232" s="19" t="s">
        <v>93</v>
      </c>
      <c r="BM232" s="227" t="s">
        <v>1543</v>
      </c>
    </row>
    <row r="233" s="2" customFormat="1">
      <c r="A233" s="40"/>
      <c r="B233" s="41"/>
      <c r="C233" s="42"/>
      <c r="D233" s="229" t="s">
        <v>243</v>
      </c>
      <c r="E233" s="42"/>
      <c r="F233" s="230" t="s">
        <v>1542</v>
      </c>
      <c r="G233" s="42"/>
      <c r="H233" s="42"/>
      <c r="I233" s="231"/>
      <c r="J233" s="42"/>
      <c r="K233" s="42"/>
      <c r="L233" s="46"/>
      <c r="M233" s="232"/>
      <c r="N233" s="23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243</v>
      </c>
      <c r="AU233" s="19" t="s">
        <v>81</v>
      </c>
    </row>
    <row r="234" s="2" customFormat="1" ht="16.5" customHeight="1">
      <c r="A234" s="40"/>
      <c r="B234" s="41"/>
      <c r="C234" s="216" t="s">
        <v>629</v>
      </c>
      <c r="D234" s="216" t="s">
        <v>236</v>
      </c>
      <c r="E234" s="217" t="s">
        <v>1250</v>
      </c>
      <c r="F234" s="218" t="s">
        <v>1251</v>
      </c>
      <c r="G234" s="219" t="s">
        <v>382</v>
      </c>
      <c r="H234" s="220">
        <v>2</v>
      </c>
      <c r="I234" s="221"/>
      <c r="J234" s="222">
        <f>ROUND(I234*H234,2)</f>
        <v>0</v>
      </c>
      <c r="K234" s="218" t="s">
        <v>240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0.0098899999999999995</v>
      </c>
      <c r="R234" s="225">
        <f>Q234*H234</f>
        <v>0.019779999999999999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81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1544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1253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81</v>
      </c>
    </row>
    <row r="236" s="2" customFormat="1">
      <c r="A236" s="40"/>
      <c r="B236" s="41"/>
      <c r="C236" s="42"/>
      <c r="D236" s="234" t="s">
        <v>244</v>
      </c>
      <c r="E236" s="42"/>
      <c r="F236" s="235" t="s">
        <v>1254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244</v>
      </c>
      <c r="AU236" s="19" t="s">
        <v>81</v>
      </c>
    </row>
    <row r="237" s="2" customFormat="1" ht="16.5" customHeight="1">
      <c r="A237" s="40"/>
      <c r="B237" s="41"/>
      <c r="C237" s="268" t="s">
        <v>632</v>
      </c>
      <c r="D237" s="268" t="s">
        <v>295</v>
      </c>
      <c r="E237" s="269" t="s">
        <v>1255</v>
      </c>
      <c r="F237" s="270" t="s">
        <v>1256</v>
      </c>
      <c r="G237" s="271" t="s">
        <v>382</v>
      </c>
      <c r="H237" s="272">
        <v>2</v>
      </c>
      <c r="I237" s="273"/>
      <c r="J237" s="274">
        <f>ROUND(I237*H237,2)</f>
        <v>0</v>
      </c>
      <c r="K237" s="270" t="s">
        <v>240</v>
      </c>
      <c r="L237" s="275"/>
      <c r="M237" s="276" t="s">
        <v>19</v>
      </c>
      <c r="N237" s="277" t="s">
        <v>43</v>
      </c>
      <c r="O237" s="86"/>
      <c r="P237" s="225">
        <f>O237*H237</f>
        <v>0</v>
      </c>
      <c r="Q237" s="225">
        <v>0.44900000000000001</v>
      </c>
      <c r="R237" s="225">
        <f>Q237*H237</f>
        <v>0.89800000000000002</v>
      </c>
      <c r="S237" s="225">
        <v>0</v>
      </c>
      <c r="T237" s="22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7" t="s">
        <v>294</v>
      </c>
      <c r="AT237" s="227" t="s">
        <v>295</v>
      </c>
      <c r="AU237" s="227" t="s">
        <v>81</v>
      </c>
      <c r="AY237" s="19" t="s">
        <v>234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19" t="s">
        <v>79</v>
      </c>
      <c r="BK237" s="228">
        <f>ROUND(I237*H237,2)</f>
        <v>0</v>
      </c>
      <c r="BL237" s="19" t="s">
        <v>93</v>
      </c>
      <c r="BM237" s="227" t="s">
        <v>1545</v>
      </c>
    </row>
    <row r="238" s="2" customFormat="1">
      <c r="A238" s="40"/>
      <c r="B238" s="41"/>
      <c r="C238" s="42"/>
      <c r="D238" s="229" t="s">
        <v>243</v>
      </c>
      <c r="E238" s="42"/>
      <c r="F238" s="230" t="s">
        <v>1256</v>
      </c>
      <c r="G238" s="42"/>
      <c r="H238" s="42"/>
      <c r="I238" s="231"/>
      <c r="J238" s="42"/>
      <c r="K238" s="42"/>
      <c r="L238" s="46"/>
      <c r="M238" s="232"/>
      <c r="N238" s="23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243</v>
      </c>
      <c r="AU238" s="19" t="s">
        <v>81</v>
      </c>
    </row>
    <row r="239" s="2" customFormat="1" ht="16.5" customHeight="1">
      <c r="A239" s="40"/>
      <c r="B239" s="41"/>
      <c r="C239" s="216" t="s">
        <v>637</v>
      </c>
      <c r="D239" s="216" t="s">
        <v>236</v>
      </c>
      <c r="E239" s="217" t="s">
        <v>1546</v>
      </c>
      <c r="F239" s="218" t="s">
        <v>1547</v>
      </c>
      <c r="G239" s="219" t="s">
        <v>382</v>
      </c>
      <c r="H239" s="220">
        <v>2</v>
      </c>
      <c r="I239" s="221"/>
      <c r="J239" s="222">
        <f>ROUND(I239*H239,2)</f>
        <v>0</v>
      </c>
      <c r="K239" s="218" t="s">
        <v>240</v>
      </c>
      <c r="L239" s="46"/>
      <c r="M239" s="223" t="s">
        <v>19</v>
      </c>
      <c r="N239" s="224" t="s">
        <v>43</v>
      </c>
      <c r="O239" s="86"/>
      <c r="P239" s="225">
        <f>O239*H239</f>
        <v>0</v>
      </c>
      <c r="Q239" s="225">
        <v>0.064049999999999996</v>
      </c>
      <c r="R239" s="225">
        <f>Q239*H239</f>
        <v>0.12809999999999999</v>
      </c>
      <c r="S239" s="225">
        <v>0</v>
      </c>
      <c r="T239" s="22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7" t="s">
        <v>93</v>
      </c>
      <c r="AT239" s="227" t="s">
        <v>236</v>
      </c>
      <c r="AU239" s="227" t="s">
        <v>81</v>
      </c>
      <c r="AY239" s="19" t="s">
        <v>234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19" t="s">
        <v>79</v>
      </c>
      <c r="BK239" s="228">
        <f>ROUND(I239*H239,2)</f>
        <v>0</v>
      </c>
      <c r="BL239" s="19" t="s">
        <v>93</v>
      </c>
      <c r="BM239" s="227" t="s">
        <v>1548</v>
      </c>
    </row>
    <row r="240" s="2" customFormat="1">
      <c r="A240" s="40"/>
      <c r="B240" s="41"/>
      <c r="C240" s="42"/>
      <c r="D240" s="229" t="s">
        <v>243</v>
      </c>
      <c r="E240" s="42"/>
      <c r="F240" s="230" t="s">
        <v>1549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243</v>
      </c>
      <c r="AU240" s="19" t="s">
        <v>81</v>
      </c>
    </row>
    <row r="241" s="2" customFormat="1">
      <c r="A241" s="40"/>
      <c r="B241" s="41"/>
      <c r="C241" s="42"/>
      <c r="D241" s="234" t="s">
        <v>244</v>
      </c>
      <c r="E241" s="42"/>
      <c r="F241" s="235" t="s">
        <v>1550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244</v>
      </c>
      <c r="AU241" s="19" t="s">
        <v>81</v>
      </c>
    </row>
    <row r="242" s="2" customFormat="1" ht="21.75" customHeight="1">
      <c r="A242" s="40"/>
      <c r="B242" s="41"/>
      <c r="C242" s="216" t="s">
        <v>641</v>
      </c>
      <c r="D242" s="216" t="s">
        <v>236</v>
      </c>
      <c r="E242" s="217" t="s">
        <v>1551</v>
      </c>
      <c r="F242" s="218" t="s">
        <v>1552</v>
      </c>
      <c r="G242" s="219" t="s">
        <v>382</v>
      </c>
      <c r="H242" s="220">
        <v>2</v>
      </c>
      <c r="I242" s="221"/>
      <c r="J242" s="222">
        <f>ROUND(I242*H242,2)</f>
        <v>0</v>
      </c>
      <c r="K242" s="218" t="s">
        <v>240</v>
      </c>
      <c r="L242" s="46"/>
      <c r="M242" s="223" t="s">
        <v>19</v>
      </c>
      <c r="N242" s="224" t="s">
        <v>43</v>
      </c>
      <c r="O242" s="86"/>
      <c r="P242" s="225">
        <f>O242*H242</f>
        <v>0</v>
      </c>
      <c r="Q242" s="225">
        <v>0.00396</v>
      </c>
      <c r="R242" s="225">
        <f>Q242*H242</f>
        <v>0.00792</v>
      </c>
      <c r="S242" s="225">
        <v>0</v>
      </c>
      <c r="T242" s="22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7" t="s">
        <v>93</v>
      </c>
      <c r="AT242" s="227" t="s">
        <v>236</v>
      </c>
      <c r="AU242" s="227" t="s">
        <v>81</v>
      </c>
      <c r="AY242" s="19" t="s">
        <v>234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19" t="s">
        <v>79</v>
      </c>
      <c r="BK242" s="228">
        <f>ROUND(I242*H242,2)</f>
        <v>0</v>
      </c>
      <c r="BL242" s="19" t="s">
        <v>93</v>
      </c>
      <c r="BM242" s="227" t="s">
        <v>1553</v>
      </c>
    </row>
    <row r="243" s="2" customFormat="1">
      <c r="A243" s="40"/>
      <c r="B243" s="41"/>
      <c r="C243" s="42"/>
      <c r="D243" s="229" t="s">
        <v>243</v>
      </c>
      <c r="E243" s="42"/>
      <c r="F243" s="230" t="s">
        <v>1554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243</v>
      </c>
      <c r="AU243" s="19" t="s">
        <v>81</v>
      </c>
    </row>
    <row r="244" s="2" customFormat="1">
      <c r="A244" s="40"/>
      <c r="B244" s="41"/>
      <c r="C244" s="42"/>
      <c r="D244" s="234" t="s">
        <v>244</v>
      </c>
      <c r="E244" s="42"/>
      <c r="F244" s="235" t="s">
        <v>1555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244</v>
      </c>
      <c r="AU244" s="19" t="s">
        <v>81</v>
      </c>
    </row>
    <row r="245" s="2" customFormat="1" ht="16.5" customHeight="1">
      <c r="A245" s="40"/>
      <c r="B245" s="41"/>
      <c r="C245" s="216" t="s">
        <v>647</v>
      </c>
      <c r="D245" s="216" t="s">
        <v>236</v>
      </c>
      <c r="E245" s="217" t="s">
        <v>931</v>
      </c>
      <c r="F245" s="218" t="s">
        <v>932</v>
      </c>
      <c r="G245" s="219" t="s">
        <v>382</v>
      </c>
      <c r="H245" s="220">
        <v>2</v>
      </c>
      <c r="I245" s="221"/>
      <c r="J245" s="222">
        <f>ROUND(I245*H245,2)</f>
        <v>0</v>
      </c>
      <c r="K245" s="218" t="s">
        <v>240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81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1556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934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81</v>
      </c>
    </row>
    <row r="247" s="2" customFormat="1">
      <c r="A247" s="40"/>
      <c r="B247" s="41"/>
      <c r="C247" s="42"/>
      <c r="D247" s="234" t="s">
        <v>244</v>
      </c>
      <c r="E247" s="42"/>
      <c r="F247" s="235" t="s">
        <v>935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244</v>
      </c>
      <c r="AU247" s="19" t="s">
        <v>81</v>
      </c>
    </row>
    <row r="248" s="2" customFormat="1" ht="21.75" customHeight="1">
      <c r="A248" s="40"/>
      <c r="B248" s="41"/>
      <c r="C248" s="216" t="s">
        <v>657</v>
      </c>
      <c r="D248" s="216" t="s">
        <v>236</v>
      </c>
      <c r="E248" s="217" t="s">
        <v>936</v>
      </c>
      <c r="F248" s="218" t="s">
        <v>937</v>
      </c>
      <c r="G248" s="219" t="s">
        <v>382</v>
      </c>
      <c r="H248" s="220">
        <v>2</v>
      </c>
      <c r="I248" s="221"/>
      <c r="J248" s="222">
        <f>ROUND(I248*H248,2)</f>
        <v>0</v>
      </c>
      <c r="K248" s="218" t="s">
        <v>240</v>
      </c>
      <c r="L248" s="46"/>
      <c r="M248" s="223" t="s">
        <v>19</v>
      </c>
      <c r="N248" s="224" t="s">
        <v>43</v>
      </c>
      <c r="O248" s="86"/>
      <c r="P248" s="225">
        <f>O248*H248</f>
        <v>0</v>
      </c>
      <c r="Q248" s="225">
        <v>0.037249999999999998</v>
      </c>
      <c r="R248" s="225">
        <f>Q248*H248</f>
        <v>0.074499999999999997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93</v>
      </c>
      <c r="AT248" s="227" t="s">
        <v>236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1557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939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2" customFormat="1">
      <c r="A250" s="40"/>
      <c r="B250" s="41"/>
      <c r="C250" s="42"/>
      <c r="D250" s="234" t="s">
        <v>244</v>
      </c>
      <c r="E250" s="42"/>
      <c r="F250" s="235" t="s">
        <v>940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244</v>
      </c>
      <c r="AU250" s="19" t="s">
        <v>81</v>
      </c>
    </row>
    <row r="251" s="2" customFormat="1" ht="24.15" customHeight="1">
      <c r="A251" s="40"/>
      <c r="B251" s="41"/>
      <c r="C251" s="216" t="s">
        <v>662</v>
      </c>
      <c r="D251" s="216" t="s">
        <v>236</v>
      </c>
      <c r="E251" s="217" t="s">
        <v>1558</v>
      </c>
      <c r="F251" s="218" t="s">
        <v>1559</v>
      </c>
      <c r="G251" s="219" t="s">
        <v>274</v>
      </c>
      <c r="H251" s="220">
        <v>0.81100000000000005</v>
      </c>
      <c r="I251" s="221"/>
      <c r="J251" s="222">
        <f>ROUND(I251*H251,2)</f>
        <v>0</v>
      </c>
      <c r="K251" s="218" t="s">
        <v>240</v>
      </c>
      <c r="L251" s="46"/>
      <c r="M251" s="223" t="s">
        <v>19</v>
      </c>
      <c r="N251" s="224" t="s">
        <v>43</v>
      </c>
      <c r="O251" s="86"/>
      <c r="P251" s="225">
        <f>O251*H251</f>
        <v>0</v>
      </c>
      <c r="Q251" s="225">
        <v>0.081240000000000007</v>
      </c>
      <c r="R251" s="225">
        <f>Q251*H251</f>
        <v>0.065885640000000009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93</v>
      </c>
      <c r="AT251" s="227" t="s">
        <v>236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1560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1561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2" customFormat="1">
      <c r="A253" s="40"/>
      <c r="B253" s="41"/>
      <c r="C253" s="42"/>
      <c r="D253" s="234" t="s">
        <v>244</v>
      </c>
      <c r="E253" s="42"/>
      <c r="F253" s="235" t="s">
        <v>1562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244</v>
      </c>
      <c r="AU253" s="19" t="s">
        <v>81</v>
      </c>
    </row>
    <row r="254" s="2" customFormat="1">
      <c r="A254" s="40"/>
      <c r="B254" s="41"/>
      <c r="C254" s="42"/>
      <c r="D254" s="229" t="s">
        <v>1263</v>
      </c>
      <c r="E254" s="42"/>
      <c r="F254" s="285" t="s">
        <v>1563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1263</v>
      </c>
      <c r="AU254" s="19" t="s">
        <v>81</v>
      </c>
    </row>
    <row r="255" s="14" customFormat="1">
      <c r="A255" s="14"/>
      <c r="B255" s="246"/>
      <c r="C255" s="247"/>
      <c r="D255" s="229" t="s">
        <v>252</v>
      </c>
      <c r="E255" s="248" t="s">
        <v>19</v>
      </c>
      <c r="F255" s="249" t="s">
        <v>1564</v>
      </c>
      <c r="G255" s="247"/>
      <c r="H255" s="250">
        <v>0.81100000000000005</v>
      </c>
      <c r="I255" s="251"/>
      <c r="J255" s="247"/>
      <c r="K255" s="247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252</v>
      </c>
      <c r="AU255" s="256" t="s">
        <v>81</v>
      </c>
      <c r="AV255" s="14" t="s">
        <v>81</v>
      </c>
      <c r="AW255" s="14" t="s">
        <v>33</v>
      </c>
      <c r="AX255" s="14" t="s">
        <v>79</v>
      </c>
      <c r="AY255" s="256" t="s">
        <v>234</v>
      </c>
    </row>
    <row r="256" s="2" customFormat="1" ht="16.5" customHeight="1">
      <c r="A256" s="40"/>
      <c r="B256" s="41"/>
      <c r="C256" s="216" t="s">
        <v>672</v>
      </c>
      <c r="D256" s="216" t="s">
        <v>236</v>
      </c>
      <c r="E256" s="217" t="s">
        <v>1266</v>
      </c>
      <c r="F256" s="218" t="s">
        <v>1267</v>
      </c>
      <c r="G256" s="219" t="s">
        <v>382</v>
      </c>
      <c r="H256" s="220">
        <v>2</v>
      </c>
      <c r="I256" s="221"/>
      <c r="J256" s="222">
        <f>ROUND(I256*H256,2)</f>
        <v>0</v>
      </c>
      <c r="K256" s="218" t="s">
        <v>240</v>
      </c>
      <c r="L256" s="46"/>
      <c r="M256" s="223" t="s">
        <v>19</v>
      </c>
      <c r="N256" s="224" t="s">
        <v>43</v>
      </c>
      <c r="O256" s="86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7" t="s">
        <v>93</v>
      </c>
      <c r="AT256" s="227" t="s">
        <v>236</v>
      </c>
      <c r="AU256" s="227" t="s">
        <v>81</v>
      </c>
      <c r="AY256" s="19" t="s">
        <v>234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19" t="s">
        <v>79</v>
      </c>
      <c r="BK256" s="228">
        <f>ROUND(I256*H256,2)</f>
        <v>0</v>
      </c>
      <c r="BL256" s="19" t="s">
        <v>93</v>
      </c>
      <c r="BM256" s="227" t="s">
        <v>1565</v>
      </c>
    </row>
    <row r="257" s="2" customFormat="1">
      <c r="A257" s="40"/>
      <c r="B257" s="41"/>
      <c r="C257" s="42"/>
      <c r="D257" s="229" t="s">
        <v>243</v>
      </c>
      <c r="E257" s="42"/>
      <c r="F257" s="230" t="s">
        <v>1269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243</v>
      </c>
      <c r="AU257" s="19" t="s">
        <v>81</v>
      </c>
    </row>
    <row r="258" s="2" customFormat="1">
      <c r="A258" s="40"/>
      <c r="B258" s="41"/>
      <c r="C258" s="42"/>
      <c r="D258" s="234" t="s">
        <v>244</v>
      </c>
      <c r="E258" s="42"/>
      <c r="F258" s="235" t="s">
        <v>1270</v>
      </c>
      <c r="G258" s="42"/>
      <c r="H258" s="42"/>
      <c r="I258" s="231"/>
      <c r="J258" s="42"/>
      <c r="K258" s="42"/>
      <c r="L258" s="46"/>
      <c r="M258" s="232"/>
      <c r="N258" s="23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244</v>
      </c>
      <c r="AU258" s="19" t="s">
        <v>81</v>
      </c>
    </row>
    <row r="259" s="2" customFormat="1" ht="16.5" customHeight="1">
      <c r="A259" s="40"/>
      <c r="B259" s="41"/>
      <c r="C259" s="268" t="s">
        <v>675</v>
      </c>
      <c r="D259" s="268" t="s">
        <v>295</v>
      </c>
      <c r="E259" s="269" t="s">
        <v>1271</v>
      </c>
      <c r="F259" s="270" t="s">
        <v>1272</v>
      </c>
      <c r="G259" s="271" t="s">
        <v>382</v>
      </c>
      <c r="H259" s="272">
        <v>2</v>
      </c>
      <c r="I259" s="273"/>
      <c r="J259" s="274">
        <f>ROUND(I259*H259,2)</f>
        <v>0</v>
      </c>
      <c r="K259" s="270" t="s">
        <v>240</v>
      </c>
      <c r="L259" s="275"/>
      <c r="M259" s="276" t="s">
        <v>19</v>
      </c>
      <c r="N259" s="277" t="s">
        <v>43</v>
      </c>
      <c r="O259" s="86"/>
      <c r="P259" s="225">
        <f>O259*H259</f>
        <v>0</v>
      </c>
      <c r="Q259" s="225">
        <v>0.056300000000000003</v>
      </c>
      <c r="R259" s="225">
        <f>Q259*H259</f>
        <v>0.11260000000000001</v>
      </c>
      <c r="S259" s="225">
        <v>0</v>
      </c>
      <c r="T259" s="226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7" t="s">
        <v>294</v>
      </c>
      <c r="AT259" s="227" t="s">
        <v>295</v>
      </c>
      <c r="AU259" s="227" t="s">
        <v>81</v>
      </c>
      <c r="AY259" s="19" t="s">
        <v>234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19" t="s">
        <v>79</v>
      </c>
      <c r="BK259" s="228">
        <f>ROUND(I259*H259,2)</f>
        <v>0</v>
      </c>
      <c r="BL259" s="19" t="s">
        <v>93</v>
      </c>
      <c r="BM259" s="227" t="s">
        <v>1566</v>
      </c>
    </row>
    <row r="260" s="2" customFormat="1">
      <c r="A260" s="40"/>
      <c r="B260" s="41"/>
      <c r="C260" s="42"/>
      <c r="D260" s="229" t="s">
        <v>243</v>
      </c>
      <c r="E260" s="42"/>
      <c r="F260" s="230" t="s">
        <v>1272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243</v>
      </c>
      <c r="AU260" s="19" t="s">
        <v>81</v>
      </c>
    </row>
    <row r="261" s="2" customFormat="1" ht="16.5" customHeight="1">
      <c r="A261" s="40"/>
      <c r="B261" s="41"/>
      <c r="C261" s="216" t="s">
        <v>681</v>
      </c>
      <c r="D261" s="216" t="s">
        <v>236</v>
      </c>
      <c r="E261" s="217" t="s">
        <v>1274</v>
      </c>
      <c r="F261" s="218" t="s">
        <v>1275</v>
      </c>
      <c r="G261" s="219" t="s">
        <v>879</v>
      </c>
      <c r="H261" s="220">
        <v>41.5</v>
      </c>
      <c r="I261" s="221"/>
      <c r="J261" s="222">
        <f>ROUND(I261*H261,2)</f>
        <v>0</v>
      </c>
      <c r="K261" s="218" t="s">
        <v>19</v>
      </c>
      <c r="L261" s="46"/>
      <c r="M261" s="223" t="s">
        <v>19</v>
      </c>
      <c r="N261" s="224" t="s">
        <v>43</v>
      </c>
      <c r="O261" s="86"/>
      <c r="P261" s="225">
        <f>O261*H261</f>
        <v>0</v>
      </c>
      <c r="Q261" s="225">
        <v>1.0000000000000001E-05</v>
      </c>
      <c r="R261" s="225">
        <f>Q261*H261</f>
        <v>0.00041500000000000006</v>
      </c>
      <c r="S261" s="225">
        <v>0</v>
      </c>
      <c r="T261" s="22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7" t="s">
        <v>93</v>
      </c>
      <c r="AT261" s="227" t="s">
        <v>236</v>
      </c>
      <c r="AU261" s="227" t="s">
        <v>81</v>
      </c>
      <c r="AY261" s="19" t="s">
        <v>234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19" t="s">
        <v>79</v>
      </c>
      <c r="BK261" s="228">
        <f>ROUND(I261*H261,2)</f>
        <v>0</v>
      </c>
      <c r="BL261" s="19" t="s">
        <v>93</v>
      </c>
      <c r="BM261" s="227" t="s">
        <v>1567</v>
      </c>
    </row>
    <row r="262" s="2" customFormat="1">
      <c r="A262" s="40"/>
      <c r="B262" s="41"/>
      <c r="C262" s="42"/>
      <c r="D262" s="229" t="s">
        <v>243</v>
      </c>
      <c r="E262" s="42"/>
      <c r="F262" s="230" t="s">
        <v>1277</v>
      </c>
      <c r="G262" s="42"/>
      <c r="H262" s="42"/>
      <c r="I262" s="231"/>
      <c r="J262" s="42"/>
      <c r="K262" s="42"/>
      <c r="L262" s="46"/>
      <c r="M262" s="232"/>
      <c r="N262" s="23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243</v>
      </c>
      <c r="AU262" s="19" t="s">
        <v>81</v>
      </c>
    </row>
    <row r="263" s="2" customFormat="1" ht="16.5" customHeight="1">
      <c r="A263" s="40"/>
      <c r="B263" s="41"/>
      <c r="C263" s="268" t="s">
        <v>687</v>
      </c>
      <c r="D263" s="268" t="s">
        <v>295</v>
      </c>
      <c r="E263" s="269" t="s">
        <v>1278</v>
      </c>
      <c r="F263" s="270" t="s">
        <v>1279</v>
      </c>
      <c r="G263" s="271" t="s">
        <v>879</v>
      </c>
      <c r="H263" s="272">
        <v>42.122999999999998</v>
      </c>
      <c r="I263" s="273"/>
      <c r="J263" s="274">
        <f>ROUND(I263*H263,2)</f>
        <v>0</v>
      </c>
      <c r="K263" s="270" t="s">
        <v>240</v>
      </c>
      <c r="L263" s="275"/>
      <c r="M263" s="276" t="s">
        <v>19</v>
      </c>
      <c r="N263" s="277" t="s">
        <v>43</v>
      </c>
      <c r="O263" s="86"/>
      <c r="P263" s="225">
        <f>O263*H263</f>
        <v>0</v>
      </c>
      <c r="Q263" s="225">
        <v>0.0014300000000000001</v>
      </c>
      <c r="R263" s="225">
        <f>Q263*H263</f>
        <v>0.06023589</v>
      </c>
      <c r="S263" s="225">
        <v>0</v>
      </c>
      <c r="T263" s="22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7" t="s">
        <v>294</v>
      </c>
      <c r="AT263" s="227" t="s">
        <v>295</v>
      </c>
      <c r="AU263" s="227" t="s">
        <v>81</v>
      </c>
      <c r="AY263" s="19" t="s">
        <v>234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19" t="s">
        <v>79</v>
      </c>
      <c r="BK263" s="228">
        <f>ROUND(I263*H263,2)</f>
        <v>0</v>
      </c>
      <c r="BL263" s="19" t="s">
        <v>93</v>
      </c>
      <c r="BM263" s="227" t="s">
        <v>1568</v>
      </c>
    </row>
    <row r="264" s="2" customFormat="1">
      <c r="A264" s="40"/>
      <c r="B264" s="41"/>
      <c r="C264" s="42"/>
      <c r="D264" s="229" t="s">
        <v>243</v>
      </c>
      <c r="E264" s="42"/>
      <c r="F264" s="230" t="s">
        <v>1279</v>
      </c>
      <c r="G264" s="42"/>
      <c r="H264" s="42"/>
      <c r="I264" s="231"/>
      <c r="J264" s="42"/>
      <c r="K264" s="42"/>
      <c r="L264" s="46"/>
      <c r="M264" s="232"/>
      <c r="N264" s="23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243</v>
      </c>
      <c r="AU264" s="19" t="s">
        <v>81</v>
      </c>
    </row>
    <row r="265" s="14" customFormat="1">
      <c r="A265" s="14"/>
      <c r="B265" s="246"/>
      <c r="C265" s="247"/>
      <c r="D265" s="229" t="s">
        <v>252</v>
      </c>
      <c r="E265" s="247"/>
      <c r="F265" s="249" t="s">
        <v>1569</v>
      </c>
      <c r="G265" s="247"/>
      <c r="H265" s="250">
        <v>42.122999999999998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252</v>
      </c>
      <c r="AU265" s="256" t="s">
        <v>81</v>
      </c>
      <c r="AV265" s="14" t="s">
        <v>81</v>
      </c>
      <c r="AW265" s="14" t="s">
        <v>4</v>
      </c>
      <c r="AX265" s="14" t="s">
        <v>79</v>
      </c>
      <c r="AY265" s="256" t="s">
        <v>234</v>
      </c>
    </row>
    <row r="266" s="12" customFormat="1" ht="22.8" customHeight="1">
      <c r="A266" s="12"/>
      <c r="B266" s="200"/>
      <c r="C266" s="201"/>
      <c r="D266" s="202" t="s">
        <v>71</v>
      </c>
      <c r="E266" s="214" t="s">
        <v>453</v>
      </c>
      <c r="F266" s="214" t="s">
        <v>454</v>
      </c>
      <c r="G266" s="201"/>
      <c r="H266" s="201"/>
      <c r="I266" s="204"/>
      <c r="J266" s="215">
        <f>BK266</f>
        <v>0</v>
      </c>
      <c r="K266" s="201"/>
      <c r="L266" s="206"/>
      <c r="M266" s="207"/>
      <c r="N266" s="208"/>
      <c r="O266" s="208"/>
      <c r="P266" s="209">
        <f>SUM(P267:P272)</f>
        <v>0</v>
      </c>
      <c r="Q266" s="208"/>
      <c r="R266" s="209">
        <f>SUM(R267:R272)</f>
        <v>0</v>
      </c>
      <c r="S266" s="208"/>
      <c r="T266" s="210">
        <f>SUM(T267:T272)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1" t="s">
        <v>79</v>
      </c>
      <c r="AT266" s="212" t="s">
        <v>71</v>
      </c>
      <c r="AU266" s="212" t="s">
        <v>79</v>
      </c>
      <c r="AY266" s="211" t="s">
        <v>234</v>
      </c>
      <c r="BK266" s="213">
        <f>SUM(BK267:BK272)</f>
        <v>0</v>
      </c>
    </row>
    <row r="267" s="2" customFormat="1" ht="16.5" customHeight="1">
      <c r="A267" s="40"/>
      <c r="B267" s="41"/>
      <c r="C267" s="216" t="s">
        <v>691</v>
      </c>
      <c r="D267" s="216" t="s">
        <v>236</v>
      </c>
      <c r="E267" s="217" t="s">
        <v>1282</v>
      </c>
      <c r="F267" s="218" t="s">
        <v>1283</v>
      </c>
      <c r="G267" s="219" t="s">
        <v>364</v>
      </c>
      <c r="H267" s="220">
        <v>27.536000000000001</v>
      </c>
      <c r="I267" s="221"/>
      <c r="J267" s="222">
        <f>ROUND(I267*H267,2)</f>
        <v>0</v>
      </c>
      <c r="K267" s="218" t="s">
        <v>240</v>
      </c>
      <c r="L267" s="46"/>
      <c r="M267" s="223" t="s">
        <v>19</v>
      </c>
      <c r="N267" s="224" t="s">
        <v>43</v>
      </c>
      <c r="O267" s="86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7" t="s">
        <v>93</v>
      </c>
      <c r="AT267" s="227" t="s">
        <v>236</v>
      </c>
      <c r="AU267" s="227" t="s">
        <v>81</v>
      </c>
      <c r="AY267" s="19" t="s">
        <v>234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19" t="s">
        <v>79</v>
      </c>
      <c r="BK267" s="228">
        <f>ROUND(I267*H267,2)</f>
        <v>0</v>
      </c>
      <c r="BL267" s="19" t="s">
        <v>93</v>
      </c>
      <c r="BM267" s="227" t="s">
        <v>1570</v>
      </c>
    </row>
    <row r="268" s="2" customFormat="1">
      <c r="A268" s="40"/>
      <c r="B268" s="41"/>
      <c r="C268" s="42"/>
      <c r="D268" s="229" t="s">
        <v>243</v>
      </c>
      <c r="E268" s="42"/>
      <c r="F268" s="230" t="s">
        <v>1285</v>
      </c>
      <c r="G268" s="42"/>
      <c r="H268" s="42"/>
      <c r="I268" s="231"/>
      <c r="J268" s="42"/>
      <c r="K268" s="42"/>
      <c r="L268" s="46"/>
      <c r="M268" s="232"/>
      <c r="N268" s="23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243</v>
      </c>
      <c r="AU268" s="19" t="s">
        <v>81</v>
      </c>
    </row>
    <row r="269" s="2" customFormat="1">
      <c r="A269" s="40"/>
      <c r="B269" s="41"/>
      <c r="C269" s="42"/>
      <c r="D269" s="234" t="s">
        <v>244</v>
      </c>
      <c r="E269" s="42"/>
      <c r="F269" s="235" t="s">
        <v>1286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244</v>
      </c>
      <c r="AU269" s="19" t="s">
        <v>81</v>
      </c>
    </row>
    <row r="270" s="2" customFormat="1" ht="16.5" customHeight="1">
      <c r="A270" s="40"/>
      <c r="B270" s="41"/>
      <c r="C270" s="216" t="s">
        <v>696</v>
      </c>
      <c r="D270" s="216" t="s">
        <v>236</v>
      </c>
      <c r="E270" s="217" t="s">
        <v>941</v>
      </c>
      <c r="F270" s="218" t="s">
        <v>942</v>
      </c>
      <c r="G270" s="219" t="s">
        <v>364</v>
      </c>
      <c r="H270" s="220">
        <v>27.536000000000001</v>
      </c>
      <c r="I270" s="221"/>
      <c r="J270" s="222">
        <f>ROUND(I270*H270,2)</f>
        <v>0</v>
      </c>
      <c r="K270" s="218" t="s">
        <v>240</v>
      </c>
      <c r="L270" s="46"/>
      <c r="M270" s="223" t="s">
        <v>19</v>
      </c>
      <c r="N270" s="224" t="s">
        <v>43</v>
      </c>
      <c r="O270" s="86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7" t="s">
        <v>93</v>
      </c>
      <c r="AT270" s="227" t="s">
        <v>236</v>
      </c>
      <c r="AU270" s="227" t="s">
        <v>81</v>
      </c>
      <c r="AY270" s="19" t="s">
        <v>234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19" t="s">
        <v>79</v>
      </c>
      <c r="BK270" s="228">
        <f>ROUND(I270*H270,2)</f>
        <v>0</v>
      </c>
      <c r="BL270" s="19" t="s">
        <v>93</v>
      </c>
      <c r="BM270" s="227" t="s">
        <v>1571</v>
      </c>
    </row>
    <row r="271" s="2" customFormat="1">
      <c r="A271" s="40"/>
      <c r="B271" s="41"/>
      <c r="C271" s="42"/>
      <c r="D271" s="229" t="s">
        <v>243</v>
      </c>
      <c r="E271" s="42"/>
      <c r="F271" s="230" t="s">
        <v>944</v>
      </c>
      <c r="G271" s="42"/>
      <c r="H271" s="42"/>
      <c r="I271" s="231"/>
      <c r="J271" s="42"/>
      <c r="K271" s="42"/>
      <c r="L271" s="46"/>
      <c r="M271" s="232"/>
      <c r="N271" s="23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243</v>
      </c>
      <c r="AU271" s="19" t="s">
        <v>81</v>
      </c>
    </row>
    <row r="272" s="2" customFormat="1">
      <c r="A272" s="40"/>
      <c r="B272" s="41"/>
      <c r="C272" s="42"/>
      <c r="D272" s="234" t="s">
        <v>244</v>
      </c>
      <c r="E272" s="42"/>
      <c r="F272" s="235" t="s">
        <v>945</v>
      </c>
      <c r="G272" s="42"/>
      <c r="H272" s="42"/>
      <c r="I272" s="231"/>
      <c r="J272" s="42"/>
      <c r="K272" s="42"/>
      <c r="L272" s="46"/>
      <c r="M272" s="278"/>
      <c r="N272" s="279"/>
      <c r="O272" s="280"/>
      <c r="P272" s="280"/>
      <c r="Q272" s="280"/>
      <c r="R272" s="280"/>
      <c r="S272" s="280"/>
      <c r="T272" s="281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244</v>
      </c>
      <c r="AU272" s="19" t="s">
        <v>81</v>
      </c>
    </row>
    <row r="273" s="2" customFormat="1" ht="6.96" customHeight="1">
      <c r="A273" s="40"/>
      <c r="B273" s="61"/>
      <c r="C273" s="62"/>
      <c r="D273" s="62"/>
      <c r="E273" s="62"/>
      <c r="F273" s="62"/>
      <c r="G273" s="62"/>
      <c r="H273" s="62"/>
      <c r="I273" s="62"/>
      <c r="J273" s="62"/>
      <c r="K273" s="62"/>
      <c r="L273" s="46"/>
      <c r="M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</sheetData>
  <sheetProtection sheet="1" autoFilter="0" formatColumns="0" formatRows="0" objects="1" scenarios="1" spinCount="100000" saltValue="dp3k9QyvpnCNtbOmGVIx88Eq9EK2maURkYqewwKtCh/rTJBUqTuTFhAoSRdz6avk4Q8+wOqOrfCZycwqUkmDNg==" hashValue="L11QX2ina9mbyB1x6cRTkVc6ZGsSXULFOlmzBULPbJsCEMvg5rMfy5xycAL62pb+l6YcusL00RRHo1bMenb51Q==" algorithmName="SHA-512" password="CA9F"/>
  <autoFilter ref="C96:K27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2" r:id="rId1" display="https://podminky.urs.cz/item/CS_URS_2024_01/131113131"/>
    <hyperlink ref="F106" r:id="rId2" display="https://podminky.urs.cz/item/CS_URS_2024_01/131151204"/>
    <hyperlink ref="F112" r:id="rId3" display="https://podminky.urs.cz/item/CS_URS_2024_01/132112131"/>
    <hyperlink ref="F121" r:id="rId4" display="https://podminky.urs.cz/item/CS_URS_2024_01/151101101"/>
    <hyperlink ref="F126" r:id="rId5" display="https://podminky.urs.cz/item/CS_URS_2024_01/151101111"/>
    <hyperlink ref="F129" r:id="rId6" display="https://podminky.urs.cz/item/CS_URS_2024_01/162751117"/>
    <hyperlink ref="F142" r:id="rId7" display="https://podminky.urs.cz/item/CS_URS_2024_01/162751119"/>
    <hyperlink ref="F146" r:id="rId8" display="https://podminky.urs.cz/item/CS_URS_2024_01/167151111"/>
    <hyperlink ref="F149" r:id="rId9" display="https://podminky.urs.cz/item/CS_URS_2024_01/171201231"/>
    <hyperlink ref="F153" r:id="rId10" display="https://podminky.urs.cz/item/CS_URS_2024_01/174151101"/>
    <hyperlink ref="F166" r:id="rId11" display="https://podminky.urs.cz/item/CS_URS_2024_01/212752402"/>
    <hyperlink ref="F169" r:id="rId12" display="https://podminky.urs.cz/item/CS_URS_2024_01/213141111"/>
    <hyperlink ref="F178" r:id="rId13" display="https://podminky.urs.cz/item/CS_URS_2024_01/451573111"/>
    <hyperlink ref="F187" r:id="rId14" display="https://podminky.urs.cz/item/CS_URS_2024_01/452112112"/>
    <hyperlink ref="F194" r:id="rId15" display="https://podminky.urs.cz/item/CS_URS_2024_01/452112122"/>
    <hyperlink ref="F200" r:id="rId16" display="https://podminky.urs.cz/item/CS_URS_2024_01/871350420"/>
    <hyperlink ref="F206" r:id="rId17" display="https://podminky.urs.cz/item/CS_URS_2024_01/877310410"/>
    <hyperlink ref="F211" r:id="rId18" display="https://podminky.urs.cz/item/CS_URS_2024_01/877310420"/>
    <hyperlink ref="F216" r:id="rId19" display="https://podminky.urs.cz/item/CS_URS_2024_01/877350430"/>
    <hyperlink ref="F221" r:id="rId20" display="https://podminky.urs.cz/item/CS_URS_2024_01/877350440"/>
    <hyperlink ref="F226" r:id="rId21" display="https://podminky.urs.cz/item/CS_URS_2024_01/894410103"/>
    <hyperlink ref="F231" r:id="rId22" display="https://podminky.urs.cz/item/CS_URS_2024_01/894410211"/>
    <hyperlink ref="F236" r:id="rId23" display="https://podminky.urs.cz/item/CS_URS_2024_01/894410302"/>
    <hyperlink ref="F241" r:id="rId24" display="https://podminky.urs.cz/item/CS_URS_2024_01/894812003"/>
    <hyperlink ref="F244" r:id="rId25" display="https://podminky.urs.cz/item/CS_URS_2024_01/894812031"/>
    <hyperlink ref="F247" r:id="rId26" display="https://podminky.urs.cz/item/CS_URS_2024_01/894812041"/>
    <hyperlink ref="F250" r:id="rId27" display="https://podminky.urs.cz/item/CS_URS_2024_01/894812063"/>
    <hyperlink ref="F253" r:id="rId28" display="https://podminky.urs.cz/item/CS_URS_2024_01/897172111"/>
    <hyperlink ref="F258" r:id="rId29" display="https://podminky.urs.cz/item/CS_URS_2024_01/899101113"/>
    <hyperlink ref="F269" r:id="rId30" display="https://podminky.urs.cz/item/CS_URS_2024_01/998271301"/>
    <hyperlink ref="F272" r:id="rId31" display="https://podminky.urs.cz/item/CS_URS_2024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1288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1572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Michal Štafl, DiS.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ROUND((SUM(BE93:BE146)),  2)</f>
        <v>0</v>
      </c>
      <c r="G37" s="40"/>
      <c r="H37" s="40"/>
      <c r="I37" s="160">
        <v>0.20999999999999999</v>
      </c>
      <c r="J37" s="159">
        <f>ROUND(((SUM(BE93:BE146))*I37),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ROUND((SUM(BF93:BF146)),  2)</f>
        <v>0</v>
      </c>
      <c r="G38" s="40"/>
      <c r="H38" s="40"/>
      <c r="I38" s="160">
        <v>0.12</v>
      </c>
      <c r="J38" s="159">
        <f>ROUND(((SUM(BF93:BF146))*I38),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ROUND((SUM(BG93:BG146)),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ROUND((SUM(BH93:BH146)),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ROUND((SUM(BI93:BI146)),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1288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05_I_ - kód intervence 64 (05_I)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1290</v>
      </c>
      <c r="E69" s="186"/>
      <c r="F69" s="186"/>
      <c r="G69" s="186"/>
      <c r="H69" s="186"/>
      <c r="I69" s="186"/>
      <c r="J69" s="187">
        <f>J95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206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1288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05_I_ - kód intervence 64 (05_I)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</f>
        <v>0</v>
      </c>
      <c r="Q93" s="98"/>
      <c r="R93" s="197">
        <f>R94</f>
        <v>44.517579009999999</v>
      </c>
      <c r="S93" s="98"/>
      <c r="T93" s="198">
        <f>T94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232</v>
      </c>
      <c r="F94" s="203" t="s">
        <v>815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</f>
        <v>0</v>
      </c>
      <c r="Q94" s="208"/>
      <c r="R94" s="209">
        <f>R95</f>
        <v>44.517579009999999</v>
      </c>
      <c r="S94" s="208"/>
      <c r="T94" s="210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71</v>
      </c>
      <c r="AU94" s="212" t="s">
        <v>72</v>
      </c>
      <c r="AY94" s="211" t="s">
        <v>234</v>
      </c>
      <c r="BK94" s="213">
        <f>BK95</f>
        <v>0</v>
      </c>
    </row>
    <row r="95" s="12" customFormat="1" ht="22.8" customHeight="1">
      <c r="A95" s="12"/>
      <c r="B95" s="200"/>
      <c r="C95" s="201"/>
      <c r="D95" s="202" t="s">
        <v>71</v>
      </c>
      <c r="E95" s="214" t="s">
        <v>271</v>
      </c>
      <c r="F95" s="214" t="s">
        <v>1293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SUM(P96:P146)</f>
        <v>0</v>
      </c>
      <c r="Q95" s="208"/>
      <c r="R95" s="209">
        <f>SUM(R96:R146)</f>
        <v>44.517579009999999</v>
      </c>
      <c r="S95" s="208"/>
      <c r="T95" s="210">
        <f>SUM(T96:T146)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71</v>
      </c>
      <c r="AU95" s="212" t="s">
        <v>79</v>
      </c>
      <c r="AY95" s="211" t="s">
        <v>234</v>
      </c>
      <c r="BK95" s="213">
        <f>SUM(BK96:BK146)</f>
        <v>0</v>
      </c>
    </row>
    <row r="96" s="2" customFormat="1" ht="16.5" customHeight="1">
      <c r="A96" s="40"/>
      <c r="B96" s="41"/>
      <c r="C96" s="216" t="s">
        <v>79</v>
      </c>
      <c r="D96" s="216" t="s">
        <v>236</v>
      </c>
      <c r="E96" s="217" t="s">
        <v>1294</v>
      </c>
      <c r="F96" s="218" t="s">
        <v>1295</v>
      </c>
      <c r="G96" s="219" t="s">
        <v>248</v>
      </c>
      <c r="H96" s="220">
        <v>122</v>
      </c>
      <c r="I96" s="221"/>
      <c r="J96" s="222">
        <f>ROUND(I96*H96,2)</f>
        <v>0</v>
      </c>
      <c r="K96" s="218" t="s">
        <v>1296</v>
      </c>
      <c r="L96" s="46"/>
      <c r="M96" s="223" t="s">
        <v>19</v>
      </c>
      <c r="N96" s="224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93</v>
      </c>
      <c r="AT96" s="227" t="s">
        <v>236</v>
      </c>
      <c r="AU96" s="227" t="s">
        <v>81</v>
      </c>
      <c r="AY96" s="19" t="s">
        <v>234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93</v>
      </c>
      <c r="BM96" s="227" t="s">
        <v>1573</v>
      </c>
    </row>
    <row r="97" s="2" customFormat="1">
      <c r="A97" s="40"/>
      <c r="B97" s="41"/>
      <c r="C97" s="42"/>
      <c r="D97" s="229" t="s">
        <v>243</v>
      </c>
      <c r="E97" s="42"/>
      <c r="F97" s="230" t="s">
        <v>1298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243</v>
      </c>
      <c r="AU97" s="19" t="s">
        <v>81</v>
      </c>
    </row>
    <row r="98" s="2" customFormat="1">
      <c r="A98" s="40"/>
      <c r="B98" s="41"/>
      <c r="C98" s="42"/>
      <c r="D98" s="234" t="s">
        <v>244</v>
      </c>
      <c r="E98" s="42"/>
      <c r="F98" s="235" t="s">
        <v>1299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244</v>
      </c>
      <c r="AU98" s="19" t="s">
        <v>81</v>
      </c>
    </row>
    <row r="99" s="2" customFormat="1">
      <c r="A99" s="40"/>
      <c r="B99" s="41"/>
      <c r="C99" s="42"/>
      <c r="D99" s="229" t="s">
        <v>1263</v>
      </c>
      <c r="E99" s="42"/>
      <c r="F99" s="285" t="s">
        <v>1300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1263</v>
      </c>
      <c r="AU99" s="19" t="s">
        <v>81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1303</v>
      </c>
      <c r="F100" s="218" t="s">
        <v>1304</v>
      </c>
      <c r="G100" s="219" t="s">
        <v>248</v>
      </c>
      <c r="H100" s="220">
        <v>122</v>
      </c>
      <c r="I100" s="221"/>
      <c r="J100" s="222">
        <f>ROUND(I100*H100,2)</f>
        <v>0</v>
      </c>
      <c r="K100" s="218" t="s">
        <v>1296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93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1574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1306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1307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1300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81</v>
      </c>
    </row>
    <row r="104" s="2" customFormat="1" ht="16.5" customHeight="1">
      <c r="A104" s="40"/>
      <c r="B104" s="41"/>
      <c r="C104" s="216" t="s">
        <v>88</v>
      </c>
      <c r="D104" s="216" t="s">
        <v>236</v>
      </c>
      <c r="E104" s="217" t="s">
        <v>1324</v>
      </c>
      <c r="F104" s="218" t="s">
        <v>1325</v>
      </c>
      <c r="G104" s="219" t="s">
        <v>248</v>
      </c>
      <c r="H104" s="220">
        <v>122</v>
      </c>
      <c r="I104" s="221"/>
      <c r="J104" s="222">
        <f>ROUND(I104*H104,2)</f>
        <v>0</v>
      </c>
      <c r="K104" s="218" t="s">
        <v>1296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0.098000000000000004</v>
      </c>
      <c r="R104" s="225">
        <f>Q104*H104</f>
        <v>11.956000000000001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93</v>
      </c>
      <c r="AT104" s="227" t="s">
        <v>236</v>
      </c>
      <c r="AU104" s="227" t="s">
        <v>81</v>
      </c>
      <c r="AY104" s="19" t="s">
        <v>234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93</v>
      </c>
      <c r="BM104" s="227" t="s">
        <v>1575</v>
      </c>
    </row>
    <row r="105" s="2" customFormat="1">
      <c r="A105" s="40"/>
      <c r="B105" s="41"/>
      <c r="C105" s="42"/>
      <c r="D105" s="229" t="s">
        <v>243</v>
      </c>
      <c r="E105" s="42"/>
      <c r="F105" s="230" t="s">
        <v>1327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243</v>
      </c>
      <c r="AU105" s="19" t="s">
        <v>81</v>
      </c>
    </row>
    <row r="106" s="2" customFormat="1">
      <c r="A106" s="40"/>
      <c r="B106" s="41"/>
      <c r="C106" s="42"/>
      <c r="D106" s="234" t="s">
        <v>244</v>
      </c>
      <c r="E106" s="42"/>
      <c r="F106" s="235" t="s">
        <v>1328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244</v>
      </c>
      <c r="AU106" s="19" t="s">
        <v>81</v>
      </c>
    </row>
    <row r="107" s="2" customFormat="1">
      <c r="A107" s="40"/>
      <c r="B107" s="41"/>
      <c r="C107" s="42"/>
      <c r="D107" s="229" t="s">
        <v>1263</v>
      </c>
      <c r="E107" s="42"/>
      <c r="F107" s="285" t="s">
        <v>1300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1263</v>
      </c>
      <c r="AU107" s="19" t="s">
        <v>81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1576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81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1577</v>
      </c>
      <c r="G109" s="247"/>
      <c r="H109" s="250">
        <v>122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81</v>
      </c>
      <c r="AV109" s="14" t="s">
        <v>81</v>
      </c>
      <c r="AW109" s="14" t="s">
        <v>33</v>
      </c>
      <c r="AX109" s="14" t="s">
        <v>72</v>
      </c>
      <c r="AY109" s="256" t="s">
        <v>234</v>
      </c>
    </row>
    <row r="110" s="15" customFormat="1">
      <c r="A110" s="15"/>
      <c r="B110" s="257"/>
      <c r="C110" s="258"/>
      <c r="D110" s="229" t="s">
        <v>252</v>
      </c>
      <c r="E110" s="259" t="s">
        <v>19</v>
      </c>
      <c r="F110" s="260" t="s">
        <v>256</v>
      </c>
      <c r="G110" s="258"/>
      <c r="H110" s="261">
        <v>122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252</v>
      </c>
      <c r="AU110" s="267" t="s">
        <v>81</v>
      </c>
      <c r="AV110" s="15" t="s">
        <v>93</v>
      </c>
      <c r="AW110" s="15" t="s">
        <v>33</v>
      </c>
      <c r="AX110" s="15" t="s">
        <v>79</v>
      </c>
      <c r="AY110" s="267" t="s">
        <v>234</v>
      </c>
    </row>
    <row r="111" s="2" customFormat="1" ht="16.5" customHeight="1">
      <c r="A111" s="40"/>
      <c r="B111" s="41"/>
      <c r="C111" s="268" t="s">
        <v>93</v>
      </c>
      <c r="D111" s="268" t="s">
        <v>295</v>
      </c>
      <c r="E111" s="269" t="s">
        <v>1330</v>
      </c>
      <c r="F111" s="270" t="s">
        <v>1331</v>
      </c>
      <c r="G111" s="271" t="s">
        <v>248</v>
      </c>
      <c r="H111" s="272">
        <v>118.718</v>
      </c>
      <c r="I111" s="273"/>
      <c r="J111" s="274">
        <f>ROUND(I111*H111,2)</f>
        <v>0</v>
      </c>
      <c r="K111" s="270" t="s">
        <v>1296</v>
      </c>
      <c r="L111" s="275"/>
      <c r="M111" s="276" t="s">
        <v>19</v>
      </c>
      <c r="N111" s="277" t="s">
        <v>43</v>
      </c>
      <c r="O111" s="86"/>
      <c r="P111" s="225">
        <f>O111*H111</f>
        <v>0</v>
      </c>
      <c r="Q111" s="225">
        <v>0.14499999999999999</v>
      </c>
      <c r="R111" s="225">
        <f>Q111*H111</f>
        <v>17.214109999999998</v>
      </c>
      <c r="S111" s="225">
        <v>0</v>
      </c>
      <c r="T111" s="22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7" t="s">
        <v>294</v>
      </c>
      <c r="AT111" s="227" t="s">
        <v>295</v>
      </c>
      <c r="AU111" s="227" t="s">
        <v>81</v>
      </c>
      <c r="AY111" s="19" t="s">
        <v>234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19" t="s">
        <v>79</v>
      </c>
      <c r="BK111" s="228">
        <f>ROUND(I111*H111,2)</f>
        <v>0</v>
      </c>
      <c r="BL111" s="19" t="s">
        <v>93</v>
      </c>
      <c r="BM111" s="227" t="s">
        <v>1578</v>
      </c>
    </row>
    <row r="112" s="2" customFormat="1">
      <c r="A112" s="40"/>
      <c r="B112" s="41"/>
      <c r="C112" s="42"/>
      <c r="D112" s="229" t="s">
        <v>243</v>
      </c>
      <c r="E112" s="42"/>
      <c r="F112" s="230" t="s">
        <v>1331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243</v>
      </c>
      <c r="AU112" s="19" t="s">
        <v>81</v>
      </c>
    </row>
    <row r="113" s="2" customFormat="1">
      <c r="A113" s="40"/>
      <c r="B113" s="41"/>
      <c r="C113" s="42"/>
      <c r="D113" s="229" t="s">
        <v>1263</v>
      </c>
      <c r="E113" s="42"/>
      <c r="F113" s="285" t="s">
        <v>1300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1263</v>
      </c>
      <c r="AU113" s="19" t="s">
        <v>81</v>
      </c>
    </row>
    <row r="114" s="14" customFormat="1">
      <c r="A114" s="14"/>
      <c r="B114" s="246"/>
      <c r="C114" s="247"/>
      <c r="D114" s="229" t="s">
        <v>252</v>
      </c>
      <c r="E114" s="248" t="s">
        <v>19</v>
      </c>
      <c r="F114" s="249" t="s">
        <v>1579</v>
      </c>
      <c r="G114" s="247"/>
      <c r="H114" s="250">
        <v>116.39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252</v>
      </c>
      <c r="AU114" s="256" t="s">
        <v>81</v>
      </c>
      <c r="AV114" s="14" t="s">
        <v>81</v>
      </c>
      <c r="AW114" s="14" t="s">
        <v>33</v>
      </c>
      <c r="AX114" s="14" t="s">
        <v>72</v>
      </c>
      <c r="AY114" s="256" t="s">
        <v>234</v>
      </c>
    </row>
    <row r="115" s="15" customFormat="1">
      <c r="A115" s="15"/>
      <c r="B115" s="257"/>
      <c r="C115" s="258"/>
      <c r="D115" s="229" t="s">
        <v>252</v>
      </c>
      <c r="E115" s="259" t="s">
        <v>19</v>
      </c>
      <c r="F115" s="260" t="s">
        <v>256</v>
      </c>
      <c r="G115" s="258"/>
      <c r="H115" s="261">
        <v>116.39</v>
      </c>
      <c r="I115" s="262"/>
      <c r="J115" s="258"/>
      <c r="K115" s="258"/>
      <c r="L115" s="263"/>
      <c r="M115" s="264"/>
      <c r="N115" s="265"/>
      <c r="O115" s="265"/>
      <c r="P115" s="265"/>
      <c r="Q115" s="265"/>
      <c r="R115" s="265"/>
      <c r="S115" s="265"/>
      <c r="T115" s="266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7" t="s">
        <v>252</v>
      </c>
      <c r="AU115" s="267" t="s">
        <v>81</v>
      </c>
      <c r="AV115" s="15" t="s">
        <v>93</v>
      </c>
      <c r="AW115" s="15" t="s">
        <v>33</v>
      </c>
      <c r="AX115" s="15" t="s">
        <v>79</v>
      </c>
      <c r="AY115" s="267" t="s">
        <v>234</v>
      </c>
    </row>
    <row r="116" s="14" customFormat="1">
      <c r="A116" s="14"/>
      <c r="B116" s="246"/>
      <c r="C116" s="247"/>
      <c r="D116" s="229" t="s">
        <v>252</v>
      </c>
      <c r="E116" s="247"/>
      <c r="F116" s="249" t="s">
        <v>1580</v>
      </c>
      <c r="G116" s="247"/>
      <c r="H116" s="250">
        <v>118.718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4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68" t="s">
        <v>271</v>
      </c>
      <c r="D117" s="268" t="s">
        <v>295</v>
      </c>
      <c r="E117" s="269" t="s">
        <v>1335</v>
      </c>
      <c r="F117" s="270" t="s">
        <v>1336</v>
      </c>
      <c r="G117" s="271" t="s">
        <v>248</v>
      </c>
      <c r="H117" s="272">
        <v>9.2699999999999996</v>
      </c>
      <c r="I117" s="273"/>
      <c r="J117" s="274">
        <f>ROUND(I117*H117,2)</f>
        <v>0</v>
      </c>
      <c r="K117" s="270" t="s">
        <v>1296</v>
      </c>
      <c r="L117" s="275"/>
      <c r="M117" s="276" t="s">
        <v>19</v>
      </c>
      <c r="N117" s="277" t="s">
        <v>43</v>
      </c>
      <c r="O117" s="86"/>
      <c r="P117" s="225">
        <f>O117*H117</f>
        <v>0</v>
      </c>
      <c r="Q117" s="225">
        <v>0.14499999999999999</v>
      </c>
      <c r="R117" s="225">
        <f>Q117*H117</f>
        <v>1.34415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294</v>
      </c>
      <c r="AT117" s="227" t="s">
        <v>295</v>
      </c>
      <c r="AU117" s="227" t="s">
        <v>81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1581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1336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81</v>
      </c>
    </row>
    <row r="119" s="2" customFormat="1">
      <c r="A119" s="40"/>
      <c r="B119" s="41"/>
      <c r="C119" s="42"/>
      <c r="D119" s="229" t="s">
        <v>1263</v>
      </c>
      <c r="E119" s="42"/>
      <c r="F119" s="285" t="s">
        <v>1300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1263</v>
      </c>
      <c r="AU119" s="19" t="s">
        <v>81</v>
      </c>
    </row>
    <row r="120" s="14" customFormat="1">
      <c r="A120" s="14"/>
      <c r="B120" s="246"/>
      <c r="C120" s="247"/>
      <c r="D120" s="229" t="s">
        <v>252</v>
      </c>
      <c r="E120" s="248" t="s">
        <v>19</v>
      </c>
      <c r="F120" s="249" t="s">
        <v>1582</v>
      </c>
      <c r="G120" s="247"/>
      <c r="H120" s="250">
        <v>9.2699999999999996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252</v>
      </c>
      <c r="AU120" s="256" t="s">
        <v>81</v>
      </c>
      <c r="AV120" s="14" t="s">
        <v>81</v>
      </c>
      <c r="AW120" s="14" t="s">
        <v>33</v>
      </c>
      <c r="AX120" s="14" t="s">
        <v>72</v>
      </c>
      <c r="AY120" s="256" t="s">
        <v>234</v>
      </c>
    </row>
    <row r="121" s="15" customFormat="1">
      <c r="A121" s="15"/>
      <c r="B121" s="257"/>
      <c r="C121" s="258"/>
      <c r="D121" s="229" t="s">
        <v>252</v>
      </c>
      <c r="E121" s="259" t="s">
        <v>19</v>
      </c>
      <c r="F121" s="260" t="s">
        <v>256</v>
      </c>
      <c r="G121" s="258"/>
      <c r="H121" s="261">
        <v>9.2699999999999996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252</v>
      </c>
      <c r="AU121" s="267" t="s">
        <v>81</v>
      </c>
      <c r="AV121" s="15" t="s">
        <v>93</v>
      </c>
      <c r="AW121" s="15" t="s">
        <v>33</v>
      </c>
      <c r="AX121" s="15" t="s">
        <v>79</v>
      </c>
      <c r="AY121" s="267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1342</v>
      </c>
      <c r="F122" s="218" t="s">
        <v>1343</v>
      </c>
      <c r="G122" s="219" t="s">
        <v>879</v>
      </c>
      <c r="H122" s="220">
        <v>59.5</v>
      </c>
      <c r="I122" s="221"/>
      <c r="J122" s="222">
        <f>ROUND(I122*H122,2)</f>
        <v>0</v>
      </c>
      <c r="K122" s="218" t="s">
        <v>1344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0.15540000000000001</v>
      </c>
      <c r="R122" s="225">
        <f>Q122*H122</f>
        <v>9.2462999999999997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93</v>
      </c>
      <c r="AT122" s="227" t="s">
        <v>236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93</v>
      </c>
      <c r="BM122" s="227" t="s">
        <v>1583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1346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2" customFormat="1">
      <c r="A124" s="40"/>
      <c r="B124" s="41"/>
      <c r="C124" s="42"/>
      <c r="D124" s="229" t="s">
        <v>1263</v>
      </c>
      <c r="E124" s="42"/>
      <c r="F124" s="285" t="s">
        <v>1347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1263</v>
      </c>
      <c r="AU124" s="19" t="s">
        <v>81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1584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81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3" customFormat="1">
      <c r="A126" s="13"/>
      <c r="B126" s="236"/>
      <c r="C126" s="237"/>
      <c r="D126" s="229" t="s">
        <v>252</v>
      </c>
      <c r="E126" s="238" t="s">
        <v>19</v>
      </c>
      <c r="F126" s="239" t="s">
        <v>1348</v>
      </c>
      <c r="G126" s="237"/>
      <c r="H126" s="238" t="s">
        <v>19</v>
      </c>
      <c r="I126" s="240"/>
      <c r="J126" s="237"/>
      <c r="K126" s="237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252</v>
      </c>
      <c r="AU126" s="245" t="s">
        <v>81</v>
      </c>
      <c r="AV126" s="13" t="s">
        <v>79</v>
      </c>
      <c r="AW126" s="13" t="s">
        <v>33</v>
      </c>
      <c r="AX126" s="13" t="s">
        <v>72</v>
      </c>
      <c r="AY126" s="245" t="s">
        <v>234</v>
      </c>
    </row>
    <row r="127" s="14" customFormat="1">
      <c r="A127" s="14"/>
      <c r="B127" s="246"/>
      <c r="C127" s="247"/>
      <c r="D127" s="229" t="s">
        <v>252</v>
      </c>
      <c r="E127" s="248" t="s">
        <v>19</v>
      </c>
      <c r="F127" s="249" t="s">
        <v>1585</v>
      </c>
      <c r="G127" s="247"/>
      <c r="H127" s="250">
        <v>47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252</v>
      </c>
      <c r="AU127" s="256" t="s">
        <v>81</v>
      </c>
      <c r="AV127" s="14" t="s">
        <v>81</v>
      </c>
      <c r="AW127" s="14" t="s">
        <v>33</v>
      </c>
      <c r="AX127" s="14" t="s">
        <v>72</v>
      </c>
      <c r="AY127" s="256" t="s">
        <v>234</v>
      </c>
    </row>
    <row r="128" s="13" customFormat="1">
      <c r="A128" s="13"/>
      <c r="B128" s="236"/>
      <c r="C128" s="237"/>
      <c r="D128" s="229" t="s">
        <v>252</v>
      </c>
      <c r="E128" s="238" t="s">
        <v>19</v>
      </c>
      <c r="F128" s="239" t="s">
        <v>1350</v>
      </c>
      <c r="G128" s="237"/>
      <c r="H128" s="238" t="s">
        <v>19</v>
      </c>
      <c r="I128" s="240"/>
      <c r="J128" s="237"/>
      <c r="K128" s="237"/>
      <c r="L128" s="241"/>
      <c r="M128" s="242"/>
      <c r="N128" s="243"/>
      <c r="O128" s="243"/>
      <c r="P128" s="243"/>
      <c r="Q128" s="243"/>
      <c r="R128" s="243"/>
      <c r="S128" s="243"/>
      <c r="T128" s="24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5" t="s">
        <v>252</v>
      </c>
      <c r="AU128" s="245" t="s">
        <v>81</v>
      </c>
      <c r="AV128" s="13" t="s">
        <v>79</v>
      </c>
      <c r="AW128" s="13" t="s">
        <v>33</v>
      </c>
      <c r="AX128" s="13" t="s">
        <v>72</v>
      </c>
      <c r="AY128" s="245" t="s">
        <v>234</v>
      </c>
    </row>
    <row r="129" s="14" customFormat="1">
      <c r="A129" s="14"/>
      <c r="B129" s="246"/>
      <c r="C129" s="247"/>
      <c r="D129" s="229" t="s">
        <v>252</v>
      </c>
      <c r="E129" s="248" t="s">
        <v>19</v>
      </c>
      <c r="F129" s="249" t="s">
        <v>1586</v>
      </c>
      <c r="G129" s="247"/>
      <c r="H129" s="250">
        <v>10.5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252</v>
      </c>
      <c r="AU129" s="256" t="s">
        <v>81</v>
      </c>
      <c r="AV129" s="14" t="s">
        <v>81</v>
      </c>
      <c r="AW129" s="14" t="s">
        <v>33</v>
      </c>
      <c r="AX129" s="14" t="s">
        <v>72</v>
      </c>
      <c r="AY129" s="256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1352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81</v>
      </c>
      <c r="G131" s="247"/>
      <c r="H131" s="250">
        <v>2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72</v>
      </c>
      <c r="AY131" s="256" t="s">
        <v>234</v>
      </c>
    </row>
    <row r="132" s="15" customFormat="1">
      <c r="A132" s="15"/>
      <c r="B132" s="257"/>
      <c r="C132" s="258"/>
      <c r="D132" s="229" t="s">
        <v>252</v>
      </c>
      <c r="E132" s="259" t="s">
        <v>19</v>
      </c>
      <c r="F132" s="260" t="s">
        <v>256</v>
      </c>
      <c r="G132" s="258"/>
      <c r="H132" s="261">
        <v>59.5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252</v>
      </c>
      <c r="AU132" s="267" t="s">
        <v>81</v>
      </c>
      <c r="AV132" s="15" t="s">
        <v>93</v>
      </c>
      <c r="AW132" s="15" t="s">
        <v>33</v>
      </c>
      <c r="AX132" s="15" t="s">
        <v>79</v>
      </c>
      <c r="AY132" s="267" t="s">
        <v>234</v>
      </c>
    </row>
    <row r="133" s="2" customFormat="1" ht="16.5" customHeight="1">
      <c r="A133" s="40"/>
      <c r="B133" s="41"/>
      <c r="C133" s="268" t="s">
        <v>288</v>
      </c>
      <c r="D133" s="268" t="s">
        <v>295</v>
      </c>
      <c r="E133" s="269" t="s">
        <v>1353</v>
      </c>
      <c r="F133" s="270" t="s">
        <v>1354</v>
      </c>
      <c r="G133" s="271" t="s">
        <v>879</v>
      </c>
      <c r="H133" s="272">
        <v>11.356</v>
      </c>
      <c r="I133" s="273"/>
      <c r="J133" s="274">
        <f>ROUND(I133*H133,2)</f>
        <v>0</v>
      </c>
      <c r="K133" s="270" t="s">
        <v>1344</v>
      </c>
      <c r="L133" s="275"/>
      <c r="M133" s="276" t="s">
        <v>19</v>
      </c>
      <c r="N133" s="277" t="s">
        <v>43</v>
      </c>
      <c r="O133" s="86"/>
      <c r="P133" s="225">
        <f>O133*H133</f>
        <v>0</v>
      </c>
      <c r="Q133" s="225">
        <v>0.048300000000000003</v>
      </c>
      <c r="R133" s="225">
        <f>Q133*H133</f>
        <v>0.54849480000000006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294</v>
      </c>
      <c r="AT133" s="227" t="s">
        <v>295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1587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1354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1588</v>
      </c>
      <c r="G135" s="247"/>
      <c r="H135" s="250">
        <v>10.815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79</v>
      </c>
      <c r="AY135" s="256" t="s">
        <v>234</v>
      </c>
    </row>
    <row r="136" s="14" customFormat="1">
      <c r="A136" s="14"/>
      <c r="B136" s="246"/>
      <c r="C136" s="247"/>
      <c r="D136" s="229" t="s">
        <v>252</v>
      </c>
      <c r="E136" s="247"/>
      <c r="F136" s="249" t="s">
        <v>1589</v>
      </c>
      <c r="G136" s="247"/>
      <c r="H136" s="250">
        <v>11.356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81</v>
      </c>
      <c r="AV136" s="14" t="s">
        <v>81</v>
      </c>
      <c r="AW136" s="14" t="s">
        <v>4</v>
      </c>
      <c r="AX136" s="14" t="s">
        <v>79</v>
      </c>
      <c r="AY136" s="256" t="s">
        <v>234</v>
      </c>
    </row>
    <row r="137" s="2" customFormat="1" ht="16.5" customHeight="1">
      <c r="A137" s="40"/>
      <c r="B137" s="41"/>
      <c r="C137" s="268" t="s">
        <v>294</v>
      </c>
      <c r="D137" s="268" t="s">
        <v>295</v>
      </c>
      <c r="E137" s="269" t="s">
        <v>1358</v>
      </c>
      <c r="F137" s="270" t="s">
        <v>1359</v>
      </c>
      <c r="G137" s="271" t="s">
        <v>879</v>
      </c>
      <c r="H137" s="272">
        <v>50.831000000000003</v>
      </c>
      <c r="I137" s="273"/>
      <c r="J137" s="274">
        <f>ROUND(I137*H137,2)</f>
        <v>0</v>
      </c>
      <c r="K137" s="270" t="s">
        <v>1344</v>
      </c>
      <c r="L137" s="275"/>
      <c r="M137" s="276" t="s">
        <v>19</v>
      </c>
      <c r="N137" s="277" t="s">
        <v>43</v>
      </c>
      <c r="O137" s="86"/>
      <c r="P137" s="225">
        <f>O137*H137</f>
        <v>0</v>
      </c>
      <c r="Q137" s="225">
        <v>0.080000000000000002</v>
      </c>
      <c r="R137" s="225">
        <f>Q137*H137</f>
        <v>4.0664800000000003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294</v>
      </c>
      <c r="AT137" s="227" t="s">
        <v>295</v>
      </c>
      <c r="AU137" s="227" t="s">
        <v>81</v>
      </c>
      <c r="AY137" s="19" t="s">
        <v>234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93</v>
      </c>
      <c r="BM137" s="227" t="s">
        <v>1590</v>
      </c>
    </row>
    <row r="138" s="2" customFormat="1">
      <c r="A138" s="40"/>
      <c r="B138" s="41"/>
      <c r="C138" s="42"/>
      <c r="D138" s="229" t="s">
        <v>243</v>
      </c>
      <c r="E138" s="42"/>
      <c r="F138" s="230" t="s">
        <v>1359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243</v>
      </c>
      <c r="AU138" s="19" t="s">
        <v>81</v>
      </c>
    </row>
    <row r="139" s="14" customFormat="1">
      <c r="A139" s="14"/>
      <c r="B139" s="246"/>
      <c r="C139" s="247"/>
      <c r="D139" s="229" t="s">
        <v>252</v>
      </c>
      <c r="E139" s="248" t="s">
        <v>19</v>
      </c>
      <c r="F139" s="249" t="s">
        <v>1591</v>
      </c>
      <c r="G139" s="247"/>
      <c r="H139" s="250">
        <v>48.409999999999997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252</v>
      </c>
      <c r="AU139" s="256" t="s">
        <v>81</v>
      </c>
      <c r="AV139" s="14" t="s">
        <v>81</v>
      </c>
      <c r="AW139" s="14" t="s">
        <v>33</v>
      </c>
      <c r="AX139" s="14" t="s">
        <v>72</v>
      </c>
      <c r="AY139" s="256" t="s">
        <v>234</v>
      </c>
    </row>
    <row r="140" s="15" customFormat="1">
      <c r="A140" s="15"/>
      <c r="B140" s="257"/>
      <c r="C140" s="258"/>
      <c r="D140" s="229" t="s">
        <v>252</v>
      </c>
      <c r="E140" s="259" t="s">
        <v>19</v>
      </c>
      <c r="F140" s="260" t="s">
        <v>256</v>
      </c>
      <c r="G140" s="258"/>
      <c r="H140" s="261">
        <v>48.409999999999997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252</v>
      </c>
      <c r="AU140" s="267" t="s">
        <v>81</v>
      </c>
      <c r="AV140" s="15" t="s">
        <v>93</v>
      </c>
      <c r="AW140" s="15" t="s">
        <v>33</v>
      </c>
      <c r="AX140" s="15" t="s">
        <v>79</v>
      </c>
      <c r="AY140" s="267" t="s">
        <v>234</v>
      </c>
    </row>
    <row r="141" s="14" customFormat="1">
      <c r="A141" s="14"/>
      <c r="B141" s="246"/>
      <c r="C141" s="247"/>
      <c r="D141" s="229" t="s">
        <v>252</v>
      </c>
      <c r="E141" s="247"/>
      <c r="F141" s="249" t="s">
        <v>1592</v>
      </c>
      <c r="G141" s="247"/>
      <c r="H141" s="250">
        <v>50.831000000000003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4</v>
      </c>
      <c r="AX141" s="14" t="s">
        <v>79</v>
      </c>
      <c r="AY141" s="256" t="s">
        <v>234</v>
      </c>
    </row>
    <row r="142" s="2" customFormat="1" ht="16.5" customHeight="1">
      <c r="A142" s="40"/>
      <c r="B142" s="41"/>
      <c r="C142" s="268" t="s">
        <v>301</v>
      </c>
      <c r="D142" s="268" t="s">
        <v>295</v>
      </c>
      <c r="E142" s="269" t="s">
        <v>1363</v>
      </c>
      <c r="F142" s="270" t="s">
        <v>1364</v>
      </c>
      <c r="G142" s="271" t="s">
        <v>879</v>
      </c>
      <c r="H142" s="272">
        <v>2.1629999999999998</v>
      </c>
      <c r="I142" s="273"/>
      <c r="J142" s="274">
        <f>ROUND(I142*H142,2)</f>
        <v>0</v>
      </c>
      <c r="K142" s="270" t="s">
        <v>1344</v>
      </c>
      <c r="L142" s="275"/>
      <c r="M142" s="276" t="s">
        <v>19</v>
      </c>
      <c r="N142" s="277" t="s">
        <v>43</v>
      </c>
      <c r="O142" s="86"/>
      <c r="P142" s="225">
        <f>O142*H142</f>
        <v>0</v>
      </c>
      <c r="Q142" s="225">
        <v>0.065670000000000006</v>
      </c>
      <c r="R142" s="225">
        <f>Q142*H142</f>
        <v>0.14204421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294</v>
      </c>
      <c r="AT142" s="227" t="s">
        <v>295</v>
      </c>
      <c r="AU142" s="227" t="s">
        <v>81</v>
      </c>
      <c r="AY142" s="19" t="s">
        <v>234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93</v>
      </c>
      <c r="BM142" s="227" t="s">
        <v>1593</v>
      </c>
    </row>
    <row r="143" s="2" customFormat="1">
      <c r="A143" s="40"/>
      <c r="B143" s="41"/>
      <c r="C143" s="42"/>
      <c r="D143" s="229" t="s">
        <v>243</v>
      </c>
      <c r="E143" s="42"/>
      <c r="F143" s="230" t="s">
        <v>1364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243</v>
      </c>
      <c r="AU143" s="19" t="s">
        <v>81</v>
      </c>
    </row>
    <row r="144" s="14" customFormat="1">
      <c r="A144" s="14"/>
      <c r="B144" s="246"/>
      <c r="C144" s="247"/>
      <c r="D144" s="229" t="s">
        <v>252</v>
      </c>
      <c r="E144" s="248" t="s">
        <v>19</v>
      </c>
      <c r="F144" s="249" t="s">
        <v>1594</v>
      </c>
      <c r="G144" s="247"/>
      <c r="H144" s="250">
        <v>2.0600000000000001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252</v>
      </c>
      <c r="AU144" s="256" t="s">
        <v>81</v>
      </c>
      <c r="AV144" s="14" t="s">
        <v>81</v>
      </c>
      <c r="AW144" s="14" t="s">
        <v>33</v>
      </c>
      <c r="AX144" s="14" t="s">
        <v>72</v>
      </c>
      <c r="AY144" s="256" t="s">
        <v>234</v>
      </c>
    </row>
    <row r="145" s="15" customFormat="1">
      <c r="A145" s="15"/>
      <c r="B145" s="257"/>
      <c r="C145" s="258"/>
      <c r="D145" s="229" t="s">
        <v>252</v>
      </c>
      <c r="E145" s="259" t="s">
        <v>19</v>
      </c>
      <c r="F145" s="260" t="s">
        <v>256</v>
      </c>
      <c r="G145" s="258"/>
      <c r="H145" s="261">
        <v>2.0600000000000001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252</v>
      </c>
      <c r="AU145" s="267" t="s">
        <v>81</v>
      </c>
      <c r="AV145" s="15" t="s">
        <v>93</v>
      </c>
      <c r="AW145" s="15" t="s">
        <v>33</v>
      </c>
      <c r="AX145" s="15" t="s">
        <v>79</v>
      </c>
      <c r="AY145" s="267" t="s">
        <v>234</v>
      </c>
    </row>
    <row r="146" s="14" customFormat="1">
      <c r="A146" s="14"/>
      <c r="B146" s="246"/>
      <c r="C146" s="247"/>
      <c r="D146" s="229" t="s">
        <v>252</v>
      </c>
      <c r="E146" s="247"/>
      <c r="F146" s="249" t="s">
        <v>1595</v>
      </c>
      <c r="G146" s="247"/>
      <c r="H146" s="250">
        <v>2.1629999999999998</v>
      </c>
      <c r="I146" s="251"/>
      <c r="J146" s="247"/>
      <c r="K146" s="247"/>
      <c r="L146" s="252"/>
      <c r="M146" s="282"/>
      <c r="N146" s="283"/>
      <c r="O146" s="283"/>
      <c r="P146" s="283"/>
      <c r="Q146" s="283"/>
      <c r="R146" s="283"/>
      <c r="S146" s="283"/>
      <c r="T146" s="28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252</v>
      </c>
      <c r="AU146" s="256" t="s">
        <v>81</v>
      </c>
      <c r="AV146" s="14" t="s">
        <v>81</v>
      </c>
      <c r="AW146" s="14" t="s">
        <v>4</v>
      </c>
      <c r="AX146" s="14" t="s">
        <v>79</v>
      </c>
      <c r="AY146" s="256" t="s">
        <v>234</v>
      </c>
    </row>
    <row r="147" s="2" customFormat="1" ht="6.96" customHeight="1">
      <c r="A147" s="40"/>
      <c r="B147" s="61"/>
      <c r="C147" s="62"/>
      <c r="D147" s="62"/>
      <c r="E147" s="62"/>
      <c r="F147" s="62"/>
      <c r="G147" s="62"/>
      <c r="H147" s="62"/>
      <c r="I147" s="62"/>
      <c r="J147" s="62"/>
      <c r="K147" s="62"/>
      <c r="L147" s="46"/>
      <c r="M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</sheetData>
  <sheetProtection sheet="1" autoFilter="0" formatColumns="0" formatRows="0" objects="1" scenarios="1" spinCount="100000" saltValue="MiWIq05UiccOOUuEt+39tuJuddKkFaTbCtdmVxx5U3ACSxVD4516nG9cek2+p85HjxogoeG7xNJEZhP2ZETcbw==" hashValue="b+a8+DXm8Ck1Tgv+PsU2HgswzP51nCsNF6A6dkCO2/qgZDAdvS9jgFtMAVIrCG0k/DT93/+jDwlcep3feUz7AA==" algorithmName="SHA-512" password="CA9F"/>
  <autoFilter ref="C92:K1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8" r:id="rId1" display="https://podminky.urs.cz/item/CS_URS_2023_01/564851111"/>
    <hyperlink ref="F102" r:id="rId2" display="https://podminky.urs.cz/item/CS_URS_2023_01/564861111"/>
    <hyperlink ref="F106" r:id="rId3" display="https://podminky.urs.cz/item/CS_URS_2023_01/5964122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1596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ROUND(J96,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ROUND((SUM(BE96:BE181)),  2)</f>
        <v>0</v>
      </c>
      <c r="G37" s="40"/>
      <c r="H37" s="40"/>
      <c r="I37" s="160">
        <v>0.20999999999999999</v>
      </c>
      <c r="J37" s="159">
        <f>ROUND(((SUM(BE96:BE181))*I37),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ROUND((SUM(BF96:BF181)),  2)</f>
        <v>0</v>
      </c>
      <c r="G38" s="40"/>
      <c r="H38" s="40"/>
      <c r="I38" s="160">
        <v>0.12</v>
      </c>
      <c r="J38" s="159">
        <f>ROUND(((SUM(BF96:BF181))*I38),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ROUND((SUM(BG96:BG181)),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ROUND((SUM(BH96:BH181)),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ROUND((SUM(BI96:BI181)),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SO.00 - Příprava území (5_II)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1369</v>
      </c>
      <c r="E70" s="186"/>
      <c r="F70" s="186"/>
      <c r="G70" s="186"/>
      <c r="H70" s="186"/>
      <c r="I70" s="186"/>
      <c r="J70" s="187">
        <f>J132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1370</v>
      </c>
      <c r="E71" s="186"/>
      <c r="F71" s="186"/>
      <c r="G71" s="186"/>
      <c r="H71" s="186"/>
      <c r="I71" s="186"/>
      <c r="J71" s="187">
        <f>J163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218</v>
      </c>
      <c r="E72" s="186"/>
      <c r="F72" s="186"/>
      <c r="G72" s="186"/>
      <c r="H72" s="186"/>
      <c r="I72" s="186"/>
      <c r="J72" s="187">
        <f>J177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219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Envelopa - Revitalizace infrastruktury</v>
      </c>
      <c r="F82" s="34"/>
      <c r="G82" s="34"/>
      <c r="H82" s="34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203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204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205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3" t="s">
        <v>206</v>
      </c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207</v>
      </c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SO.00 - Příprava území (5_II)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Olomouc</v>
      </c>
      <c r="G90" s="42"/>
      <c r="H90" s="42"/>
      <c r="I90" s="34" t="s">
        <v>23</v>
      </c>
      <c r="J90" s="74" t="str">
        <f>IF(J16="","",J16)</f>
        <v>15. 7. 2024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Univerzita Palackého Olomouc</v>
      </c>
      <c r="G92" s="42"/>
      <c r="H92" s="42"/>
      <c r="I92" s="34" t="s">
        <v>31</v>
      </c>
      <c r="J92" s="38" t="str">
        <f>E25</f>
        <v>Alfaprojekt Olomouc a.s.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>ing. Pavlína Řmotová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9"/>
      <c r="B95" s="190"/>
      <c r="C95" s="191" t="s">
        <v>220</v>
      </c>
      <c r="D95" s="192" t="s">
        <v>57</v>
      </c>
      <c r="E95" s="192" t="s">
        <v>53</v>
      </c>
      <c r="F95" s="192" t="s">
        <v>54</v>
      </c>
      <c r="G95" s="192" t="s">
        <v>221</v>
      </c>
      <c r="H95" s="192" t="s">
        <v>222</v>
      </c>
      <c r="I95" s="192" t="s">
        <v>223</v>
      </c>
      <c r="J95" s="192" t="s">
        <v>213</v>
      </c>
      <c r="K95" s="193" t="s">
        <v>224</v>
      </c>
      <c r="L95" s="194"/>
      <c r="M95" s="94" t="s">
        <v>19</v>
      </c>
      <c r="N95" s="95" t="s">
        <v>42</v>
      </c>
      <c r="O95" s="95" t="s">
        <v>225</v>
      </c>
      <c r="P95" s="95" t="s">
        <v>226</v>
      </c>
      <c r="Q95" s="95" t="s">
        <v>227</v>
      </c>
      <c r="R95" s="95" t="s">
        <v>228</v>
      </c>
      <c r="S95" s="95" t="s">
        <v>229</v>
      </c>
      <c r="T95" s="96" t="s">
        <v>230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0"/>
      <c r="B96" s="41"/>
      <c r="C96" s="101" t="s">
        <v>231</v>
      </c>
      <c r="D96" s="42"/>
      <c r="E96" s="42"/>
      <c r="F96" s="42"/>
      <c r="G96" s="42"/>
      <c r="H96" s="42"/>
      <c r="I96" s="42"/>
      <c r="J96" s="195">
        <f>BK96</f>
        <v>0</v>
      </c>
      <c r="K96" s="42"/>
      <c r="L96" s="46"/>
      <c r="M96" s="97"/>
      <c r="N96" s="196"/>
      <c r="O96" s="98"/>
      <c r="P96" s="197">
        <f>P97</f>
        <v>0</v>
      </c>
      <c r="Q96" s="98"/>
      <c r="R96" s="197">
        <f>R97</f>
        <v>0.0099000000000000008</v>
      </c>
      <c r="S96" s="98"/>
      <c r="T96" s="198">
        <f>T97</f>
        <v>40.228999999999992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71</v>
      </c>
      <c r="E97" s="203" t="s">
        <v>232</v>
      </c>
      <c r="F97" s="203" t="s">
        <v>233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P98+P132+P163+P177</f>
        <v>0</v>
      </c>
      <c r="Q97" s="208"/>
      <c r="R97" s="209">
        <f>R98+R132+R163+R177</f>
        <v>0.0099000000000000008</v>
      </c>
      <c r="S97" s="208"/>
      <c r="T97" s="210">
        <f>T98+T132+T163+T177</f>
        <v>40.228999999999992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71</v>
      </c>
      <c r="AU97" s="212" t="s">
        <v>72</v>
      </c>
      <c r="AY97" s="211" t="s">
        <v>234</v>
      </c>
      <c r="BK97" s="213">
        <f>BK98+BK132+BK163+BK177</f>
        <v>0</v>
      </c>
    </row>
    <row r="98" s="12" customFormat="1" ht="22.8" customHeight="1">
      <c r="A98" s="12"/>
      <c r="B98" s="200"/>
      <c r="C98" s="201"/>
      <c r="D98" s="202" t="s">
        <v>71</v>
      </c>
      <c r="E98" s="214" t="s">
        <v>79</v>
      </c>
      <c r="F98" s="214" t="s">
        <v>235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SUM(P99:P131)</f>
        <v>0</v>
      </c>
      <c r="Q98" s="208"/>
      <c r="R98" s="209">
        <f>SUM(R99:R131)</f>
        <v>0.0099000000000000008</v>
      </c>
      <c r="S98" s="208"/>
      <c r="T98" s="210">
        <f>SUM(T99:T131)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79</v>
      </c>
      <c r="AY98" s="211" t="s">
        <v>234</v>
      </c>
      <c r="BK98" s="213">
        <f>SUM(BK99:BK131)</f>
        <v>0</v>
      </c>
    </row>
    <row r="99" s="2" customFormat="1" ht="16.5" customHeight="1">
      <c r="A99" s="40"/>
      <c r="B99" s="41"/>
      <c r="C99" s="216" t="s">
        <v>79</v>
      </c>
      <c r="D99" s="216" t="s">
        <v>236</v>
      </c>
      <c r="E99" s="217" t="s">
        <v>237</v>
      </c>
      <c r="F99" s="218" t="s">
        <v>238</v>
      </c>
      <c r="G99" s="219" t="s">
        <v>239</v>
      </c>
      <c r="H99" s="220">
        <v>1</v>
      </c>
      <c r="I99" s="221"/>
      <c r="J99" s="222">
        <f>ROUND(I99*H99,2)</f>
        <v>0</v>
      </c>
      <c r="K99" s="218" t="s">
        <v>240</v>
      </c>
      <c r="L99" s="46"/>
      <c r="M99" s="223" t="s">
        <v>19</v>
      </c>
      <c r="N99" s="224" t="s">
        <v>43</v>
      </c>
      <c r="O99" s="86"/>
      <c r="P99" s="225">
        <f>O99*H99</f>
        <v>0</v>
      </c>
      <c r="Q99" s="225">
        <v>0.0099000000000000008</v>
      </c>
      <c r="R99" s="225">
        <f>Q99*H99</f>
        <v>0.0099000000000000008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241</v>
      </c>
      <c r="AT99" s="227" t="s">
        <v>236</v>
      </c>
      <c r="AU99" s="227" t="s">
        <v>81</v>
      </c>
      <c r="AY99" s="19" t="s">
        <v>234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241</v>
      </c>
      <c r="BM99" s="227" t="s">
        <v>242</v>
      </c>
    </row>
    <row r="100" s="2" customFormat="1">
      <c r="A100" s="40"/>
      <c r="B100" s="41"/>
      <c r="C100" s="42"/>
      <c r="D100" s="229" t="s">
        <v>243</v>
      </c>
      <c r="E100" s="42"/>
      <c r="F100" s="230" t="s">
        <v>238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243</v>
      </c>
      <c r="AU100" s="19" t="s">
        <v>81</v>
      </c>
    </row>
    <row r="101" s="2" customFormat="1">
      <c r="A101" s="40"/>
      <c r="B101" s="41"/>
      <c r="C101" s="42"/>
      <c r="D101" s="234" t="s">
        <v>244</v>
      </c>
      <c r="E101" s="42"/>
      <c r="F101" s="235" t="s">
        <v>245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244</v>
      </c>
      <c r="AU101" s="19" t="s">
        <v>81</v>
      </c>
    </row>
    <row r="102" s="2" customFormat="1" ht="21.75" customHeight="1">
      <c r="A102" s="40"/>
      <c r="B102" s="41"/>
      <c r="C102" s="216" t="s">
        <v>81</v>
      </c>
      <c r="D102" s="216" t="s">
        <v>236</v>
      </c>
      <c r="E102" s="217" t="s">
        <v>246</v>
      </c>
      <c r="F102" s="218" t="s">
        <v>247</v>
      </c>
      <c r="G102" s="219" t="s">
        <v>248</v>
      </c>
      <c r="H102" s="220">
        <v>17</v>
      </c>
      <c r="I102" s="221"/>
      <c r="J102" s="222">
        <f>ROUND(I102*H102,2)</f>
        <v>0</v>
      </c>
      <c r="K102" s="218" t="s">
        <v>240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93</v>
      </c>
      <c r="AT102" s="227" t="s">
        <v>236</v>
      </c>
      <c r="AU102" s="227" t="s">
        <v>81</v>
      </c>
      <c r="AY102" s="19" t="s">
        <v>234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93</v>
      </c>
      <c r="BM102" s="227" t="s">
        <v>249</v>
      </c>
    </row>
    <row r="103" s="2" customFormat="1">
      <c r="A103" s="40"/>
      <c r="B103" s="41"/>
      <c r="C103" s="42"/>
      <c r="D103" s="229" t="s">
        <v>243</v>
      </c>
      <c r="E103" s="42"/>
      <c r="F103" s="230" t="s">
        <v>250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243</v>
      </c>
      <c r="AU103" s="19" t="s">
        <v>81</v>
      </c>
    </row>
    <row r="104" s="2" customFormat="1">
      <c r="A104" s="40"/>
      <c r="B104" s="41"/>
      <c r="C104" s="42"/>
      <c r="D104" s="234" t="s">
        <v>244</v>
      </c>
      <c r="E104" s="42"/>
      <c r="F104" s="235" t="s">
        <v>251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244</v>
      </c>
      <c r="AU104" s="19" t="s">
        <v>81</v>
      </c>
    </row>
    <row r="105" s="13" customFormat="1">
      <c r="A105" s="13"/>
      <c r="B105" s="236"/>
      <c r="C105" s="237"/>
      <c r="D105" s="229" t="s">
        <v>252</v>
      </c>
      <c r="E105" s="238" t="s">
        <v>19</v>
      </c>
      <c r="F105" s="239" t="s">
        <v>1597</v>
      </c>
      <c r="G105" s="237"/>
      <c r="H105" s="238" t="s">
        <v>19</v>
      </c>
      <c r="I105" s="240"/>
      <c r="J105" s="237"/>
      <c r="K105" s="237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252</v>
      </c>
      <c r="AU105" s="245" t="s">
        <v>81</v>
      </c>
      <c r="AV105" s="13" t="s">
        <v>79</v>
      </c>
      <c r="AW105" s="13" t="s">
        <v>33</v>
      </c>
      <c r="AX105" s="13" t="s">
        <v>72</v>
      </c>
      <c r="AY105" s="245" t="s">
        <v>234</v>
      </c>
    </row>
    <row r="106" s="14" customFormat="1">
      <c r="A106" s="14"/>
      <c r="B106" s="246"/>
      <c r="C106" s="247"/>
      <c r="D106" s="229" t="s">
        <v>252</v>
      </c>
      <c r="E106" s="248" t="s">
        <v>19</v>
      </c>
      <c r="F106" s="249" t="s">
        <v>361</v>
      </c>
      <c r="G106" s="247"/>
      <c r="H106" s="250">
        <v>17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252</v>
      </c>
      <c r="AU106" s="256" t="s">
        <v>81</v>
      </c>
      <c r="AV106" s="14" t="s">
        <v>81</v>
      </c>
      <c r="AW106" s="14" t="s">
        <v>33</v>
      </c>
      <c r="AX106" s="14" t="s">
        <v>79</v>
      </c>
      <c r="AY106" s="256" t="s">
        <v>234</v>
      </c>
    </row>
    <row r="107" s="2" customFormat="1" ht="16.5" customHeight="1">
      <c r="A107" s="40"/>
      <c r="B107" s="41"/>
      <c r="C107" s="216" t="s">
        <v>88</v>
      </c>
      <c r="D107" s="216" t="s">
        <v>236</v>
      </c>
      <c r="E107" s="217" t="s">
        <v>257</v>
      </c>
      <c r="F107" s="218" t="s">
        <v>258</v>
      </c>
      <c r="G107" s="219" t="s">
        <v>248</v>
      </c>
      <c r="H107" s="220">
        <v>17</v>
      </c>
      <c r="I107" s="221"/>
      <c r="J107" s="222">
        <f>ROUND(I107*H107,2)</f>
        <v>0</v>
      </c>
      <c r="K107" s="218" t="s">
        <v>240</v>
      </c>
      <c r="L107" s="46"/>
      <c r="M107" s="223" t="s">
        <v>19</v>
      </c>
      <c r="N107" s="224" t="s">
        <v>43</v>
      </c>
      <c r="O107" s="86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7" t="s">
        <v>93</v>
      </c>
      <c r="AT107" s="227" t="s">
        <v>236</v>
      </c>
      <c r="AU107" s="227" t="s">
        <v>81</v>
      </c>
      <c r="AY107" s="19" t="s">
        <v>234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19" t="s">
        <v>79</v>
      </c>
      <c r="BK107" s="228">
        <f>ROUND(I107*H107,2)</f>
        <v>0</v>
      </c>
      <c r="BL107" s="19" t="s">
        <v>93</v>
      </c>
      <c r="BM107" s="227" t="s">
        <v>259</v>
      </c>
    </row>
    <row r="108" s="2" customFormat="1">
      <c r="A108" s="40"/>
      <c r="B108" s="41"/>
      <c r="C108" s="42"/>
      <c r="D108" s="229" t="s">
        <v>243</v>
      </c>
      <c r="E108" s="42"/>
      <c r="F108" s="230" t="s">
        <v>260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243</v>
      </c>
      <c r="AU108" s="19" t="s">
        <v>81</v>
      </c>
    </row>
    <row r="109" s="2" customFormat="1">
      <c r="A109" s="40"/>
      <c r="B109" s="41"/>
      <c r="C109" s="42"/>
      <c r="D109" s="234" t="s">
        <v>244</v>
      </c>
      <c r="E109" s="42"/>
      <c r="F109" s="235" t="s">
        <v>261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244</v>
      </c>
      <c r="AU109" s="19" t="s">
        <v>81</v>
      </c>
    </row>
    <row r="110" s="13" customFormat="1">
      <c r="A110" s="13"/>
      <c r="B110" s="236"/>
      <c r="C110" s="237"/>
      <c r="D110" s="229" t="s">
        <v>252</v>
      </c>
      <c r="E110" s="238" t="s">
        <v>19</v>
      </c>
      <c r="F110" s="239" t="s">
        <v>1598</v>
      </c>
      <c r="G110" s="237"/>
      <c r="H110" s="238" t="s">
        <v>19</v>
      </c>
      <c r="I110" s="240"/>
      <c r="J110" s="237"/>
      <c r="K110" s="237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252</v>
      </c>
      <c r="AU110" s="245" t="s">
        <v>81</v>
      </c>
      <c r="AV110" s="13" t="s">
        <v>79</v>
      </c>
      <c r="AW110" s="13" t="s">
        <v>33</v>
      </c>
      <c r="AX110" s="13" t="s">
        <v>72</v>
      </c>
      <c r="AY110" s="245" t="s">
        <v>234</v>
      </c>
    </row>
    <row r="111" s="14" customFormat="1">
      <c r="A111" s="14"/>
      <c r="B111" s="246"/>
      <c r="C111" s="247"/>
      <c r="D111" s="229" t="s">
        <v>252</v>
      </c>
      <c r="E111" s="248" t="s">
        <v>19</v>
      </c>
      <c r="F111" s="249" t="s">
        <v>361</v>
      </c>
      <c r="G111" s="247"/>
      <c r="H111" s="250">
        <v>17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252</v>
      </c>
      <c r="AU111" s="256" t="s">
        <v>81</v>
      </c>
      <c r="AV111" s="14" t="s">
        <v>81</v>
      </c>
      <c r="AW111" s="14" t="s">
        <v>33</v>
      </c>
      <c r="AX111" s="14" t="s">
        <v>79</v>
      </c>
      <c r="AY111" s="256" t="s">
        <v>234</v>
      </c>
    </row>
    <row r="112" s="2" customFormat="1" ht="24.15" customHeight="1">
      <c r="A112" s="40"/>
      <c r="B112" s="41"/>
      <c r="C112" s="216" t="s">
        <v>93</v>
      </c>
      <c r="D112" s="216" t="s">
        <v>236</v>
      </c>
      <c r="E112" s="217" t="s">
        <v>281</v>
      </c>
      <c r="F112" s="218" t="s">
        <v>282</v>
      </c>
      <c r="G112" s="219" t="s">
        <v>248</v>
      </c>
      <c r="H112" s="220">
        <v>17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283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284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285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81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960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81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361</v>
      </c>
      <c r="G116" s="247"/>
      <c r="H116" s="250">
        <v>17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</v>
      </c>
      <c r="F117" s="218" t="s">
        <v>317</v>
      </c>
      <c r="G117" s="219" t="s">
        <v>248</v>
      </c>
      <c r="H117" s="220">
        <v>17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93</v>
      </c>
      <c r="AT117" s="227" t="s">
        <v>236</v>
      </c>
      <c r="AU117" s="227" t="s">
        <v>81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318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319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81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320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81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960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81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361</v>
      </c>
      <c r="G121" s="247"/>
      <c r="H121" s="250">
        <v>17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81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323</v>
      </c>
      <c r="F122" s="218" t="s">
        <v>324</v>
      </c>
      <c r="G122" s="219" t="s">
        <v>248</v>
      </c>
      <c r="H122" s="220">
        <v>8.5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93</v>
      </c>
      <c r="AT122" s="227" t="s">
        <v>236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93</v>
      </c>
      <c r="BM122" s="227" t="s">
        <v>325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326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327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81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960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81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1599</v>
      </c>
      <c r="G126" s="247"/>
      <c r="H126" s="250">
        <v>8.5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81</v>
      </c>
      <c r="AV126" s="14" t="s">
        <v>81</v>
      </c>
      <c r="AW126" s="14" t="s">
        <v>33</v>
      </c>
      <c r="AX126" s="14" t="s">
        <v>79</v>
      </c>
      <c r="AY126" s="256" t="s">
        <v>234</v>
      </c>
    </row>
    <row r="127" s="2" customFormat="1" ht="16.5" customHeight="1">
      <c r="A127" s="40"/>
      <c r="B127" s="41"/>
      <c r="C127" s="216" t="s">
        <v>288</v>
      </c>
      <c r="D127" s="216" t="s">
        <v>236</v>
      </c>
      <c r="E127" s="217" t="s">
        <v>332</v>
      </c>
      <c r="F127" s="218" t="s">
        <v>333</v>
      </c>
      <c r="G127" s="219" t="s">
        <v>248</v>
      </c>
      <c r="H127" s="220">
        <v>17</v>
      </c>
      <c r="I127" s="221"/>
      <c r="J127" s="222">
        <f>ROUND(I127*H127,2)</f>
        <v>0</v>
      </c>
      <c r="K127" s="218" t="s">
        <v>240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93</v>
      </c>
      <c r="AT127" s="227" t="s">
        <v>236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334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335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>
      <c r="A129" s="40"/>
      <c r="B129" s="41"/>
      <c r="C129" s="42"/>
      <c r="D129" s="234" t="s">
        <v>244</v>
      </c>
      <c r="E129" s="42"/>
      <c r="F129" s="235" t="s">
        <v>336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244</v>
      </c>
      <c r="AU129" s="19" t="s">
        <v>81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1600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361</v>
      </c>
      <c r="G131" s="247"/>
      <c r="H131" s="250">
        <v>17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79</v>
      </c>
      <c r="AY131" s="256" t="s">
        <v>234</v>
      </c>
    </row>
    <row r="132" s="12" customFormat="1" ht="22.8" customHeight="1">
      <c r="A132" s="12"/>
      <c r="B132" s="200"/>
      <c r="C132" s="201"/>
      <c r="D132" s="202" t="s">
        <v>71</v>
      </c>
      <c r="E132" s="214" t="s">
        <v>1384</v>
      </c>
      <c r="F132" s="214" t="s">
        <v>1385</v>
      </c>
      <c r="G132" s="201"/>
      <c r="H132" s="201"/>
      <c r="I132" s="204"/>
      <c r="J132" s="215">
        <f>BK132</f>
        <v>0</v>
      </c>
      <c r="K132" s="201"/>
      <c r="L132" s="206"/>
      <c r="M132" s="207"/>
      <c r="N132" s="208"/>
      <c r="O132" s="208"/>
      <c r="P132" s="209">
        <f>SUM(P133:P162)</f>
        <v>0</v>
      </c>
      <c r="Q132" s="208"/>
      <c r="R132" s="209">
        <f>SUM(R133:R162)</f>
        <v>0</v>
      </c>
      <c r="S132" s="208"/>
      <c r="T132" s="210">
        <f>SUM(T133:T162)</f>
        <v>40.228999999999992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1" t="s">
        <v>79</v>
      </c>
      <c r="AT132" s="212" t="s">
        <v>71</v>
      </c>
      <c r="AU132" s="212" t="s">
        <v>79</v>
      </c>
      <c r="AY132" s="211" t="s">
        <v>234</v>
      </c>
      <c r="BK132" s="213">
        <f>SUM(BK133:BK162)</f>
        <v>0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1395</v>
      </c>
      <c r="F133" s="218" t="s">
        <v>1396</v>
      </c>
      <c r="G133" s="219" t="s">
        <v>382</v>
      </c>
      <c r="H133" s="220">
        <v>12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0.16500000000000001</v>
      </c>
      <c r="T133" s="226">
        <f>S133*H133</f>
        <v>1.98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1601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1398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1399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81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1400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81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4" customFormat="1">
      <c r="A137" s="14"/>
      <c r="B137" s="246"/>
      <c r="C137" s="247"/>
      <c r="D137" s="229" t="s">
        <v>252</v>
      </c>
      <c r="E137" s="248" t="s">
        <v>19</v>
      </c>
      <c r="F137" s="249" t="s">
        <v>8</v>
      </c>
      <c r="G137" s="247"/>
      <c r="H137" s="250">
        <v>12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81</v>
      </c>
      <c r="AV137" s="14" t="s">
        <v>81</v>
      </c>
      <c r="AW137" s="14" t="s">
        <v>33</v>
      </c>
      <c r="AX137" s="14" t="s">
        <v>79</v>
      </c>
      <c r="AY137" s="256" t="s">
        <v>234</v>
      </c>
    </row>
    <row r="138" s="2" customFormat="1" ht="16.5" customHeight="1">
      <c r="A138" s="40"/>
      <c r="B138" s="41"/>
      <c r="C138" s="216" t="s">
        <v>301</v>
      </c>
      <c r="D138" s="216" t="s">
        <v>236</v>
      </c>
      <c r="E138" s="217" t="s">
        <v>1401</v>
      </c>
      <c r="F138" s="218" t="s">
        <v>1402</v>
      </c>
      <c r="G138" s="219" t="s">
        <v>879</v>
      </c>
      <c r="H138" s="220">
        <v>17</v>
      </c>
      <c r="I138" s="221"/>
      <c r="J138" s="222">
        <f>ROUND(I138*H138,2)</f>
        <v>0</v>
      </c>
      <c r="K138" s="218" t="s">
        <v>240</v>
      </c>
      <c r="L138" s="46"/>
      <c r="M138" s="223" t="s">
        <v>19</v>
      </c>
      <c r="N138" s="224" t="s">
        <v>43</v>
      </c>
      <c r="O138" s="86"/>
      <c r="P138" s="225">
        <f>O138*H138</f>
        <v>0</v>
      </c>
      <c r="Q138" s="225">
        <v>0</v>
      </c>
      <c r="R138" s="225">
        <f>Q138*H138</f>
        <v>0</v>
      </c>
      <c r="S138" s="225">
        <v>0.059999999999999998</v>
      </c>
      <c r="T138" s="226">
        <f>S138*H138</f>
        <v>1.02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93</v>
      </c>
      <c r="AT138" s="227" t="s">
        <v>236</v>
      </c>
      <c r="AU138" s="227" t="s">
        <v>81</v>
      </c>
      <c r="AY138" s="19" t="s">
        <v>234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93</v>
      </c>
      <c r="BM138" s="227" t="s">
        <v>1602</v>
      </c>
    </row>
    <row r="139" s="2" customFormat="1">
      <c r="A139" s="40"/>
      <c r="B139" s="41"/>
      <c r="C139" s="42"/>
      <c r="D139" s="229" t="s">
        <v>243</v>
      </c>
      <c r="E139" s="42"/>
      <c r="F139" s="230" t="s">
        <v>1404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243</v>
      </c>
      <c r="AU139" s="19" t="s">
        <v>81</v>
      </c>
    </row>
    <row r="140" s="2" customFormat="1">
      <c r="A140" s="40"/>
      <c r="B140" s="41"/>
      <c r="C140" s="42"/>
      <c r="D140" s="234" t="s">
        <v>244</v>
      </c>
      <c r="E140" s="42"/>
      <c r="F140" s="235" t="s">
        <v>1405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244</v>
      </c>
      <c r="AU140" s="19" t="s">
        <v>81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1406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81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4" customFormat="1">
      <c r="A142" s="14"/>
      <c r="B142" s="246"/>
      <c r="C142" s="247"/>
      <c r="D142" s="229" t="s">
        <v>252</v>
      </c>
      <c r="E142" s="248" t="s">
        <v>19</v>
      </c>
      <c r="F142" s="249" t="s">
        <v>361</v>
      </c>
      <c r="G142" s="247"/>
      <c r="H142" s="250">
        <v>17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252</v>
      </c>
      <c r="AU142" s="256" t="s">
        <v>81</v>
      </c>
      <c r="AV142" s="14" t="s">
        <v>81</v>
      </c>
      <c r="AW142" s="14" t="s">
        <v>33</v>
      </c>
      <c r="AX142" s="14" t="s">
        <v>79</v>
      </c>
      <c r="AY142" s="256" t="s">
        <v>234</v>
      </c>
    </row>
    <row r="143" s="2" customFormat="1" ht="16.5" customHeight="1">
      <c r="A143" s="40"/>
      <c r="B143" s="41"/>
      <c r="C143" s="216" t="s">
        <v>308</v>
      </c>
      <c r="D143" s="216" t="s">
        <v>236</v>
      </c>
      <c r="E143" s="217" t="s">
        <v>1603</v>
      </c>
      <c r="F143" s="218" t="s">
        <v>1604</v>
      </c>
      <c r="G143" s="219" t="s">
        <v>248</v>
      </c>
      <c r="H143" s="220">
        <v>25</v>
      </c>
      <c r="I143" s="221"/>
      <c r="J143" s="222">
        <f>ROUND(I143*H143,2)</f>
        <v>0</v>
      </c>
      <c r="K143" s="218" t="s">
        <v>240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0.45000000000000001</v>
      </c>
      <c r="T143" s="226">
        <f>S143*H143</f>
        <v>11.25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93</v>
      </c>
      <c r="AT143" s="227" t="s">
        <v>236</v>
      </c>
      <c r="AU143" s="227" t="s">
        <v>81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1605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1606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81</v>
      </c>
    </row>
    <row r="145" s="2" customFormat="1">
      <c r="A145" s="40"/>
      <c r="B145" s="41"/>
      <c r="C145" s="42"/>
      <c r="D145" s="234" t="s">
        <v>244</v>
      </c>
      <c r="E145" s="42"/>
      <c r="F145" s="235" t="s">
        <v>1607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244</v>
      </c>
      <c r="AU145" s="19" t="s">
        <v>81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1608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420</v>
      </c>
      <c r="G147" s="247"/>
      <c r="H147" s="250">
        <v>25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79</v>
      </c>
      <c r="AY147" s="256" t="s">
        <v>234</v>
      </c>
    </row>
    <row r="148" s="2" customFormat="1" ht="16.5" customHeight="1">
      <c r="A148" s="40"/>
      <c r="B148" s="41"/>
      <c r="C148" s="216" t="s">
        <v>315</v>
      </c>
      <c r="D148" s="216" t="s">
        <v>236</v>
      </c>
      <c r="E148" s="217" t="s">
        <v>1407</v>
      </c>
      <c r="F148" s="218" t="s">
        <v>1408</v>
      </c>
      <c r="G148" s="219" t="s">
        <v>248</v>
      </c>
      <c r="H148" s="220">
        <v>22.5</v>
      </c>
      <c r="I148" s="221"/>
      <c r="J148" s="222">
        <f>ROUND(I148*H148,2)</f>
        <v>0</v>
      </c>
      <c r="K148" s="218" t="s">
        <v>240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0.63</v>
      </c>
      <c r="T148" s="226">
        <f>S148*H148</f>
        <v>14.175000000000001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93</v>
      </c>
      <c r="AT148" s="227" t="s">
        <v>236</v>
      </c>
      <c r="AU148" s="227" t="s">
        <v>81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1609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1410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81</v>
      </c>
    </row>
    <row r="150" s="2" customFormat="1">
      <c r="A150" s="40"/>
      <c r="B150" s="41"/>
      <c r="C150" s="42"/>
      <c r="D150" s="234" t="s">
        <v>244</v>
      </c>
      <c r="E150" s="42"/>
      <c r="F150" s="235" t="s">
        <v>1411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244</v>
      </c>
      <c r="AU150" s="19" t="s">
        <v>81</v>
      </c>
    </row>
    <row r="151" s="13" customFormat="1">
      <c r="A151" s="13"/>
      <c r="B151" s="236"/>
      <c r="C151" s="237"/>
      <c r="D151" s="229" t="s">
        <v>252</v>
      </c>
      <c r="E151" s="238" t="s">
        <v>19</v>
      </c>
      <c r="F151" s="239" t="s">
        <v>1412</v>
      </c>
      <c r="G151" s="237"/>
      <c r="H151" s="238" t="s">
        <v>19</v>
      </c>
      <c r="I151" s="240"/>
      <c r="J151" s="237"/>
      <c r="K151" s="237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252</v>
      </c>
      <c r="AU151" s="245" t="s">
        <v>81</v>
      </c>
      <c r="AV151" s="13" t="s">
        <v>79</v>
      </c>
      <c r="AW151" s="13" t="s">
        <v>33</v>
      </c>
      <c r="AX151" s="13" t="s">
        <v>72</v>
      </c>
      <c r="AY151" s="245" t="s">
        <v>234</v>
      </c>
    </row>
    <row r="152" s="14" customFormat="1">
      <c r="A152" s="14"/>
      <c r="B152" s="246"/>
      <c r="C152" s="247"/>
      <c r="D152" s="229" t="s">
        <v>252</v>
      </c>
      <c r="E152" s="248" t="s">
        <v>19</v>
      </c>
      <c r="F152" s="249" t="s">
        <v>1413</v>
      </c>
      <c r="G152" s="247"/>
      <c r="H152" s="250">
        <v>22.5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33</v>
      </c>
      <c r="AX152" s="14" t="s">
        <v>79</v>
      </c>
      <c r="AY152" s="256" t="s">
        <v>234</v>
      </c>
    </row>
    <row r="153" s="2" customFormat="1" ht="16.5" customHeight="1">
      <c r="A153" s="40"/>
      <c r="B153" s="41"/>
      <c r="C153" s="216" t="s">
        <v>8</v>
      </c>
      <c r="D153" s="216" t="s">
        <v>236</v>
      </c>
      <c r="E153" s="217" t="s">
        <v>1414</v>
      </c>
      <c r="F153" s="218" t="s">
        <v>1415</v>
      </c>
      <c r="G153" s="219" t="s">
        <v>248</v>
      </c>
      <c r="H153" s="220">
        <v>25</v>
      </c>
      <c r="I153" s="221"/>
      <c r="J153" s="222">
        <f>ROUND(I153*H153,2)</f>
        <v>0</v>
      </c>
      <c r="K153" s="218" t="s">
        <v>240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0.28999999999999998</v>
      </c>
      <c r="T153" s="226">
        <f>S153*H153</f>
        <v>7.2499999999999991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81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1610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1417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81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1418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81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1419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420</v>
      </c>
      <c r="G157" s="247"/>
      <c r="H157" s="250">
        <v>25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79</v>
      </c>
      <c r="AY157" s="256" t="s">
        <v>234</v>
      </c>
    </row>
    <row r="158" s="2" customFormat="1" ht="16.5" customHeight="1">
      <c r="A158" s="40"/>
      <c r="B158" s="41"/>
      <c r="C158" s="216" t="s">
        <v>331</v>
      </c>
      <c r="D158" s="216" t="s">
        <v>236</v>
      </c>
      <c r="E158" s="217" t="s">
        <v>1420</v>
      </c>
      <c r="F158" s="218" t="s">
        <v>1421</v>
      </c>
      <c r="G158" s="219" t="s">
        <v>879</v>
      </c>
      <c r="H158" s="220">
        <v>19.800000000000001</v>
      </c>
      <c r="I158" s="221"/>
      <c r="J158" s="222">
        <f>ROUND(I158*H158,2)</f>
        <v>0</v>
      </c>
      <c r="K158" s="218" t="s">
        <v>240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0.23000000000000001</v>
      </c>
      <c r="T158" s="226">
        <f>S158*H158</f>
        <v>4.5540000000000003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93</v>
      </c>
      <c r="AT158" s="227" t="s">
        <v>236</v>
      </c>
      <c r="AU158" s="227" t="s">
        <v>81</v>
      </c>
      <c r="AY158" s="19" t="s">
        <v>234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93</v>
      </c>
      <c r="BM158" s="227" t="s">
        <v>1611</v>
      </c>
    </row>
    <row r="159" s="2" customFormat="1">
      <c r="A159" s="40"/>
      <c r="B159" s="41"/>
      <c r="C159" s="42"/>
      <c r="D159" s="229" t="s">
        <v>243</v>
      </c>
      <c r="E159" s="42"/>
      <c r="F159" s="230" t="s">
        <v>1423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243</v>
      </c>
      <c r="AU159" s="19" t="s">
        <v>81</v>
      </c>
    </row>
    <row r="160" s="2" customFormat="1">
      <c r="A160" s="40"/>
      <c r="B160" s="41"/>
      <c r="C160" s="42"/>
      <c r="D160" s="234" t="s">
        <v>244</v>
      </c>
      <c r="E160" s="42"/>
      <c r="F160" s="235" t="s">
        <v>1424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244</v>
      </c>
      <c r="AU160" s="19" t="s">
        <v>81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1425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81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1426</v>
      </c>
      <c r="G162" s="247"/>
      <c r="H162" s="250">
        <v>19.800000000000001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81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12" customFormat="1" ht="22.8" customHeight="1">
      <c r="A163" s="12"/>
      <c r="B163" s="200"/>
      <c r="C163" s="201"/>
      <c r="D163" s="202" t="s">
        <v>71</v>
      </c>
      <c r="E163" s="214" t="s">
        <v>1427</v>
      </c>
      <c r="F163" s="214" t="s">
        <v>1428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SUM(P164:P176)</f>
        <v>0</v>
      </c>
      <c r="Q163" s="208"/>
      <c r="R163" s="209">
        <f>SUM(R164:R176)</f>
        <v>0</v>
      </c>
      <c r="S163" s="208"/>
      <c r="T163" s="210">
        <f>SUM(T164:T176)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79</v>
      </c>
      <c r="AT163" s="212" t="s">
        <v>71</v>
      </c>
      <c r="AU163" s="212" t="s">
        <v>79</v>
      </c>
      <c r="AY163" s="211" t="s">
        <v>234</v>
      </c>
      <c r="BK163" s="213">
        <f>SUM(BK164:BK176)</f>
        <v>0</v>
      </c>
    </row>
    <row r="164" s="2" customFormat="1" ht="16.5" customHeight="1">
      <c r="A164" s="40"/>
      <c r="B164" s="41"/>
      <c r="C164" s="216" t="s">
        <v>339</v>
      </c>
      <c r="D164" s="216" t="s">
        <v>236</v>
      </c>
      <c r="E164" s="217" t="s">
        <v>1429</v>
      </c>
      <c r="F164" s="218" t="s">
        <v>1430</v>
      </c>
      <c r="G164" s="219" t="s">
        <v>364</v>
      </c>
      <c r="H164" s="220">
        <v>40.228999999999999</v>
      </c>
      <c r="I164" s="221"/>
      <c r="J164" s="222">
        <f>ROUND(I164*H164,2)</f>
        <v>0</v>
      </c>
      <c r="K164" s="218" t="s">
        <v>240</v>
      </c>
      <c r="L164" s="46"/>
      <c r="M164" s="223" t="s">
        <v>19</v>
      </c>
      <c r="N164" s="224" t="s">
        <v>43</v>
      </c>
      <c r="O164" s="86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93</v>
      </c>
      <c r="AT164" s="227" t="s">
        <v>236</v>
      </c>
      <c r="AU164" s="227" t="s">
        <v>81</v>
      </c>
      <c r="AY164" s="19" t="s">
        <v>234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93</v>
      </c>
      <c r="BM164" s="227" t="s">
        <v>1612</v>
      </c>
    </row>
    <row r="165" s="2" customFormat="1">
      <c r="A165" s="40"/>
      <c r="B165" s="41"/>
      <c r="C165" s="42"/>
      <c r="D165" s="229" t="s">
        <v>243</v>
      </c>
      <c r="E165" s="42"/>
      <c r="F165" s="230" t="s">
        <v>1432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243</v>
      </c>
      <c r="AU165" s="19" t="s">
        <v>81</v>
      </c>
    </row>
    <row r="166" s="2" customFormat="1">
      <c r="A166" s="40"/>
      <c r="B166" s="41"/>
      <c r="C166" s="42"/>
      <c r="D166" s="234" t="s">
        <v>244</v>
      </c>
      <c r="E166" s="42"/>
      <c r="F166" s="235" t="s">
        <v>1433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244</v>
      </c>
      <c r="AU166" s="19" t="s">
        <v>81</v>
      </c>
    </row>
    <row r="167" s="2" customFormat="1" ht="16.5" customHeight="1">
      <c r="A167" s="40"/>
      <c r="B167" s="41"/>
      <c r="C167" s="216" t="s">
        <v>347</v>
      </c>
      <c r="D167" s="216" t="s">
        <v>236</v>
      </c>
      <c r="E167" s="217" t="s">
        <v>1434</v>
      </c>
      <c r="F167" s="218" t="s">
        <v>1435</v>
      </c>
      <c r="G167" s="219" t="s">
        <v>364</v>
      </c>
      <c r="H167" s="220">
        <v>40.228999999999999</v>
      </c>
      <c r="I167" s="221"/>
      <c r="J167" s="222">
        <f>ROUND(I167*H167,2)</f>
        <v>0</v>
      </c>
      <c r="K167" s="218" t="s">
        <v>240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81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1613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1437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81</v>
      </c>
    </row>
    <row r="169" s="2" customFormat="1">
      <c r="A169" s="40"/>
      <c r="B169" s="41"/>
      <c r="C169" s="42"/>
      <c r="D169" s="234" t="s">
        <v>244</v>
      </c>
      <c r="E169" s="42"/>
      <c r="F169" s="235" t="s">
        <v>1438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244</v>
      </c>
      <c r="AU169" s="19" t="s">
        <v>81</v>
      </c>
    </row>
    <row r="170" s="2" customFormat="1" ht="16.5" customHeight="1">
      <c r="A170" s="40"/>
      <c r="B170" s="41"/>
      <c r="C170" s="216" t="s">
        <v>354</v>
      </c>
      <c r="D170" s="216" t="s">
        <v>236</v>
      </c>
      <c r="E170" s="217" t="s">
        <v>1439</v>
      </c>
      <c r="F170" s="218" t="s">
        <v>1440</v>
      </c>
      <c r="G170" s="219" t="s">
        <v>364</v>
      </c>
      <c r="H170" s="220">
        <v>362.06099999999998</v>
      </c>
      <c r="I170" s="221"/>
      <c r="J170" s="222">
        <f>ROUND(I170*H170,2)</f>
        <v>0</v>
      </c>
      <c r="K170" s="218" t="s">
        <v>240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1614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1442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2" customFormat="1">
      <c r="A172" s="40"/>
      <c r="B172" s="41"/>
      <c r="C172" s="42"/>
      <c r="D172" s="234" t="s">
        <v>244</v>
      </c>
      <c r="E172" s="42"/>
      <c r="F172" s="235" t="s">
        <v>1443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244</v>
      </c>
      <c r="AU172" s="19" t="s">
        <v>81</v>
      </c>
    </row>
    <row r="173" s="14" customFormat="1">
      <c r="A173" s="14"/>
      <c r="B173" s="246"/>
      <c r="C173" s="247"/>
      <c r="D173" s="229" t="s">
        <v>252</v>
      </c>
      <c r="E173" s="247"/>
      <c r="F173" s="249" t="s">
        <v>1615</v>
      </c>
      <c r="G173" s="247"/>
      <c r="H173" s="250">
        <v>362.06099999999998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252</v>
      </c>
      <c r="AU173" s="256" t="s">
        <v>81</v>
      </c>
      <c r="AV173" s="14" t="s">
        <v>81</v>
      </c>
      <c r="AW173" s="14" t="s">
        <v>4</v>
      </c>
      <c r="AX173" s="14" t="s">
        <v>79</v>
      </c>
      <c r="AY173" s="256" t="s">
        <v>234</v>
      </c>
    </row>
    <row r="174" s="2" customFormat="1" ht="24.15" customHeight="1">
      <c r="A174" s="40"/>
      <c r="B174" s="41"/>
      <c r="C174" s="216" t="s">
        <v>361</v>
      </c>
      <c r="D174" s="216" t="s">
        <v>236</v>
      </c>
      <c r="E174" s="217" t="s">
        <v>1445</v>
      </c>
      <c r="F174" s="218" t="s">
        <v>1446</v>
      </c>
      <c r="G174" s="219" t="s">
        <v>364</v>
      </c>
      <c r="H174" s="220">
        <v>40.228999999999999</v>
      </c>
      <c r="I174" s="221"/>
      <c r="J174" s="222">
        <f>ROUND(I174*H174,2)</f>
        <v>0</v>
      </c>
      <c r="K174" s="218" t="s">
        <v>240</v>
      </c>
      <c r="L174" s="46"/>
      <c r="M174" s="223" t="s">
        <v>19</v>
      </c>
      <c r="N174" s="224" t="s">
        <v>43</v>
      </c>
      <c r="O174" s="86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7" t="s">
        <v>93</v>
      </c>
      <c r="AT174" s="227" t="s">
        <v>236</v>
      </c>
      <c r="AU174" s="227" t="s">
        <v>81</v>
      </c>
      <c r="AY174" s="19" t="s">
        <v>234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19" t="s">
        <v>79</v>
      </c>
      <c r="BK174" s="228">
        <f>ROUND(I174*H174,2)</f>
        <v>0</v>
      </c>
      <c r="BL174" s="19" t="s">
        <v>93</v>
      </c>
      <c r="BM174" s="227" t="s">
        <v>1616</v>
      </c>
    </row>
    <row r="175" s="2" customFormat="1">
      <c r="A175" s="40"/>
      <c r="B175" s="41"/>
      <c r="C175" s="42"/>
      <c r="D175" s="229" t="s">
        <v>243</v>
      </c>
      <c r="E175" s="42"/>
      <c r="F175" s="230" t="s">
        <v>1448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243</v>
      </c>
      <c r="AU175" s="19" t="s">
        <v>81</v>
      </c>
    </row>
    <row r="176" s="2" customFormat="1">
      <c r="A176" s="40"/>
      <c r="B176" s="41"/>
      <c r="C176" s="42"/>
      <c r="D176" s="234" t="s">
        <v>244</v>
      </c>
      <c r="E176" s="42"/>
      <c r="F176" s="235" t="s">
        <v>1449</v>
      </c>
      <c r="G176" s="42"/>
      <c r="H176" s="42"/>
      <c r="I176" s="231"/>
      <c r="J176" s="42"/>
      <c r="K176" s="42"/>
      <c r="L176" s="46"/>
      <c r="M176" s="232"/>
      <c r="N176" s="23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244</v>
      </c>
      <c r="AU176" s="19" t="s">
        <v>81</v>
      </c>
    </row>
    <row r="177" s="12" customFormat="1" ht="22.8" customHeight="1">
      <c r="A177" s="12"/>
      <c r="B177" s="200"/>
      <c r="C177" s="201"/>
      <c r="D177" s="202" t="s">
        <v>71</v>
      </c>
      <c r="E177" s="214" t="s">
        <v>453</v>
      </c>
      <c r="F177" s="214" t="s">
        <v>454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SUM(P178:P181)</f>
        <v>0</v>
      </c>
      <c r="Q177" s="208"/>
      <c r="R177" s="209">
        <f>SUM(R178:R181)</f>
        <v>0</v>
      </c>
      <c r="S177" s="208"/>
      <c r="T177" s="210">
        <f>SUM(T178:T181)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79</v>
      </c>
      <c r="AT177" s="212" t="s">
        <v>71</v>
      </c>
      <c r="AU177" s="212" t="s">
        <v>79</v>
      </c>
      <c r="AY177" s="211" t="s">
        <v>234</v>
      </c>
      <c r="BK177" s="213">
        <f>SUM(BK178:BK181)</f>
        <v>0</v>
      </c>
    </row>
    <row r="178" s="2" customFormat="1" ht="16.5" customHeight="1">
      <c r="A178" s="40"/>
      <c r="B178" s="41"/>
      <c r="C178" s="216" t="s">
        <v>370</v>
      </c>
      <c r="D178" s="216" t="s">
        <v>236</v>
      </c>
      <c r="E178" s="217" t="s">
        <v>456</v>
      </c>
      <c r="F178" s="218" t="s">
        <v>457</v>
      </c>
      <c r="G178" s="219" t="s">
        <v>364</v>
      </c>
      <c r="H178" s="220">
        <v>0.10000000000000001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93</v>
      </c>
      <c r="AT178" s="227" t="s">
        <v>236</v>
      </c>
      <c r="AU178" s="227" t="s">
        <v>81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93</v>
      </c>
      <c r="BM178" s="227" t="s">
        <v>1617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459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81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460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81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1618</v>
      </c>
      <c r="G181" s="247"/>
      <c r="H181" s="250">
        <v>0.10000000000000001</v>
      </c>
      <c r="I181" s="251"/>
      <c r="J181" s="247"/>
      <c r="K181" s="247"/>
      <c r="L181" s="252"/>
      <c r="M181" s="282"/>
      <c r="N181" s="283"/>
      <c r="O181" s="283"/>
      <c r="P181" s="283"/>
      <c r="Q181" s="283"/>
      <c r="R181" s="283"/>
      <c r="S181" s="283"/>
      <c r="T181" s="28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81</v>
      </c>
      <c r="AV181" s="14" t="s">
        <v>81</v>
      </c>
      <c r="AW181" s="14" t="s">
        <v>33</v>
      </c>
      <c r="AX181" s="14" t="s">
        <v>79</v>
      </c>
      <c r="AY181" s="256" t="s">
        <v>234</v>
      </c>
    </row>
    <row r="182" s="2" customFormat="1" ht="6.96" customHeight="1">
      <c r="A182" s="40"/>
      <c r="B182" s="61"/>
      <c r="C182" s="62"/>
      <c r="D182" s="62"/>
      <c r="E182" s="62"/>
      <c r="F182" s="62"/>
      <c r="G182" s="62"/>
      <c r="H182" s="62"/>
      <c r="I182" s="62"/>
      <c r="J182" s="62"/>
      <c r="K182" s="62"/>
      <c r="L182" s="46"/>
      <c r="M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</sheetData>
  <sheetProtection sheet="1" autoFilter="0" formatColumns="0" formatRows="0" objects="1" scenarios="1" spinCount="100000" saltValue="4BhunwehE4cqEwVZSZEn9kGwmxMPKbWFs2sKxf69MkAxvBQcvP7RhkXPu3s1b8bkYqv25WT/sepSrryI5dmBsQ==" hashValue="ZjnKGBnUI/5BCZ2559mjou+MwXchHjLaefkJYut5UW2I/3GsXh2LvaEDumhEnTQn1Nrcim+bscR/FcweHdYAhg==" algorithmName="SHA-512" password="CA9F"/>
  <autoFilter ref="C95:K1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4_01/460010025"/>
    <hyperlink ref="F104" r:id="rId2" display="https://podminky.urs.cz/item/CS_URS_2024_01/184813511"/>
    <hyperlink ref="F109" r:id="rId3" display="https://podminky.urs.cz/item/CS_URS_2024_01/111301111"/>
    <hyperlink ref="F114" r:id="rId4" display="https://podminky.urs.cz/item/CS_URS_2024_01/181151311"/>
    <hyperlink ref="F119" r:id="rId5" display="https://podminky.urs.cz/item/CS_URS_2024_01/183403114"/>
    <hyperlink ref="F124" r:id="rId6" display="https://podminky.urs.cz/item/CS_URS_2024_01/183403131"/>
    <hyperlink ref="F129" r:id="rId7" display="https://podminky.urs.cz/item/CS_URS_2024_01/183403153"/>
    <hyperlink ref="F135" r:id="rId8" display="https://podminky.urs.cz/item/CS_URS_2024_01/966071711"/>
    <hyperlink ref="F140" r:id="rId9" display="https://podminky.urs.cz/item/CS_URS_2024_01/966003818"/>
    <hyperlink ref="F145" r:id="rId10" display="https://podminky.urs.cz/item/CS_URS_2024_01/113107344"/>
    <hyperlink ref="F150" r:id="rId11" display="https://podminky.urs.cz/item/CS_URS_2024_01/113107337"/>
    <hyperlink ref="F155" r:id="rId12" display="https://podminky.urs.cz/item/CS_URS_2024_01/113107322"/>
    <hyperlink ref="F160" r:id="rId13" display="https://podminky.urs.cz/item/CS_URS_2024_01/113201111"/>
    <hyperlink ref="F166" r:id="rId14" display="https://podminky.urs.cz/item/CS_URS_2024_01/997221131"/>
    <hyperlink ref="F169" r:id="rId15" display="https://podminky.urs.cz/item/CS_URS_2024_01/997013511"/>
    <hyperlink ref="F172" r:id="rId16" display="https://podminky.urs.cz/item/CS_URS_2024_01/997013509"/>
    <hyperlink ref="F176" r:id="rId17" display="https://podminky.urs.cz/item/CS_URS_2024_01/997013871"/>
    <hyperlink ref="F180" r:id="rId18" display="https://podminky.urs.cz/item/CS_URS_2024_01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1619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ROUND(J97,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ROUND((SUM(BE97:BE161)),  2)</f>
        <v>0</v>
      </c>
      <c r="G37" s="40"/>
      <c r="H37" s="40"/>
      <c r="I37" s="160">
        <v>0.20999999999999999</v>
      </c>
      <c r="J37" s="159">
        <f>ROUND(((SUM(BE97:BE161))*I37),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ROUND((SUM(BF97:BF161)),  2)</f>
        <v>0</v>
      </c>
      <c r="G38" s="40"/>
      <c r="H38" s="40"/>
      <c r="I38" s="160">
        <v>0.12</v>
      </c>
      <c r="J38" s="159">
        <f>ROUND(((SUM(BF97:BF161))*I38),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ROUND((SUM(BG97:BG161)),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ROUND((SUM(BH97:BH161)),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ROUND((SUM(BI97:BI161)),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SO.04 - Vegetační prvky (5_II)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462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465</v>
      </c>
      <c r="E69" s="186"/>
      <c r="F69" s="186"/>
      <c r="G69" s="186"/>
      <c r="H69" s="186"/>
      <c r="I69" s="186"/>
      <c r="J69" s="187">
        <f>J99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466</v>
      </c>
      <c r="E70" s="186"/>
      <c r="F70" s="186"/>
      <c r="G70" s="186"/>
      <c r="H70" s="186"/>
      <c r="I70" s="186"/>
      <c r="J70" s="187">
        <f>J126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218</v>
      </c>
      <c r="E71" s="186"/>
      <c r="F71" s="186"/>
      <c r="G71" s="186"/>
      <c r="H71" s="186"/>
      <c r="I71" s="186"/>
      <c r="J71" s="187">
        <f>J129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471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6"/>
      <c r="D73" s="185" t="s">
        <v>971</v>
      </c>
      <c r="E73" s="186"/>
      <c r="F73" s="186"/>
      <c r="G73" s="186"/>
      <c r="H73" s="186"/>
      <c r="I73" s="186"/>
      <c r="J73" s="187">
        <f>J134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219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Envelopa - Revitalizace infrastruktury</v>
      </c>
      <c r="F83" s="34"/>
      <c r="G83" s="34"/>
      <c r="H83" s="34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203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204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205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3" t="s">
        <v>206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207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SO.04 - Vegetační prvky (5_II)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Olomouc</v>
      </c>
      <c r="G91" s="42"/>
      <c r="H91" s="42"/>
      <c r="I91" s="34" t="s">
        <v>23</v>
      </c>
      <c r="J91" s="74" t="str">
        <f>IF(J16="","",J16)</f>
        <v>15. 7. 2024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Univerzita Palackého Olomouc</v>
      </c>
      <c r="G93" s="42"/>
      <c r="H93" s="42"/>
      <c r="I93" s="34" t="s">
        <v>31</v>
      </c>
      <c r="J93" s="38" t="str">
        <f>E25</f>
        <v>Alfaprojekt Olomouc a.s.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ing. Pavlína Řmotová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9"/>
      <c r="B96" s="190"/>
      <c r="C96" s="191" t="s">
        <v>220</v>
      </c>
      <c r="D96" s="192" t="s">
        <v>57</v>
      </c>
      <c r="E96" s="192" t="s">
        <v>53</v>
      </c>
      <c r="F96" s="192" t="s">
        <v>54</v>
      </c>
      <c r="G96" s="192" t="s">
        <v>221</v>
      </c>
      <c r="H96" s="192" t="s">
        <v>222</v>
      </c>
      <c r="I96" s="192" t="s">
        <v>223</v>
      </c>
      <c r="J96" s="192" t="s">
        <v>213</v>
      </c>
      <c r="K96" s="193" t="s">
        <v>224</v>
      </c>
      <c r="L96" s="194"/>
      <c r="M96" s="94" t="s">
        <v>19</v>
      </c>
      <c r="N96" s="95" t="s">
        <v>42</v>
      </c>
      <c r="O96" s="95" t="s">
        <v>225</v>
      </c>
      <c r="P96" s="95" t="s">
        <v>226</v>
      </c>
      <c r="Q96" s="95" t="s">
        <v>227</v>
      </c>
      <c r="R96" s="95" t="s">
        <v>228</v>
      </c>
      <c r="S96" s="95" t="s">
        <v>229</v>
      </c>
      <c r="T96" s="96" t="s">
        <v>230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0"/>
      <c r="B97" s="41"/>
      <c r="C97" s="101" t="s">
        <v>231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P98+P133</f>
        <v>0</v>
      </c>
      <c r="Q97" s="98"/>
      <c r="R97" s="197">
        <f>R98+R133</f>
        <v>2.9517000000000002</v>
      </c>
      <c r="S97" s="98"/>
      <c r="T97" s="198">
        <f>T98+T133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214</v>
      </c>
      <c r="BK97" s="199">
        <f>BK98+BK133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232</v>
      </c>
      <c r="F98" s="203" t="s">
        <v>476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P99+P129</f>
        <v>0</v>
      </c>
      <c r="Q98" s="208"/>
      <c r="R98" s="209">
        <f>R99+R129</f>
        <v>1.2517</v>
      </c>
      <c r="S98" s="208"/>
      <c r="T98" s="210">
        <f>T99+T129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72</v>
      </c>
      <c r="AY98" s="211" t="s">
        <v>234</v>
      </c>
      <c r="BK98" s="213">
        <f>BK99+BK129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574</v>
      </c>
      <c r="F99" s="214" t="s">
        <v>575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P100+SUM(P101:P126)</f>
        <v>0</v>
      </c>
      <c r="Q99" s="208"/>
      <c r="R99" s="209">
        <f>R100+SUM(R101:R126)</f>
        <v>1.2517</v>
      </c>
      <c r="S99" s="208"/>
      <c r="T99" s="210">
        <f>T100+SUM(T101:T126)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79</v>
      </c>
      <c r="AY99" s="211" t="s">
        <v>234</v>
      </c>
      <c r="BK99" s="213">
        <f>BK100+SUM(BK101:BK126)</f>
        <v>0</v>
      </c>
    </row>
    <row r="100" s="2" customFormat="1" ht="16.5" customHeight="1">
      <c r="A100" s="40"/>
      <c r="B100" s="41"/>
      <c r="C100" s="216" t="s">
        <v>79</v>
      </c>
      <c r="D100" s="216" t="s">
        <v>236</v>
      </c>
      <c r="E100" s="217" t="s">
        <v>603</v>
      </c>
      <c r="F100" s="218" t="s">
        <v>604</v>
      </c>
      <c r="G100" s="219" t="s">
        <v>248</v>
      </c>
      <c r="H100" s="220">
        <v>17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93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1006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606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607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2" customFormat="1" ht="16.5" customHeight="1">
      <c r="A103" s="40"/>
      <c r="B103" s="41"/>
      <c r="C103" s="216" t="s">
        <v>81</v>
      </c>
      <c r="D103" s="216" t="s">
        <v>236</v>
      </c>
      <c r="E103" s="217" t="s">
        <v>479</v>
      </c>
      <c r="F103" s="218" t="s">
        <v>480</v>
      </c>
      <c r="G103" s="219" t="s">
        <v>382</v>
      </c>
      <c r="H103" s="220">
        <v>50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93</v>
      </c>
      <c r="AT103" s="227" t="s">
        <v>236</v>
      </c>
      <c r="AU103" s="227" t="s">
        <v>81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93</v>
      </c>
      <c r="BM103" s="227" t="s">
        <v>1620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482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81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483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81</v>
      </c>
    </row>
    <row r="106" s="2" customFormat="1" ht="21.75" customHeight="1">
      <c r="A106" s="40"/>
      <c r="B106" s="41"/>
      <c r="C106" s="216" t="s">
        <v>88</v>
      </c>
      <c r="D106" s="216" t="s">
        <v>236</v>
      </c>
      <c r="E106" s="217" t="s">
        <v>577</v>
      </c>
      <c r="F106" s="218" t="s">
        <v>578</v>
      </c>
      <c r="G106" s="219" t="s">
        <v>382</v>
      </c>
      <c r="H106" s="220">
        <v>50</v>
      </c>
      <c r="I106" s="221"/>
      <c r="J106" s="222">
        <f>ROUND(I106*H106,2)</f>
        <v>0</v>
      </c>
      <c r="K106" s="218" t="s">
        <v>240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93</v>
      </c>
      <c r="AT106" s="227" t="s">
        <v>236</v>
      </c>
      <c r="AU106" s="227" t="s">
        <v>81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93</v>
      </c>
      <c r="BM106" s="227" t="s">
        <v>579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580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81</v>
      </c>
    </row>
    <row r="108" s="2" customFormat="1">
      <c r="A108" s="40"/>
      <c r="B108" s="41"/>
      <c r="C108" s="42"/>
      <c r="D108" s="234" t="s">
        <v>244</v>
      </c>
      <c r="E108" s="42"/>
      <c r="F108" s="235" t="s">
        <v>581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244</v>
      </c>
      <c r="AU108" s="19" t="s">
        <v>81</v>
      </c>
    </row>
    <row r="109" s="2" customFormat="1" ht="16.5" customHeight="1">
      <c r="A109" s="40"/>
      <c r="B109" s="41"/>
      <c r="C109" s="216" t="s">
        <v>93</v>
      </c>
      <c r="D109" s="216" t="s">
        <v>236</v>
      </c>
      <c r="E109" s="217" t="s">
        <v>582</v>
      </c>
      <c r="F109" s="218" t="s">
        <v>583</v>
      </c>
      <c r="G109" s="219" t="s">
        <v>382</v>
      </c>
      <c r="H109" s="220">
        <v>50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584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585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586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 ht="16.5" customHeight="1">
      <c r="A112" s="40"/>
      <c r="B112" s="41"/>
      <c r="C112" s="216" t="s">
        <v>271</v>
      </c>
      <c r="D112" s="216" t="s">
        <v>236</v>
      </c>
      <c r="E112" s="217" t="s">
        <v>504</v>
      </c>
      <c r="F112" s="218" t="s">
        <v>505</v>
      </c>
      <c r="G112" s="219" t="s">
        <v>364</v>
      </c>
      <c r="H112" s="220">
        <v>0.001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588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507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508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81</v>
      </c>
    </row>
    <row r="115" s="2" customFormat="1" ht="16.5" customHeight="1">
      <c r="A115" s="40"/>
      <c r="B115" s="41"/>
      <c r="C115" s="268" t="s">
        <v>280</v>
      </c>
      <c r="D115" s="268" t="s">
        <v>295</v>
      </c>
      <c r="E115" s="269" t="s">
        <v>509</v>
      </c>
      <c r="F115" s="270" t="s">
        <v>510</v>
      </c>
      <c r="G115" s="271" t="s">
        <v>511</v>
      </c>
      <c r="H115" s="272">
        <v>1.5</v>
      </c>
      <c r="I115" s="273"/>
      <c r="J115" s="274">
        <f>ROUND(I115*H115,2)</f>
        <v>0</v>
      </c>
      <c r="K115" s="270" t="s">
        <v>19</v>
      </c>
      <c r="L115" s="275"/>
      <c r="M115" s="276" t="s">
        <v>19</v>
      </c>
      <c r="N115" s="277" t="s">
        <v>43</v>
      </c>
      <c r="O115" s="86"/>
      <c r="P115" s="225">
        <f>O115*H115</f>
        <v>0</v>
      </c>
      <c r="Q115" s="225">
        <v>0.001</v>
      </c>
      <c r="R115" s="225">
        <f>Q115*H115</f>
        <v>0.0015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294</v>
      </c>
      <c r="AT115" s="227" t="s">
        <v>295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589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513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514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1621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1622</v>
      </c>
      <c r="G119" s="247"/>
      <c r="H119" s="250">
        <v>1.5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79</v>
      </c>
      <c r="AY119" s="256" t="s">
        <v>234</v>
      </c>
    </row>
    <row r="120" s="2" customFormat="1" ht="16.5" customHeight="1">
      <c r="A120" s="40"/>
      <c r="B120" s="41"/>
      <c r="C120" s="216" t="s">
        <v>288</v>
      </c>
      <c r="D120" s="216" t="s">
        <v>236</v>
      </c>
      <c r="E120" s="217" t="s">
        <v>541</v>
      </c>
      <c r="F120" s="218" t="s">
        <v>542</v>
      </c>
      <c r="G120" s="219" t="s">
        <v>248</v>
      </c>
      <c r="H120" s="220">
        <v>17</v>
      </c>
      <c r="I120" s="221"/>
      <c r="J120" s="222">
        <f>ROUND(I120*H120,2)</f>
        <v>0</v>
      </c>
      <c r="K120" s="218" t="s">
        <v>240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93</v>
      </c>
      <c r="AT120" s="227" t="s">
        <v>236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1009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544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34" t="s">
        <v>244</v>
      </c>
      <c r="E122" s="42"/>
      <c r="F122" s="235" t="s">
        <v>545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244</v>
      </c>
      <c r="AU122" s="19" t="s">
        <v>81</v>
      </c>
    </row>
    <row r="123" s="2" customFormat="1" ht="16.5" customHeight="1">
      <c r="A123" s="40"/>
      <c r="B123" s="41"/>
      <c r="C123" s="268" t="s">
        <v>294</v>
      </c>
      <c r="D123" s="268" t="s">
        <v>295</v>
      </c>
      <c r="E123" s="269" t="s">
        <v>548</v>
      </c>
      <c r="F123" s="270" t="s">
        <v>549</v>
      </c>
      <c r="G123" s="271" t="s">
        <v>274</v>
      </c>
      <c r="H123" s="272">
        <v>1.7509999999999999</v>
      </c>
      <c r="I123" s="273"/>
      <c r="J123" s="274">
        <f>ROUND(I123*H123,2)</f>
        <v>0</v>
      </c>
      <c r="K123" s="270" t="s">
        <v>240</v>
      </c>
      <c r="L123" s="275"/>
      <c r="M123" s="276" t="s">
        <v>19</v>
      </c>
      <c r="N123" s="277" t="s">
        <v>43</v>
      </c>
      <c r="O123" s="86"/>
      <c r="P123" s="225">
        <f>O123*H123</f>
        <v>0</v>
      </c>
      <c r="Q123" s="225">
        <v>0.20000000000000001</v>
      </c>
      <c r="R123" s="225">
        <f>Q123*H123</f>
        <v>0.35020000000000001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294</v>
      </c>
      <c r="AT123" s="227" t="s">
        <v>295</v>
      </c>
      <c r="AU123" s="227" t="s">
        <v>81</v>
      </c>
      <c r="AY123" s="19" t="s">
        <v>234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93</v>
      </c>
      <c r="BM123" s="227" t="s">
        <v>1010</v>
      </c>
    </row>
    <row r="124" s="2" customFormat="1">
      <c r="A124" s="40"/>
      <c r="B124" s="41"/>
      <c r="C124" s="42"/>
      <c r="D124" s="229" t="s">
        <v>243</v>
      </c>
      <c r="E124" s="42"/>
      <c r="F124" s="230" t="s">
        <v>549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243</v>
      </c>
      <c r="AU124" s="19" t="s">
        <v>81</v>
      </c>
    </row>
    <row r="125" s="14" customFormat="1">
      <c r="A125" s="14"/>
      <c r="B125" s="246"/>
      <c r="C125" s="247"/>
      <c r="D125" s="229" t="s">
        <v>252</v>
      </c>
      <c r="E125" s="247"/>
      <c r="F125" s="249" t="s">
        <v>1623</v>
      </c>
      <c r="G125" s="247"/>
      <c r="H125" s="250">
        <v>1.7509999999999999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81</v>
      </c>
      <c r="AV125" s="14" t="s">
        <v>81</v>
      </c>
      <c r="AW125" s="14" t="s">
        <v>4</v>
      </c>
      <c r="AX125" s="14" t="s">
        <v>79</v>
      </c>
      <c r="AY125" s="256" t="s">
        <v>234</v>
      </c>
    </row>
    <row r="126" s="12" customFormat="1" ht="20.88" customHeight="1">
      <c r="A126" s="12"/>
      <c r="B126" s="200"/>
      <c r="C126" s="201"/>
      <c r="D126" s="202" t="s">
        <v>71</v>
      </c>
      <c r="E126" s="214" t="s">
        <v>370</v>
      </c>
      <c r="F126" s="214" t="s">
        <v>592</v>
      </c>
      <c r="G126" s="201"/>
      <c r="H126" s="201"/>
      <c r="I126" s="204"/>
      <c r="J126" s="215">
        <f>BK126</f>
        <v>0</v>
      </c>
      <c r="K126" s="201"/>
      <c r="L126" s="206"/>
      <c r="M126" s="207"/>
      <c r="N126" s="208"/>
      <c r="O126" s="208"/>
      <c r="P126" s="209">
        <f>SUM(P127:P128)</f>
        <v>0</v>
      </c>
      <c r="Q126" s="208"/>
      <c r="R126" s="209">
        <f>SUM(R127:R128)</f>
        <v>0.89999999999999991</v>
      </c>
      <c r="S126" s="208"/>
      <c r="T126" s="210">
        <f>SUM(T127:T128)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1" t="s">
        <v>79</v>
      </c>
      <c r="AT126" s="212" t="s">
        <v>71</v>
      </c>
      <c r="AU126" s="212" t="s">
        <v>81</v>
      </c>
      <c r="AY126" s="211" t="s">
        <v>234</v>
      </c>
      <c r="BK126" s="213">
        <f>SUM(BK127:BK128)</f>
        <v>0</v>
      </c>
    </row>
    <row r="127" s="2" customFormat="1" ht="16.5" customHeight="1">
      <c r="A127" s="40"/>
      <c r="B127" s="41"/>
      <c r="C127" s="268" t="s">
        <v>301</v>
      </c>
      <c r="D127" s="268" t="s">
        <v>295</v>
      </c>
      <c r="E127" s="269" t="s">
        <v>1624</v>
      </c>
      <c r="F127" s="270" t="s">
        <v>1625</v>
      </c>
      <c r="G127" s="271" t="s">
        <v>382</v>
      </c>
      <c r="H127" s="272">
        <v>50</v>
      </c>
      <c r="I127" s="273"/>
      <c r="J127" s="274">
        <f>ROUND(I127*H127,2)</f>
        <v>0</v>
      </c>
      <c r="K127" s="270" t="s">
        <v>19</v>
      </c>
      <c r="L127" s="275"/>
      <c r="M127" s="276" t="s">
        <v>19</v>
      </c>
      <c r="N127" s="277" t="s">
        <v>43</v>
      </c>
      <c r="O127" s="86"/>
      <c r="P127" s="225">
        <f>O127*H127</f>
        <v>0</v>
      </c>
      <c r="Q127" s="225">
        <v>0.017999999999999999</v>
      </c>
      <c r="R127" s="225">
        <f>Q127*H127</f>
        <v>0.89999999999999991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294</v>
      </c>
      <c r="AT127" s="227" t="s">
        <v>295</v>
      </c>
      <c r="AU127" s="227" t="s">
        <v>88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1626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1625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88</v>
      </c>
    </row>
    <row r="129" s="12" customFormat="1" ht="22.8" customHeight="1">
      <c r="A129" s="12"/>
      <c r="B129" s="200"/>
      <c r="C129" s="201"/>
      <c r="D129" s="202" t="s">
        <v>71</v>
      </c>
      <c r="E129" s="214" t="s">
        <v>453</v>
      </c>
      <c r="F129" s="214" t="s">
        <v>454</v>
      </c>
      <c r="G129" s="201"/>
      <c r="H129" s="201"/>
      <c r="I129" s="204"/>
      <c r="J129" s="215">
        <f>BK129</f>
        <v>0</v>
      </c>
      <c r="K129" s="201"/>
      <c r="L129" s="206"/>
      <c r="M129" s="207"/>
      <c r="N129" s="208"/>
      <c r="O129" s="208"/>
      <c r="P129" s="209">
        <f>SUM(P130:P132)</f>
        <v>0</v>
      </c>
      <c r="Q129" s="208"/>
      <c r="R129" s="209">
        <f>SUM(R130:R132)</f>
        <v>0</v>
      </c>
      <c r="S129" s="208"/>
      <c r="T129" s="210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1" t="s">
        <v>79</v>
      </c>
      <c r="AT129" s="212" t="s">
        <v>71</v>
      </c>
      <c r="AU129" s="212" t="s">
        <v>79</v>
      </c>
      <c r="AY129" s="211" t="s">
        <v>234</v>
      </c>
      <c r="BK129" s="213">
        <f>SUM(BK130:BK132)</f>
        <v>0</v>
      </c>
    </row>
    <row r="130" s="2" customFormat="1" ht="16.5" customHeight="1">
      <c r="A130" s="40"/>
      <c r="B130" s="41"/>
      <c r="C130" s="216" t="s">
        <v>308</v>
      </c>
      <c r="D130" s="216" t="s">
        <v>236</v>
      </c>
      <c r="E130" s="217" t="s">
        <v>456</v>
      </c>
      <c r="F130" s="218" t="s">
        <v>457</v>
      </c>
      <c r="G130" s="219" t="s">
        <v>364</v>
      </c>
      <c r="H130" s="220">
        <v>2.952</v>
      </c>
      <c r="I130" s="221"/>
      <c r="J130" s="222">
        <f>ROUND(I130*H130,2)</f>
        <v>0</v>
      </c>
      <c r="K130" s="218" t="s">
        <v>240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93</v>
      </c>
      <c r="AT130" s="227" t="s">
        <v>236</v>
      </c>
      <c r="AU130" s="227" t="s">
        <v>81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93</v>
      </c>
      <c r="BM130" s="227" t="s">
        <v>692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459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81</v>
      </c>
    </row>
    <row r="132" s="2" customFormat="1">
      <c r="A132" s="40"/>
      <c r="B132" s="41"/>
      <c r="C132" s="42"/>
      <c r="D132" s="234" t="s">
        <v>244</v>
      </c>
      <c r="E132" s="42"/>
      <c r="F132" s="235" t="s">
        <v>460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244</v>
      </c>
      <c r="AU132" s="19" t="s">
        <v>81</v>
      </c>
    </row>
    <row r="133" s="12" customFormat="1" ht="25.92" customHeight="1">
      <c r="A133" s="12"/>
      <c r="B133" s="200"/>
      <c r="C133" s="201"/>
      <c r="D133" s="202" t="s">
        <v>71</v>
      </c>
      <c r="E133" s="203" t="s">
        <v>693</v>
      </c>
      <c r="F133" s="203" t="s">
        <v>694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</f>
        <v>0</v>
      </c>
      <c r="Q133" s="208"/>
      <c r="R133" s="209">
        <f>R134</f>
        <v>1.7000000000000002</v>
      </c>
      <c r="S133" s="208"/>
      <c r="T133" s="210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79</v>
      </c>
      <c r="AT133" s="212" t="s">
        <v>71</v>
      </c>
      <c r="AU133" s="212" t="s">
        <v>72</v>
      </c>
      <c r="AY133" s="211" t="s">
        <v>234</v>
      </c>
      <c r="BK133" s="213">
        <f>BK134</f>
        <v>0</v>
      </c>
    </row>
    <row r="134" s="12" customFormat="1" ht="22.8" customHeight="1">
      <c r="A134" s="12"/>
      <c r="B134" s="200"/>
      <c r="C134" s="201"/>
      <c r="D134" s="202" t="s">
        <v>71</v>
      </c>
      <c r="E134" s="214" t="s">
        <v>8</v>
      </c>
      <c r="F134" s="214" t="s">
        <v>1046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SUM(P135:P161)</f>
        <v>0</v>
      </c>
      <c r="Q134" s="208"/>
      <c r="R134" s="209">
        <f>SUM(R135:R161)</f>
        <v>1.7000000000000002</v>
      </c>
      <c r="S134" s="208"/>
      <c r="T134" s="210">
        <f>SUM(T135:T161)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79</v>
      </c>
      <c r="AT134" s="212" t="s">
        <v>71</v>
      </c>
      <c r="AU134" s="212" t="s">
        <v>79</v>
      </c>
      <c r="AY134" s="211" t="s">
        <v>234</v>
      </c>
      <c r="BK134" s="213">
        <f>SUM(BK135:BK161)</f>
        <v>0</v>
      </c>
    </row>
    <row r="135" s="2" customFormat="1" ht="21.75" customHeight="1">
      <c r="A135" s="40"/>
      <c r="B135" s="41"/>
      <c r="C135" s="216" t="s">
        <v>315</v>
      </c>
      <c r="D135" s="216" t="s">
        <v>236</v>
      </c>
      <c r="E135" s="217" t="s">
        <v>1047</v>
      </c>
      <c r="F135" s="218" t="s">
        <v>1048</v>
      </c>
      <c r="G135" s="219" t="s">
        <v>248</v>
      </c>
      <c r="H135" s="220">
        <v>34</v>
      </c>
      <c r="I135" s="221"/>
      <c r="J135" s="222">
        <f>ROUND(I135*H135,2)</f>
        <v>0</v>
      </c>
      <c r="K135" s="218" t="s">
        <v>19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93</v>
      </c>
      <c r="AT135" s="227" t="s">
        <v>236</v>
      </c>
      <c r="AU135" s="227" t="s">
        <v>81</v>
      </c>
      <c r="AY135" s="19" t="s">
        <v>234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93</v>
      </c>
      <c r="BM135" s="227" t="s">
        <v>1049</v>
      </c>
    </row>
    <row r="136" s="2" customFormat="1">
      <c r="A136" s="40"/>
      <c r="B136" s="41"/>
      <c r="C136" s="42"/>
      <c r="D136" s="229" t="s">
        <v>243</v>
      </c>
      <c r="E136" s="42"/>
      <c r="F136" s="230" t="s">
        <v>1050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243</v>
      </c>
      <c r="AU136" s="19" t="s">
        <v>81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1627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81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1628</v>
      </c>
      <c r="G138" s="247"/>
      <c r="H138" s="250">
        <v>34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79</v>
      </c>
      <c r="AY138" s="256" t="s">
        <v>234</v>
      </c>
    </row>
    <row r="139" s="2" customFormat="1" ht="16.5" customHeight="1">
      <c r="A139" s="40"/>
      <c r="B139" s="41"/>
      <c r="C139" s="216" t="s">
        <v>8</v>
      </c>
      <c r="D139" s="216" t="s">
        <v>236</v>
      </c>
      <c r="E139" s="217" t="s">
        <v>726</v>
      </c>
      <c r="F139" s="218" t="s">
        <v>542</v>
      </c>
      <c r="G139" s="219" t="s">
        <v>248</v>
      </c>
      <c r="H139" s="220">
        <v>51</v>
      </c>
      <c r="I139" s="221"/>
      <c r="J139" s="222">
        <f>ROUND(I139*H139,2)</f>
        <v>0</v>
      </c>
      <c r="K139" s="218" t="s">
        <v>721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93</v>
      </c>
      <c r="AT139" s="227" t="s">
        <v>236</v>
      </c>
      <c r="AU139" s="227" t="s">
        <v>81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1060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544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81</v>
      </c>
    </row>
    <row r="141" s="2" customFormat="1">
      <c r="A141" s="40"/>
      <c r="B141" s="41"/>
      <c r="C141" s="42"/>
      <c r="D141" s="234" t="s">
        <v>244</v>
      </c>
      <c r="E141" s="42"/>
      <c r="F141" s="235" t="s">
        <v>728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244</v>
      </c>
      <c r="AU141" s="19" t="s">
        <v>81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1629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81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1630</v>
      </c>
      <c r="G143" s="247"/>
      <c r="H143" s="250">
        <v>51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81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68" t="s">
        <v>331</v>
      </c>
      <c r="D144" s="268" t="s">
        <v>295</v>
      </c>
      <c r="E144" s="269" t="s">
        <v>548</v>
      </c>
      <c r="F144" s="270" t="s">
        <v>549</v>
      </c>
      <c r="G144" s="271" t="s">
        <v>274</v>
      </c>
      <c r="H144" s="272">
        <v>8.5</v>
      </c>
      <c r="I144" s="273"/>
      <c r="J144" s="274">
        <f>ROUND(I144*H144,2)</f>
        <v>0</v>
      </c>
      <c r="K144" s="270" t="s">
        <v>240</v>
      </c>
      <c r="L144" s="275"/>
      <c r="M144" s="276" t="s">
        <v>19</v>
      </c>
      <c r="N144" s="277" t="s">
        <v>43</v>
      </c>
      <c r="O144" s="86"/>
      <c r="P144" s="225">
        <f>O144*H144</f>
        <v>0</v>
      </c>
      <c r="Q144" s="225">
        <v>0.20000000000000001</v>
      </c>
      <c r="R144" s="225">
        <f>Q144*H144</f>
        <v>1.7000000000000002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294</v>
      </c>
      <c r="AT144" s="227" t="s">
        <v>295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1063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549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1631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1632</v>
      </c>
      <c r="G147" s="247"/>
      <c r="H147" s="250">
        <v>8.5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79</v>
      </c>
      <c r="AY147" s="256" t="s">
        <v>234</v>
      </c>
    </row>
    <row r="148" s="2" customFormat="1" ht="16.5" customHeight="1">
      <c r="A148" s="40"/>
      <c r="B148" s="41"/>
      <c r="C148" s="216" t="s">
        <v>339</v>
      </c>
      <c r="D148" s="216" t="s">
        <v>236</v>
      </c>
      <c r="E148" s="217" t="s">
        <v>1053</v>
      </c>
      <c r="F148" s="218" t="s">
        <v>1054</v>
      </c>
      <c r="G148" s="219" t="s">
        <v>248</v>
      </c>
      <c r="H148" s="220">
        <v>170</v>
      </c>
      <c r="I148" s="221"/>
      <c r="J148" s="222">
        <f>ROUND(I148*H148,2)</f>
        <v>0</v>
      </c>
      <c r="K148" s="218" t="s">
        <v>721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93</v>
      </c>
      <c r="AT148" s="227" t="s">
        <v>236</v>
      </c>
      <c r="AU148" s="227" t="s">
        <v>81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1055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1056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81</v>
      </c>
    </row>
    <row r="150" s="2" customFormat="1">
      <c r="A150" s="40"/>
      <c r="B150" s="41"/>
      <c r="C150" s="42"/>
      <c r="D150" s="234" t="s">
        <v>244</v>
      </c>
      <c r="E150" s="42"/>
      <c r="F150" s="235" t="s">
        <v>1057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244</v>
      </c>
      <c r="AU150" s="19" t="s">
        <v>81</v>
      </c>
    </row>
    <row r="151" s="13" customFormat="1">
      <c r="A151" s="13"/>
      <c r="B151" s="236"/>
      <c r="C151" s="237"/>
      <c r="D151" s="229" t="s">
        <v>252</v>
      </c>
      <c r="E151" s="238" t="s">
        <v>19</v>
      </c>
      <c r="F151" s="239" t="s">
        <v>1058</v>
      </c>
      <c r="G151" s="237"/>
      <c r="H151" s="238" t="s">
        <v>19</v>
      </c>
      <c r="I151" s="240"/>
      <c r="J151" s="237"/>
      <c r="K151" s="237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252</v>
      </c>
      <c r="AU151" s="245" t="s">
        <v>81</v>
      </c>
      <c r="AV151" s="13" t="s">
        <v>79</v>
      </c>
      <c r="AW151" s="13" t="s">
        <v>33</v>
      </c>
      <c r="AX151" s="13" t="s">
        <v>72</v>
      </c>
      <c r="AY151" s="245" t="s">
        <v>234</v>
      </c>
    </row>
    <row r="152" s="14" customFormat="1">
      <c r="A152" s="14"/>
      <c r="B152" s="246"/>
      <c r="C152" s="247"/>
      <c r="D152" s="229" t="s">
        <v>252</v>
      </c>
      <c r="E152" s="248" t="s">
        <v>19</v>
      </c>
      <c r="F152" s="249" t="s">
        <v>1633</v>
      </c>
      <c r="G152" s="247"/>
      <c r="H152" s="250">
        <v>170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33</v>
      </c>
      <c r="AX152" s="14" t="s">
        <v>79</v>
      </c>
      <c r="AY152" s="256" t="s">
        <v>234</v>
      </c>
    </row>
    <row r="153" s="2" customFormat="1" ht="16.5" customHeight="1">
      <c r="A153" s="40"/>
      <c r="B153" s="41"/>
      <c r="C153" s="216" t="s">
        <v>347</v>
      </c>
      <c r="D153" s="216" t="s">
        <v>236</v>
      </c>
      <c r="E153" s="217" t="s">
        <v>748</v>
      </c>
      <c r="F153" s="218" t="s">
        <v>749</v>
      </c>
      <c r="G153" s="219" t="s">
        <v>274</v>
      </c>
      <c r="H153" s="220">
        <v>12.75</v>
      </c>
      <c r="I153" s="221"/>
      <c r="J153" s="222">
        <f>ROUND(I153*H153,2)</f>
        <v>0</v>
      </c>
      <c r="K153" s="218" t="s">
        <v>721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81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1634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751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81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752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81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1635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1636</v>
      </c>
      <c r="G157" s="247"/>
      <c r="H157" s="250">
        <v>12.75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79</v>
      </c>
      <c r="AY157" s="256" t="s">
        <v>234</v>
      </c>
    </row>
    <row r="158" s="2" customFormat="1" ht="16.5" customHeight="1">
      <c r="A158" s="40"/>
      <c r="B158" s="41"/>
      <c r="C158" s="268" t="s">
        <v>354</v>
      </c>
      <c r="D158" s="268" t="s">
        <v>295</v>
      </c>
      <c r="E158" s="269" t="s">
        <v>741</v>
      </c>
      <c r="F158" s="270" t="s">
        <v>742</v>
      </c>
      <c r="G158" s="271" t="s">
        <v>743</v>
      </c>
      <c r="H158" s="272">
        <v>450</v>
      </c>
      <c r="I158" s="273"/>
      <c r="J158" s="274">
        <f>ROUND(I158*H158,2)</f>
        <v>0</v>
      </c>
      <c r="K158" s="270" t="s">
        <v>19</v>
      </c>
      <c r="L158" s="275"/>
      <c r="M158" s="276" t="s">
        <v>19</v>
      </c>
      <c r="N158" s="277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294</v>
      </c>
      <c r="AT158" s="227" t="s">
        <v>295</v>
      </c>
      <c r="AU158" s="227" t="s">
        <v>81</v>
      </c>
      <c r="AY158" s="19" t="s">
        <v>234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93</v>
      </c>
      <c r="BM158" s="227" t="s">
        <v>744</v>
      </c>
    </row>
    <row r="159" s="2" customFormat="1">
      <c r="A159" s="40"/>
      <c r="B159" s="41"/>
      <c r="C159" s="42"/>
      <c r="D159" s="229" t="s">
        <v>243</v>
      </c>
      <c r="E159" s="42"/>
      <c r="F159" s="230" t="s">
        <v>742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243</v>
      </c>
      <c r="AU159" s="19" t="s">
        <v>81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745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81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4" customFormat="1">
      <c r="A161" s="14"/>
      <c r="B161" s="246"/>
      <c r="C161" s="247"/>
      <c r="D161" s="229" t="s">
        <v>252</v>
      </c>
      <c r="E161" s="248" t="s">
        <v>19</v>
      </c>
      <c r="F161" s="249" t="s">
        <v>1637</v>
      </c>
      <c r="G161" s="247"/>
      <c r="H161" s="250">
        <v>450</v>
      </c>
      <c r="I161" s="251"/>
      <c r="J161" s="247"/>
      <c r="K161" s="247"/>
      <c r="L161" s="252"/>
      <c r="M161" s="282"/>
      <c r="N161" s="283"/>
      <c r="O161" s="283"/>
      <c r="P161" s="283"/>
      <c r="Q161" s="283"/>
      <c r="R161" s="283"/>
      <c r="S161" s="283"/>
      <c r="T161" s="28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252</v>
      </c>
      <c r="AU161" s="256" t="s">
        <v>81</v>
      </c>
      <c r="AV161" s="14" t="s">
        <v>81</v>
      </c>
      <c r="AW161" s="14" t="s">
        <v>33</v>
      </c>
      <c r="AX161" s="14" t="s">
        <v>79</v>
      </c>
      <c r="AY161" s="256" t="s">
        <v>234</v>
      </c>
    </row>
    <row r="162" s="2" customFormat="1" ht="6.96" customHeight="1">
      <c r="A162" s="40"/>
      <c r="B162" s="61"/>
      <c r="C162" s="62"/>
      <c r="D162" s="62"/>
      <c r="E162" s="62"/>
      <c r="F162" s="62"/>
      <c r="G162" s="62"/>
      <c r="H162" s="62"/>
      <c r="I162" s="62"/>
      <c r="J162" s="62"/>
      <c r="K162" s="62"/>
      <c r="L162" s="46"/>
      <c r="M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</sheetData>
  <sheetProtection sheet="1" autoFilter="0" formatColumns="0" formatRows="0" objects="1" scenarios="1" spinCount="100000" saltValue="gEAaTQhdafg9Cl/QsII0r2lIYZ2sGNT8nott0pHBcHD4vRrMliOrppluSDkqO81/hYncsQy1W5fzUdPZjVGspQ==" hashValue="HNzALfCpLmEX+oPAyKnSa4TSbwO9cSubFDIwluE2PKEWGEPK+kaxePYBOQvoe4FwJW7cluGxMX3/AC61QcB1fQ==" algorithmName="SHA-512" password="CA9F"/>
  <autoFilter ref="C96:K16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2" r:id="rId1" display="https://podminky.urs.cz/item/CS_URS_2024_01/183205111"/>
    <hyperlink ref="F105" r:id="rId2" display="https://podminky.urs.cz/item/CS_URS_2024_01/119005153"/>
    <hyperlink ref="F108" r:id="rId3" display="https://podminky.urs.cz/item/CS_URS_2024_01/183101113"/>
    <hyperlink ref="F111" r:id="rId4" display="https://podminky.urs.cz/item/CS_URS_2024_01/184102111"/>
    <hyperlink ref="F114" r:id="rId5" display="https://podminky.urs.cz/item/CS_URS_2024_01/185802114"/>
    <hyperlink ref="F122" r:id="rId6" display="https://podminky.urs.cz/item/CS_URS_2024_01/184911421"/>
    <hyperlink ref="F132" r:id="rId7" display="https://podminky.urs.cz/item/CS_URS_2024_01/998231311"/>
    <hyperlink ref="F141" r:id="rId8" display="https://podminky.urs.cz/item/CS_URS_2023_02/184911421.1"/>
    <hyperlink ref="F150" r:id="rId9" display="https://podminky.urs.cz/item/CS_URS_2023_02/185804514"/>
    <hyperlink ref="F155" r:id="rId10" display="https://podminky.urs.cz/item/CS_URS_2023_02/185804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1638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ROUND(J97,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ROUND((SUM(BE97:BE280)),  2)</f>
        <v>0</v>
      </c>
      <c r="G37" s="40"/>
      <c r="H37" s="40"/>
      <c r="I37" s="160">
        <v>0.20999999999999999</v>
      </c>
      <c r="J37" s="159">
        <f>ROUND(((SUM(BE97:BE280))*I37),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ROUND((SUM(BF97:BF280)),  2)</f>
        <v>0</v>
      </c>
      <c r="G38" s="40"/>
      <c r="H38" s="40"/>
      <c r="I38" s="160">
        <v>0.12</v>
      </c>
      <c r="J38" s="159">
        <f>ROUND(((SUM(BF97:BF280))*I38),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ROUND((SUM(BG97:BG280)),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ROUND((SUM(BH97:BH280)),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ROUND((SUM(BI97:BI280)),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SO.00 - Příprava území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J99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217</v>
      </c>
      <c r="E70" s="186"/>
      <c r="F70" s="186"/>
      <c r="G70" s="186"/>
      <c r="H70" s="186"/>
      <c r="I70" s="186"/>
      <c r="J70" s="187">
        <f>J195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1369</v>
      </c>
      <c r="E71" s="186"/>
      <c r="F71" s="186"/>
      <c r="G71" s="186"/>
      <c r="H71" s="186"/>
      <c r="I71" s="186"/>
      <c r="J71" s="187">
        <f>J254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1370</v>
      </c>
      <c r="E72" s="186"/>
      <c r="F72" s="186"/>
      <c r="G72" s="186"/>
      <c r="H72" s="186"/>
      <c r="I72" s="186"/>
      <c r="J72" s="187">
        <f>J263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218</v>
      </c>
      <c r="E73" s="186"/>
      <c r="F73" s="186"/>
      <c r="G73" s="186"/>
      <c r="H73" s="186"/>
      <c r="I73" s="186"/>
      <c r="J73" s="187">
        <f>J277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219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Envelopa - Revitalizace infrastruktury</v>
      </c>
      <c r="F83" s="34"/>
      <c r="G83" s="34"/>
      <c r="H83" s="34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203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204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205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3" t="s">
        <v>206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207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SO.00 - Příprava území (7)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Olomouc</v>
      </c>
      <c r="G91" s="42"/>
      <c r="H91" s="42"/>
      <c r="I91" s="34" t="s">
        <v>23</v>
      </c>
      <c r="J91" s="74" t="str">
        <f>IF(J16="","",J16)</f>
        <v>15. 7. 2024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Univerzita Palackého Olomouc</v>
      </c>
      <c r="G93" s="42"/>
      <c r="H93" s="42"/>
      <c r="I93" s="34" t="s">
        <v>31</v>
      </c>
      <c r="J93" s="38" t="str">
        <f>E25</f>
        <v>Alfaprojekt Olomouc a.s.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ing. Pavlína Řmotová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9"/>
      <c r="B96" s="190"/>
      <c r="C96" s="191" t="s">
        <v>220</v>
      </c>
      <c r="D96" s="192" t="s">
        <v>57</v>
      </c>
      <c r="E96" s="192" t="s">
        <v>53</v>
      </c>
      <c r="F96" s="192" t="s">
        <v>54</v>
      </c>
      <c r="G96" s="192" t="s">
        <v>221</v>
      </c>
      <c r="H96" s="192" t="s">
        <v>222</v>
      </c>
      <c r="I96" s="192" t="s">
        <v>223</v>
      </c>
      <c r="J96" s="192" t="s">
        <v>213</v>
      </c>
      <c r="K96" s="193" t="s">
        <v>224</v>
      </c>
      <c r="L96" s="194"/>
      <c r="M96" s="94" t="s">
        <v>19</v>
      </c>
      <c r="N96" s="95" t="s">
        <v>42</v>
      </c>
      <c r="O96" s="95" t="s">
        <v>225</v>
      </c>
      <c r="P96" s="95" t="s">
        <v>226</v>
      </c>
      <c r="Q96" s="95" t="s">
        <v>227</v>
      </c>
      <c r="R96" s="95" t="s">
        <v>228</v>
      </c>
      <c r="S96" s="95" t="s">
        <v>229</v>
      </c>
      <c r="T96" s="96" t="s">
        <v>230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0"/>
      <c r="B97" s="41"/>
      <c r="C97" s="101" t="s">
        <v>231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</f>
        <v>0</v>
      </c>
      <c r="Q97" s="98"/>
      <c r="R97" s="197">
        <f>R98</f>
        <v>2.8898999999999999</v>
      </c>
      <c r="S97" s="98"/>
      <c r="T97" s="198">
        <f>T98</f>
        <v>3.6349999999999998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214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232</v>
      </c>
      <c r="F98" s="203" t="s">
        <v>233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P99+P195+P254+P263+P277</f>
        <v>0</v>
      </c>
      <c r="Q98" s="208"/>
      <c r="R98" s="209">
        <f>R99+R195+R254+R263+R277</f>
        <v>2.8898999999999999</v>
      </c>
      <c r="S98" s="208"/>
      <c r="T98" s="210">
        <f>T99+T195+T254+T263+T277</f>
        <v>3.6349999999999998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72</v>
      </c>
      <c r="AY98" s="211" t="s">
        <v>234</v>
      </c>
      <c r="BK98" s="213">
        <f>BK99+BK195+BK254+BK263+BK277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79</v>
      </c>
      <c r="F99" s="214" t="s">
        <v>235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SUM(P100:P194)</f>
        <v>0</v>
      </c>
      <c r="Q99" s="208"/>
      <c r="R99" s="209">
        <f>SUM(R100:R194)</f>
        <v>2.8898999999999999</v>
      </c>
      <c r="S99" s="208"/>
      <c r="T99" s="210">
        <f>SUM(T100:T194)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79</v>
      </c>
      <c r="AY99" s="211" t="s">
        <v>234</v>
      </c>
      <c r="BK99" s="213">
        <f>SUM(BK100:BK194)</f>
        <v>0</v>
      </c>
    </row>
    <row r="100" s="2" customFormat="1" ht="16.5" customHeight="1">
      <c r="A100" s="40"/>
      <c r="B100" s="41"/>
      <c r="C100" s="216" t="s">
        <v>79</v>
      </c>
      <c r="D100" s="216" t="s">
        <v>236</v>
      </c>
      <c r="E100" s="217" t="s">
        <v>237</v>
      </c>
      <c r="F100" s="218" t="s">
        <v>238</v>
      </c>
      <c r="G100" s="219" t="s">
        <v>239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0.0099000000000000008</v>
      </c>
      <c r="R100" s="225">
        <f>Q100*H100</f>
        <v>0.0099000000000000008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241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241</v>
      </c>
      <c r="BM100" s="227" t="s">
        <v>242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238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245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2" customFormat="1" ht="21.75" customHeight="1">
      <c r="A103" s="40"/>
      <c r="B103" s="41"/>
      <c r="C103" s="216" t="s">
        <v>81</v>
      </c>
      <c r="D103" s="216" t="s">
        <v>236</v>
      </c>
      <c r="E103" s="217" t="s">
        <v>246</v>
      </c>
      <c r="F103" s="218" t="s">
        <v>247</v>
      </c>
      <c r="G103" s="219" t="s">
        <v>248</v>
      </c>
      <c r="H103" s="220">
        <v>96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93</v>
      </c>
      <c r="AT103" s="227" t="s">
        <v>236</v>
      </c>
      <c r="AU103" s="227" t="s">
        <v>81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93</v>
      </c>
      <c r="BM103" s="227" t="s">
        <v>249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250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81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251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81</v>
      </c>
    </row>
    <row r="106" s="13" customFormat="1">
      <c r="A106" s="13"/>
      <c r="B106" s="236"/>
      <c r="C106" s="237"/>
      <c r="D106" s="229" t="s">
        <v>252</v>
      </c>
      <c r="E106" s="238" t="s">
        <v>19</v>
      </c>
      <c r="F106" s="239" t="s">
        <v>1639</v>
      </c>
      <c r="G106" s="237"/>
      <c r="H106" s="238" t="s">
        <v>19</v>
      </c>
      <c r="I106" s="240"/>
      <c r="J106" s="237"/>
      <c r="K106" s="237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252</v>
      </c>
      <c r="AU106" s="245" t="s">
        <v>81</v>
      </c>
      <c r="AV106" s="13" t="s">
        <v>79</v>
      </c>
      <c r="AW106" s="13" t="s">
        <v>33</v>
      </c>
      <c r="AX106" s="13" t="s">
        <v>72</v>
      </c>
      <c r="AY106" s="245" t="s">
        <v>234</v>
      </c>
    </row>
    <row r="107" s="13" customFormat="1">
      <c r="A107" s="13"/>
      <c r="B107" s="236"/>
      <c r="C107" s="237"/>
      <c r="D107" s="229" t="s">
        <v>252</v>
      </c>
      <c r="E107" s="238" t="s">
        <v>19</v>
      </c>
      <c r="F107" s="239" t="s">
        <v>1640</v>
      </c>
      <c r="G107" s="237"/>
      <c r="H107" s="238" t="s">
        <v>19</v>
      </c>
      <c r="I107" s="240"/>
      <c r="J107" s="237"/>
      <c r="K107" s="237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252</v>
      </c>
      <c r="AU107" s="245" t="s">
        <v>81</v>
      </c>
      <c r="AV107" s="13" t="s">
        <v>79</v>
      </c>
      <c r="AW107" s="13" t="s">
        <v>33</v>
      </c>
      <c r="AX107" s="13" t="s">
        <v>72</v>
      </c>
      <c r="AY107" s="245" t="s">
        <v>234</v>
      </c>
    </row>
    <row r="108" s="14" customFormat="1">
      <c r="A108" s="14"/>
      <c r="B108" s="246"/>
      <c r="C108" s="247"/>
      <c r="D108" s="229" t="s">
        <v>252</v>
      </c>
      <c r="E108" s="248" t="s">
        <v>19</v>
      </c>
      <c r="F108" s="249" t="s">
        <v>1641</v>
      </c>
      <c r="G108" s="247"/>
      <c r="H108" s="250">
        <v>96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252</v>
      </c>
      <c r="AU108" s="256" t="s">
        <v>81</v>
      </c>
      <c r="AV108" s="14" t="s">
        <v>81</v>
      </c>
      <c r="AW108" s="14" t="s">
        <v>33</v>
      </c>
      <c r="AX108" s="14" t="s">
        <v>72</v>
      </c>
      <c r="AY108" s="256" t="s">
        <v>234</v>
      </c>
    </row>
    <row r="109" s="15" customFormat="1">
      <c r="A109" s="15"/>
      <c r="B109" s="257"/>
      <c r="C109" s="258"/>
      <c r="D109" s="229" t="s">
        <v>252</v>
      </c>
      <c r="E109" s="259" t="s">
        <v>19</v>
      </c>
      <c r="F109" s="260" t="s">
        <v>256</v>
      </c>
      <c r="G109" s="258"/>
      <c r="H109" s="261">
        <v>96</v>
      </c>
      <c r="I109" s="262"/>
      <c r="J109" s="258"/>
      <c r="K109" s="258"/>
      <c r="L109" s="263"/>
      <c r="M109" s="264"/>
      <c r="N109" s="265"/>
      <c r="O109" s="265"/>
      <c r="P109" s="265"/>
      <c r="Q109" s="265"/>
      <c r="R109" s="265"/>
      <c r="S109" s="265"/>
      <c r="T109" s="266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7" t="s">
        <v>252</v>
      </c>
      <c r="AU109" s="267" t="s">
        <v>81</v>
      </c>
      <c r="AV109" s="15" t="s">
        <v>93</v>
      </c>
      <c r="AW109" s="15" t="s">
        <v>33</v>
      </c>
      <c r="AX109" s="15" t="s">
        <v>79</v>
      </c>
      <c r="AY109" s="267" t="s">
        <v>234</v>
      </c>
    </row>
    <row r="110" s="2" customFormat="1" ht="16.5" customHeight="1">
      <c r="A110" s="40"/>
      <c r="B110" s="41"/>
      <c r="C110" s="216" t="s">
        <v>88</v>
      </c>
      <c r="D110" s="216" t="s">
        <v>236</v>
      </c>
      <c r="E110" s="217" t="s">
        <v>257</v>
      </c>
      <c r="F110" s="218" t="s">
        <v>258</v>
      </c>
      <c r="G110" s="219" t="s">
        <v>248</v>
      </c>
      <c r="H110" s="220">
        <v>403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93</v>
      </c>
      <c r="AT110" s="227" t="s">
        <v>236</v>
      </c>
      <c r="AU110" s="227" t="s">
        <v>81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93</v>
      </c>
      <c r="BM110" s="227" t="s">
        <v>259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260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81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261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1642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4" customFormat="1">
      <c r="A114" s="14"/>
      <c r="B114" s="246"/>
      <c r="C114" s="247"/>
      <c r="D114" s="229" t="s">
        <v>252</v>
      </c>
      <c r="E114" s="248" t="s">
        <v>19</v>
      </c>
      <c r="F114" s="249" t="s">
        <v>1643</v>
      </c>
      <c r="G114" s="247"/>
      <c r="H114" s="250">
        <v>403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252</v>
      </c>
      <c r="AU114" s="256" t="s">
        <v>81</v>
      </c>
      <c r="AV114" s="14" t="s">
        <v>81</v>
      </c>
      <c r="AW114" s="14" t="s">
        <v>33</v>
      </c>
      <c r="AX114" s="14" t="s">
        <v>79</v>
      </c>
      <c r="AY114" s="256" t="s">
        <v>234</v>
      </c>
    </row>
    <row r="115" s="2" customFormat="1" ht="16.5" customHeight="1">
      <c r="A115" s="40"/>
      <c r="B115" s="41"/>
      <c r="C115" s="216" t="s">
        <v>93</v>
      </c>
      <c r="D115" s="216" t="s">
        <v>236</v>
      </c>
      <c r="E115" s="217" t="s">
        <v>264</v>
      </c>
      <c r="F115" s="218" t="s">
        <v>265</v>
      </c>
      <c r="G115" s="219" t="s">
        <v>248</v>
      </c>
      <c r="H115" s="220">
        <v>24</v>
      </c>
      <c r="I115" s="221"/>
      <c r="J115" s="222">
        <f>ROUND(I115*H115,2)</f>
        <v>0</v>
      </c>
      <c r="K115" s="218" t="s">
        <v>240</v>
      </c>
      <c r="L115" s="46"/>
      <c r="M115" s="223" t="s">
        <v>19</v>
      </c>
      <c r="N115" s="224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93</v>
      </c>
      <c r="AT115" s="227" t="s">
        <v>236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266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267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2" customFormat="1">
      <c r="A117" s="40"/>
      <c r="B117" s="41"/>
      <c r="C117" s="42"/>
      <c r="D117" s="234" t="s">
        <v>244</v>
      </c>
      <c r="E117" s="42"/>
      <c r="F117" s="235" t="s">
        <v>268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244</v>
      </c>
      <c r="AU117" s="19" t="s">
        <v>81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1639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413</v>
      </c>
      <c r="G119" s="247"/>
      <c r="H119" s="250">
        <v>24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72</v>
      </c>
      <c r="AY119" s="256" t="s">
        <v>234</v>
      </c>
    </row>
    <row r="120" s="15" customFormat="1">
      <c r="A120" s="15"/>
      <c r="B120" s="257"/>
      <c r="C120" s="258"/>
      <c r="D120" s="229" t="s">
        <v>252</v>
      </c>
      <c r="E120" s="259" t="s">
        <v>19</v>
      </c>
      <c r="F120" s="260" t="s">
        <v>256</v>
      </c>
      <c r="G120" s="258"/>
      <c r="H120" s="261">
        <v>24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252</v>
      </c>
      <c r="AU120" s="267" t="s">
        <v>81</v>
      </c>
      <c r="AV120" s="15" t="s">
        <v>93</v>
      </c>
      <c r="AW120" s="15" t="s">
        <v>33</v>
      </c>
      <c r="AX120" s="15" t="s">
        <v>79</v>
      </c>
      <c r="AY120" s="267" t="s">
        <v>234</v>
      </c>
    </row>
    <row r="121" s="2" customFormat="1" ht="21.75" customHeight="1">
      <c r="A121" s="40"/>
      <c r="B121" s="41"/>
      <c r="C121" s="216" t="s">
        <v>271</v>
      </c>
      <c r="D121" s="216" t="s">
        <v>236</v>
      </c>
      <c r="E121" s="217" t="s">
        <v>272</v>
      </c>
      <c r="F121" s="218" t="s">
        <v>273</v>
      </c>
      <c r="G121" s="219" t="s">
        <v>274</v>
      </c>
      <c r="H121" s="220">
        <v>4.7999999999999998</v>
      </c>
      <c r="I121" s="221"/>
      <c r="J121" s="222">
        <f>ROUND(I121*H121,2)</f>
        <v>0</v>
      </c>
      <c r="K121" s="218" t="s">
        <v>240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81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275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276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81</v>
      </c>
    </row>
    <row r="123" s="2" customFormat="1">
      <c r="A123" s="40"/>
      <c r="B123" s="41"/>
      <c r="C123" s="42"/>
      <c r="D123" s="234" t="s">
        <v>244</v>
      </c>
      <c r="E123" s="42"/>
      <c r="F123" s="235" t="s">
        <v>277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244</v>
      </c>
      <c r="AU123" s="19" t="s">
        <v>81</v>
      </c>
    </row>
    <row r="124" s="13" customFormat="1">
      <c r="A124" s="13"/>
      <c r="B124" s="236"/>
      <c r="C124" s="237"/>
      <c r="D124" s="229" t="s">
        <v>252</v>
      </c>
      <c r="E124" s="238" t="s">
        <v>19</v>
      </c>
      <c r="F124" s="239" t="s">
        <v>1639</v>
      </c>
      <c r="G124" s="237"/>
      <c r="H124" s="238" t="s">
        <v>19</v>
      </c>
      <c r="I124" s="240"/>
      <c r="J124" s="237"/>
      <c r="K124" s="237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252</v>
      </c>
      <c r="AU124" s="245" t="s">
        <v>81</v>
      </c>
      <c r="AV124" s="13" t="s">
        <v>79</v>
      </c>
      <c r="AW124" s="13" t="s">
        <v>33</v>
      </c>
      <c r="AX124" s="13" t="s">
        <v>72</v>
      </c>
      <c r="AY124" s="245" t="s">
        <v>234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1644</v>
      </c>
      <c r="G125" s="247"/>
      <c r="H125" s="250">
        <v>4.7999999999999998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81</v>
      </c>
      <c r="AV125" s="14" t="s">
        <v>81</v>
      </c>
      <c r="AW125" s="14" t="s">
        <v>33</v>
      </c>
      <c r="AX125" s="14" t="s">
        <v>72</v>
      </c>
      <c r="AY125" s="256" t="s">
        <v>234</v>
      </c>
    </row>
    <row r="126" s="15" customFormat="1">
      <c r="A126" s="15"/>
      <c r="B126" s="257"/>
      <c r="C126" s="258"/>
      <c r="D126" s="229" t="s">
        <v>252</v>
      </c>
      <c r="E126" s="259" t="s">
        <v>19</v>
      </c>
      <c r="F126" s="260" t="s">
        <v>256</v>
      </c>
      <c r="G126" s="258"/>
      <c r="H126" s="261">
        <v>4.7999999999999998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252</v>
      </c>
      <c r="AU126" s="267" t="s">
        <v>81</v>
      </c>
      <c r="AV126" s="15" t="s">
        <v>93</v>
      </c>
      <c r="AW126" s="15" t="s">
        <v>33</v>
      </c>
      <c r="AX126" s="15" t="s">
        <v>79</v>
      </c>
      <c r="AY126" s="267" t="s">
        <v>234</v>
      </c>
    </row>
    <row r="127" s="2" customFormat="1" ht="24.15" customHeight="1">
      <c r="A127" s="40"/>
      <c r="B127" s="41"/>
      <c r="C127" s="216" t="s">
        <v>280</v>
      </c>
      <c r="D127" s="216" t="s">
        <v>236</v>
      </c>
      <c r="E127" s="217" t="s">
        <v>281</v>
      </c>
      <c r="F127" s="218" t="s">
        <v>282</v>
      </c>
      <c r="G127" s="219" t="s">
        <v>248</v>
      </c>
      <c r="H127" s="220">
        <v>96</v>
      </c>
      <c r="I127" s="221"/>
      <c r="J127" s="222">
        <f>ROUND(I127*H127,2)</f>
        <v>0</v>
      </c>
      <c r="K127" s="218" t="s">
        <v>240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93</v>
      </c>
      <c r="AT127" s="227" t="s">
        <v>236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283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284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>
      <c r="A129" s="40"/>
      <c r="B129" s="41"/>
      <c r="C129" s="42"/>
      <c r="D129" s="234" t="s">
        <v>244</v>
      </c>
      <c r="E129" s="42"/>
      <c r="F129" s="235" t="s">
        <v>285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244</v>
      </c>
      <c r="AU129" s="19" t="s">
        <v>81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1645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1646</v>
      </c>
      <c r="G131" s="247"/>
      <c r="H131" s="250">
        <v>96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72</v>
      </c>
      <c r="AY131" s="256" t="s">
        <v>234</v>
      </c>
    </row>
    <row r="132" s="15" customFormat="1">
      <c r="A132" s="15"/>
      <c r="B132" s="257"/>
      <c r="C132" s="258"/>
      <c r="D132" s="229" t="s">
        <v>252</v>
      </c>
      <c r="E132" s="259" t="s">
        <v>19</v>
      </c>
      <c r="F132" s="260" t="s">
        <v>256</v>
      </c>
      <c r="G132" s="258"/>
      <c r="H132" s="261">
        <v>96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252</v>
      </c>
      <c r="AU132" s="267" t="s">
        <v>81</v>
      </c>
      <c r="AV132" s="15" t="s">
        <v>93</v>
      </c>
      <c r="AW132" s="15" t="s">
        <v>33</v>
      </c>
      <c r="AX132" s="15" t="s">
        <v>79</v>
      </c>
      <c r="AY132" s="267" t="s">
        <v>234</v>
      </c>
    </row>
    <row r="133" s="2" customFormat="1" ht="16.5" customHeight="1">
      <c r="A133" s="40"/>
      <c r="B133" s="41"/>
      <c r="C133" s="216" t="s">
        <v>288</v>
      </c>
      <c r="D133" s="216" t="s">
        <v>236</v>
      </c>
      <c r="E133" s="217" t="s">
        <v>289</v>
      </c>
      <c r="F133" s="218" t="s">
        <v>290</v>
      </c>
      <c r="G133" s="219" t="s">
        <v>248</v>
      </c>
      <c r="H133" s="220">
        <v>24</v>
      </c>
      <c r="I133" s="221"/>
      <c r="J133" s="222">
        <f>ROUND(I133*H133,2)</f>
        <v>0</v>
      </c>
      <c r="K133" s="218" t="s">
        <v>19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241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241</v>
      </c>
      <c r="BM133" s="227" t="s">
        <v>291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292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13" customFormat="1">
      <c r="A135" s="13"/>
      <c r="B135" s="236"/>
      <c r="C135" s="237"/>
      <c r="D135" s="229" t="s">
        <v>252</v>
      </c>
      <c r="E135" s="238" t="s">
        <v>19</v>
      </c>
      <c r="F135" s="239" t="s">
        <v>1647</v>
      </c>
      <c r="G135" s="237"/>
      <c r="H135" s="238" t="s">
        <v>19</v>
      </c>
      <c r="I135" s="240"/>
      <c r="J135" s="237"/>
      <c r="K135" s="237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252</v>
      </c>
      <c r="AU135" s="245" t="s">
        <v>81</v>
      </c>
      <c r="AV135" s="13" t="s">
        <v>79</v>
      </c>
      <c r="AW135" s="13" t="s">
        <v>33</v>
      </c>
      <c r="AX135" s="13" t="s">
        <v>72</v>
      </c>
      <c r="AY135" s="245" t="s">
        <v>234</v>
      </c>
    </row>
    <row r="136" s="14" customFormat="1">
      <c r="A136" s="14"/>
      <c r="B136" s="246"/>
      <c r="C136" s="247"/>
      <c r="D136" s="229" t="s">
        <v>252</v>
      </c>
      <c r="E136" s="248" t="s">
        <v>19</v>
      </c>
      <c r="F136" s="249" t="s">
        <v>413</v>
      </c>
      <c r="G136" s="247"/>
      <c r="H136" s="250">
        <v>24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81</v>
      </c>
      <c r="AV136" s="14" t="s">
        <v>81</v>
      </c>
      <c r="AW136" s="14" t="s">
        <v>33</v>
      </c>
      <c r="AX136" s="14" t="s">
        <v>72</v>
      </c>
      <c r="AY136" s="256" t="s">
        <v>234</v>
      </c>
    </row>
    <row r="137" s="15" customFormat="1">
      <c r="A137" s="15"/>
      <c r="B137" s="257"/>
      <c r="C137" s="258"/>
      <c r="D137" s="229" t="s">
        <v>252</v>
      </c>
      <c r="E137" s="259" t="s">
        <v>19</v>
      </c>
      <c r="F137" s="260" t="s">
        <v>256</v>
      </c>
      <c r="G137" s="258"/>
      <c r="H137" s="261">
        <v>24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252</v>
      </c>
      <c r="AU137" s="267" t="s">
        <v>81</v>
      </c>
      <c r="AV137" s="15" t="s">
        <v>93</v>
      </c>
      <c r="AW137" s="15" t="s">
        <v>33</v>
      </c>
      <c r="AX137" s="15" t="s">
        <v>79</v>
      </c>
      <c r="AY137" s="267" t="s">
        <v>234</v>
      </c>
    </row>
    <row r="138" s="2" customFormat="1" ht="16.5" customHeight="1">
      <c r="A138" s="40"/>
      <c r="B138" s="41"/>
      <c r="C138" s="268" t="s">
        <v>294</v>
      </c>
      <c r="D138" s="268" t="s">
        <v>295</v>
      </c>
      <c r="E138" s="269" t="s">
        <v>296</v>
      </c>
      <c r="F138" s="270" t="s">
        <v>297</v>
      </c>
      <c r="G138" s="271" t="s">
        <v>274</v>
      </c>
      <c r="H138" s="272">
        <v>4.7999999999999998</v>
      </c>
      <c r="I138" s="273"/>
      <c r="J138" s="274">
        <f>ROUND(I138*H138,2)</f>
        <v>0</v>
      </c>
      <c r="K138" s="270" t="s">
        <v>19</v>
      </c>
      <c r="L138" s="275"/>
      <c r="M138" s="276" t="s">
        <v>19</v>
      </c>
      <c r="N138" s="277" t="s">
        <v>43</v>
      </c>
      <c r="O138" s="86"/>
      <c r="P138" s="225">
        <f>O138*H138</f>
        <v>0</v>
      </c>
      <c r="Q138" s="225">
        <v>0.59999999999999998</v>
      </c>
      <c r="R138" s="225">
        <f>Q138*H138</f>
        <v>2.8799999999999999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294</v>
      </c>
      <c r="AT138" s="227" t="s">
        <v>295</v>
      </c>
      <c r="AU138" s="227" t="s">
        <v>81</v>
      </c>
      <c r="AY138" s="19" t="s">
        <v>234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93</v>
      </c>
      <c r="BM138" s="227" t="s">
        <v>298</v>
      </c>
    </row>
    <row r="139" s="2" customFormat="1">
      <c r="A139" s="40"/>
      <c r="B139" s="41"/>
      <c r="C139" s="42"/>
      <c r="D139" s="229" t="s">
        <v>243</v>
      </c>
      <c r="E139" s="42"/>
      <c r="F139" s="230" t="s">
        <v>297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243</v>
      </c>
      <c r="AU139" s="19" t="s">
        <v>81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1648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81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4" customFormat="1">
      <c r="A141" s="14"/>
      <c r="B141" s="246"/>
      <c r="C141" s="247"/>
      <c r="D141" s="229" t="s">
        <v>252</v>
      </c>
      <c r="E141" s="248" t="s">
        <v>19</v>
      </c>
      <c r="F141" s="249" t="s">
        <v>1644</v>
      </c>
      <c r="G141" s="247"/>
      <c r="H141" s="250">
        <v>4.7999999999999998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33</v>
      </c>
      <c r="AX141" s="14" t="s">
        <v>72</v>
      </c>
      <c r="AY141" s="256" t="s">
        <v>234</v>
      </c>
    </row>
    <row r="142" s="15" customFormat="1">
      <c r="A142" s="15"/>
      <c r="B142" s="257"/>
      <c r="C142" s="258"/>
      <c r="D142" s="229" t="s">
        <v>252</v>
      </c>
      <c r="E142" s="259" t="s">
        <v>19</v>
      </c>
      <c r="F142" s="260" t="s">
        <v>256</v>
      </c>
      <c r="G142" s="258"/>
      <c r="H142" s="261">
        <v>4.7999999999999998</v>
      </c>
      <c r="I142" s="262"/>
      <c r="J142" s="258"/>
      <c r="K142" s="258"/>
      <c r="L142" s="263"/>
      <c r="M142" s="264"/>
      <c r="N142" s="265"/>
      <c r="O142" s="265"/>
      <c r="P142" s="265"/>
      <c r="Q142" s="265"/>
      <c r="R142" s="265"/>
      <c r="S142" s="265"/>
      <c r="T142" s="26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7" t="s">
        <v>252</v>
      </c>
      <c r="AU142" s="267" t="s">
        <v>81</v>
      </c>
      <c r="AV142" s="15" t="s">
        <v>93</v>
      </c>
      <c r="AW142" s="15" t="s">
        <v>33</v>
      </c>
      <c r="AX142" s="15" t="s">
        <v>79</v>
      </c>
      <c r="AY142" s="267" t="s">
        <v>234</v>
      </c>
    </row>
    <row r="143" s="2" customFormat="1" ht="16.5" customHeight="1">
      <c r="A143" s="40"/>
      <c r="B143" s="41"/>
      <c r="C143" s="216" t="s">
        <v>301</v>
      </c>
      <c r="D143" s="216" t="s">
        <v>236</v>
      </c>
      <c r="E143" s="217" t="s">
        <v>302</v>
      </c>
      <c r="F143" s="218" t="s">
        <v>303</v>
      </c>
      <c r="G143" s="219" t="s">
        <v>248</v>
      </c>
      <c r="H143" s="220">
        <v>9</v>
      </c>
      <c r="I143" s="221"/>
      <c r="J143" s="222">
        <f>ROUND(I143*H143,2)</f>
        <v>0</v>
      </c>
      <c r="K143" s="218" t="s">
        <v>240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93</v>
      </c>
      <c r="AT143" s="227" t="s">
        <v>236</v>
      </c>
      <c r="AU143" s="227" t="s">
        <v>81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304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305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81</v>
      </c>
    </row>
    <row r="145" s="2" customFormat="1">
      <c r="A145" s="40"/>
      <c r="B145" s="41"/>
      <c r="C145" s="42"/>
      <c r="D145" s="234" t="s">
        <v>244</v>
      </c>
      <c r="E145" s="42"/>
      <c r="F145" s="235" t="s">
        <v>306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244</v>
      </c>
      <c r="AU145" s="19" t="s">
        <v>81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1649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301</v>
      </c>
      <c r="G147" s="247"/>
      <c r="H147" s="250">
        <v>9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72</v>
      </c>
      <c r="AY147" s="256" t="s">
        <v>234</v>
      </c>
    </row>
    <row r="148" s="15" customFormat="1">
      <c r="A148" s="15"/>
      <c r="B148" s="257"/>
      <c r="C148" s="258"/>
      <c r="D148" s="229" t="s">
        <v>252</v>
      </c>
      <c r="E148" s="259" t="s">
        <v>19</v>
      </c>
      <c r="F148" s="260" t="s">
        <v>256</v>
      </c>
      <c r="G148" s="258"/>
      <c r="H148" s="261">
        <v>9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252</v>
      </c>
      <c r="AU148" s="267" t="s">
        <v>81</v>
      </c>
      <c r="AV148" s="15" t="s">
        <v>93</v>
      </c>
      <c r="AW148" s="15" t="s">
        <v>33</v>
      </c>
      <c r="AX148" s="15" t="s">
        <v>79</v>
      </c>
      <c r="AY148" s="267" t="s">
        <v>234</v>
      </c>
    </row>
    <row r="149" s="2" customFormat="1" ht="16.5" customHeight="1">
      <c r="A149" s="40"/>
      <c r="B149" s="41"/>
      <c r="C149" s="216" t="s">
        <v>308</v>
      </c>
      <c r="D149" s="216" t="s">
        <v>236</v>
      </c>
      <c r="E149" s="217" t="s">
        <v>309</v>
      </c>
      <c r="F149" s="218" t="s">
        <v>310</v>
      </c>
      <c r="G149" s="219" t="s">
        <v>248</v>
      </c>
      <c r="H149" s="220">
        <v>1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311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312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313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13" customFormat="1">
      <c r="A152" s="13"/>
      <c r="B152" s="236"/>
      <c r="C152" s="237"/>
      <c r="D152" s="229" t="s">
        <v>252</v>
      </c>
      <c r="E152" s="238" t="s">
        <v>19</v>
      </c>
      <c r="F152" s="239" t="s">
        <v>1650</v>
      </c>
      <c r="G152" s="237"/>
      <c r="H152" s="238" t="s">
        <v>19</v>
      </c>
      <c r="I152" s="240"/>
      <c r="J152" s="237"/>
      <c r="K152" s="237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252</v>
      </c>
      <c r="AU152" s="245" t="s">
        <v>81</v>
      </c>
      <c r="AV152" s="13" t="s">
        <v>79</v>
      </c>
      <c r="AW152" s="13" t="s">
        <v>33</v>
      </c>
      <c r="AX152" s="13" t="s">
        <v>72</v>
      </c>
      <c r="AY152" s="245" t="s">
        <v>234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79</v>
      </c>
      <c r="G153" s="247"/>
      <c r="H153" s="250">
        <v>1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81</v>
      </c>
      <c r="AV153" s="14" t="s">
        <v>81</v>
      </c>
      <c r="AW153" s="14" t="s">
        <v>33</v>
      </c>
      <c r="AX153" s="14" t="s">
        <v>72</v>
      </c>
      <c r="AY153" s="256" t="s">
        <v>234</v>
      </c>
    </row>
    <row r="154" s="15" customFormat="1">
      <c r="A154" s="15"/>
      <c r="B154" s="257"/>
      <c r="C154" s="258"/>
      <c r="D154" s="229" t="s">
        <v>252</v>
      </c>
      <c r="E154" s="259" t="s">
        <v>19</v>
      </c>
      <c r="F154" s="260" t="s">
        <v>256</v>
      </c>
      <c r="G154" s="258"/>
      <c r="H154" s="261">
        <v>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252</v>
      </c>
      <c r="AU154" s="267" t="s">
        <v>81</v>
      </c>
      <c r="AV154" s="15" t="s">
        <v>93</v>
      </c>
      <c r="AW154" s="15" t="s">
        <v>33</v>
      </c>
      <c r="AX154" s="15" t="s">
        <v>79</v>
      </c>
      <c r="AY154" s="267" t="s">
        <v>234</v>
      </c>
    </row>
    <row r="155" s="2" customFormat="1" ht="16.5" customHeight="1">
      <c r="A155" s="40"/>
      <c r="B155" s="41"/>
      <c r="C155" s="216" t="s">
        <v>315</v>
      </c>
      <c r="D155" s="216" t="s">
        <v>236</v>
      </c>
      <c r="E155" s="217" t="s">
        <v>316</v>
      </c>
      <c r="F155" s="218" t="s">
        <v>317</v>
      </c>
      <c r="G155" s="219" t="s">
        <v>248</v>
      </c>
      <c r="H155" s="220">
        <v>72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93</v>
      </c>
      <c r="AT155" s="227" t="s">
        <v>236</v>
      </c>
      <c r="AU155" s="227" t="s">
        <v>81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93</v>
      </c>
      <c r="BM155" s="227" t="s">
        <v>318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319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81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320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81</v>
      </c>
    </row>
    <row r="158" s="13" customFormat="1">
      <c r="A158" s="13"/>
      <c r="B158" s="236"/>
      <c r="C158" s="237"/>
      <c r="D158" s="229" t="s">
        <v>252</v>
      </c>
      <c r="E158" s="238" t="s">
        <v>19</v>
      </c>
      <c r="F158" s="239" t="s">
        <v>961</v>
      </c>
      <c r="G158" s="237"/>
      <c r="H158" s="238" t="s">
        <v>19</v>
      </c>
      <c r="I158" s="240"/>
      <c r="J158" s="237"/>
      <c r="K158" s="237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252</v>
      </c>
      <c r="AU158" s="245" t="s">
        <v>81</v>
      </c>
      <c r="AV158" s="13" t="s">
        <v>79</v>
      </c>
      <c r="AW158" s="13" t="s">
        <v>33</v>
      </c>
      <c r="AX158" s="13" t="s">
        <v>72</v>
      </c>
      <c r="AY158" s="245" t="s">
        <v>234</v>
      </c>
    </row>
    <row r="159" s="14" customFormat="1">
      <c r="A159" s="14"/>
      <c r="B159" s="246"/>
      <c r="C159" s="247"/>
      <c r="D159" s="229" t="s">
        <v>252</v>
      </c>
      <c r="E159" s="248" t="s">
        <v>19</v>
      </c>
      <c r="F159" s="249" t="s">
        <v>962</v>
      </c>
      <c r="G159" s="247"/>
      <c r="H159" s="250">
        <v>72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81</v>
      </c>
      <c r="AV159" s="14" t="s">
        <v>81</v>
      </c>
      <c r="AW159" s="14" t="s">
        <v>33</v>
      </c>
      <c r="AX159" s="14" t="s">
        <v>72</v>
      </c>
      <c r="AY159" s="256" t="s">
        <v>234</v>
      </c>
    </row>
    <row r="160" s="15" customFormat="1">
      <c r="A160" s="15"/>
      <c r="B160" s="257"/>
      <c r="C160" s="258"/>
      <c r="D160" s="229" t="s">
        <v>252</v>
      </c>
      <c r="E160" s="259" t="s">
        <v>19</v>
      </c>
      <c r="F160" s="260" t="s">
        <v>256</v>
      </c>
      <c r="G160" s="258"/>
      <c r="H160" s="261">
        <v>72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252</v>
      </c>
      <c r="AU160" s="267" t="s">
        <v>81</v>
      </c>
      <c r="AV160" s="15" t="s">
        <v>93</v>
      </c>
      <c r="AW160" s="15" t="s">
        <v>33</v>
      </c>
      <c r="AX160" s="15" t="s">
        <v>79</v>
      </c>
      <c r="AY160" s="267" t="s">
        <v>234</v>
      </c>
    </row>
    <row r="161" s="2" customFormat="1" ht="16.5" customHeight="1">
      <c r="A161" s="40"/>
      <c r="B161" s="41"/>
      <c r="C161" s="216" t="s">
        <v>8</v>
      </c>
      <c r="D161" s="216" t="s">
        <v>236</v>
      </c>
      <c r="E161" s="217" t="s">
        <v>323</v>
      </c>
      <c r="F161" s="218" t="s">
        <v>324</v>
      </c>
      <c r="G161" s="219" t="s">
        <v>248</v>
      </c>
      <c r="H161" s="220">
        <v>36</v>
      </c>
      <c r="I161" s="221"/>
      <c r="J161" s="222">
        <f>ROUND(I161*H161,2)</f>
        <v>0</v>
      </c>
      <c r="K161" s="218" t="s">
        <v>240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93</v>
      </c>
      <c r="AT161" s="227" t="s">
        <v>236</v>
      </c>
      <c r="AU161" s="227" t="s">
        <v>81</v>
      </c>
      <c r="AY161" s="19" t="s">
        <v>234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93</v>
      </c>
      <c r="BM161" s="227" t="s">
        <v>325</v>
      </c>
    </row>
    <row r="162" s="2" customFormat="1">
      <c r="A162" s="40"/>
      <c r="B162" s="41"/>
      <c r="C162" s="42"/>
      <c r="D162" s="229" t="s">
        <v>243</v>
      </c>
      <c r="E162" s="42"/>
      <c r="F162" s="230" t="s">
        <v>326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243</v>
      </c>
      <c r="AU162" s="19" t="s">
        <v>81</v>
      </c>
    </row>
    <row r="163" s="2" customFormat="1">
      <c r="A163" s="40"/>
      <c r="B163" s="41"/>
      <c r="C163" s="42"/>
      <c r="D163" s="234" t="s">
        <v>244</v>
      </c>
      <c r="E163" s="42"/>
      <c r="F163" s="235" t="s">
        <v>327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244</v>
      </c>
      <c r="AU163" s="19" t="s">
        <v>81</v>
      </c>
    </row>
    <row r="164" s="13" customFormat="1">
      <c r="A164" s="13"/>
      <c r="B164" s="236"/>
      <c r="C164" s="237"/>
      <c r="D164" s="229" t="s">
        <v>252</v>
      </c>
      <c r="E164" s="238" t="s">
        <v>19</v>
      </c>
      <c r="F164" s="239" t="s">
        <v>1651</v>
      </c>
      <c r="G164" s="237"/>
      <c r="H164" s="238" t="s">
        <v>19</v>
      </c>
      <c r="I164" s="240"/>
      <c r="J164" s="237"/>
      <c r="K164" s="237"/>
      <c r="L164" s="241"/>
      <c r="M164" s="242"/>
      <c r="N164" s="243"/>
      <c r="O164" s="243"/>
      <c r="P164" s="243"/>
      <c r="Q164" s="243"/>
      <c r="R164" s="243"/>
      <c r="S164" s="243"/>
      <c r="T164" s="24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5" t="s">
        <v>252</v>
      </c>
      <c r="AU164" s="245" t="s">
        <v>81</v>
      </c>
      <c r="AV164" s="13" t="s">
        <v>79</v>
      </c>
      <c r="AW164" s="13" t="s">
        <v>33</v>
      </c>
      <c r="AX164" s="13" t="s">
        <v>72</v>
      </c>
      <c r="AY164" s="245" t="s">
        <v>234</v>
      </c>
    </row>
    <row r="165" s="14" customFormat="1">
      <c r="A165" s="14"/>
      <c r="B165" s="246"/>
      <c r="C165" s="247"/>
      <c r="D165" s="229" t="s">
        <v>252</v>
      </c>
      <c r="E165" s="248" t="s">
        <v>19</v>
      </c>
      <c r="F165" s="249" t="s">
        <v>1652</v>
      </c>
      <c r="G165" s="247"/>
      <c r="H165" s="250">
        <v>36</v>
      </c>
      <c r="I165" s="251"/>
      <c r="J165" s="247"/>
      <c r="K165" s="247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252</v>
      </c>
      <c r="AU165" s="256" t="s">
        <v>81</v>
      </c>
      <c r="AV165" s="14" t="s">
        <v>81</v>
      </c>
      <c r="AW165" s="14" t="s">
        <v>33</v>
      </c>
      <c r="AX165" s="14" t="s">
        <v>72</v>
      </c>
      <c r="AY165" s="256" t="s">
        <v>234</v>
      </c>
    </row>
    <row r="166" s="15" customFormat="1">
      <c r="A166" s="15"/>
      <c r="B166" s="257"/>
      <c r="C166" s="258"/>
      <c r="D166" s="229" t="s">
        <v>252</v>
      </c>
      <c r="E166" s="259" t="s">
        <v>19</v>
      </c>
      <c r="F166" s="260" t="s">
        <v>256</v>
      </c>
      <c r="G166" s="258"/>
      <c r="H166" s="261">
        <v>36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252</v>
      </c>
      <c r="AU166" s="267" t="s">
        <v>81</v>
      </c>
      <c r="AV166" s="15" t="s">
        <v>93</v>
      </c>
      <c r="AW166" s="15" t="s">
        <v>33</v>
      </c>
      <c r="AX166" s="15" t="s">
        <v>79</v>
      </c>
      <c r="AY166" s="267" t="s">
        <v>234</v>
      </c>
    </row>
    <row r="167" s="2" customFormat="1" ht="16.5" customHeight="1">
      <c r="A167" s="40"/>
      <c r="B167" s="41"/>
      <c r="C167" s="216" t="s">
        <v>331</v>
      </c>
      <c r="D167" s="216" t="s">
        <v>236</v>
      </c>
      <c r="E167" s="217" t="s">
        <v>332</v>
      </c>
      <c r="F167" s="218" t="s">
        <v>333</v>
      </c>
      <c r="G167" s="219" t="s">
        <v>248</v>
      </c>
      <c r="H167" s="220">
        <v>96</v>
      </c>
      <c r="I167" s="221"/>
      <c r="J167" s="222">
        <f>ROUND(I167*H167,2)</f>
        <v>0</v>
      </c>
      <c r="K167" s="218" t="s">
        <v>240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81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334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335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81</v>
      </c>
    </row>
    <row r="169" s="2" customFormat="1">
      <c r="A169" s="40"/>
      <c r="B169" s="41"/>
      <c r="C169" s="42"/>
      <c r="D169" s="234" t="s">
        <v>244</v>
      </c>
      <c r="E169" s="42"/>
      <c r="F169" s="235" t="s">
        <v>336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244</v>
      </c>
      <c r="AU169" s="19" t="s">
        <v>81</v>
      </c>
    </row>
    <row r="170" s="13" customFormat="1">
      <c r="A170" s="13"/>
      <c r="B170" s="236"/>
      <c r="C170" s="237"/>
      <c r="D170" s="229" t="s">
        <v>252</v>
      </c>
      <c r="E170" s="238" t="s">
        <v>19</v>
      </c>
      <c r="F170" s="239" t="s">
        <v>1645</v>
      </c>
      <c r="G170" s="237"/>
      <c r="H170" s="238" t="s">
        <v>19</v>
      </c>
      <c r="I170" s="240"/>
      <c r="J170" s="237"/>
      <c r="K170" s="237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252</v>
      </c>
      <c r="AU170" s="245" t="s">
        <v>81</v>
      </c>
      <c r="AV170" s="13" t="s">
        <v>79</v>
      </c>
      <c r="AW170" s="13" t="s">
        <v>33</v>
      </c>
      <c r="AX170" s="13" t="s">
        <v>72</v>
      </c>
      <c r="AY170" s="245" t="s">
        <v>234</v>
      </c>
    </row>
    <row r="171" s="14" customFormat="1">
      <c r="A171" s="14"/>
      <c r="B171" s="246"/>
      <c r="C171" s="247"/>
      <c r="D171" s="229" t="s">
        <v>252</v>
      </c>
      <c r="E171" s="248" t="s">
        <v>19</v>
      </c>
      <c r="F171" s="249" t="s">
        <v>1646</v>
      </c>
      <c r="G171" s="247"/>
      <c r="H171" s="250">
        <v>96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252</v>
      </c>
      <c r="AU171" s="256" t="s">
        <v>81</v>
      </c>
      <c r="AV171" s="14" t="s">
        <v>81</v>
      </c>
      <c r="AW171" s="14" t="s">
        <v>33</v>
      </c>
      <c r="AX171" s="14" t="s">
        <v>72</v>
      </c>
      <c r="AY171" s="256" t="s">
        <v>234</v>
      </c>
    </row>
    <row r="172" s="15" customFormat="1">
      <c r="A172" s="15"/>
      <c r="B172" s="257"/>
      <c r="C172" s="258"/>
      <c r="D172" s="229" t="s">
        <v>252</v>
      </c>
      <c r="E172" s="259" t="s">
        <v>19</v>
      </c>
      <c r="F172" s="260" t="s">
        <v>256</v>
      </c>
      <c r="G172" s="258"/>
      <c r="H172" s="261">
        <v>96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252</v>
      </c>
      <c r="AU172" s="267" t="s">
        <v>81</v>
      </c>
      <c r="AV172" s="15" t="s">
        <v>93</v>
      </c>
      <c r="AW172" s="15" t="s">
        <v>33</v>
      </c>
      <c r="AX172" s="15" t="s">
        <v>79</v>
      </c>
      <c r="AY172" s="267" t="s">
        <v>234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340</v>
      </c>
      <c r="F173" s="218" t="s">
        <v>341</v>
      </c>
      <c r="G173" s="219" t="s">
        <v>274</v>
      </c>
      <c r="H173" s="220">
        <v>4.7999999999999998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81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342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343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81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344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81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1653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81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1644</v>
      </c>
      <c r="G177" s="247"/>
      <c r="H177" s="250">
        <v>4.7999999999999998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81</v>
      </c>
      <c r="AV177" s="14" t="s">
        <v>81</v>
      </c>
      <c r="AW177" s="14" t="s">
        <v>33</v>
      </c>
      <c r="AX177" s="14" t="s">
        <v>72</v>
      </c>
      <c r="AY177" s="256" t="s">
        <v>234</v>
      </c>
    </row>
    <row r="178" s="15" customFormat="1">
      <c r="A178" s="15"/>
      <c r="B178" s="257"/>
      <c r="C178" s="258"/>
      <c r="D178" s="229" t="s">
        <v>252</v>
      </c>
      <c r="E178" s="259" t="s">
        <v>19</v>
      </c>
      <c r="F178" s="260" t="s">
        <v>256</v>
      </c>
      <c r="G178" s="258"/>
      <c r="H178" s="261">
        <v>4.7999999999999998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252</v>
      </c>
      <c r="AU178" s="267" t="s">
        <v>81</v>
      </c>
      <c r="AV178" s="15" t="s">
        <v>93</v>
      </c>
      <c r="AW178" s="15" t="s">
        <v>33</v>
      </c>
      <c r="AX178" s="15" t="s">
        <v>79</v>
      </c>
      <c r="AY178" s="267" t="s">
        <v>234</v>
      </c>
    </row>
    <row r="179" s="2" customFormat="1" ht="21.75" customHeight="1">
      <c r="A179" s="40"/>
      <c r="B179" s="41"/>
      <c r="C179" s="216" t="s">
        <v>347</v>
      </c>
      <c r="D179" s="216" t="s">
        <v>236</v>
      </c>
      <c r="E179" s="217" t="s">
        <v>348</v>
      </c>
      <c r="F179" s="218" t="s">
        <v>349</v>
      </c>
      <c r="G179" s="219" t="s">
        <v>274</v>
      </c>
      <c r="H179" s="220">
        <v>4.7999999999999998</v>
      </c>
      <c r="I179" s="221"/>
      <c r="J179" s="222">
        <f>ROUND(I179*H179,2)</f>
        <v>0</v>
      </c>
      <c r="K179" s="218" t="s">
        <v>240</v>
      </c>
      <c r="L179" s="46"/>
      <c r="M179" s="223" t="s">
        <v>19</v>
      </c>
      <c r="N179" s="224" t="s">
        <v>43</v>
      </c>
      <c r="O179" s="86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93</v>
      </c>
      <c r="AT179" s="227" t="s">
        <v>236</v>
      </c>
      <c r="AU179" s="227" t="s">
        <v>81</v>
      </c>
      <c r="AY179" s="19" t="s">
        <v>234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93</v>
      </c>
      <c r="BM179" s="227" t="s">
        <v>350</v>
      </c>
    </row>
    <row r="180" s="2" customFormat="1">
      <c r="A180" s="40"/>
      <c r="B180" s="41"/>
      <c r="C180" s="42"/>
      <c r="D180" s="229" t="s">
        <v>243</v>
      </c>
      <c r="E180" s="42"/>
      <c r="F180" s="230" t="s">
        <v>351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243</v>
      </c>
      <c r="AU180" s="19" t="s">
        <v>81</v>
      </c>
    </row>
    <row r="181" s="2" customFormat="1">
      <c r="A181" s="40"/>
      <c r="B181" s="41"/>
      <c r="C181" s="42"/>
      <c r="D181" s="234" t="s">
        <v>244</v>
      </c>
      <c r="E181" s="42"/>
      <c r="F181" s="235" t="s">
        <v>352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244</v>
      </c>
      <c r="AU181" s="19" t="s">
        <v>81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1639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81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1644</v>
      </c>
      <c r="G183" s="247"/>
      <c r="H183" s="250">
        <v>4.7999999999999998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81</v>
      </c>
      <c r="AV183" s="14" t="s">
        <v>81</v>
      </c>
      <c r="AW183" s="14" t="s">
        <v>33</v>
      </c>
      <c r="AX183" s="14" t="s">
        <v>72</v>
      </c>
      <c r="AY183" s="256" t="s">
        <v>234</v>
      </c>
    </row>
    <row r="184" s="15" customFormat="1">
      <c r="A184" s="15"/>
      <c r="B184" s="257"/>
      <c r="C184" s="258"/>
      <c r="D184" s="229" t="s">
        <v>252</v>
      </c>
      <c r="E184" s="259" t="s">
        <v>19</v>
      </c>
      <c r="F184" s="260" t="s">
        <v>256</v>
      </c>
      <c r="G184" s="258"/>
      <c r="H184" s="261">
        <v>4.7999999999999998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252</v>
      </c>
      <c r="AU184" s="267" t="s">
        <v>81</v>
      </c>
      <c r="AV184" s="15" t="s">
        <v>93</v>
      </c>
      <c r="AW184" s="15" t="s">
        <v>33</v>
      </c>
      <c r="AX184" s="15" t="s">
        <v>79</v>
      </c>
      <c r="AY184" s="267" t="s">
        <v>234</v>
      </c>
    </row>
    <row r="185" s="2" customFormat="1" ht="16.5" customHeight="1">
      <c r="A185" s="40"/>
      <c r="B185" s="41"/>
      <c r="C185" s="216" t="s">
        <v>354</v>
      </c>
      <c r="D185" s="216" t="s">
        <v>236</v>
      </c>
      <c r="E185" s="217" t="s">
        <v>355</v>
      </c>
      <c r="F185" s="218" t="s">
        <v>356</v>
      </c>
      <c r="G185" s="219" t="s">
        <v>274</v>
      </c>
      <c r="H185" s="220">
        <v>4.7999999999999998</v>
      </c>
      <c r="I185" s="221"/>
      <c r="J185" s="222">
        <f>ROUND(I185*H185,2)</f>
        <v>0</v>
      </c>
      <c r="K185" s="218" t="s">
        <v>240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93</v>
      </c>
      <c r="AT185" s="227" t="s">
        <v>236</v>
      </c>
      <c r="AU185" s="227" t="s">
        <v>81</v>
      </c>
      <c r="AY185" s="19" t="s">
        <v>234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93</v>
      </c>
      <c r="BM185" s="227" t="s">
        <v>357</v>
      </c>
    </row>
    <row r="186" s="2" customFormat="1">
      <c r="A186" s="40"/>
      <c r="B186" s="41"/>
      <c r="C186" s="42"/>
      <c r="D186" s="229" t="s">
        <v>243</v>
      </c>
      <c r="E186" s="42"/>
      <c r="F186" s="230" t="s">
        <v>358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243</v>
      </c>
      <c r="AU186" s="19" t="s">
        <v>81</v>
      </c>
    </row>
    <row r="187" s="2" customFormat="1">
      <c r="A187" s="40"/>
      <c r="B187" s="41"/>
      <c r="C187" s="42"/>
      <c r="D187" s="234" t="s">
        <v>244</v>
      </c>
      <c r="E187" s="42"/>
      <c r="F187" s="235" t="s">
        <v>359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244</v>
      </c>
      <c r="AU187" s="19" t="s">
        <v>81</v>
      </c>
    </row>
    <row r="188" s="13" customFormat="1">
      <c r="A188" s="13"/>
      <c r="B188" s="236"/>
      <c r="C188" s="237"/>
      <c r="D188" s="229" t="s">
        <v>252</v>
      </c>
      <c r="E188" s="238" t="s">
        <v>19</v>
      </c>
      <c r="F188" s="239" t="s">
        <v>1639</v>
      </c>
      <c r="G188" s="237"/>
      <c r="H188" s="238" t="s">
        <v>19</v>
      </c>
      <c r="I188" s="240"/>
      <c r="J188" s="237"/>
      <c r="K188" s="237"/>
      <c r="L188" s="241"/>
      <c r="M188" s="242"/>
      <c r="N188" s="243"/>
      <c r="O188" s="243"/>
      <c r="P188" s="243"/>
      <c r="Q188" s="243"/>
      <c r="R188" s="243"/>
      <c r="S188" s="243"/>
      <c r="T188" s="24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5" t="s">
        <v>252</v>
      </c>
      <c r="AU188" s="245" t="s">
        <v>81</v>
      </c>
      <c r="AV188" s="13" t="s">
        <v>79</v>
      </c>
      <c r="AW188" s="13" t="s">
        <v>33</v>
      </c>
      <c r="AX188" s="13" t="s">
        <v>72</v>
      </c>
      <c r="AY188" s="245" t="s">
        <v>234</v>
      </c>
    </row>
    <row r="189" s="14" customFormat="1">
      <c r="A189" s="14"/>
      <c r="B189" s="246"/>
      <c r="C189" s="247"/>
      <c r="D189" s="229" t="s">
        <v>252</v>
      </c>
      <c r="E189" s="248" t="s">
        <v>19</v>
      </c>
      <c r="F189" s="249" t="s">
        <v>1644</v>
      </c>
      <c r="G189" s="247"/>
      <c r="H189" s="250">
        <v>4.7999999999999998</v>
      </c>
      <c r="I189" s="251"/>
      <c r="J189" s="247"/>
      <c r="K189" s="247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252</v>
      </c>
      <c r="AU189" s="256" t="s">
        <v>81</v>
      </c>
      <c r="AV189" s="14" t="s">
        <v>81</v>
      </c>
      <c r="AW189" s="14" t="s">
        <v>33</v>
      </c>
      <c r="AX189" s="14" t="s">
        <v>72</v>
      </c>
      <c r="AY189" s="256" t="s">
        <v>234</v>
      </c>
    </row>
    <row r="190" s="15" customFormat="1">
      <c r="A190" s="15"/>
      <c r="B190" s="257"/>
      <c r="C190" s="258"/>
      <c r="D190" s="229" t="s">
        <v>252</v>
      </c>
      <c r="E190" s="259" t="s">
        <v>19</v>
      </c>
      <c r="F190" s="260" t="s">
        <v>256</v>
      </c>
      <c r="G190" s="258"/>
      <c r="H190" s="261">
        <v>4.7999999999999998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252</v>
      </c>
      <c r="AU190" s="267" t="s">
        <v>81</v>
      </c>
      <c r="AV190" s="15" t="s">
        <v>93</v>
      </c>
      <c r="AW190" s="15" t="s">
        <v>33</v>
      </c>
      <c r="AX190" s="15" t="s">
        <v>79</v>
      </c>
      <c r="AY190" s="267" t="s">
        <v>234</v>
      </c>
    </row>
    <row r="191" s="2" customFormat="1" ht="16.5" customHeight="1">
      <c r="A191" s="40"/>
      <c r="B191" s="41"/>
      <c r="C191" s="216" t="s">
        <v>361</v>
      </c>
      <c r="D191" s="216" t="s">
        <v>236</v>
      </c>
      <c r="E191" s="217" t="s">
        <v>362</v>
      </c>
      <c r="F191" s="218" t="s">
        <v>363</v>
      </c>
      <c r="G191" s="219" t="s">
        <v>364</v>
      </c>
      <c r="H191" s="220">
        <v>6.7199999999999998</v>
      </c>
      <c r="I191" s="221"/>
      <c r="J191" s="222">
        <f>ROUND(I191*H191,2)</f>
        <v>0</v>
      </c>
      <c r="K191" s="218" t="s">
        <v>240</v>
      </c>
      <c r="L191" s="46"/>
      <c r="M191" s="223" t="s">
        <v>19</v>
      </c>
      <c r="N191" s="224" t="s">
        <v>43</v>
      </c>
      <c r="O191" s="86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7" t="s">
        <v>93</v>
      </c>
      <c r="AT191" s="227" t="s">
        <v>236</v>
      </c>
      <c r="AU191" s="227" t="s">
        <v>81</v>
      </c>
      <c r="AY191" s="19" t="s">
        <v>234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19" t="s">
        <v>79</v>
      </c>
      <c r="BK191" s="228">
        <f>ROUND(I191*H191,2)</f>
        <v>0</v>
      </c>
      <c r="BL191" s="19" t="s">
        <v>93</v>
      </c>
      <c r="BM191" s="227" t="s">
        <v>365</v>
      </c>
    </row>
    <row r="192" s="2" customFormat="1">
      <c r="A192" s="40"/>
      <c r="B192" s="41"/>
      <c r="C192" s="42"/>
      <c r="D192" s="229" t="s">
        <v>243</v>
      </c>
      <c r="E192" s="42"/>
      <c r="F192" s="230" t="s">
        <v>366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243</v>
      </c>
      <c r="AU192" s="19" t="s">
        <v>81</v>
      </c>
    </row>
    <row r="193" s="2" customFormat="1">
      <c r="A193" s="40"/>
      <c r="B193" s="41"/>
      <c r="C193" s="42"/>
      <c r="D193" s="234" t="s">
        <v>244</v>
      </c>
      <c r="E193" s="42"/>
      <c r="F193" s="235" t="s">
        <v>367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244</v>
      </c>
      <c r="AU193" s="19" t="s">
        <v>81</v>
      </c>
    </row>
    <row r="194" s="14" customFormat="1">
      <c r="A194" s="14"/>
      <c r="B194" s="246"/>
      <c r="C194" s="247"/>
      <c r="D194" s="229" t="s">
        <v>252</v>
      </c>
      <c r="E194" s="248" t="s">
        <v>19</v>
      </c>
      <c r="F194" s="249" t="s">
        <v>1654</v>
      </c>
      <c r="G194" s="247"/>
      <c r="H194" s="250">
        <v>6.7199999999999998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252</v>
      </c>
      <c r="AU194" s="256" t="s">
        <v>81</v>
      </c>
      <c r="AV194" s="14" t="s">
        <v>81</v>
      </c>
      <c r="AW194" s="14" t="s">
        <v>33</v>
      </c>
      <c r="AX194" s="14" t="s">
        <v>79</v>
      </c>
      <c r="AY194" s="256" t="s">
        <v>234</v>
      </c>
    </row>
    <row r="195" s="12" customFormat="1" ht="22.8" customHeight="1">
      <c r="A195" s="12"/>
      <c r="B195" s="200"/>
      <c r="C195" s="201"/>
      <c r="D195" s="202" t="s">
        <v>71</v>
      </c>
      <c r="E195" s="214" t="s">
        <v>81</v>
      </c>
      <c r="F195" s="214" t="s">
        <v>369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SUM(P196:P253)</f>
        <v>0</v>
      </c>
      <c r="Q195" s="208"/>
      <c r="R195" s="209">
        <f>SUM(R196:R253)</f>
        <v>0</v>
      </c>
      <c r="S195" s="208"/>
      <c r="T195" s="210">
        <f>SUM(T196:T253)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79</v>
      </c>
      <c r="AT195" s="212" t="s">
        <v>71</v>
      </c>
      <c r="AU195" s="212" t="s">
        <v>79</v>
      </c>
      <c r="AY195" s="211" t="s">
        <v>234</v>
      </c>
      <c r="BK195" s="213">
        <f>SUM(BK196:BK253)</f>
        <v>0</v>
      </c>
    </row>
    <row r="196" s="2" customFormat="1" ht="21.75" customHeight="1">
      <c r="A196" s="40"/>
      <c r="B196" s="41"/>
      <c r="C196" s="216" t="s">
        <v>370</v>
      </c>
      <c r="D196" s="216" t="s">
        <v>236</v>
      </c>
      <c r="E196" s="217" t="s">
        <v>371</v>
      </c>
      <c r="F196" s="218" t="s">
        <v>372</v>
      </c>
      <c r="G196" s="219" t="s">
        <v>248</v>
      </c>
      <c r="H196" s="220">
        <v>31.350000000000001</v>
      </c>
      <c r="I196" s="221"/>
      <c r="J196" s="222">
        <f>ROUND(I196*H196,2)</f>
        <v>0</v>
      </c>
      <c r="K196" s="218" t="s">
        <v>240</v>
      </c>
      <c r="L196" s="46"/>
      <c r="M196" s="223" t="s">
        <v>19</v>
      </c>
      <c r="N196" s="224" t="s">
        <v>43</v>
      </c>
      <c r="O196" s="86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7" t="s">
        <v>93</v>
      </c>
      <c r="AT196" s="227" t="s">
        <v>236</v>
      </c>
      <c r="AU196" s="227" t="s">
        <v>81</v>
      </c>
      <c r="AY196" s="19" t="s">
        <v>234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19" t="s">
        <v>79</v>
      </c>
      <c r="BK196" s="228">
        <f>ROUND(I196*H196,2)</f>
        <v>0</v>
      </c>
      <c r="BL196" s="19" t="s">
        <v>93</v>
      </c>
      <c r="BM196" s="227" t="s">
        <v>373</v>
      </c>
    </row>
    <row r="197" s="2" customFormat="1">
      <c r="A197" s="40"/>
      <c r="B197" s="41"/>
      <c r="C197" s="42"/>
      <c r="D197" s="229" t="s">
        <v>243</v>
      </c>
      <c r="E197" s="42"/>
      <c r="F197" s="230" t="s">
        <v>374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243</v>
      </c>
      <c r="AU197" s="19" t="s">
        <v>81</v>
      </c>
    </row>
    <row r="198" s="2" customFormat="1">
      <c r="A198" s="40"/>
      <c r="B198" s="41"/>
      <c r="C198" s="42"/>
      <c r="D198" s="234" t="s">
        <v>244</v>
      </c>
      <c r="E198" s="42"/>
      <c r="F198" s="235" t="s">
        <v>375</v>
      </c>
      <c r="G198" s="42"/>
      <c r="H198" s="42"/>
      <c r="I198" s="231"/>
      <c r="J198" s="42"/>
      <c r="K198" s="42"/>
      <c r="L198" s="46"/>
      <c r="M198" s="232"/>
      <c r="N198" s="23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244</v>
      </c>
      <c r="AU198" s="19" t="s">
        <v>81</v>
      </c>
    </row>
    <row r="199" s="13" customFormat="1">
      <c r="A199" s="13"/>
      <c r="B199" s="236"/>
      <c r="C199" s="237"/>
      <c r="D199" s="229" t="s">
        <v>252</v>
      </c>
      <c r="E199" s="238" t="s">
        <v>19</v>
      </c>
      <c r="F199" s="239" t="s">
        <v>1655</v>
      </c>
      <c r="G199" s="237"/>
      <c r="H199" s="238" t="s">
        <v>19</v>
      </c>
      <c r="I199" s="240"/>
      <c r="J199" s="237"/>
      <c r="K199" s="237"/>
      <c r="L199" s="241"/>
      <c r="M199" s="242"/>
      <c r="N199" s="243"/>
      <c r="O199" s="243"/>
      <c r="P199" s="243"/>
      <c r="Q199" s="243"/>
      <c r="R199" s="243"/>
      <c r="S199" s="243"/>
      <c r="T199" s="24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5" t="s">
        <v>252</v>
      </c>
      <c r="AU199" s="245" t="s">
        <v>81</v>
      </c>
      <c r="AV199" s="13" t="s">
        <v>79</v>
      </c>
      <c r="AW199" s="13" t="s">
        <v>33</v>
      </c>
      <c r="AX199" s="13" t="s">
        <v>72</v>
      </c>
      <c r="AY199" s="245" t="s">
        <v>234</v>
      </c>
    </row>
    <row r="200" s="14" customFormat="1">
      <c r="A200" s="14"/>
      <c r="B200" s="246"/>
      <c r="C200" s="247"/>
      <c r="D200" s="229" t="s">
        <v>252</v>
      </c>
      <c r="E200" s="248" t="s">
        <v>19</v>
      </c>
      <c r="F200" s="249" t="s">
        <v>1656</v>
      </c>
      <c r="G200" s="247"/>
      <c r="H200" s="250">
        <v>31.350000000000001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252</v>
      </c>
      <c r="AU200" s="256" t="s">
        <v>81</v>
      </c>
      <c r="AV200" s="14" t="s">
        <v>81</v>
      </c>
      <c r="AW200" s="14" t="s">
        <v>33</v>
      </c>
      <c r="AX200" s="14" t="s">
        <v>79</v>
      </c>
      <c r="AY200" s="256" t="s">
        <v>234</v>
      </c>
    </row>
    <row r="201" s="2" customFormat="1" ht="16.5" customHeight="1">
      <c r="A201" s="40"/>
      <c r="B201" s="41"/>
      <c r="C201" s="216" t="s">
        <v>379</v>
      </c>
      <c r="D201" s="216" t="s">
        <v>236</v>
      </c>
      <c r="E201" s="217" t="s">
        <v>380</v>
      </c>
      <c r="F201" s="218" t="s">
        <v>381</v>
      </c>
      <c r="G201" s="219" t="s">
        <v>382</v>
      </c>
      <c r="H201" s="220">
        <v>1</v>
      </c>
      <c r="I201" s="221"/>
      <c r="J201" s="222">
        <f>ROUND(I201*H201,2)</f>
        <v>0</v>
      </c>
      <c r="K201" s="218" t="s">
        <v>240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93</v>
      </c>
      <c r="AT201" s="227" t="s">
        <v>236</v>
      </c>
      <c r="AU201" s="227" t="s">
        <v>81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383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384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81</v>
      </c>
    </row>
    <row r="203" s="2" customFormat="1">
      <c r="A203" s="40"/>
      <c r="B203" s="41"/>
      <c r="C203" s="42"/>
      <c r="D203" s="234" t="s">
        <v>244</v>
      </c>
      <c r="E203" s="42"/>
      <c r="F203" s="235" t="s">
        <v>385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244</v>
      </c>
      <c r="AU203" s="19" t="s">
        <v>81</v>
      </c>
    </row>
    <row r="204" s="13" customFormat="1">
      <c r="A204" s="13"/>
      <c r="B204" s="236"/>
      <c r="C204" s="237"/>
      <c r="D204" s="229" t="s">
        <v>252</v>
      </c>
      <c r="E204" s="238" t="s">
        <v>19</v>
      </c>
      <c r="F204" s="239" t="s">
        <v>1657</v>
      </c>
      <c r="G204" s="237"/>
      <c r="H204" s="238" t="s">
        <v>19</v>
      </c>
      <c r="I204" s="240"/>
      <c r="J204" s="237"/>
      <c r="K204" s="237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252</v>
      </c>
      <c r="AU204" s="245" t="s">
        <v>81</v>
      </c>
      <c r="AV204" s="13" t="s">
        <v>79</v>
      </c>
      <c r="AW204" s="13" t="s">
        <v>33</v>
      </c>
      <c r="AX204" s="13" t="s">
        <v>72</v>
      </c>
      <c r="AY204" s="245" t="s">
        <v>234</v>
      </c>
    </row>
    <row r="205" s="14" customFormat="1">
      <c r="A205" s="14"/>
      <c r="B205" s="246"/>
      <c r="C205" s="247"/>
      <c r="D205" s="229" t="s">
        <v>252</v>
      </c>
      <c r="E205" s="248" t="s">
        <v>19</v>
      </c>
      <c r="F205" s="249" t="s">
        <v>79</v>
      </c>
      <c r="G205" s="247"/>
      <c r="H205" s="250">
        <v>1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252</v>
      </c>
      <c r="AU205" s="256" t="s">
        <v>81</v>
      </c>
      <c r="AV205" s="14" t="s">
        <v>81</v>
      </c>
      <c r="AW205" s="14" t="s">
        <v>33</v>
      </c>
      <c r="AX205" s="14" t="s">
        <v>72</v>
      </c>
      <c r="AY205" s="256" t="s">
        <v>234</v>
      </c>
    </row>
    <row r="206" s="15" customFormat="1">
      <c r="A206" s="15"/>
      <c r="B206" s="257"/>
      <c r="C206" s="258"/>
      <c r="D206" s="229" t="s">
        <v>252</v>
      </c>
      <c r="E206" s="259" t="s">
        <v>19</v>
      </c>
      <c r="F206" s="260" t="s">
        <v>256</v>
      </c>
      <c r="G206" s="258"/>
      <c r="H206" s="261">
        <v>1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252</v>
      </c>
      <c r="AU206" s="267" t="s">
        <v>81</v>
      </c>
      <c r="AV206" s="15" t="s">
        <v>93</v>
      </c>
      <c r="AW206" s="15" t="s">
        <v>33</v>
      </c>
      <c r="AX206" s="15" t="s">
        <v>79</v>
      </c>
      <c r="AY206" s="267" t="s">
        <v>234</v>
      </c>
    </row>
    <row r="207" s="2" customFormat="1" ht="16.5" customHeight="1">
      <c r="A207" s="40"/>
      <c r="B207" s="41"/>
      <c r="C207" s="216" t="s">
        <v>386</v>
      </c>
      <c r="D207" s="216" t="s">
        <v>236</v>
      </c>
      <c r="E207" s="217" t="s">
        <v>1658</v>
      </c>
      <c r="F207" s="218" t="s">
        <v>1659</v>
      </c>
      <c r="G207" s="219" t="s">
        <v>382</v>
      </c>
      <c r="H207" s="220">
        <v>2</v>
      </c>
      <c r="I207" s="221"/>
      <c r="J207" s="222">
        <f>ROUND(I207*H207,2)</f>
        <v>0</v>
      </c>
      <c r="K207" s="218" t="s">
        <v>240</v>
      </c>
      <c r="L207" s="46"/>
      <c r="M207" s="223" t="s">
        <v>19</v>
      </c>
      <c r="N207" s="224" t="s">
        <v>43</v>
      </c>
      <c r="O207" s="86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93</v>
      </c>
      <c r="AT207" s="227" t="s">
        <v>236</v>
      </c>
      <c r="AU207" s="227" t="s">
        <v>81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1660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1661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81</v>
      </c>
    </row>
    <row r="209" s="2" customFormat="1">
      <c r="A209" s="40"/>
      <c r="B209" s="41"/>
      <c r="C209" s="42"/>
      <c r="D209" s="234" t="s">
        <v>244</v>
      </c>
      <c r="E209" s="42"/>
      <c r="F209" s="235" t="s">
        <v>1662</v>
      </c>
      <c r="G209" s="42"/>
      <c r="H209" s="42"/>
      <c r="I209" s="231"/>
      <c r="J209" s="42"/>
      <c r="K209" s="42"/>
      <c r="L209" s="46"/>
      <c r="M209" s="232"/>
      <c r="N209" s="233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244</v>
      </c>
      <c r="AU209" s="19" t="s">
        <v>81</v>
      </c>
    </row>
    <row r="210" s="13" customFormat="1">
      <c r="A210" s="13"/>
      <c r="B210" s="236"/>
      <c r="C210" s="237"/>
      <c r="D210" s="229" t="s">
        <v>252</v>
      </c>
      <c r="E210" s="238" t="s">
        <v>19</v>
      </c>
      <c r="F210" s="239" t="s">
        <v>1663</v>
      </c>
      <c r="G210" s="237"/>
      <c r="H210" s="238" t="s">
        <v>19</v>
      </c>
      <c r="I210" s="240"/>
      <c r="J210" s="237"/>
      <c r="K210" s="237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252</v>
      </c>
      <c r="AU210" s="245" t="s">
        <v>81</v>
      </c>
      <c r="AV210" s="13" t="s">
        <v>79</v>
      </c>
      <c r="AW210" s="13" t="s">
        <v>33</v>
      </c>
      <c r="AX210" s="13" t="s">
        <v>72</v>
      </c>
      <c r="AY210" s="245" t="s">
        <v>234</v>
      </c>
    </row>
    <row r="211" s="14" customFormat="1">
      <c r="A211" s="14"/>
      <c r="B211" s="246"/>
      <c r="C211" s="247"/>
      <c r="D211" s="229" t="s">
        <v>252</v>
      </c>
      <c r="E211" s="248" t="s">
        <v>19</v>
      </c>
      <c r="F211" s="249" t="s">
        <v>81</v>
      </c>
      <c r="G211" s="247"/>
      <c r="H211" s="250">
        <v>2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252</v>
      </c>
      <c r="AU211" s="256" t="s">
        <v>81</v>
      </c>
      <c r="AV211" s="14" t="s">
        <v>81</v>
      </c>
      <c r="AW211" s="14" t="s">
        <v>33</v>
      </c>
      <c r="AX211" s="14" t="s">
        <v>79</v>
      </c>
      <c r="AY211" s="256" t="s">
        <v>234</v>
      </c>
    </row>
    <row r="212" s="2" customFormat="1" ht="16.5" customHeight="1">
      <c r="A212" s="40"/>
      <c r="B212" s="41"/>
      <c r="C212" s="216" t="s">
        <v>7</v>
      </c>
      <c r="D212" s="216" t="s">
        <v>236</v>
      </c>
      <c r="E212" s="217" t="s">
        <v>387</v>
      </c>
      <c r="F212" s="218" t="s">
        <v>388</v>
      </c>
      <c r="G212" s="219" t="s">
        <v>382</v>
      </c>
      <c r="H212" s="220">
        <v>4</v>
      </c>
      <c r="I212" s="221"/>
      <c r="J212" s="222">
        <f>ROUND(I212*H212,2)</f>
        <v>0</v>
      </c>
      <c r="K212" s="218" t="s">
        <v>240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389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390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391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81</v>
      </c>
    </row>
    <row r="215" s="13" customFormat="1">
      <c r="A215" s="13"/>
      <c r="B215" s="236"/>
      <c r="C215" s="237"/>
      <c r="D215" s="229" t="s">
        <v>252</v>
      </c>
      <c r="E215" s="238" t="s">
        <v>19</v>
      </c>
      <c r="F215" s="239" t="s">
        <v>1664</v>
      </c>
      <c r="G215" s="237"/>
      <c r="H215" s="238" t="s">
        <v>19</v>
      </c>
      <c r="I215" s="240"/>
      <c r="J215" s="237"/>
      <c r="K215" s="237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252</v>
      </c>
      <c r="AU215" s="245" t="s">
        <v>81</v>
      </c>
      <c r="AV215" s="13" t="s">
        <v>79</v>
      </c>
      <c r="AW215" s="13" t="s">
        <v>33</v>
      </c>
      <c r="AX215" s="13" t="s">
        <v>72</v>
      </c>
      <c r="AY215" s="245" t="s">
        <v>234</v>
      </c>
    </row>
    <row r="216" s="14" customFormat="1">
      <c r="A216" s="14"/>
      <c r="B216" s="246"/>
      <c r="C216" s="247"/>
      <c r="D216" s="229" t="s">
        <v>252</v>
      </c>
      <c r="E216" s="248" t="s">
        <v>19</v>
      </c>
      <c r="F216" s="249" t="s">
        <v>93</v>
      </c>
      <c r="G216" s="247"/>
      <c r="H216" s="250">
        <v>4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252</v>
      </c>
      <c r="AU216" s="256" t="s">
        <v>81</v>
      </c>
      <c r="AV216" s="14" t="s">
        <v>81</v>
      </c>
      <c r="AW216" s="14" t="s">
        <v>33</v>
      </c>
      <c r="AX216" s="14" t="s">
        <v>72</v>
      </c>
      <c r="AY216" s="256" t="s">
        <v>234</v>
      </c>
    </row>
    <row r="217" s="15" customFormat="1">
      <c r="A217" s="15"/>
      <c r="B217" s="257"/>
      <c r="C217" s="258"/>
      <c r="D217" s="229" t="s">
        <v>252</v>
      </c>
      <c r="E217" s="259" t="s">
        <v>19</v>
      </c>
      <c r="F217" s="260" t="s">
        <v>256</v>
      </c>
      <c r="G217" s="258"/>
      <c r="H217" s="261">
        <v>4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252</v>
      </c>
      <c r="AU217" s="267" t="s">
        <v>81</v>
      </c>
      <c r="AV217" s="15" t="s">
        <v>93</v>
      </c>
      <c r="AW217" s="15" t="s">
        <v>33</v>
      </c>
      <c r="AX217" s="15" t="s">
        <v>79</v>
      </c>
      <c r="AY217" s="267" t="s">
        <v>234</v>
      </c>
    </row>
    <row r="218" s="2" customFormat="1" ht="16.5" customHeight="1">
      <c r="A218" s="40"/>
      <c r="B218" s="41"/>
      <c r="C218" s="216" t="s">
        <v>399</v>
      </c>
      <c r="D218" s="216" t="s">
        <v>236</v>
      </c>
      <c r="E218" s="217" t="s">
        <v>393</v>
      </c>
      <c r="F218" s="218" t="s">
        <v>394</v>
      </c>
      <c r="G218" s="219" t="s">
        <v>382</v>
      </c>
      <c r="H218" s="220">
        <v>2</v>
      </c>
      <c r="I218" s="221"/>
      <c r="J218" s="222">
        <f>ROUND(I218*H218,2)</f>
        <v>0</v>
      </c>
      <c r="K218" s="218" t="s">
        <v>240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93</v>
      </c>
      <c r="AT218" s="227" t="s">
        <v>236</v>
      </c>
      <c r="AU218" s="227" t="s">
        <v>81</v>
      </c>
      <c r="AY218" s="19" t="s">
        <v>234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93</v>
      </c>
      <c r="BM218" s="227" t="s">
        <v>395</v>
      </c>
    </row>
    <row r="219" s="2" customFormat="1">
      <c r="A219" s="40"/>
      <c r="B219" s="41"/>
      <c r="C219" s="42"/>
      <c r="D219" s="229" t="s">
        <v>243</v>
      </c>
      <c r="E219" s="42"/>
      <c r="F219" s="230" t="s">
        <v>396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243</v>
      </c>
      <c r="AU219" s="19" t="s">
        <v>81</v>
      </c>
    </row>
    <row r="220" s="2" customFormat="1">
      <c r="A220" s="40"/>
      <c r="B220" s="41"/>
      <c r="C220" s="42"/>
      <c r="D220" s="234" t="s">
        <v>244</v>
      </c>
      <c r="E220" s="42"/>
      <c r="F220" s="235" t="s">
        <v>397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244</v>
      </c>
      <c r="AU220" s="19" t="s">
        <v>81</v>
      </c>
    </row>
    <row r="221" s="13" customFormat="1">
      <c r="A221" s="13"/>
      <c r="B221" s="236"/>
      <c r="C221" s="237"/>
      <c r="D221" s="229" t="s">
        <v>252</v>
      </c>
      <c r="E221" s="238" t="s">
        <v>19</v>
      </c>
      <c r="F221" s="239" t="s">
        <v>1665</v>
      </c>
      <c r="G221" s="237"/>
      <c r="H221" s="238" t="s">
        <v>19</v>
      </c>
      <c r="I221" s="240"/>
      <c r="J221" s="237"/>
      <c r="K221" s="237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252</v>
      </c>
      <c r="AU221" s="245" t="s">
        <v>81</v>
      </c>
      <c r="AV221" s="13" t="s">
        <v>79</v>
      </c>
      <c r="AW221" s="13" t="s">
        <v>33</v>
      </c>
      <c r="AX221" s="13" t="s">
        <v>72</v>
      </c>
      <c r="AY221" s="245" t="s">
        <v>234</v>
      </c>
    </row>
    <row r="222" s="14" customFormat="1">
      <c r="A222" s="14"/>
      <c r="B222" s="246"/>
      <c r="C222" s="247"/>
      <c r="D222" s="229" t="s">
        <v>252</v>
      </c>
      <c r="E222" s="248" t="s">
        <v>19</v>
      </c>
      <c r="F222" s="249" t="s">
        <v>81</v>
      </c>
      <c r="G222" s="247"/>
      <c r="H222" s="250">
        <v>2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252</v>
      </c>
      <c r="AU222" s="256" t="s">
        <v>81</v>
      </c>
      <c r="AV222" s="14" t="s">
        <v>81</v>
      </c>
      <c r="AW222" s="14" t="s">
        <v>33</v>
      </c>
      <c r="AX222" s="14" t="s">
        <v>72</v>
      </c>
      <c r="AY222" s="256" t="s">
        <v>234</v>
      </c>
    </row>
    <row r="223" s="15" customFormat="1">
      <c r="A223" s="15"/>
      <c r="B223" s="257"/>
      <c r="C223" s="258"/>
      <c r="D223" s="229" t="s">
        <v>252</v>
      </c>
      <c r="E223" s="259" t="s">
        <v>19</v>
      </c>
      <c r="F223" s="260" t="s">
        <v>256</v>
      </c>
      <c r="G223" s="258"/>
      <c r="H223" s="261">
        <v>2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252</v>
      </c>
      <c r="AU223" s="267" t="s">
        <v>81</v>
      </c>
      <c r="AV223" s="15" t="s">
        <v>93</v>
      </c>
      <c r="AW223" s="15" t="s">
        <v>33</v>
      </c>
      <c r="AX223" s="15" t="s">
        <v>79</v>
      </c>
      <c r="AY223" s="267" t="s">
        <v>234</v>
      </c>
    </row>
    <row r="224" s="2" customFormat="1" ht="16.5" customHeight="1">
      <c r="A224" s="40"/>
      <c r="B224" s="41"/>
      <c r="C224" s="216" t="s">
        <v>406</v>
      </c>
      <c r="D224" s="216" t="s">
        <v>236</v>
      </c>
      <c r="E224" s="217" t="s">
        <v>400</v>
      </c>
      <c r="F224" s="218" t="s">
        <v>401</v>
      </c>
      <c r="G224" s="219" t="s">
        <v>382</v>
      </c>
      <c r="H224" s="220">
        <v>5</v>
      </c>
      <c r="I224" s="221"/>
      <c r="J224" s="222">
        <f>ROUND(I224*H224,2)</f>
        <v>0</v>
      </c>
      <c r="K224" s="218" t="s">
        <v>240</v>
      </c>
      <c r="L224" s="46"/>
      <c r="M224" s="223" t="s">
        <v>19</v>
      </c>
      <c r="N224" s="224" t="s">
        <v>43</v>
      </c>
      <c r="O224" s="86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93</v>
      </c>
      <c r="AT224" s="227" t="s">
        <v>236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402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403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2" customFormat="1">
      <c r="A226" s="40"/>
      <c r="B226" s="41"/>
      <c r="C226" s="42"/>
      <c r="D226" s="234" t="s">
        <v>244</v>
      </c>
      <c r="E226" s="42"/>
      <c r="F226" s="235" t="s">
        <v>404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244</v>
      </c>
      <c r="AU226" s="19" t="s">
        <v>81</v>
      </c>
    </row>
    <row r="227" s="13" customFormat="1">
      <c r="A227" s="13"/>
      <c r="B227" s="236"/>
      <c r="C227" s="237"/>
      <c r="D227" s="229" t="s">
        <v>252</v>
      </c>
      <c r="E227" s="238" t="s">
        <v>19</v>
      </c>
      <c r="F227" s="239" t="s">
        <v>1666</v>
      </c>
      <c r="G227" s="237"/>
      <c r="H227" s="238" t="s">
        <v>19</v>
      </c>
      <c r="I227" s="240"/>
      <c r="J227" s="237"/>
      <c r="K227" s="237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252</v>
      </c>
      <c r="AU227" s="245" t="s">
        <v>81</v>
      </c>
      <c r="AV227" s="13" t="s">
        <v>79</v>
      </c>
      <c r="AW227" s="13" t="s">
        <v>33</v>
      </c>
      <c r="AX227" s="13" t="s">
        <v>72</v>
      </c>
      <c r="AY227" s="245" t="s">
        <v>234</v>
      </c>
    </row>
    <row r="228" s="14" customFormat="1">
      <c r="A228" s="14"/>
      <c r="B228" s="246"/>
      <c r="C228" s="247"/>
      <c r="D228" s="229" t="s">
        <v>252</v>
      </c>
      <c r="E228" s="248" t="s">
        <v>19</v>
      </c>
      <c r="F228" s="249" t="s">
        <v>271</v>
      </c>
      <c r="G228" s="247"/>
      <c r="H228" s="250">
        <v>5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252</v>
      </c>
      <c r="AU228" s="256" t="s">
        <v>81</v>
      </c>
      <c r="AV228" s="14" t="s">
        <v>81</v>
      </c>
      <c r="AW228" s="14" t="s">
        <v>33</v>
      </c>
      <c r="AX228" s="14" t="s">
        <v>72</v>
      </c>
      <c r="AY228" s="256" t="s">
        <v>234</v>
      </c>
    </row>
    <row r="229" s="15" customFormat="1">
      <c r="A229" s="15"/>
      <c r="B229" s="257"/>
      <c r="C229" s="258"/>
      <c r="D229" s="229" t="s">
        <v>252</v>
      </c>
      <c r="E229" s="259" t="s">
        <v>19</v>
      </c>
      <c r="F229" s="260" t="s">
        <v>256</v>
      </c>
      <c r="G229" s="258"/>
      <c r="H229" s="261">
        <v>5</v>
      </c>
      <c r="I229" s="262"/>
      <c r="J229" s="258"/>
      <c r="K229" s="258"/>
      <c r="L229" s="263"/>
      <c r="M229" s="264"/>
      <c r="N229" s="265"/>
      <c r="O229" s="265"/>
      <c r="P229" s="265"/>
      <c r="Q229" s="265"/>
      <c r="R229" s="265"/>
      <c r="S229" s="265"/>
      <c r="T229" s="266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7" t="s">
        <v>252</v>
      </c>
      <c r="AU229" s="267" t="s">
        <v>81</v>
      </c>
      <c r="AV229" s="15" t="s">
        <v>93</v>
      </c>
      <c r="AW229" s="15" t="s">
        <v>33</v>
      </c>
      <c r="AX229" s="15" t="s">
        <v>79</v>
      </c>
      <c r="AY229" s="267" t="s">
        <v>234</v>
      </c>
    </row>
    <row r="230" s="2" customFormat="1" ht="16.5" customHeight="1">
      <c r="A230" s="40"/>
      <c r="B230" s="41"/>
      <c r="C230" s="216" t="s">
        <v>413</v>
      </c>
      <c r="D230" s="216" t="s">
        <v>236</v>
      </c>
      <c r="E230" s="217" t="s">
        <v>407</v>
      </c>
      <c r="F230" s="218" t="s">
        <v>408</v>
      </c>
      <c r="G230" s="219" t="s">
        <v>382</v>
      </c>
      <c r="H230" s="220">
        <v>4</v>
      </c>
      <c r="I230" s="221"/>
      <c r="J230" s="222">
        <f>ROUND(I230*H230,2)</f>
        <v>0</v>
      </c>
      <c r="K230" s="218" t="s">
        <v>240</v>
      </c>
      <c r="L230" s="46"/>
      <c r="M230" s="223" t="s">
        <v>19</v>
      </c>
      <c r="N230" s="224" t="s">
        <v>43</v>
      </c>
      <c r="O230" s="86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7" t="s">
        <v>93</v>
      </c>
      <c r="AT230" s="227" t="s">
        <v>236</v>
      </c>
      <c r="AU230" s="227" t="s">
        <v>81</v>
      </c>
      <c r="AY230" s="19" t="s">
        <v>234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19" t="s">
        <v>79</v>
      </c>
      <c r="BK230" s="228">
        <f>ROUND(I230*H230,2)</f>
        <v>0</v>
      </c>
      <c r="BL230" s="19" t="s">
        <v>93</v>
      </c>
      <c r="BM230" s="227" t="s">
        <v>409</v>
      </c>
    </row>
    <row r="231" s="2" customFormat="1">
      <c r="A231" s="40"/>
      <c r="B231" s="41"/>
      <c r="C231" s="42"/>
      <c r="D231" s="229" t="s">
        <v>243</v>
      </c>
      <c r="E231" s="42"/>
      <c r="F231" s="230" t="s">
        <v>410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243</v>
      </c>
      <c r="AU231" s="19" t="s">
        <v>81</v>
      </c>
    </row>
    <row r="232" s="2" customFormat="1">
      <c r="A232" s="40"/>
      <c r="B232" s="41"/>
      <c r="C232" s="42"/>
      <c r="D232" s="234" t="s">
        <v>244</v>
      </c>
      <c r="E232" s="42"/>
      <c r="F232" s="235" t="s">
        <v>411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244</v>
      </c>
      <c r="AU232" s="19" t="s">
        <v>81</v>
      </c>
    </row>
    <row r="233" s="13" customFormat="1">
      <c r="A233" s="13"/>
      <c r="B233" s="236"/>
      <c r="C233" s="237"/>
      <c r="D233" s="229" t="s">
        <v>252</v>
      </c>
      <c r="E233" s="238" t="s">
        <v>19</v>
      </c>
      <c r="F233" s="239" t="s">
        <v>1667</v>
      </c>
      <c r="G233" s="237"/>
      <c r="H233" s="238" t="s">
        <v>19</v>
      </c>
      <c r="I233" s="240"/>
      <c r="J233" s="237"/>
      <c r="K233" s="237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252</v>
      </c>
      <c r="AU233" s="245" t="s">
        <v>81</v>
      </c>
      <c r="AV233" s="13" t="s">
        <v>79</v>
      </c>
      <c r="AW233" s="13" t="s">
        <v>33</v>
      </c>
      <c r="AX233" s="13" t="s">
        <v>72</v>
      </c>
      <c r="AY233" s="245" t="s">
        <v>234</v>
      </c>
    </row>
    <row r="234" s="14" customFormat="1">
      <c r="A234" s="14"/>
      <c r="B234" s="246"/>
      <c r="C234" s="247"/>
      <c r="D234" s="229" t="s">
        <v>252</v>
      </c>
      <c r="E234" s="248" t="s">
        <v>19</v>
      </c>
      <c r="F234" s="249" t="s">
        <v>93</v>
      </c>
      <c r="G234" s="247"/>
      <c r="H234" s="250">
        <v>4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252</v>
      </c>
      <c r="AU234" s="256" t="s">
        <v>81</v>
      </c>
      <c r="AV234" s="14" t="s">
        <v>81</v>
      </c>
      <c r="AW234" s="14" t="s">
        <v>33</v>
      </c>
      <c r="AX234" s="14" t="s">
        <v>72</v>
      </c>
      <c r="AY234" s="256" t="s">
        <v>234</v>
      </c>
    </row>
    <row r="235" s="15" customFormat="1">
      <c r="A235" s="15"/>
      <c r="B235" s="257"/>
      <c r="C235" s="258"/>
      <c r="D235" s="229" t="s">
        <v>252</v>
      </c>
      <c r="E235" s="259" t="s">
        <v>19</v>
      </c>
      <c r="F235" s="260" t="s">
        <v>256</v>
      </c>
      <c r="G235" s="258"/>
      <c r="H235" s="261">
        <v>4</v>
      </c>
      <c r="I235" s="262"/>
      <c r="J235" s="258"/>
      <c r="K235" s="258"/>
      <c r="L235" s="263"/>
      <c r="M235" s="264"/>
      <c r="N235" s="265"/>
      <c r="O235" s="265"/>
      <c r="P235" s="265"/>
      <c r="Q235" s="265"/>
      <c r="R235" s="265"/>
      <c r="S235" s="265"/>
      <c r="T235" s="26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7" t="s">
        <v>252</v>
      </c>
      <c r="AU235" s="267" t="s">
        <v>81</v>
      </c>
      <c r="AV235" s="15" t="s">
        <v>93</v>
      </c>
      <c r="AW235" s="15" t="s">
        <v>33</v>
      </c>
      <c r="AX235" s="15" t="s">
        <v>79</v>
      </c>
      <c r="AY235" s="267" t="s">
        <v>234</v>
      </c>
    </row>
    <row r="236" s="2" customFormat="1" ht="16.5" customHeight="1">
      <c r="A236" s="40"/>
      <c r="B236" s="41"/>
      <c r="C236" s="216" t="s">
        <v>420</v>
      </c>
      <c r="D236" s="216" t="s">
        <v>236</v>
      </c>
      <c r="E236" s="217" t="s">
        <v>435</v>
      </c>
      <c r="F236" s="218" t="s">
        <v>436</v>
      </c>
      <c r="G236" s="219" t="s">
        <v>382</v>
      </c>
      <c r="H236" s="220">
        <v>1</v>
      </c>
      <c r="I236" s="221"/>
      <c r="J236" s="222">
        <f>ROUND(I236*H236,2)</f>
        <v>0</v>
      </c>
      <c r="K236" s="218" t="s">
        <v>240</v>
      </c>
      <c r="L236" s="46"/>
      <c r="M236" s="223" t="s">
        <v>19</v>
      </c>
      <c r="N236" s="224" t="s">
        <v>43</v>
      </c>
      <c r="O236" s="86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7" t="s">
        <v>93</v>
      </c>
      <c r="AT236" s="227" t="s">
        <v>236</v>
      </c>
      <c r="AU236" s="227" t="s">
        <v>81</v>
      </c>
      <c r="AY236" s="19" t="s">
        <v>234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19" t="s">
        <v>79</v>
      </c>
      <c r="BK236" s="228">
        <f>ROUND(I236*H236,2)</f>
        <v>0</v>
      </c>
      <c r="BL236" s="19" t="s">
        <v>93</v>
      </c>
      <c r="BM236" s="227" t="s">
        <v>437</v>
      </c>
    </row>
    <row r="237" s="2" customFormat="1">
      <c r="A237" s="40"/>
      <c r="B237" s="41"/>
      <c r="C237" s="42"/>
      <c r="D237" s="229" t="s">
        <v>243</v>
      </c>
      <c r="E237" s="42"/>
      <c r="F237" s="230" t="s">
        <v>438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243</v>
      </c>
      <c r="AU237" s="19" t="s">
        <v>81</v>
      </c>
    </row>
    <row r="238" s="2" customFormat="1">
      <c r="A238" s="40"/>
      <c r="B238" s="41"/>
      <c r="C238" s="42"/>
      <c r="D238" s="234" t="s">
        <v>244</v>
      </c>
      <c r="E238" s="42"/>
      <c r="F238" s="235" t="s">
        <v>439</v>
      </c>
      <c r="G238" s="42"/>
      <c r="H238" s="42"/>
      <c r="I238" s="231"/>
      <c r="J238" s="42"/>
      <c r="K238" s="42"/>
      <c r="L238" s="46"/>
      <c r="M238" s="232"/>
      <c r="N238" s="23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244</v>
      </c>
      <c r="AU238" s="19" t="s">
        <v>81</v>
      </c>
    </row>
    <row r="239" s="13" customFormat="1">
      <c r="A239" s="13"/>
      <c r="B239" s="236"/>
      <c r="C239" s="237"/>
      <c r="D239" s="229" t="s">
        <v>252</v>
      </c>
      <c r="E239" s="238" t="s">
        <v>19</v>
      </c>
      <c r="F239" s="239" t="s">
        <v>1668</v>
      </c>
      <c r="G239" s="237"/>
      <c r="H239" s="238" t="s">
        <v>19</v>
      </c>
      <c r="I239" s="240"/>
      <c r="J239" s="237"/>
      <c r="K239" s="237"/>
      <c r="L239" s="241"/>
      <c r="M239" s="242"/>
      <c r="N239" s="243"/>
      <c r="O239" s="243"/>
      <c r="P239" s="243"/>
      <c r="Q239" s="243"/>
      <c r="R239" s="243"/>
      <c r="S239" s="243"/>
      <c r="T239" s="24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5" t="s">
        <v>252</v>
      </c>
      <c r="AU239" s="245" t="s">
        <v>81</v>
      </c>
      <c r="AV239" s="13" t="s">
        <v>79</v>
      </c>
      <c r="AW239" s="13" t="s">
        <v>33</v>
      </c>
      <c r="AX239" s="13" t="s">
        <v>72</v>
      </c>
      <c r="AY239" s="245" t="s">
        <v>234</v>
      </c>
    </row>
    <row r="240" s="14" customFormat="1">
      <c r="A240" s="14"/>
      <c r="B240" s="246"/>
      <c r="C240" s="247"/>
      <c r="D240" s="229" t="s">
        <v>252</v>
      </c>
      <c r="E240" s="248" t="s">
        <v>19</v>
      </c>
      <c r="F240" s="249" t="s">
        <v>79</v>
      </c>
      <c r="G240" s="247"/>
      <c r="H240" s="250">
        <v>1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252</v>
      </c>
      <c r="AU240" s="256" t="s">
        <v>81</v>
      </c>
      <c r="AV240" s="14" t="s">
        <v>81</v>
      </c>
      <c r="AW240" s="14" t="s">
        <v>33</v>
      </c>
      <c r="AX240" s="14" t="s">
        <v>72</v>
      </c>
      <c r="AY240" s="256" t="s">
        <v>234</v>
      </c>
    </row>
    <row r="241" s="15" customFormat="1">
      <c r="A241" s="15"/>
      <c r="B241" s="257"/>
      <c r="C241" s="258"/>
      <c r="D241" s="229" t="s">
        <v>252</v>
      </c>
      <c r="E241" s="259" t="s">
        <v>19</v>
      </c>
      <c r="F241" s="260" t="s">
        <v>256</v>
      </c>
      <c r="G241" s="258"/>
      <c r="H241" s="261">
        <v>1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252</v>
      </c>
      <c r="AU241" s="267" t="s">
        <v>81</v>
      </c>
      <c r="AV241" s="15" t="s">
        <v>93</v>
      </c>
      <c r="AW241" s="15" t="s">
        <v>33</v>
      </c>
      <c r="AX241" s="15" t="s">
        <v>79</v>
      </c>
      <c r="AY241" s="267" t="s">
        <v>234</v>
      </c>
    </row>
    <row r="242" s="2" customFormat="1" ht="16.5" customHeight="1">
      <c r="A242" s="40"/>
      <c r="B242" s="41"/>
      <c r="C242" s="216" t="s">
        <v>427</v>
      </c>
      <c r="D242" s="216" t="s">
        <v>236</v>
      </c>
      <c r="E242" s="217" t="s">
        <v>441</v>
      </c>
      <c r="F242" s="218" t="s">
        <v>442</v>
      </c>
      <c r="G242" s="219" t="s">
        <v>382</v>
      </c>
      <c r="H242" s="220">
        <v>4</v>
      </c>
      <c r="I242" s="221"/>
      <c r="J242" s="222">
        <f>ROUND(I242*H242,2)</f>
        <v>0</v>
      </c>
      <c r="K242" s="218" t="s">
        <v>240</v>
      </c>
      <c r="L242" s="46"/>
      <c r="M242" s="223" t="s">
        <v>19</v>
      </c>
      <c r="N242" s="224" t="s">
        <v>43</v>
      </c>
      <c r="O242" s="86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7" t="s">
        <v>93</v>
      </c>
      <c r="AT242" s="227" t="s">
        <v>236</v>
      </c>
      <c r="AU242" s="227" t="s">
        <v>81</v>
      </c>
      <c r="AY242" s="19" t="s">
        <v>234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19" t="s">
        <v>79</v>
      </c>
      <c r="BK242" s="228">
        <f>ROUND(I242*H242,2)</f>
        <v>0</v>
      </c>
      <c r="BL242" s="19" t="s">
        <v>93</v>
      </c>
      <c r="BM242" s="227" t="s">
        <v>443</v>
      </c>
    </row>
    <row r="243" s="2" customFormat="1">
      <c r="A243" s="40"/>
      <c r="B243" s="41"/>
      <c r="C243" s="42"/>
      <c r="D243" s="229" t="s">
        <v>243</v>
      </c>
      <c r="E243" s="42"/>
      <c r="F243" s="230" t="s">
        <v>444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243</v>
      </c>
      <c r="AU243" s="19" t="s">
        <v>81</v>
      </c>
    </row>
    <row r="244" s="2" customFormat="1">
      <c r="A244" s="40"/>
      <c r="B244" s="41"/>
      <c r="C244" s="42"/>
      <c r="D244" s="234" t="s">
        <v>244</v>
      </c>
      <c r="E244" s="42"/>
      <c r="F244" s="235" t="s">
        <v>445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244</v>
      </c>
      <c r="AU244" s="19" t="s">
        <v>81</v>
      </c>
    </row>
    <row r="245" s="13" customFormat="1">
      <c r="A245" s="13"/>
      <c r="B245" s="236"/>
      <c r="C245" s="237"/>
      <c r="D245" s="229" t="s">
        <v>252</v>
      </c>
      <c r="E245" s="238" t="s">
        <v>19</v>
      </c>
      <c r="F245" s="239" t="s">
        <v>1664</v>
      </c>
      <c r="G245" s="237"/>
      <c r="H245" s="238" t="s">
        <v>19</v>
      </c>
      <c r="I245" s="240"/>
      <c r="J245" s="237"/>
      <c r="K245" s="237"/>
      <c r="L245" s="241"/>
      <c r="M245" s="242"/>
      <c r="N245" s="243"/>
      <c r="O245" s="243"/>
      <c r="P245" s="243"/>
      <c r="Q245" s="243"/>
      <c r="R245" s="243"/>
      <c r="S245" s="243"/>
      <c r="T245" s="24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5" t="s">
        <v>252</v>
      </c>
      <c r="AU245" s="245" t="s">
        <v>81</v>
      </c>
      <c r="AV245" s="13" t="s">
        <v>79</v>
      </c>
      <c r="AW245" s="13" t="s">
        <v>33</v>
      </c>
      <c r="AX245" s="13" t="s">
        <v>72</v>
      </c>
      <c r="AY245" s="245" t="s">
        <v>234</v>
      </c>
    </row>
    <row r="246" s="14" customFormat="1">
      <c r="A246" s="14"/>
      <c r="B246" s="246"/>
      <c r="C246" s="247"/>
      <c r="D246" s="229" t="s">
        <v>252</v>
      </c>
      <c r="E246" s="248" t="s">
        <v>19</v>
      </c>
      <c r="F246" s="249" t="s">
        <v>93</v>
      </c>
      <c r="G246" s="247"/>
      <c r="H246" s="250">
        <v>4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252</v>
      </c>
      <c r="AU246" s="256" t="s">
        <v>81</v>
      </c>
      <c r="AV246" s="14" t="s">
        <v>81</v>
      </c>
      <c r="AW246" s="14" t="s">
        <v>33</v>
      </c>
      <c r="AX246" s="14" t="s">
        <v>72</v>
      </c>
      <c r="AY246" s="256" t="s">
        <v>234</v>
      </c>
    </row>
    <row r="247" s="15" customFormat="1">
      <c r="A247" s="15"/>
      <c r="B247" s="257"/>
      <c r="C247" s="258"/>
      <c r="D247" s="229" t="s">
        <v>252</v>
      </c>
      <c r="E247" s="259" t="s">
        <v>19</v>
      </c>
      <c r="F247" s="260" t="s">
        <v>256</v>
      </c>
      <c r="G247" s="258"/>
      <c r="H247" s="261">
        <v>4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252</v>
      </c>
      <c r="AU247" s="267" t="s">
        <v>81</v>
      </c>
      <c r="AV247" s="15" t="s">
        <v>93</v>
      </c>
      <c r="AW247" s="15" t="s">
        <v>33</v>
      </c>
      <c r="AX247" s="15" t="s">
        <v>79</v>
      </c>
      <c r="AY247" s="267" t="s">
        <v>234</v>
      </c>
    </row>
    <row r="248" s="2" customFormat="1" ht="16.5" customHeight="1">
      <c r="A248" s="40"/>
      <c r="B248" s="41"/>
      <c r="C248" s="216" t="s">
        <v>434</v>
      </c>
      <c r="D248" s="216" t="s">
        <v>236</v>
      </c>
      <c r="E248" s="217" t="s">
        <v>447</v>
      </c>
      <c r="F248" s="218" t="s">
        <v>448</v>
      </c>
      <c r="G248" s="219" t="s">
        <v>382</v>
      </c>
      <c r="H248" s="220">
        <v>2</v>
      </c>
      <c r="I248" s="221"/>
      <c r="J248" s="222">
        <f>ROUND(I248*H248,2)</f>
        <v>0</v>
      </c>
      <c r="K248" s="218" t="s">
        <v>240</v>
      </c>
      <c r="L248" s="46"/>
      <c r="M248" s="223" t="s">
        <v>19</v>
      </c>
      <c r="N248" s="224" t="s">
        <v>43</v>
      </c>
      <c r="O248" s="86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93</v>
      </c>
      <c r="AT248" s="227" t="s">
        <v>236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449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450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2" customFormat="1">
      <c r="A250" s="40"/>
      <c r="B250" s="41"/>
      <c r="C250" s="42"/>
      <c r="D250" s="234" t="s">
        <v>244</v>
      </c>
      <c r="E250" s="42"/>
      <c r="F250" s="235" t="s">
        <v>451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244</v>
      </c>
      <c r="AU250" s="19" t="s">
        <v>81</v>
      </c>
    </row>
    <row r="251" s="13" customFormat="1">
      <c r="A251" s="13"/>
      <c r="B251" s="236"/>
      <c r="C251" s="237"/>
      <c r="D251" s="229" t="s">
        <v>252</v>
      </c>
      <c r="E251" s="238" t="s">
        <v>19</v>
      </c>
      <c r="F251" s="239" t="s">
        <v>1665</v>
      </c>
      <c r="G251" s="237"/>
      <c r="H251" s="238" t="s">
        <v>19</v>
      </c>
      <c r="I251" s="240"/>
      <c r="J251" s="237"/>
      <c r="K251" s="237"/>
      <c r="L251" s="241"/>
      <c r="M251" s="242"/>
      <c r="N251" s="243"/>
      <c r="O251" s="243"/>
      <c r="P251" s="243"/>
      <c r="Q251" s="243"/>
      <c r="R251" s="243"/>
      <c r="S251" s="243"/>
      <c r="T251" s="24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5" t="s">
        <v>252</v>
      </c>
      <c r="AU251" s="245" t="s">
        <v>81</v>
      </c>
      <c r="AV251" s="13" t="s">
        <v>79</v>
      </c>
      <c r="AW251" s="13" t="s">
        <v>33</v>
      </c>
      <c r="AX251" s="13" t="s">
        <v>72</v>
      </c>
      <c r="AY251" s="245" t="s">
        <v>234</v>
      </c>
    </row>
    <row r="252" s="14" customFormat="1">
      <c r="A252" s="14"/>
      <c r="B252" s="246"/>
      <c r="C252" s="247"/>
      <c r="D252" s="229" t="s">
        <v>252</v>
      </c>
      <c r="E252" s="248" t="s">
        <v>19</v>
      </c>
      <c r="F252" s="249" t="s">
        <v>81</v>
      </c>
      <c r="G252" s="247"/>
      <c r="H252" s="250">
        <v>2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252</v>
      </c>
      <c r="AU252" s="256" t="s">
        <v>81</v>
      </c>
      <c r="AV252" s="14" t="s">
        <v>81</v>
      </c>
      <c r="AW252" s="14" t="s">
        <v>33</v>
      </c>
      <c r="AX252" s="14" t="s">
        <v>72</v>
      </c>
      <c r="AY252" s="256" t="s">
        <v>234</v>
      </c>
    </row>
    <row r="253" s="15" customFormat="1">
      <c r="A253" s="15"/>
      <c r="B253" s="257"/>
      <c r="C253" s="258"/>
      <c r="D253" s="229" t="s">
        <v>252</v>
      </c>
      <c r="E253" s="259" t="s">
        <v>19</v>
      </c>
      <c r="F253" s="260" t="s">
        <v>256</v>
      </c>
      <c r="G253" s="258"/>
      <c r="H253" s="261">
        <v>2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252</v>
      </c>
      <c r="AU253" s="267" t="s">
        <v>81</v>
      </c>
      <c r="AV253" s="15" t="s">
        <v>93</v>
      </c>
      <c r="AW253" s="15" t="s">
        <v>33</v>
      </c>
      <c r="AX253" s="15" t="s">
        <v>79</v>
      </c>
      <c r="AY253" s="267" t="s">
        <v>234</v>
      </c>
    </row>
    <row r="254" s="12" customFormat="1" ht="22.8" customHeight="1">
      <c r="A254" s="12"/>
      <c r="B254" s="200"/>
      <c r="C254" s="201"/>
      <c r="D254" s="202" t="s">
        <v>71</v>
      </c>
      <c r="E254" s="214" t="s">
        <v>1384</v>
      </c>
      <c r="F254" s="214" t="s">
        <v>1385</v>
      </c>
      <c r="G254" s="201"/>
      <c r="H254" s="201"/>
      <c r="I254" s="204"/>
      <c r="J254" s="215">
        <f>BK254</f>
        <v>0</v>
      </c>
      <c r="K254" s="201"/>
      <c r="L254" s="206"/>
      <c r="M254" s="207"/>
      <c r="N254" s="208"/>
      <c r="O254" s="208"/>
      <c r="P254" s="209">
        <f>SUM(P255:P262)</f>
        <v>0</v>
      </c>
      <c r="Q254" s="208"/>
      <c r="R254" s="209">
        <f>SUM(R255:R262)</f>
        <v>0</v>
      </c>
      <c r="S254" s="208"/>
      <c r="T254" s="210">
        <f>SUM(T255:T262)</f>
        <v>3.6349999999999998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1" t="s">
        <v>79</v>
      </c>
      <c r="AT254" s="212" t="s">
        <v>71</v>
      </c>
      <c r="AU254" s="212" t="s">
        <v>79</v>
      </c>
      <c r="AY254" s="211" t="s">
        <v>234</v>
      </c>
      <c r="BK254" s="213">
        <f>SUM(BK255:BK262)</f>
        <v>0</v>
      </c>
    </row>
    <row r="255" s="2" customFormat="1" ht="16.5" customHeight="1">
      <c r="A255" s="40"/>
      <c r="B255" s="41"/>
      <c r="C255" s="216" t="s">
        <v>440</v>
      </c>
      <c r="D255" s="216" t="s">
        <v>236</v>
      </c>
      <c r="E255" s="217" t="s">
        <v>1386</v>
      </c>
      <c r="F255" s="218" t="s">
        <v>1387</v>
      </c>
      <c r="G255" s="219" t="s">
        <v>382</v>
      </c>
      <c r="H255" s="220">
        <v>7</v>
      </c>
      <c r="I255" s="221"/>
      <c r="J255" s="222">
        <f>ROUND(I255*H255,2)</f>
        <v>0</v>
      </c>
      <c r="K255" s="218" t="s">
        <v>240</v>
      </c>
      <c r="L255" s="46"/>
      <c r="M255" s="223" t="s">
        <v>19</v>
      </c>
      <c r="N255" s="224" t="s">
        <v>43</v>
      </c>
      <c r="O255" s="86"/>
      <c r="P255" s="225">
        <f>O255*H255</f>
        <v>0</v>
      </c>
      <c r="Q255" s="225">
        <v>0</v>
      </c>
      <c r="R255" s="225">
        <f>Q255*H255</f>
        <v>0</v>
      </c>
      <c r="S255" s="225">
        <v>0.48199999999999998</v>
      </c>
      <c r="T255" s="226">
        <f>S255*H255</f>
        <v>3.3739999999999997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7" t="s">
        <v>93</v>
      </c>
      <c r="AT255" s="227" t="s">
        <v>236</v>
      </c>
      <c r="AU255" s="227" t="s">
        <v>81</v>
      </c>
      <c r="AY255" s="19" t="s">
        <v>234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19" t="s">
        <v>79</v>
      </c>
      <c r="BK255" s="228">
        <f>ROUND(I255*H255,2)</f>
        <v>0</v>
      </c>
      <c r="BL255" s="19" t="s">
        <v>93</v>
      </c>
      <c r="BM255" s="227" t="s">
        <v>1669</v>
      </c>
    </row>
    <row r="256" s="2" customFormat="1">
      <c r="A256" s="40"/>
      <c r="B256" s="41"/>
      <c r="C256" s="42"/>
      <c r="D256" s="229" t="s">
        <v>243</v>
      </c>
      <c r="E256" s="42"/>
      <c r="F256" s="230" t="s">
        <v>1389</v>
      </c>
      <c r="G256" s="42"/>
      <c r="H256" s="42"/>
      <c r="I256" s="231"/>
      <c r="J256" s="42"/>
      <c r="K256" s="42"/>
      <c r="L256" s="46"/>
      <c r="M256" s="232"/>
      <c r="N256" s="23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243</v>
      </c>
      <c r="AU256" s="19" t="s">
        <v>81</v>
      </c>
    </row>
    <row r="257" s="2" customFormat="1">
      <c r="A257" s="40"/>
      <c r="B257" s="41"/>
      <c r="C257" s="42"/>
      <c r="D257" s="234" t="s">
        <v>244</v>
      </c>
      <c r="E257" s="42"/>
      <c r="F257" s="235" t="s">
        <v>1390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244</v>
      </c>
      <c r="AU257" s="19" t="s">
        <v>81</v>
      </c>
    </row>
    <row r="258" s="14" customFormat="1">
      <c r="A258" s="14"/>
      <c r="B258" s="246"/>
      <c r="C258" s="247"/>
      <c r="D258" s="229" t="s">
        <v>252</v>
      </c>
      <c r="E258" s="248" t="s">
        <v>19</v>
      </c>
      <c r="F258" s="249" t="s">
        <v>288</v>
      </c>
      <c r="G258" s="247"/>
      <c r="H258" s="250">
        <v>7</v>
      </c>
      <c r="I258" s="251"/>
      <c r="J258" s="247"/>
      <c r="K258" s="247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252</v>
      </c>
      <c r="AU258" s="256" t="s">
        <v>81</v>
      </c>
      <c r="AV258" s="14" t="s">
        <v>81</v>
      </c>
      <c r="AW258" s="14" t="s">
        <v>33</v>
      </c>
      <c r="AX258" s="14" t="s">
        <v>79</v>
      </c>
      <c r="AY258" s="256" t="s">
        <v>234</v>
      </c>
    </row>
    <row r="259" s="2" customFormat="1" ht="16.5" customHeight="1">
      <c r="A259" s="40"/>
      <c r="B259" s="41"/>
      <c r="C259" s="216" t="s">
        <v>446</v>
      </c>
      <c r="D259" s="216" t="s">
        <v>236</v>
      </c>
      <c r="E259" s="217" t="s">
        <v>1391</v>
      </c>
      <c r="F259" s="218" t="s">
        <v>1392</v>
      </c>
      <c r="G259" s="219" t="s">
        <v>382</v>
      </c>
      <c r="H259" s="220">
        <v>3</v>
      </c>
      <c r="I259" s="221"/>
      <c r="J259" s="222">
        <f>ROUND(I259*H259,2)</f>
        <v>0</v>
      </c>
      <c r="K259" s="218" t="s">
        <v>240</v>
      </c>
      <c r="L259" s="46"/>
      <c r="M259" s="223" t="s">
        <v>19</v>
      </c>
      <c r="N259" s="224" t="s">
        <v>43</v>
      </c>
      <c r="O259" s="86"/>
      <c r="P259" s="225">
        <f>O259*H259</f>
        <v>0</v>
      </c>
      <c r="Q259" s="225">
        <v>0</v>
      </c>
      <c r="R259" s="225">
        <f>Q259*H259</f>
        <v>0</v>
      </c>
      <c r="S259" s="225">
        <v>0.086999999999999994</v>
      </c>
      <c r="T259" s="226">
        <f>S259*H259</f>
        <v>0.26100000000000001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7" t="s">
        <v>93</v>
      </c>
      <c r="AT259" s="227" t="s">
        <v>236</v>
      </c>
      <c r="AU259" s="227" t="s">
        <v>81</v>
      </c>
      <c r="AY259" s="19" t="s">
        <v>234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19" t="s">
        <v>79</v>
      </c>
      <c r="BK259" s="228">
        <f>ROUND(I259*H259,2)</f>
        <v>0</v>
      </c>
      <c r="BL259" s="19" t="s">
        <v>93</v>
      </c>
      <c r="BM259" s="227" t="s">
        <v>1670</v>
      </c>
    </row>
    <row r="260" s="2" customFormat="1">
      <c r="A260" s="40"/>
      <c r="B260" s="41"/>
      <c r="C260" s="42"/>
      <c r="D260" s="229" t="s">
        <v>243</v>
      </c>
      <c r="E260" s="42"/>
      <c r="F260" s="230" t="s">
        <v>1392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243</v>
      </c>
      <c r="AU260" s="19" t="s">
        <v>81</v>
      </c>
    </row>
    <row r="261" s="2" customFormat="1">
      <c r="A261" s="40"/>
      <c r="B261" s="41"/>
      <c r="C261" s="42"/>
      <c r="D261" s="234" t="s">
        <v>244</v>
      </c>
      <c r="E261" s="42"/>
      <c r="F261" s="235" t="s">
        <v>1394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244</v>
      </c>
      <c r="AU261" s="19" t="s">
        <v>81</v>
      </c>
    </row>
    <row r="262" s="14" customFormat="1">
      <c r="A262" s="14"/>
      <c r="B262" s="246"/>
      <c r="C262" s="247"/>
      <c r="D262" s="229" t="s">
        <v>252</v>
      </c>
      <c r="E262" s="248" t="s">
        <v>19</v>
      </c>
      <c r="F262" s="249" t="s">
        <v>88</v>
      </c>
      <c r="G262" s="247"/>
      <c r="H262" s="250">
        <v>3</v>
      </c>
      <c r="I262" s="251"/>
      <c r="J262" s="247"/>
      <c r="K262" s="247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252</v>
      </c>
      <c r="AU262" s="256" t="s">
        <v>81</v>
      </c>
      <c r="AV262" s="14" t="s">
        <v>81</v>
      </c>
      <c r="AW262" s="14" t="s">
        <v>33</v>
      </c>
      <c r="AX262" s="14" t="s">
        <v>79</v>
      </c>
      <c r="AY262" s="256" t="s">
        <v>234</v>
      </c>
    </row>
    <row r="263" s="12" customFormat="1" ht="22.8" customHeight="1">
      <c r="A263" s="12"/>
      <c r="B263" s="200"/>
      <c r="C263" s="201"/>
      <c r="D263" s="202" t="s">
        <v>71</v>
      </c>
      <c r="E263" s="214" t="s">
        <v>1427</v>
      </c>
      <c r="F263" s="214" t="s">
        <v>1428</v>
      </c>
      <c r="G263" s="201"/>
      <c r="H263" s="201"/>
      <c r="I263" s="204"/>
      <c r="J263" s="215">
        <f>BK263</f>
        <v>0</v>
      </c>
      <c r="K263" s="201"/>
      <c r="L263" s="206"/>
      <c r="M263" s="207"/>
      <c r="N263" s="208"/>
      <c r="O263" s="208"/>
      <c r="P263" s="209">
        <f>SUM(P264:P276)</f>
        <v>0</v>
      </c>
      <c r="Q263" s="208"/>
      <c r="R263" s="209">
        <f>SUM(R264:R276)</f>
        <v>0</v>
      </c>
      <c r="S263" s="208"/>
      <c r="T263" s="210">
        <f>SUM(T264:T276)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1" t="s">
        <v>79</v>
      </c>
      <c r="AT263" s="212" t="s">
        <v>71</v>
      </c>
      <c r="AU263" s="212" t="s">
        <v>79</v>
      </c>
      <c r="AY263" s="211" t="s">
        <v>234</v>
      </c>
      <c r="BK263" s="213">
        <f>SUM(BK264:BK276)</f>
        <v>0</v>
      </c>
    </row>
    <row r="264" s="2" customFormat="1" ht="16.5" customHeight="1">
      <c r="A264" s="40"/>
      <c r="B264" s="41"/>
      <c r="C264" s="216" t="s">
        <v>455</v>
      </c>
      <c r="D264" s="216" t="s">
        <v>236</v>
      </c>
      <c r="E264" s="217" t="s">
        <v>1429</v>
      </c>
      <c r="F264" s="218" t="s">
        <v>1430</v>
      </c>
      <c r="G264" s="219" t="s">
        <v>364</v>
      </c>
      <c r="H264" s="220">
        <v>3.6349999999999998</v>
      </c>
      <c r="I264" s="221"/>
      <c r="J264" s="222">
        <f>ROUND(I264*H264,2)</f>
        <v>0</v>
      </c>
      <c r="K264" s="218" t="s">
        <v>240</v>
      </c>
      <c r="L264" s="46"/>
      <c r="M264" s="223" t="s">
        <v>19</v>
      </c>
      <c r="N264" s="224" t="s">
        <v>43</v>
      </c>
      <c r="O264" s="86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7" t="s">
        <v>93</v>
      </c>
      <c r="AT264" s="227" t="s">
        <v>236</v>
      </c>
      <c r="AU264" s="227" t="s">
        <v>81</v>
      </c>
      <c r="AY264" s="19" t="s">
        <v>234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19" t="s">
        <v>79</v>
      </c>
      <c r="BK264" s="228">
        <f>ROUND(I264*H264,2)</f>
        <v>0</v>
      </c>
      <c r="BL264" s="19" t="s">
        <v>93</v>
      </c>
      <c r="BM264" s="227" t="s">
        <v>1671</v>
      </c>
    </row>
    <row r="265" s="2" customFormat="1">
      <c r="A265" s="40"/>
      <c r="B265" s="41"/>
      <c r="C265" s="42"/>
      <c r="D265" s="229" t="s">
        <v>243</v>
      </c>
      <c r="E265" s="42"/>
      <c r="F265" s="230" t="s">
        <v>1432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243</v>
      </c>
      <c r="AU265" s="19" t="s">
        <v>81</v>
      </c>
    </row>
    <row r="266" s="2" customFormat="1">
      <c r="A266" s="40"/>
      <c r="B266" s="41"/>
      <c r="C266" s="42"/>
      <c r="D266" s="234" t="s">
        <v>244</v>
      </c>
      <c r="E266" s="42"/>
      <c r="F266" s="235" t="s">
        <v>1433</v>
      </c>
      <c r="G266" s="42"/>
      <c r="H266" s="42"/>
      <c r="I266" s="231"/>
      <c r="J266" s="42"/>
      <c r="K266" s="42"/>
      <c r="L266" s="46"/>
      <c r="M266" s="232"/>
      <c r="N266" s="23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244</v>
      </c>
      <c r="AU266" s="19" t="s">
        <v>81</v>
      </c>
    </row>
    <row r="267" s="2" customFormat="1" ht="16.5" customHeight="1">
      <c r="A267" s="40"/>
      <c r="B267" s="41"/>
      <c r="C267" s="216" t="s">
        <v>615</v>
      </c>
      <c r="D267" s="216" t="s">
        <v>236</v>
      </c>
      <c r="E267" s="217" t="s">
        <v>1434</v>
      </c>
      <c r="F267" s="218" t="s">
        <v>1435</v>
      </c>
      <c r="G267" s="219" t="s">
        <v>364</v>
      </c>
      <c r="H267" s="220">
        <v>3.6349999999999998</v>
      </c>
      <c r="I267" s="221"/>
      <c r="J267" s="222">
        <f>ROUND(I267*H267,2)</f>
        <v>0</v>
      </c>
      <c r="K267" s="218" t="s">
        <v>240</v>
      </c>
      <c r="L267" s="46"/>
      <c r="M267" s="223" t="s">
        <v>19</v>
      </c>
      <c r="N267" s="224" t="s">
        <v>43</v>
      </c>
      <c r="O267" s="86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7" t="s">
        <v>93</v>
      </c>
      <c r="AT267" s="227" t="s">
        <v>236</v>
      </c>
      <c r="AU267" s="227" t="s">
        <v>81</v>
      </c>
      <c r="AY267" s="19" t="s">
        <v>234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19" t="s">
        <v>79</v>
      </c>
      <c r="BK267" s="228">
        <f>ROUND(I267*H267,2)</f>
        <v>0</v>
      </c>
      <c r="BL267" s="19" t="s">
        <v>93</v>
      </c>
      <c r="BM267" s="227" t="s">
        <v>1672</v>
      </c>
    </row>
    <row r="268" s="2" customFormat="1">
      <c r="A268" s="40"/>
      <c r="B268" s="41"/>
      <c r="C268" s="42"/>
      <c r="D268" s="229" t="s">
        <v>243</v>
      </c>
      <c r="E268" s="42"/>
      <c r="F268" s="230" t="s">
        <v>1437</v>
      </c>
      <c r="G268" s="42"/>
      <c r="H268" s="42"/>
      <c r="I268" s="231"/>
      <c r="J268" s="42"/>
      <c r="K268" s="42"/>
      <c r="L268" s="46"/>
      <c r="M268" s="232"/>
      <c r="N268" s="23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243</v>
      </c>
      <c r="AU268" s="19" t="s">
        <v>81</v>
      </c>
    </row>
    <row r="269" s="2" customFormat="1">
      <c r="A269" s="40"/>
      <c r="B269" s="41"/>
      <c r="C269" s="42"/>
      <c r="D269" s="234" t="s">
        <v>244</v>
      </c>
      <c r="E269" s="42"/>
      <c r="F269" s="235" t="s">
        <v>1438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244</v>
      </c>
      <c r="AU269" s="19" t="s">
        <v>81</v>
      </c>
    </row>
    <row r="270" s="2" customFormat="1" ht="16.5" customHeight="1">
      <c r="A270" s="40"/>
      <c r="B270" s="41"/>
      <c r="C270" s="216" t="s">
        <v>621</v>
      </c>
      <c r="D270" s="216" t="s">
        <v>236</v>
      </c>
      <c r="E270" s="217" t="s">
        <v>1439</v>
      </c>
      <c r="F270" s="218" t="s">
        <v>1440</v>
      </c>
      <c r="G270" s="219" t="s">
        <v>364</v>
      </c>
      <c r="H270" s="220">
        <v>32.715000000000003</v>
      </c>
      <c r="I270" s="221"/>
      <c r="J270" s="222">
        <f>ROUND(I270*H270,2)</f>
        <v>0</v>
      </c>
      <c r="K270" s="218" t="s">
        <v>240</v>
      </c>
      <c r="L270" s="46"/>
      <c r="M270" s="223" t="s">
        <v>19</v>
      </c>
      <c r="N270" s="224" t="s">
        <v>43</v>
      </c>
      <c r="O270" s="86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7" t="s">
        <v>93</v>
      </c>
      <c r="AT270" s="227" t="s">
        <v>236</v>
      </c>
      <c r="AU270" s="227" t="s">
        <v>81</v>
      </c>
      <c r="AY270" s="19" t="s">
        <v>234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19" t="s">
        <v>79</v>
      </c>
      <c r="BK270" s="228">
        <f>ROUND(I270*H270,2)</f>
        <v>0</v>
      </c>
      <c r="BL270" s="19" t="s">
        <v>93</v>
      </c>
      <c r="BM270" s="227" t="s">
        <v>1673</v>
      </c>
    </row>
    <row r="271" s="2" customFormat="1">
      <c r="A271" s="40"/>
      <c r="B271" s="41"/>
      <c r="C271" s="42"/>
      <c r="D271" s="229" t="s">
        <v>243</v>
      </c>
      <c r="E271" s="42"/>
      <c r="F271" s="230" t="s">
        <v>1442</v>
      </c>
      <c r="G271" s="42"/>
      <c r="H271" s="42"/>
      <c r="I271" s="231"/>
      <c r="J271" s="42"/>
      <c r="K271" s="42"/>
      <c r="L271" s="46"/>
      <c r="M271" s="232"/>
      <c r="N271" s="23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243</v>
      </c>
      <c r="AU271" s="19" t="s">
        <v>81</v>
      </c>
    </row>
    <row r="272" s="2" customFormat="1">
      <c r="A272" s="40"/>
      <c r="B272" s="41"/>
      <c r="C272" s="42"/>
      <c r="D272" s="234" t="s">
        <v>244</v>
      </c>
      <c r="E272" s="42"/>
      <c r="F272" s="235" t="s">
        <v>1443</v>
      </c>
      <c r="G272" s="42"/>
      <c r="H272" s="42"/>
      <c r="I272" s="231"/>
      <c r="J272" s="42"/>
      <c r="K272" s="42"/>
      <c r="L272" s="46"/>
      <c r="M272" s="232"/>
      <c r="N272" s="23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244</v>
      </c>
      <c r="AU272" s="19" t="s">
        <v>81</v>
      </c>
    </row>
    <row r="273" s="14" customFormat="1">
      <c r="A273" s="14"/>
      <c r="B273" s="246"/>
      <c r="C273" s="247"/>
      <c r="D273" s="229" t="s">
        <v>252</v>
      </c>
      <c r="E273" s="247"/>
      <c r="F273" s="249" t="s">
        <v>1674</v>
      </c>
      <c r="G273" s="247"/>
      <c r="H273" s="250">
        <v>32.715000000000003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252</v>
      </c>
      <c r="AU273" s="256" t="s">
        <v>81</v>
      </c>
      <c r="AV273" s="14" t="s">
        <v>81</v>
      </c>
      <c r="AW273" s="14" t="s">
        <v>4</v>
      </c>
      <c r="AX273" s="14" t="s">
        <v>79</v>
      </c>
      <c r="AY273" s="256" t="s">
        <v>234</v>
      </c>
    </row>
    <row r="274" s="2" customFormat="1" ht="24.15" customHeight="1">
      <c r="A274" s="40"/>
      <c r="B274" s="41"/>
      <c r="C274" s="216" t="s">
        <v>623</v>
      </c>
      <c r="D274" s="216" t="s">
        <v>236</v>
      </c>
      <c r="E274" s="217" t="s">
        <v>1445</v>
      </c>
      <c r="F274" s="218" t="s">
        <v>1446</v>
      </c>
      <c r="G274" s="219" t="s">
        <v>364</v>
      </c>
      <c r="H274" s="220">
        <v>3.6349999999999998</v>
      </c>
      <c r="I274" s="221"/>
      <c r="J274" s="222">
        <f>ROUND(I274*H274,2)</f>
        <v>0</v>
      </c>
      <c r="K274" s="218" t="s">
        <v>240</v>
      </c>
      <c r="L274" s="46"/>
      <c r="M274" s="223" t="s">
        <v>19</v>
      </c>
      <c r="N274" s="224" t="s">
        <v>43</v>
      </c>
      <c r="O274" s="86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7" t="s">
        <v>93</v>
      </c>
      <c r="AT274" s="227" t="s">
        <v>236</v>
      </c>
      <c r="AU274" s="227" t="s">
        <v>81</v>
      </c>
      <c r="AY274" s="19" t="s">
        <v>234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19" t="s">
        <v>79</v>
      </c>
      <c r="BK274" s="228">
        <f>ROUND(I274*H274,2)</f>
        <v>0</v>
      </c>
      <c r="BL274" s="19" t="s">
        <v>93</v>
      </c>
      <c r="BM274" s="227" t="s">
        <v>1675</v>
      </c>
    </row>
    <row r="275" s="2" customFormat="1">
      <c r="A275" s="40"/>
      <c r="B275" s="41"/>
      <c r="C275" s="42"/>
      <c r="D275" s="229" t="s">
        <v>243</v>
      </c>
      <c r="E275" s="42"/>
      <c r="F275" s="230" t="s">
        <v>1448</v>
      </c>
      <c r="G275" s="42"/>
      <c r="H275" s="42"/>
      <c r="I275" s="231"/>
      <c r="J275" s="42"/>
      <c r="K275" s="42"/>
      <c r="L275" s="46"/>
      <c r="M275" s="232"/>
      <c r="N275" s="23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243</v>
      </c>
      <c r="AU275" s="19" t="s">
        <v>81</v>
      </c>
    </row>
    <row r="276" s="2" customFormat="1">
      <c r="A276" s="40"/>
      <c r="B276" s="41"/>
      <c r="C276" s="42"/>
      <c r="D276" s="234" t="s">
        <v>244</v>
      </c>
      <c r="E276" s="42"/>
      <c r="F276" s="235" t="s">
        <v>1449</v>
      </c>
      <c r="G276" s="42"/>
      <c r="H276" s="42"/>
      <c r="I276" s="231"/>
      <c r="J276" s="42"/>
      <c r="K276" s="42"/>
      <c r="L276" s="46"/>
      <c r="M276" s="232"/>
      <c r="N276" s="233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244</v>
      </c>
      <c r="AU276" s="19" t="s">
        <v>81</v>
      </c>
    </row>
    <row r="277" s="12" customFormat="1" ht="22.8" customHeight="1">
      <c r="A277" s="12"/>
      <c r="B277" s="200"/>
      <c r="C277" s="201"/>
      <c r="D277" s="202" t="s">
        <v>71</v>
      </c>
      <c r="E277" s="214" t="s">
        <v>453</v>
      </c>
      <c r="F277" s="214" t="s">
        <v>454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SUM(P278:P280)</f>
        <v>0</v>
      </c>
      <c r="Q277" s="208"/>
      <c r="R277" s="209">
        <f>SUM(R278:R280)</f>
        <v>0</v>
      </c>
      <c r="S277" s="208"/>
      <c r="T277" s="210">
        <f>SUM(T278:T280)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79</v>
      </c>
      <c r="AT277" s="212" t="s">
        <v>71</v>
      </c>
      <c r="AU277" s="212" t="s">
        <v>79</v>
      </c>
      <c r="AY277" s="211" t="s">
        <v>234</v>
      </c>
      <c r="BK277" s="213">
        <f>SUM(BK278:BK280)</f>
        <v>0</v>
      </c>
    </row>
    <row r="278" s="2" customFormat="1" ht="16.5" customHeight="1">
      <c r="A278" s="40"/>
      <c r="B278" s="41"/>
      <c r="C278" s="216" t="s">
        <v>629</v>
      </c>
      <c r="D278" s="216" t="s">
        <v>236</v>
      </c>
      <c r="E278" s="217" t="s">
        <v>456</v>
      </c>
      <c r="F278" s="218" t="s">
        <v>457</v>
      </c>
      <c r="G278" s="219" t="s">
        <v>364</v>
      </c>
      <c r="H278" s="220">
        <v>2.8799999999999999</v>
      </c>
      <c r="I278" s="221"/>
      <c r="J278" s="222">
        <f>ROUND(I278*H278,2)</f>
        <v>0</v>
      </c>
      <c r="K278" s="218" t="s">
        <v>240</v>
      </c>
      <c r="L278" s="46"/>
      <c r="M278" s="223" t="s">
        <v>19</v>
      </c>
      <c r="N278" s="224" t="s">
        <v>43</v>
      </c>
      <c r="O278" s="86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7" t="s">
        <v>93</v>
      </c>
      <c r="AT278" s="227" t="s">
        <v>236</v>
      </c>
      <c r="AU278" s="227" t="s">
        <v>81</v>
      </c>
      <c r="AY278" s="19" t="s">
        <v>234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19" t="s">
        <v>79</v>
      </c>
      <c r="BK278" s="228">
        <f>ROUND(I278*H278,2)</f>
        <v>0</v>
      </c>
      <c r="BL278" s="19" t="s">
        <v>93</v>
      </c>
      <c r="BM278" s="227" t="s">
        <v>1676</v>
      </c>
    </row>
    <row r="279" s="2" customFormat="1">
      <c r="A279" s="40"/>
      <c r="B279" s="41"/>
      <c r="C279" s="42"/>
      <c r="D279" s="229" t="s">
        <v>243</v>
      </c>
      <c r="E279" s="42"/>
      <c r="F279" s="230" t="s">
        <v>459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243</v>
      </c>
      <c r="AU279" s="19" t="s">
        <v>81</v>
      </c>
    </row>
    <row r="280" s="2" customFormat="1">
      <c r="A280" s="40"/>
      <c r="B280" s="41"/>
      <c r="C280" s="42"/>
      <c r="D280" s="234" t="s">
        <v>244</v>
      </c>
      <c r="E280" s="42"/>
      <c r="F280" s="235" t="s">
        <v>460</v>
      </c>
      <c r="G280" s="42"/>
      <c r="H280" s="42"/>
      <c r="I280" s="231"/>
      <c r="J280" s="42"/>
      <c r="K280" s="42"/>
      <c r="L280" s="46"/>
      <c r="M280" s="278"/>
      <c r="N280" s="279"/>
      <c r="O280" s="280"/>
      <c r="P280" s="280"/>
      <c r="Q280" s="280"/>
      <c r="R280" s="280"/>
      <c r="S280" s="280"/>
      <c r="T280" s="281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244</v>
      </c>
      <c r="AU280" s="19" t="s">
        <v>81</v>
      </c>
    </row>
    <row r="281" s="2" customFormat="1" ht="6.96" customHeight="1">
      <c r="A281" s="40"/>
      <c r="B281" s="61"/>
      <c r="C281" s="62"/>
      <c r="D281" s="62"/>
      <c r="E281" s="62"/>
      <c r="F281" s="62"/>
      <c r="G281" s="62"/>
      <c r="H281" s="62"/>
      <c r="I281" s="62"/>
      <c r="J281" s="62"/>
      <c r="K281" s="62"/>
      <c r="L281" s="46"/>
      <c r="M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</sheetData>
  <sheetProtection sheet="1" autoFilter="0" formatColumns="0" formatRows="0" objects="1" scenarios="1" spinCount="100000" saltValue="ZaLCZtgDa0iMyaeAg9C11+DhHobSHEiwGtBbml+t2De2JILK7iyUjxNfswHk98Bo1vIztwHAzBGxWpcCzDDHEw==" hashValue="JOZf054QFzqXFw4e01qZI1RjbLF9YpG5UuEjOGFD5hdrpviSuHeGJbK5NUrCLgmvBw2IktN0zPFTtdPkzxZRvw==" algorithmName="SHA-512" password="CA9F"/>
  <autoFilter ref="C96:K28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2" r:id="rId1" display="https://podminky.urs.cz/item/CS_URS_2024_01/460010025"/>
    <hyperlink ref="F105" r:id="rId2" display="https://podminky.urs.cz/item/CS_URS_2024_01/184813511"/>
    <hyperlink ref="F112" r:id="rId3" display="https://podminky.urs.cz/item/CS_URS_2024_01/111301111"/>
    <hyperlink ref="F117" r:id="rId4" display="https://podminky.urs.cz/item/CS_URS_2024_01/121151104"/>
    <hyperlink ref="F123" r:id="rId5" display="https://podminky.urs.cz/item/CS_URS_2024_01/162351103"/>
    <hyperlink ref="F129" r:id="rId6" display="https://podminky.urs.cz/item/CS_URS_2024_01/181151311"/>
    <hyperlink ref="F145" r:id="rId7" display="https://podminky.urs.cz/item/CS_URS_2024_01/174111121"/>
    <hyperlink ref="F151" r:id="rId8" display="https://podminky.urs.cz/item/CS_URS_2024_01/174111111"/>
    <hyperlink ref="F157" r:id="rId9" display="https://podminky.urs.cz/item/CS_URS_2024_01/183403114"/>
    <hyperlink ref="F163" r:id="rId10" display="https://podminky.urs.cz/item/CS_URS_2024_01/183403131"/>
    <hyperlink ref="F169" r:id="rId11" display="https://podminky.urs.cz/item/CS_URS_2024_01/183403153"/>
    <hyperlink ref="F175" r:id="rId12" display="https://podminky.urs.cz/item/CS_URS_2024_01/167151111"/>
    <hyperlink ref="F181" r:id="rId13" display="https://podminky.urs.cz/item/CS_URS_2024_01/162751117"/>
    <hyperlink ref="F187" r:id="rId14" display="https://podminky.urs.cz/item/CS_URS_2024_01/171251201"/>
    <hyperlink ref="F193" r:id="rId15" display="https://podminky.urs.cz/item/CS_URS_2024_01/171201231"/>
    <hyperlink ref="F198" r:id="rId16" display="https://podminky.urs.cz/item/CS_URS_2024_01/111212211"/>
    <hyperlink ref="F203" r:id="rId17" display="https://podminky.urs.cz/item/CS_URS_2024_01/112101101"/>
    <hyperlink ref="F209" r:id="rId18" display="https://podminky.urs.cz/item/CS_URS_2024_01/112101102"/>
    <hyperlink ref="F214" r:id="rId19" display="https://podminky.urs.cz/item/CS_URS_2024_01/112101121"/>
    <hyperlink ref="F220" r:id="rId20" display="https://podminky.urs.cz/item/CS_URS_2024_01/112101122"/>
    <hyperlink ref="F226" r:id="rId21" display="https://podminky.urs.cz/item/CS_URS_2024_01/112251101"/>
    <hyperlink ref="F232" r:id="rId22" display="https://podminky.urs.cz/item/CS_URS_2024_01/112251102"/>
    <hyperlink ref="F238" r:id="rId23" display="https://podminky.urs.cz/item/CS_URS_2024_01/162201401"/>
    <hyperlink ref="F244" r:id="rId24" display="https://podminky.urs.cz/item/CS_URS_2024_01/162201405"/>
    <hyperlink ref="F250" r:id="rId25" display="https://podminky.urs.cz/item/CS_URS_2024_01/162201406"/>
    <hyperlink ref="F257" r:id="rId26" display="https://podminky.urs.cz/item/CS_URS_2024_01/966001211"/>
    <hyperlink ref="F261" r:id="rId27" display="https://podminky.urs.cz/item/CS_URS_2024_01/966001311"/>
    <hyperlink ref="F266" r:id="rId28" display="https://podminky.urs.cz/item/CS_URS_2024_01/997221131"/>
    <hyperlink ref="F269" r:id="rId29" display="https://podminky.urs.cz/item/CS_URS_2024_01/997013511"/>
    <hyperlink ref="F272" r:id="rId30" display="https://podminky.urs.cz/item/CS_URS_2024_01/997013509"/>
    <hyperlink ref="F276" r:id="rId31" display="https://podminky.urs.cz/item/CS_URS_2024_01/997013871"/>
    <hyperlink ref="F280" r:id="rId32" display="https://podminky.urs.cz/item/CS_URS_2024_01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1677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ROUND((SUM(BE105:BE351)),  2)</f>
        <v>0</v>
      </c>
      <c r="G37" s="40"/>
      <c r="H37" s="40"/>
      <c r="I37" s="160">
        <v>0.20999999999999999</v>
      </c>
      <c r="J37" s="159">
        <f>ROUND(((SUM(BE105:BE351))*I37),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ROUND((SUM(BF105:BF351)),  2)</f>
        <v>0</v>
      </c>
      <c r="G38" s="40"/>
      <c r="H38" s="40"/>
      <c r="I38" s="160">
        <v>0.12</v>
      </c>
      <c r="J38" s="159">
        <f>ROUND(((SUM(BF105:BF351))*I38),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ROUND((SUM(BG105:BG351)),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ROUND((SUM(BH105:BH351)),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ROUND((SUM(BI105:BI351)),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SO.04 - Vegetační prvky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1678</v>
      </c>
      <c r="E68" s="181"/>
      <c r="F68" s="181"/>
      <c r="G68" s="181"/>
      <c r="H68" s="181"/>
      <c r="I68" s="181"/>
      <c r="J68" s="182">
        <f>J106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463</v>
      </c>
      <c r="E69" s="186"/>
      <c r="F69" s="186"/>
      <c r="G69" s="186"/>
      <c r="H69" s="186"/>
      <c r="I69" s="186"/>
      <c r="J69" s="187">
        <f>J107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464</v>
      </c>
      <c r="E70" s="186"/>
      <c r="F70" s="186"/>
      <c r="G70" s="186"/>
      <c r="H70" s="186"/>
      <c r="I70" s="186"/>
      <c r="J70" s="187">
        <f>J158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465</v>
      </c>
      <c r="E71" s="186"/>
      <c r="F71" s="186"/>
      <c r="G71" s="186"/>
      <c r="H71" s="186"/>
      <c r="I71" s="186"/>
      <c r="J71" s="187">
        <f>J163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1452</v>
      </c>
      <c r="E72" s="186"/>
      <c r="F72" s="186"/>
      <c r="G72" s="186"/>
      <c r="H72" s="186"/>
      <c r="I72" s="186"/>
      <c r="J72" s="187">
        <f>J190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467</v>
      </c>
      <c r="E73" s="186"/>
      <c r="F73" s="186"/>
      <c r="G73" s="186"/>
      <c r="H73" s="186"/>
      <c r="I73" s="186"/>
      <c r="J73" s="187">
        <f>J193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1679</v>
      </c>
      <c r="E74" s="186"/>
      <c r="F74" s="186"/>
      <c r="G74" s="186"/>
      <c r="H74" s="186"/>
      <c r="I74" s="186"/>
      <c r="J74" s="187">
        <f>J229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218</v>
      </c>
      <c r="E75" s="186"/>
      <c r="F75" s="186"/>
      <c r="G75" s="186"/>
      <c r="H75" s="186"/>
      <c r="I75" s="186"/>
      <c r="J75" s="187">
        <f>J234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471</v>
      </c>
      <c r="E76" s="181"/>
      <c r="F76" s="181"/>
      <c r="G76" s="181"/>
      <c r="H76" s="181"/>
      <c r="I76" s="181"/>
      <c r="J76" s="182">
        <f>J238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6"/>
      <c r="D77" s="185" t="s">
        <v>472</v>
      </c>
      <c r="E77" s="186"/>
      <c r="F77" s="186"/>
      <c r="G77" s="186"/>
      <c r="H77" s="186"/>
      <c r="I77" s="186"/>
      <c r="J77" s="187">
        <f>J239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971</v>
      </c>
      <c r="E78" s="186"/>
      <c r="F78" s="186"/>
      <c r="G78" s="186"/>
      <c r="H78" s="186"/>
      <c r="I78" s="186"/>
      <c r="J78" s="187">
        <f>J277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6"/>
      <c r="D79" s="185" t="s">
        <v>473</v>
      </c>
      <c r="E79" s="186"/>
      <c r="F79" s="186"/>
      <c r="G79" s="186"/>
      <c r="H79" s="186"/>
      <c r="I79" s="186"/>
      <c r="J79" s="187">
        <f>J305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215</v>
      </c>
      <c r="E80" s="181"/>
      <c r="F80" s="181"/>
      <c r="G80" s="181"/>
      <c r="H80" s="181"/>
      <c r="I80" s="181"/>
      <c r="J80" s="182">
        <f>J337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6"/>
      <c r="D81" s="185" t="s">
        <v>1680</v>
      </c>
      <c r="E81" s="186"/>
      <c r="F81" s="186"/>
      <c r="G81" s="186"/>
      <c r="H81" s="186"/>
      <c r="I81" s="186"/>
      <c r="J81" s="187">
        <f>J338</f>
        <v>0</v>
      </c>
      <c r="K81" s="126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219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Envelopa - Revitalizace infrastruktury</v>
      </c>
      <c r="F91" s="34"/>
      <c r="G91" s="34"/>
      <c r="H91" s="34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203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1" customFormat="1" ht="16.5" customHeight="1">
      <c r="B93" s="23"/>
      <c r="C93" s="24"/>
      <c r="D93" s="24"/>
      <c r="E93" s="172" t="s">
        <v>204</v>
      </c>
      <c r="F93" s="24"/>
      <c r="G93" s="24"/>
      <c r="H93" s="24"/>
      <c r="I93" s="24"/>
      <c r="J93" s="24"/>
      <c r="K93" s="24"/>
      <c r="L93" s="22"/>
    </row>
    <row r="94" s="1" customFormat="1" ht="12" customHeight="1">
      <c r="B94" s="23"/>
      <c r="C94" s="34" t="s">
        <v>205</v>
      </c>
      <c r="D94" s="24"/>
      <c r="E94" s="24"/>
      <c r="F94" s="24"/>
      <c r="G94" s="24"/>
      <c r="H94" s="24"/>
      <c r="I94" s="24"/>
      <c r="J94" s="24"/>
      <c r="K94" s="24"/>
      <c r="L94" s="22"/>
    </row>
    <row r="95" s="2" customFormat="1" ht="16.5" customHeight="1">
      <c r="A95" s="40"/>
      <c r="B95" s="41"/>
      <c r="C95" s="42"/>
      <c r="D95" s="42"/>
      <c r="E95" s="173" t="s">
        <v>206</v>
      </c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207</v>
      </c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6.5" customHeight="1">
      <c r="A97" s="40"/>
      <c r="B97" s="41"/>
      <c r="C97" s="42"/>
      <c r="D97" s="42"/>
      <c r="E97" s="71" t="str">
        <f>E13</f>
        <v>SO.04 - Vegetační prvky (7)</v>
      </c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21</v>
      </c>
      <c r="D99" s="42"/>
      <c r="E99" s="42"/>
      <c r="F99" s="29" t="str">
        <f>F16</f>
        <v>Olomouc</v>
      </c>
      <c r="G99" s="42"/>
      <c r="H99" s="42"/>
      <c r="I99" s="34" t="s">
        <v>23</v>
      </c>
      <c r="J99" s="74" t="str">
        <f>IF(J16="","",J16)</f>
        <v>15. 7. 2024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6.96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25.65" customHeight="1">
      <c r="A101" s="40"/>
      <c r="B101" s="41"/>
      <c r="C101" s="34" t="s">
        <v>25</v>
      </c>
      <c r="D101" s="42"/>
      <c r="E101" s="42"/>
      <c r="F101" s="29" t="str">
        <f>E19</f>
        <v>Univerzita Palackého Olomouc</v>
      </c>
      <c r="G101" s="42"/>
      <c r="H101" s="42"/>
      <c r="I101" s="34" t="s">
        <v>31</v>
      </c>
      <c r="J101" s="38" t="str">
        <f>E25</f>
        <v>Alfaprojekt Olomouc a.s.</v>
      </c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5.15" customHeight="1">
      <c r="A102" s="40"/>
      <c r="B102" s="41"/>
      <c r="C102" s="34" t="s">
        <v>29</v>
      </c>
      <c r="D102" s="42"/>
      <c r="E102" s="42"/>
      <c r="F102" s="29" t="str">
        <f>IF(E22="","",E22)</f>
        <v>Vyplň údaj</v>
      </c>
      <c r="G102" s="42"/>
      <c r="H102" s="42"/>
      <c r="I102" s="34" t="s">
        <v>34</v>
      </c>
      <c r="J102" s="38" t="str">
        <f>E28</f>
        <v>ing. Pavlína Řmotová</v>
      </c>
      <c r="K102" s="42"/>
      <c r="L102" s="148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0.32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8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11" customFormat="1" ht="29.28" customHeight="1">
      <c r="A104" s="189"/>
      <c r="B104" s="190"/>
      <c r="C104" s="191" t="s">
        <v>220</v>
      </c>
      <c r="D104" s="192" t="s">
        <v>57</v>
      </c>
      <c r="E104" s="192" t="s">
        <v>53</v>
      </c>
      <c r="F104" s="192" t="s">
        <v>54</v>
      </c>
      <c r="G104" s="192" t="s">
        <v>221</v>
      </c>
      <c r="H104" s="192" t="s">
        <v>222</v>
      </c>
      <c r="I104" s="192" t="s">
        <v>223</v>
      </c>
      <c r="J104" s="192" t="s">
        <v>213</v>
      </c>
      <c r="K104" s="193" t="s">
        <v>224</v>
      </c>
      <c r="L104" s="194"/>
      <c r="M104" s="94" t="s">
        <v>19</v>
      </c>
      <c r="N104" s="95" t="s">
        <v>42</v>
      </c>
      <c r="O104" s="95" t="s">
        <v>225</v>
      </c>
      <c r="P104" s="95" t="s">
        <v>226</v>
      </c>
      <c r="Q104" s="95" t="s">
        <v>227</v>
      </c>
      <c r="R104" s="95" t="s">
        <v>228</v>
      </c>
      <c r="S104" s="95" t="s">
        <v>229</v>
      </c>
      <c r="T104" s="96" t="s">
        <v>230</v>
      </c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</row>
    <row r="105" s="2" customFormat="1" ht="22.8" customHeight="1">
      <c r="A105" s="40"/>
      <c r="B105" s="41"/>
      <c r="C105" s="101" t="s">
        <v>231</v>
      </c>
      <c r="D105" s="42"/>
      <c r="E105" s="42"/>
      <c r="F105" s="42"/>
      <c r="G105" s="42"/>
      <c r="H105" s="42"/>
      <c r="I105" s="42"/>
      <c r="J105" s="195">
        <f>BK105</f>
        <v>0</v>
      </c>
      <c r="K105" s="42"/>
      <c r="L105" s="46"/>
      <c r="M105" s="97"/>
      <c r="N105" s="196"/>
      <c r="O105" s="98"/>
      <c r="P105" s="197">
        <f>P106+P238+P337</f>
        <v>0</v>
      </c>
      <c r="Q105" s="98"/>
      <c r="R105" s="197">
        <f>R106+R238+R337</f>
        <v>18.175679999999996</v>
      </c>
      <c r="S105" s="98"/>
      <c r="T105" s="198">
        <f>T106+T238+T337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71</v>
      </c>
      <c r="AU105" s="19" t="s">
        <v>214</v>
      </c>
      <c r="BK105" s="199">
        <f>BK106+BK238+BK337</f>
        <v>0</v>
      </c>
    </row>
    <row r="106" s="12" customFormat="1" ht="25.92" customHeight="1">
      <c r="A106" s="12"/>
      <c r="B106" s="200"/>
      <c r="C106" s="201"/>
      <c r="D106" s="202" t="s">
        <v>71</v>
      </c>
      <c r="E106" s="203" t="s">
        <v>81</v>
      </c>
      <c r="F106" s="203" t="s">
        <v>476</v>
      </c>
      <c r="G106" s="201"/>
      <c r="H106" s="201"/>
      <c r="I106" s="204"/>
      <c r="J106" s="205">
        <f>BK106</f>
        <v>0</v>
      </c>
      <c r="K106" s="201"/>
      <c r="L106" s="206"/>
      <c r="M106" s="207"/>
      <c r="N106" s="208"/>
      <c r="O106" s="208"/>
      <c r="P106" s="209">
        <f>P107+P158+P163+P190+P193+P229+P234</f>
        <v>0</v>
      </c>
      <c r="Q106" s="208"/>
      <c r="R106" s="209">
        <f>R107+R158+R163+R190+R193+R229+R234</f>
        <v>8.4866199999999985</v>
      </c>
      <c r="S106" s="208"/>
      <c r="T106" s="210">
        <f>T107+T158+T163+T190+T193+T229+T234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79</v>
      </c>
      <c r="AT106" s="212" t="s">
        <v>71</v>
      </c>
      <c r="AU106" s="212" t="s">
        <v>72</v>
      </c>
      <c r="AY106" s="211" t="s">
        <v>234</v>
      </c>
      <c r="BK106" s="213">
        <f>BK107+BK158+BK163+BK190+BK193+BK229+BK234</f>
        <v>0</v>
      </c>
    </row>
    <row r="107" s="12" customFormat="1" ht="22.8" customHeight="1">
      <c r="A107" s="12"/>
      <c r="B107" s="200"/>
      <c r="C107" s="201"/>
      <c r="D107" s="202" t="s">
        <v>71</v>
      </c>
      <c r="E107" s="214" t="s">
        <v>477</v>
      </c>
      <c r="F107" s="214" t="s">
        <v>478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SUM(P108:P157)</f>
        <v>0</v>
      </c>
      <c r="Q107" s="208"/>
      <c r="R107" s="209">
        <f>SUM(R108:R157)</f>
        <v>1.0081800000000001</v>
      </c>
      <c r="S107" s="208"/>
      <c r="T107" s="210">
        <f>SUM(T108:T157)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79</v>
      </c>
      <c r="AY107" s="211" t="s">
        <v>234</v>
      </c>
      <c r="BK107" s="213">
        <f>SUM(BK108:BK157)</f>
        <v>0</v>
      </c>
    </row>
    <row r="108" s="2" customFormat="1" ht="16.5" customHeight="1">
      <c r="A108" s="40"/>
      <c r="B108" s="41"/>
      <c r="C108" s="216" t="s">
        <v>79</v>
      </c>
      <c r="D108" s="216" t="s">
        <v>236</v>
      </c>
      <c r="E108" s="217" t="s">
        <v>479</v>
      </c>
      <c r="F108" s="218" t="s">
        <v>480</v>
      </c>
      <c r="G108" s="219" t="s">
        <v>382</v>
      </c>
      <c r="H108" s="220">
        <v>6</v>
      </c>
      <c r="I108" s="221"/>
      <c r="J108" s="222">
        <f>ROUND(I108*H108,2)</f>
        <v>0</v>
      </c>
      <c r="K108" s="218" t="s">
        <v>240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93</v>
      </c>
      <c r="AT108" s="227" t="s">
        <v>236</v>
      </c>
      <c r="AU108" s="227" t="s">
        <v>81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481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482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81</v>
      </c>
    </row>
    <row r="110" s="2" customFormat="1">
      <c r="A110" s="40"/>
      <c r="B110" s="41"/>
      <c r="C110" s="42"/>
      <c r="D110" s="234" t="s">
        <v>244</v>
      </c>
      <c r="E110" s="42"/>
      <c r="F110" s="235" t="s">
        <v>483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244</v>
      </c>
      <c r="AU110" s="19" t="s">
        <v>81</v>
      </c>
    </row>
    <row r="111" s="2" customFormat="1" ht="24.15" customHeight="1">
      <c r="A111" s="40"/>
      <c r="B111" s="41"/>
      <c r="C111" s="216" t="s">
        <v>81</v>
      </c>
      <c r="D111" s="216" t="s">
        <v>236</v>
      </c>
      <c r="E111" s="217" t="s">
        <v>484</v>
      </c>
      <c r="F111" s="218" t="s">
        <v>485</v>
      </c>
      <c r="G111" s="219" t="s">
        <v>382</v>
      </c>
      <c r="H111" s="220">
        <v>6</v>
      </c>
      <c r="I111" s="221"/>
      <c r="J111" s="222">
        <f>ROUND(I111*H111,2)</f>
        <v>0</v>
      </c>
      <c r="K111" s="218" t="s">
        <v>240</v>
      </c>
      <c r="L111" s="46"/>
      <c r="M111" s="223" t="s">
        <v>19</v>
      </c>
      <c r="N111" s="224" t="s">
        <v>43</v>
      </c>
      <c r="O111" s="86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7" t="s">
        <v>93</v>
      </c>
      <c r="AT111" s="227" t="s">
        <v>236</v>
      </c>
      <c r="AU111" s="227" t="s">
        <v>81</v>
      </c>
      <c r="AY111" s="19" t="s">
        <v>234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19" t="s">
        <v>79</v>
      </c>
      <c r="BK111" s="228">
        <f>ROUND(I111*H111,2)</f>
        <v>0</v>
      </c>
      <c r="BL111" s="19" t="s">
        <v>93</v>
      </c>
      <c r="BM111" s="227" t="s">
        <v>1681</v>
      </c>
    </row>
    <row r="112" s="2" customFormat="1">
      <c r="A112" s="40"/>
      <c r="B112" s="41"/>
      <c r="C112" s="42"/>
      <c r="D112" s="229" t="s">
        <v>243</v>
      </c>
      <c r="E112" s="42"/>
      <c r="F112" s="230" t="s">
        <v>487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243</v>
      </c>
      <c r="AU112" s="19" t="s">
        <v>81</v>
      </c>
    </row>
    <row r="113" s="2" customFormat="1">
      <c r="A113" s="40"/>
      <c r="B113" s="41"/>
      <c r="C113" s="42"/>
      <c r="D113" s="234" t="s">
        <v>244</v>
      </c>
      <c r="E113" s="42"/>
      <c r="F113" s="235" t="s">
        <v>488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244</v>
      </c>
      <c r="AU113" s="19" t="s">
        <v>81</v>
      </c>
    </row>
    <row r="114" s="2" customFormat="1" ht="16.5" customHeight="1">
      <c r="A114" s="40"/>
      <c r="B114" s="41"/>
      <c r="C114" s="268" t="s">
        <v>88</v>
      </c>
      <c r="D114" s="268" t="s">
        <v>295</v>
      </c>
      <c r="E114" s="269" t="s">
        <v>489</v>
      </c>
      <c r="F114" s="270" t="s">
        <v>490</v>
      </c>
      <c r="G114" s="271" t="s">
        <v>274</v>
      </c>
      <c r="H114" s="272">
        <v>1.8</v>
      </c>
      <c r="I114" s="273"/>
      <c r="J114" s="274">
        <f>ROUND(I114*H114,2)</f>
        <v>0</v>
      </c>
      <c r="K114" s="270" t="s">
        <v>19</v>
      </c>
      <c r="L114" s="275"/>
      <c r="M114" s="276" t="s">
        <v>19</v>
      </c>
      <c r="N114" s="277" t="s">
        <v>43</v>
      </c>
      <c r="O114" s="86"/>
      <c r="P114" s="225">
        <f>O114*H114</f>
        <v>0</v>
      </c>
      <c r="Q114" s="225">
        <v>0.22</v>
      </c>
      <c r="R114" s="225">
        <f>Q114*H114</f>
        <v>0.39600000000000002</v>
      </c>
      <c r="S114" s="225">
        <v>0</v>
      </c>
      <c r="T114" s="22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7" t="s">
        <v>294</v>
      </c>
      <c r="AT114" s="227" t="s">
        <v>295</v>
      </c>
      <c r="AU114" s="227" t="s">
        <v>81</v>
      </c>
      <c r="AY114" s="19" t="s">
        <v>234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19" t="s">
        <v>79</v>
      </c>
      <c r="BK114" s="228">
        <f>ROUND(I114*H114,2)</f>
        <v>0</v>
      </c>
      <c r="BL114" s="19" t="s">
        <v>93</v>
      </c>
      <c r="BM114" s="227" t="s">
        <v>491</v>
      </c>
    </row>
    <row r="115" s="2" customFormat="1">
      <c r="A115" s="40"/>
      <c r="B115" s="41"/>
      <c r="C115" s="42"/>
      <c r="D115" s="229" t="s">
        <v>243</v>
      </c>
      <c r="E115" s="42"/>
      <c r="F115" s="230" t="s">
        <v>490</v>
      </c>
      <c r="G115" s="42"/>
      <c r="H115" s="42"/>
      <c r="I115" s="231"/>
      <c r="J115" s="42"/>
      <c r="K115" s="42"/>
      <c r="L115" s="46"/>
      <c r="M115" s="232"/>
      <c r="N115" s="23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243</v>
      </c>
      <c r="AU115" s="19" t="s">
        <v>81</v>
      </c>
    </row>
    <row r="116" s="13" customFormat="1">
      <c r="A116" s="13"/>
      <c r="B116" s="236"/>
      <c r="C116" s="237"/>
      <c r="D116" s="229" t="s">
        <v>252</v>
      </c>
      <c r="E116" s="238" t="s">
        <v>19</v>
      </c>
      <c r="F116" s="239" t="s">
        <v>1682</v>
      </c>
      <c r="G116" s="237"/>
      <c r="H116" s="238" t="s">
        <v>19</v>
      </c>
      <c r="I116" s="240"/>
      <c r="J116" s="237"/>
      <c r="K116" s="237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252</v>
      </c>
      <c r="AU116" s="245" t="s">
        <v>81</v>
      </c>
      <c r="AV116" s="13" t="s">
        <v>79</v>
      </c>
      <c r="AW116" s="13" t="s">
        <v>33</v>
      </c>
      <c r="AX116" s="13" t="s">
        <v>72</v>
      </c>
      <c r="AY116" s="245" t="s">
        <v>234</v>
      </c>
    </row>
    <row r="117" s="14" customFormat="1">
      <c r="A117" s="14"/>
      <c r="B117" s="246"/>
      <c r="C117" s="247"/>
      <c r="D117" s="229" t="s">
        <v>252</v>
      </c>
      <c r="E117" s="248" t="s">
        <v>19</v>
      </c>
      <c r="F117" s="249" t="s">
        <v>1683</v>
      </c>
      <c r="G117" s="247"/>
      <c r="H117" s="250">
        <v>1.8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252</v>
      </c>
      <c r="AU117" s="256" t="s">
        <v>81</v>
      </c>
      <c r="AV117" s="14" t="s">
        <v>81</v>
      </c>
      <c r="AW117" s="14" t="s">
        <v>33</v>
      </c>
      <c r="AX117" s="14" t="s">
        <v>79</v>
      </c>
      <c r="AY117" s="256" t="s">
        <v>234</v>
      </c>
    </row>
    <row r="118" s="2" customFormat="1" ht="16.5" customHeight="1">
      <c r="A118" s="40"/>
      <c r="B118" s="41"/>
      <c r="C118" s="216" t="s">
        <v>93</v>
      </c>
      <c r="D118" s="216" t="s">
        <v>236</v>
      </c>
      <c r="E118" s="217" t="s">
        <v>494</v>
      </c>
      <c r="F118" s="218" t="s">
        <v>495</v>
      </c>
      <c r="G118" s="219" t="s">
        <v>382</v>
      </c>
      <c r="H118" s="220">
        <v>6</v>
      </c>
      <c r="I118" s="221"/>
      <c r="J118" s="222">
        <f>ROUND(I118*H118,2)</f>
        <v>0</v>
      </c>
      <c r="K118" s="218" t="s">
        <v>240</v>
      </c>
      <c r="L118" s="46"/>
      <c r="M118" s="223" t="s">
        <v>19</v>
      </c>
      <c r="N118" s="224" t="s">
        <v>43</v>
      </c>
      <c r="O118" s="86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93</v>
      </c>
      <c r="AT118" s="227" t="s">
        <v>236</v>
      </c>
      <c r="AU118" s="227" t="s">
        <v>81</v>
      </c>
      <c r="AY118" s="19" t="s">
        <v>234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93</v>
      </c>
      <c r="BM118" s="227" t="s">
        <v>1684</v>
      </c>
    </row>
    <row r="119" s="2" customFormat="1">
      <c r="A119" s="40"/>
      <c r="B119" s="41"/>
      <c r="C119" s="42"/>
      <c r="D119" s="229" t="s">
        <v>243</v>
      </c>
      <c r="E119" s="42"/>
      <c r="F119" s="230" t="s">
        <v>497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243</v>
      </c>
      <c r="AU119" s="19" t="s">
        <v>81</v>
      </c>
    </row>
    <row r="120" s="2" customFormat="1">
      <c r="A120" s="40"/>
      <c r="B120" s="41"/>
      <c r="C120" s="42"/>
      <c r="D120" s="234" t="s">
        <v>244</v>
      </c>
      <c r="E120" s="42"/>
      <c r="F120" s="235" t="s">
        <v>498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244</v>
      </c>
      <c r="AU120" s="19" t="s">
        <v>81</v>
      </c>
    </row>
    <row r="121" s="2" customFormat="1" ht="16.5" customHeight="1">
      <c r="A121" s="40"/>
      <c r="B121" s="41"/>
      <c r="C121" s="216" t="s">
        <v>271</v>
      </c>
      <c r="D121" s="216" t="s">
        <v>236</v>
      </c>
      <c r="E121" s="217" t="s">
        <v>499</v>
      </c>
      <c r="F121" s="218" t="s">
        <v>500</v>
      </c>
      <c r="G121" s="219" t="s">
        <v>382</v>
      </c>
      <c r="H121" s="220">
        <v>6</v>
      </c>
      <c r="I121" s="221"/>
      <c r="J121" s="222">
        <f>ROUND(I121*H121,2)</f>
        <v>0</v>
      </c>
      <c r="K121" s="218" t="s">
        <v>240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81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501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502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81</v>
      </c>
    </row>
    <row r="123" s="2" customFormat="1">
      <c r="A123" s="40"/>
      <c r="B123" s="41"/>
      <c r="C123" s="42"/>
      <c r="D123" s="234" t="s">
        <v>244</v>
      </c>
      <c r="E123" s="42"/>
      <c r="F123" s="235" t="s">
        <v>503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244</v>
      </c>
      <c r="AU123" s="19" t="s">
        <v>81</v>
      </c>
    </row>
    <row r="124" s="2" customFormat="1" ht="16.5" customHeight="1">
      <c r="A124" s="40"/>
      <c r="B124" s="41"/>
      <c r="C124" s="216" t="s">
        <v>280</v>
      </c>
      <c r="D124" s="216" t="s">
        <v>236</v>
      </c>
      <c r="E124" s="217" t="s">
        <v>504</v>
      </c>
      <c r="F124" s="218" t="s">
        <v>505</v>
      </c>
      <c r="G124" s="219" t="s">
        <v>364</v>
      </c>
      <c r="H124" s="220">
        <v>0.0040000000000000001</v>
      </c>
      <c r="I124" s="221"/>
      <c r="J124" s="222">
        <f>ROUND(I124*H124,2)</f>
        <v>0</v>
      </c>
      <c r="K124" s="218" t="s">
        <v>240</v>
      </c>
      <c r="L124" s="46"/>
      <c r="M124" s="223" t="s">
        <v>19</v>
      </c>
      <c r="N124" s="224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93</v>
      </c>
      <c r="AT124" s="227" t="s">
        <v>236</v>
      </c>
      <c r="AU124" s="227" t="s">
        <v>81</v>
      </c>
      <c r="AY124" s="19" t="s">
        <v>234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93</v>
      </c>
      <c r="BM124" s="227" t="s">
        <v>506</v>
      </c>
    </row>
    <row r="125" s="2" customFormat="1">
      <c r="A125" s="40"/>
      <c r="B125" s="41"/>
      <c r="C125" s="42"/>
      <c r="D125" s="229" t="s">
        <v>243</v>
      </c>
      <c r="E125" s="42"/>
      <c r="F125" s="230" t="s">
        <v>507</v>
      </c>
      <c r="G125" s="42"/>
      <c r="H125" s="42"/>
      <c r="I125" s="231"/>
      <c r="J125" s="42"/>
      <c r="K125" s="42"/>
      <c r="L125" s="46"/>
      <c r="M125" s="232"/>
      <c r="N125" s="23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243</v>
      </c>
      <c r="AU125" s="19" t="s">
        <v>81</v>
      </c>
    </row>
    <row r="126" s="2" customFormat="1">
      <c r="A126" s="40"/>
      <c r="B126" s="41"/>
      <c r="C126" s="42"/>
      <c r="D126" s="234" t="s">
        <v>244</v>
      </c>
      <c r="E126" s="42"/>
      <c r="F126" s="235" t="s">
        <v>508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244</v>
      </c>
      <c r="AU126" s="19" t="s">
        <v>81</v>
      </c>
    </row>
    <row r="127" s="2" customFormat="1" ht="16.5" customHeight="1">
      <c r="A127" s="40"/>
      <c r="B127" s="41"/>
      <c r="C127" s="268" t="s">
        <v>288</v>
      </c>
      <c r="D127" s="268" t="s">
        <v>295</v>
      </c>
      <c r="E127" s="269" t="s">
        <v>509</v>
      </c>
      <c r="F127" s="270" t="s">
        <v>510</v>
      </c>
      <c r="G127" s="271" t="s">
        <v>511</v>
      </c>
      <c r="H127" s="272">
        <v>420</v>
      </c>
      <c r="I127" s="273"/>
      <c r="J127" s="274">
        <f>ROUND(I127*H127,2)</f>
        <v>0</v>
      </c>
      <c r="K127" s="270" t="s">
        <v>19</v>
      </c>
      <c r="L127" s="275"/>
      <c r="M127" s="276" t="s">
        <v>19</v>
      </c>
      <c r="N127" s="277" t="s">
        <v>43</v>
      </c>
      <c r="O127" s="86"/>
      <c r="P127" s="225">
        <f>O127*H127</f>
        <v>0</v>
      </c>
      <c r="Q127" s="225">
        <v>0.001</v>
      </c>
      <c r="R127" s="225">
        <f>Q127*H127</f>
        <v>0.41999999999999998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294</v>
      </c>
      <c r="AT127" s="227" t="s">
        <v>295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512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513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514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81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1685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1686</v>
      </c>
      <c r="G131" s="247"/>
      <c r="H131" s="250">
        <v>420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79</v>
      </c>
      <c r="AY131" s="256" t="s">
        <v>234</v>
      </c>
    </row>
    <row r="132" s="2" customFormat="1" ht="16.5" customHeight="1">
      <c r="A132" s="40"/>
      <c r="B132" s="41"/>
      <c r="C132" s="216" t="s">
        <v>294</v>
      </c>
      <c r="D132" s="216" t="s">
        <v>236</v>
      </c>
      <c r="E132" s="217" t="s">
        <v>517</v>
      </c>
      <c r="F132" s="218" t="s">
        <v>518</v>
      </c>
      <c r="G132" s="219" t="s">
        <v>382</v>
      </c>
      <c r="H132" s="220">
        <v>4</v>
      </c>
      <c r="I132" s="221"/>
      <c r="J132" s="222">
        <f>ROUND(I132*H132,2)</f>
        <v>0</v>
      </c>
      <c r="K132" s="218" t="s">
        <v>240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93</v>
      </c>
      <c r="AT132" s="227" t="s">
        <v>236</v>
      </c>
      <c r="AU132" s="227" t="s">
        <v>81</v>
      </c>
      <c r="AY132" s="19" t="s">
        <v>234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93</v>
      </c>
      <c r="BM132" s="227" t="s">
        <v>519</v>
      </c>
    </row>
    <row r="133" s="2" customFormat="1">
      <c r="A133" s="40"/>
      <c r="B133" s="41"/>
      <c r="C133" s="42"/>
      <c r="D133" s="229" t="s">
        <v>243</v>
      </c>
      <c r="E133" s="42"/>
      <c r="F133" s="230" t="s">
        <v>520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243</v>
      </c>
      <c r="AU133" s="19" t="s">
        <v>81</v>
      </c>
    </row>
    <row r="134" s="2" customFormat="1">
      <c r="A134" s="40"/>
      <c r="B134" s="41"/>
      <c r="C134" s="42"/>
      <c r="D134" s="234" t="s">
        <v>244</v>
      </c>
      <c r="E134" s="42"/>
      <c r="F134" s="235" t="s">
        <v>521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244</v>
      </c>
      <c r="AU134" s="19" t="s">
        <v>81</v>
      </c>
    </row>
    <row r="135" s="2" customFormat="1" ht="21.75" customHeight="1">
      <c r="A135" s="40"/>
      <c r="B135" s="41"/>
      <c r="C135" s="216" t="s">
        <v>301</v>
      </c>
      <c r="D135" s="216" t="s">
        <v>236</v>
      </c>
      <c r="E135" s="217" t="s">
        <v>522</v>
      </c>
      <c r="F135" s="218" t="s">
        <v>523</v>
      </c>
      <c r="G135" s="219" t="s">
        <v>382</v>
      </c>
      <c r="H135" s="220">
        <v>4</v>
      </c>
      <c r="I135" s="221"/>
      <c r="J135" s="222">
        <f>ROUND(I135*H135,2)</f>
        <v>0</v>
      </c>
      <c r="K135" s="218" t="s">
        <v>240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6.0000000000000002E-05</v>
      </c>
      <c r="R135" s="225">
        <f>Q135*H135</f>
        <v>0.00024000000000000001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93</v>
      </c>
      <c r="AT135" s="227" t="s">
        <v>236</v>
      </c>
      <c r="AU135" s="227" t="s">
        <v>81</v>
      </c>
      <c r="AY135" s="19" t="s">
        <v>234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93</v>
      </c>
      <c r="BM135" s="227" t="s">
        <v>524</v>
      </c>
    </row>
    <row r="136" s="2" customFormat="1">
      <c r="A136" s="40"/>
      <c r="B136" s="41"/>
      <c r="C136" s="42"/>
      <c r="D136" s="229" t="s">
        <v>243</v>
      </c>
      <c r="E136" s="42"/>
      <c r="F136" s="230" t="s">
        <v>525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243</v>
      </c>
      <c r="AU136" s="19" t="s">
        <v>81</v>
      </c>
    </row>
    <row r="137" s="2" customFormat="1">
      <c r="A137" s="40"/>
      <c r="B137" s="41"/>
      <c r="C137" s="42"/>
      <c r="D137" s="234" t="s">
        <v>244</v>
      </c>
      <c r="E137" s="42"/>
      <c r="F137" s="235" t="s">
        <v>526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244</v>
      </c>
      <c r="AU137" s="19" t="s">
        <v>81</v>
      </c>
    </row>
    <row r="138" s="2" customFormat="1" ht="16.5" customHeight="1">
      <c r="A138" s="40"/>
      <c r="B138" s="41"/>
      <c r="C138" s="268" t="s">
        <v>308</v>
      </c>
      <c r="D138" s="268" t="s">
        <v>295</v>
      </c>
      <c r="E138" s="269" t="s">
        <v>527</v>
      </c>
      <c r="F138" s="270" t="s">
        <v>528</v>
      </c>
      <c r="G138" s="271" t="s">
        <v>382</v>
      </c>
      <c r="H138" s="272">
        <v>18</v>
      </c>
      <c r="I138" s="273"/>
      <c r="J138" s="274">
        <f>ROUND(I138*H138,2)</f>
        <v>0</v>
      </c>
      <c r="K138" s="270" t="s">
        <v>240</v>
      </c>
      <c r="L138" s="275"/>
      <c r="M138" s="276" t="s">
        <v>19</v>
      </c>
      <c r="N138" s="277" t="s">
        <v>43</v>
      </c>
      <c r="O138" s="86"/>
      <c r="P138" s="225">
        <f>O138*H138</f>
        <v>0</v>
      </c>
      <c r="Q138" s="225">
        <v>0.0058999999999999999</v>
      </c>
      <c r="R138" s="225">
        <f>Q138*H138</f>
        <v>0.1062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294</v>
      </c>
      <c r="AT138" s="227" t="s">
        <v>295</v>
      </c>
      <c r="AU138" s="227" t="s">
        <v>81</v>
      </c>
      <c r="AY138" s="19" t="s">
        <v>234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93</v>
      </c>
      <c r="BM138" s="227" t="s">
        <v>529</v>
      </c>
    </row>
    <row r="139" s="2" customFormat="1">
      <c r="A139" s="40"/>
      <c r="B139" s="41"/>
      <c r="C139" s="42"/>
      <c r="D139" s="229" t="s">
        <v>243</v>
      </c>
      <c r="E139" s="42"/>
      <c r="F139" s="230" t="s">
        <v>528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243</v>
      </c>
      <c r="AU139" s="19" t="s">
        <v>81</v>
      </c>
    </row>
    <row r="140" s="14" customFormat="1">
      <c r="A140" s="14"/>
      <c r="B140" s="246"/>
      <c r="C140" s="247"/>
      <c r="D140" s="229" t="s">
        <v>252</v>
      </c>
      <c r="E140" s="247"/>
      <c r="F140" s="249" t="s">
        <v>1687</v>
      </c>
      <c r="G140" s="247"/>
      <c r="H140" s="250">
        <v>18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81</v>
      </c>
      <c r="AV140" s="14" t="s">
        <v>81</v>
      </c>
      <c r="AW140" s="14" t="s">
        <v>4</v>
      </c>
      <c r="AX140" s="14" t="s">
        <v>79</v>
      </c>
      <c r="AY140" s="256" t="s">
        <v>234</v>
      </c>
    </row>
    <row r="141" s="2" customFormat="1" ht="16.5" customHeight="1">
      <c r="A141" s="40"/>
      <c r="B141" s="41"/>
      <c r="C141" s="216" t="s">
        <v>315</v>
      </c>
      <c r="D141" s="216" t="s">
        <v>236</v>
      </c>
      <c r="E141" s="217" t="s">
        <v>531</v>
      </c>
      <c r="F141" s="218" t="s">
        <v>532</v>
      </c>
      <c r="G141" s="219" t="s">
        <v>248</v>
      </c>
      <c r="H141" s="220">
        <v>3</v>
      </c>
      <c r="I141" s="221"/>
      <c r="J141" s="222">
        <f>ROUND(I141*H141,2)</f>
        <v>0</v>
      </c>
      <c r="K141" s="218" t="s">
        <v>240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3.0000000000000001E-05</v>
      </c>
      <c r="R141" s="225">
        <f>Q141*H141</f>
        <v>9.0000000000000006E-05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93</v>
      </c>
      <c r="AT141" s="227" t="s">
        <v>236</v>
      </c>
      <c r="AU141" s="227" t="s">
        <v>81</v>
      </c>
      <c r="AY141" s="19" t="s">
        <v>234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93</v>
      </c>
      <c r="BM141" s="227" t="s">
        <v>533</v>
      </c>
    </row>
    <row r="142" s="2" customFormat="1">
      <c r="A142" s="40"/>
      <c r="B142" s="41"/>
      <c r="C142" s="42"/>
      <c r="D142" s="229" t="s">
        <v>243</v>
      </c>
      <c r="E142" s="42"/>
      <c r="F142" s="230" t="s">
        <v>534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243</v>
      </c>
      <c r="AU142" s="19" t="s">
        <v>81</v>
      </c>
    </row>
    <row r="143" s="2" customFormat="1">
      <c r="A143" s="40"/>
      <c r="B143" s="41"/>
      <c r="C143" s="42"/>
      <c r="D143" s="234" t="s">
        <v>244</v>
      </c>
      <c r="E143" s="42"/>
      <c r="F143" s="235" t="s">
        <v>535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244</v>
      </c>
      <c r="AU143" s="19" t="s">
        <v>81</v>
      </c>
    </row>
    <row r="144" s="13" customFormat="1">
      <c r="A144" s="13"/>
      <c r="B144" s="236"/>
      <c r="C144" s="237"/>
      <c r="D144" s="229" t="s">
        <v>252</v>
      </c>
      <c r="E144" s="238" t="s">
        <v>19</v>
      </c>
      <c r="F144" s="239" t="s">
        <v>536</v>
      </c>
      <c r="G144" s="237"/>
      <c r="H144" s="238" t="s">
        <v>19</v>
      </c>
      <c r="I144" s="240"/>
      <c r="J144" s="237"/>
      <c r="K144" s="237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252</v>
      </c>
      <c r="AU144" s="245" t="s">
        <v>81</v>
      </c>
      <c r="AV144" s="13" t="s">
        <v>79</v>
      </c>
      <c r="AW144" s="13" t="s">
        <v>33</v>
      </c>
      <c r="AX144" s="13" t="s">
        <v>72</v>
      </c>
      <c r="AY144" s="245" t="s">
        <v>234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1688</v>
      </c>
      <c r="G145" s="247"/>
      <c r="H145" s="250">
        <v>3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81</v>
      </c>
      <c r="AV145" s="14" t="s">
        <v>81</v>
      </c>
      <c r="AW145" s="14" t="s">
        <v>33</v>
      </c>
      <c r="AX145" s="14" t="s">
        <v>79</v>
      </c>
      <c r="AY145" s="256" t="s">
        <v>234</v>
      </c>
    </row>
    <row r="146" s="2" customFormat="1" ht="16.5" customHeight="1">
      <c r="A146" s="40"/>
      <c r="B146" s="41"/>
      <c r="C146" s="268" t="s">
        <v>8</v>
      </c>
      <c r="D146" s="268" t="s">
        <v>295</v>
      </c>
      <c r="E146" s="269" t="s">
        <v>537</v>
      </c>
      <c r="F146" s="270" t="s">
        <v>538</v>
      </c>
      <c r="G146" s="271" t="s">
        <v>248</v>
      </c>
      <c r="H146" s="272">
        <v>3.2999999999999998</v>
      </c>
      <c r="I146" s="273"/>
      <c r="J146" s="274">
        <f>ROUND(I146*H146,2)</f>
        <v>0</v>
      </c>
      <c r="K146" s="270" t="s">
        <v>240</v>
      </c>
      <c r="L146" s="275"/>
      <c r="M146" s="276" t="s">
        <v>19</v>
      </c>
      <c r="N146" s="277" t="s">
        <v>43</v>
      </c>
      <c r="O146" s="86"/>
      <c r="P146" s="225">
        <f>O146*H146</f>
        <v>0</v>
      </c>
      <c r="Q146" s="225">
        <v>0.00050000000000000001</v>
      </c>
      <c r="R146" s="225">
        <f>Q146*H146</f>
        <v>0.00165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294</v>
      </c>
      <c r="AT146" s="227" t="s">
        <v>295</v>
      </c>
      <c r="AU146" s="227" t="s">
        <v>81</v>
      </c>
      <c r="AY146" s="19" t="s">
        <v>234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93</v>
      </c>
      <c r="BM146" s="227" t="s">
        <v>539</v>
      </c>
    </row>
    <row r="147" s="2" customFormat="1">
      <c r="A147" s="40"/>
      <c r="B147" s="41"/>
      <c r="C147" s="42"/>
      <c r="D147" s="229" t="s">
        <v>243</v>
      </c>
      <c r="E147" s="42"/>
      <c r="F147" s="230" t="s">
        <v>538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243</v>
      </c>
      <c r="AU147" s="19" t="s">
        <v>81</v>
      </c>
    </row>
    <row r="148" s="14" customFormat="1">
      <c r="A148" s="14"/>
      <c r="B148" s="246"/>
      <c r="C148" s="247"/>
      <c r="D148" s="229" t="s">
        <v>252</v>
      </c>
      <c r="E148" s="247"/>
      <c r="F148" s="249" t="s">
        <v>1689</v>
      </c>
      <c r="G148" s="247"/>
      <c r="H148" s="250">
        <v>3.2999999999999998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252</v>
      </c>
      <c r="AU148" s="256" t="s">
        <v>81</v>
      </c>
      <c r="AV148" s="14" t="s">
        <v>81</v>
      </c>
      <c r="AW148" s="14" t="s">
        <v>4</v>
      </c>
      <c r="AX148" s="14" t="s">
        <v>79</v>
      </c>
      <c r="AY148" s="256" t="s">
        <v>234</v>
      </c>
    </row>
    <row r="149" s="2" customFormat="1" ht="16.5" customHeight="1">
      <c r="A149" s="40"/>
      <c r="B149" s="41"/>
      <c r="C149" s="216" t="s">
        <v>331</v>
      </c>
      <c r="D149" s="216" t="s">
        <v>236</v>
      </c>
      <c r="E149" s="217" t="s">
        <v>541</v>
      </c>
      <c r="F149" s="218" t="s">
        <v>542</v>
      </c>
      <c r="G149" s="219" t="s">
        <v>248</v>
      </c>
      <c r="H149" s="220">
        <v>4.2000000000000002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543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544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545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13" customFormat="1">
      <c r="A152" s="13"/>
      <c r="B152" s="236"/>
      <c r="C152" s="237"/>
      <c r="D152" s="229" t="s">
        <v>252</v>
      </c>
      <c r="E152" s="238" t="s">
        <v>19</v>
      </c>
      <c r="F152" s="239" t="s">
        <v>1690</v>
      </c>
      <c r="G152" s="237"/>
      <c r="H152" s="238" t="s">
        <v>19</v>
      </c>
      <c r="I152" s="240"/>
      <c r="J152" s="237"/>
      <c r="K152" s="237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252</v>
      </c>
      <c r="AU152" s="245" t="s">
        <v>81</v>
      </c>
      <c r="AV152" s="13" t="s">
        <v>79</v>
      </c>
      <c r="AW152" s="13" t="s">
        <v>33</v>
      </c>
      <c r="AX152" s="13" t="s">
        <v>72</v>
      </c>
      <c r="AY152" s="245" t="s">
        <v>234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1691</v>
      </c>
      <c r="G153" s="247"/>
      <c r="H153" s="250">
        <v>4.2000000000000002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81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2" customFormat="1" ht="16.5" customHeight="1">
      <c r="A154" s="40"/>
      <c r="B154" s="41"/>
      <c r="C154" s="268" t="s">
        <v>339</v>
      </c>
      <c r="D154" s="268" t="s">
        <v>295</v>
      </c>
      <c r="E154" s="269" t="s">
        <v>548</v>
      </c>
      <c r="F154" s="270" t="s">
        <v>549</v>
      </c>
      <c r="G154" s="271" t="s">
        <v>274</v>
      </c>
      <c r="H154" s="272">
        <v>0.41999999999999998</v>
      </c>
      <c r="I154" s="273"/>
      <c r="J154" s="274">
        <f>ROUND(I154*H154,2)</f>
        <v>0</v>
      </c>
      <c r="K154" s="270" t="s">
        <v>240</v>
      </c>
      <c r="L154" s="275"/>
      <c r="M154" s="276" t="s">
        <v>19</v>
      </c>
      <c r="N154" s="277" t="s">
        <v>43</v>
      </c>
      <c r="O154" s="86"/>
      <c r="P154" s="225">
        <f>O154*H154</f>
        <v>0</v>
      </c>
      <c r="Q154" s="225">
        <v>0.20000000000000001</v>
      </c>
      <c r="R154" s="225">
        <f>Q154*H154</f>
        <v>0.084000000000000005</v>
      </c>
      <c r="S154" s="225">
        <v>0</v>
      </c>
      <c r="T154" s="22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7" t="s">
        <v>294</v>
      </c>
      <c r="AT154" s="227" t="s">
        <v>295</v>
      </c>
      <c r="AU154" s="227" t="s">
        <v>81</v>
      </c>
      <c r="AY154" s="19" t="s">
        <v>234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19" t="s">
        <v>79</v>
      </c>
      <c r="BK154" s="228">
        <f>ROUND(I154*H154,2)</f>
        <v>0</v>
      </c>
      <c r="BL154" s="19" t="s">
        <v>93</v>
      </c>
      <c r="BM154" s="227" t="s">
        <v>550</v>
      </c>
    </row>
    <row r="155" s="2" customFormat="1">
      <c r="A155" s="40"/>
      <c r="B155" s="41"/>
      <c r="C155" s="42"/>
      <c r="D155" s="229" t="s">
        <v>243</v>
      </c>
      <c r="E155" s="42"/>
      <c r="F155" s="230" t="s">
        <v>549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243</v>
      </c>
      <c r="AU155" s="19" t="s">
        <v>81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1692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1693</v>
      </c>
      <c r="G157" s="247"/>
      <c r="H157" s="250">
        <v>0.41999999999999998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79</v>
      </c>
      <c r="AY157" s="256" t="s">
        <v>234</v>
      </c>
    </row>
    <row r="158" s="12" customFormat="1" ht="22.8" customHeight="1">
      <c r="A158" s="12"/>
      <c r="B158" s="200"/>
      <c r="C158" s="201"/>
      <c r="D158" s="202" t="s">
        <v>71</v>
      </c>
      <c r="E158" s="214" t="s">
        <v>347</v>
      </c>
      <c r="F158" s="214" t="s">
        <v>552</v>
      </c>
      <c r="G158" s="201"/>
      <c r="H158" s="201"/>
      <c r="I158" s="204"/>
      <c r="J158" s="215">
        <f>BK158</f>
        <v>0</v>
      </c>
      <c r="K158" s="201"/>
      <c r="L158" s="206"/>
      <c r="M158" s="207"/>
      <c r="N158" s="208"/>
      <c r="O158" s="208"/>
      <c r="P158" s="209">
        <f>SUM(P159:P162)</f>
        <v>0</v>
      </c>
      <c r="Q158" s="208"/>
      <c r="R158" s="209">
        <f>SUM(R159:R162)</f>
        <v>0.12</v>
      </c>
      <c r="S158" s="208"/>
      <c r="T158" s="210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79</v>
      </c>
      <c r="AT158" s="212" t="s">
        <v>71</v>
      </c>
      <c r="AU158" s="212" t="s">
        <v>79</v>
      </c>
      <c r="AY158" s="211" t="s">
        <v>234</v>
      </c>
      <c r="BK158" s="213">
        <f>SUM(BK159:BK162)</f>
        <v>0</v>
      </c>
    </row>
    <row r="159" s="2" customFormat="1" ht="16.5" customHeight="1">
      <c r="A159" s="40"/>
      <c r="B159" s="41"/>
      <c r="C159" s="268" t="s">
        <v>347</v>
      </c>
      <c r="D159" s="268" t="s">
        <v>295</v>
      </c>
      <c r="E159" s="269" t="s">
        <v>1694</v>
      </c>
      <c r="F159" s="270" t="s">
        <v>1695</v>
      </c>
      <c r="G159" s="271" t="s">
        <v>382</v>
      </c>
      <c r="H159" s="272">
        <v>4</v>
      </c>
      <c r="I159" s="273"/>
      <c r="J159" s="274">
        <f>ROUND(I159*H159,2)</f>
        <v>0</v>
      </c>
      <c r="K159" s="270" t="s">
        <v>19</v>
      </c>
      <c r="L159" s="275"/>
      <c r="M159" s="276" t="s">
        <v>19</v>
      </c>
      <c r="N159" s="277" t="s">
        <v>43</v>
      </c>
      <c r="O159" s="86"/>
      <c r="P159" s="225">
        <f>O159*H159</f>
        <v>0</v>
      </c>
      <c r="Q159" s="225">
        <v>0.02</v>
      </c>
      <c r="R159" s="225">
        <f>Q159*H159</f>
        <v>0.080000000000000002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294</v>
      </c>
      <c r="AT159" s="227" t="s">
        <v>295</v>
      </c>
      <c r="AU159" s="227" t="s">
        <v>81</v>
      </c>
      <c r="AY159" s="19" t="s">
        <v>234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93</v>
      </c>
      <c r="BM159" s="227" t="s">
        <v>1696</v>
      </c>
    </row>
    <row r="160" s="2" customFormat="1">
      <c r="A160" s="40"/>
      <c r="B160" s="41"/>
      <c r="C160" s="42"/>
      <c r="D160" s="229" t="s">
        <v>243</v>
      </c>
      <c r="E160" s="42"/>
      <c r="F160" s="230" t="s">
        <v>1695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243</v>
      </c>
      <c r="AU160" s="19" t="s">
        <v>81</v>
      </c>
    </row>
    <row r="161" s="2" customFormat="1" ht="16.5" customHeight="1">
      <c r="A161" s="40"/>
      <c r="B161" s="41"/>
      <c r="C161" s="268" t="s">
        <v>354</v>
      </c>
      <c r="D161" s="268" t="s">
        <v>295</v>
      </c>
      <c r="E161" s="269" t="s">
        <v>1697</v>
      </c>
      <c r="F161" s="270" t="s">
        <v>1698</v>
      </c>
      <c r="G161" s="271" t="s">
        <v>382</v>
      </c>
      <c r="H161" s="272">
        <v>2</v>
      </c>
      <c r="I161" s="273"/>
      <c r="J161" s="274">
        <f>ROUND(I161*H161,2)</f>
        <v>0</v>
      </c>
      <c r="K161" s="270" t="s">
        <v>19</v>
      </c>
      <c r="L161" s="275"/>
      <c r="M161" s="276" t="s">
        <v>19</v>
      </c>
      <c r="N161" s="277" t="s">
        <v>43</v>
      </c>
      <c r="O161" s="86"/>
      <c r="P161" s="225">
        <f>O161*H161</f>
        <v>0</v>
      </c>
      <c r="Q161" s="225">
        <v>0.02</v>
      </c>
      <c r="R161" s="225">
        <f>Q161*H161</f>
        <v>0.040000000000000001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294</v>
      </c>
      <c r="AT161" s="227" t="s">
        <v>295</v>
      </c>
      <c r="AU161" s="227" t="s">
        <v>81</v>
      </c>
      <c r="AY161" s="19" t="s">
        <v>234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93</v>
      </c>
      <c r="BM161" s="227" t="s">
        <v>1699</v>
      </c>
    </row>
    <row r="162" s="2" customFormat="1">
      <c r="A162" s="40"/>
      <c r="B162" s="41"/>
      <c r="C162" s="42"/>
      <c r="D162" s="229" t="s">
        <v>243</v>
      </c>
      <c r="E162" s="42"/>
      <c r="F162" s="230" t="s">
        <v>1698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243</v>
      </c>
      <c r="AU162" s="19" t="s">
        <v>81</v>
      </c>
    </row>
    <row r="163" s="12" customFormat="1" ht="22.8" customHeight="1">
      <c r="A163" s="12"/>
      <c r="B163" s="200"/>
      <c r="C163" s="201"/>
      <c r="D163" s="202" t="s">
        <v>71</v>
      </c>
      <c r="E163" s="214" t="s">
        <v>574</v>
      </c>
      <c r="F163" s="214" t="s">
        <v>575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SUM(P164:P189)</f>
        <v>0</v>
      </c>
      <c r="Q163" s="208"/>
      <c r="R163" s="209">
        <f>SUM(R164:R189)</f>
        <v>1.4907600000000001</v>
      </c>
      <c r="S163" s="208"/>
      <c r="T163" s="210">
        <f>SUM(T164:T189)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79</v>
      </c>
      <c r="AT163" s="212" t="s">
        <v>71</v>
      </c>
      <c r="AU163" s="212" t="s">
        <v>79</v>
      </c>
      <c r="AY163" s="211" t="s">
        <v>234</v>
      </c>
      <c r="BK163" s="213">
        <f>SUM(BK164:BK189)</f>
        <v>0</v>
      </c>
    </row>
    <row r="164" s="2" customFormat="1" ht="16.5" customHeight="1">
      <c r="A164" s="40"/>
      <c r="B164" s="41"/>
      <c r="C164" s="216" t="s">
        <v>361</v>
      </c>
      <c r="D164" s="216" t="s">
        <v>236</v>
      </c>
      <c r="E164" s="217" t="s">
        <v>603</v>
      </c>
      <c r="F164" s="218" t="s">
        <v>604</v>
      </c>
      <c r="G164" s="219" t="s">
        <v>248</v>
      </c>
      <c r="H164" s="220">
        <v>72</v>
      </c>
      <c r="I164" s="221"/>
      <c r="J164" s="222">
        <f>ROUND(I164*H164,2)</f>
        <v>0</v>
      </c>
      <c r="K164" s="218" t="s">
        <v>240</v>
      </c>
      <c r="L164" s="46"/>
      <c r="M164" s="223" t="s">
        <v>19</v>
      </c>
      <c r="N164" s="224" t="s">
        <v>43</v>
      </c>
      <c r="O164" s="86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93</v>
      </c>
      <c r="AT164" s="227" t="s">
        <v>236</v>
      </c>
      <c r="AU164" s="227" t="s">
        <v>81</v>
      </c>
      <c r="AY164" s="19" t="s">
        <v>234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93</v>
      </c>
      <c r="BM164" s="227" t="s">
        <v>1006</v>
      </c>
    </row>
    <row r="165" s="2" customFormat="1">
      <c r="A165" s="40"/>
      <c r="B165" s="41"/>
      <c r="C165" s="42"/>
      <c r="D165" s="229" t="s">
        <v>243</v>
      </c>
      <c r="E165" s="42"/>
      <c r="F165" s="230" t="s">
        <v>606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243</v>
      </c>
      <c r="AU165" s="19" t="s">
        <v>81</v>
      </c>
    </row>
    <row r="166" s="2" customFormat="1">
      <c r="A166" s="40"/>
      <c r="B166" s="41"/>
      <c r="C166" s="42"/>
      <c r="D166" s="234" t="s">
        <v>244</v>
      </c>
      <c r="E166" s="42"/>
      <c r="F166" s="235" t="s">
        <v>607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244</v>
      </c>
      <c r="AU166" s="19" t="s">
        <v>81</v>
      </c>
    </row>
    <row r="167" s="2" customFormat="1" ht="21.75" customHeight="1">
      <c r="A167" s="40"/>
      <c r="B167" s="41"/>
      <c r="C167" s="216" t="s">
        <v>370</v>
      </c>
      <c r="D167" s="216" t="s">
        <v>236</v>
      </c>
      <c r="E167" s="217" t="s">
        <v>1700</v>
      </c>
      <c r="F167" s="218" t="s">
        <v>1701</v>
      </c>
      <c r="G167" s="219" t="s">
        <v>248</v>
      </c>
      <c r="H167" s="220">
        <v>72</v>
      </c>
      <c r="I167" s="221"/>
      <c r="J167" s="222">
        <f>ROUND(I167*H167,2)</f>
        <v>0</v>
      </c>
      <c r="K167" s="218" t="s">
        <v>240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81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1702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1703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81</v>
      </c>
    </row>
    <row r="169" s="2" customFormat="1">
      <c r="A169" s="40"/>
      <c r="B169" s="41"/>
      <c r="C169" s="42"/>
      <c r="D169" s="234" t="s">
        <v>244</v>
      </c>
      <c r="E169" s="42"/>
      <c r="F169" s="235" t="s">
        <v>1704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244</v>
      </c>
      <c r="AU169" s="19" t="s">
        <v>81</v>
      </c>
    </row>
    <row r="170" s="2" customFormat="1" ht="21.75" customHeight="1">
      <c r="A170" s="40"/>
      <c r="B170" s="41"/>
      <c r="C170" s="216" t="s">
        <v>379</v>
      </c>
      <c r="D170" s="216" t="s">
        <v>236</v>
      </c>
      <c r="E170" s="217" t="s">
        <v>577</v>
      </c>
      <c r="F170" s="218" t="s">
        <v>578</v>
      </c>
      <c r="G170" s="219" t="s">
        <v>382</v>
      </c>
      <c r="H170" s="220">
        <v>252</v>
      </c>
      <c r="I170" s="221"/>
      <c r="J170" s="222">
        <f>ROUND(I170*H170,2)</f>
        <v>0</v>
      </c>
      <c r="K170" s="218" t="s">
        <v>240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579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580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2" customFormat="1">
      <c r="A172" s="40"/>
      <c r="B172" s="41"/>
      <c r="C172" s="42"/>
      <c r="D172" s="234" t="s">
        <v>244</v>
      </c>
      <c r="E172" s="42"/>
      <c r="F172" s="235" t="s">
        <v>581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244</v>
      </c>
      <c r="AU172" s="19" t="s">
        <v>81</v>
      </c>
    </row>
    <row r="173" s="2" customFormat="1" ht="16.5" customHeight="1">
      <c r="A173" s="40"/>
      <c r="B173" s="41"/>
      <c r="C173" s="216" t="s">
        <v>386</v>
      </c>
      <c r="D173" s="216" t="s">
        <v>236</v>
      </c>
      <c r="E173" s="217" t="s">
        <v>582</v>
      </c>
      <c r="F173" s="218" t="s">
        <v>583</v>
      </c>
      <c r="G173" s="219" t="s">
        <v>382</v>
      </c>
      <c r="H173" s="220">
        <v>252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81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584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585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81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586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81</v>
      </c>
    </row>
    <row r="176" s="2" customFormat="1" ht="16.5" customHeight="1">
      <c r="A176" s="40"/>
      <c r="B176" s="41"/>
      <c r="C176" s="216" t="s">
        <v>7</v>
      </c>
      <c r="D176" s="216" t="s">
        <v>236</v>
      </c>
      <c r="E176" s="217" t="s">
        <v>504</v>
      </c>
      <c r="F176" s="218" t="s">
        <v>505</v>
      </c>
      <c r="G176" s="219" t="s">
        <v>364</v>
      </c>
      <c r="H176" s="220">
        <v>0.0070000000000000001</v>
      </c>
      <c r="I176" s="221"/>
      <c r="J176" s="222">
        <f>ROUND(I176*H176,2)</f>
        <v>0</v>
      </c>
      <c r="K176" s="218" t="s">
        <v>240</v>
      </c>
      <c r="L176" s="46"/>
      <c r="M176" s="223" t="s">
        <v>19</v>
      </c>
      <c r="N176" s="224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93</v>
      </c>
      <c r="AT176" s="227" t="s">
        <v>236</v>
      </c>
      <c r="AU176" s="227" t="s">
        <v>81</v>
      </c>
      <c r="AY176" s="19" t="s">
        <v>234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93</v>
      </c>
      <c r="BM176" s="227" t="s">
        <v>588</v>
      </c>
    </row>
    <row r="177" s="2" customFormat="1">
      <c r="A177" s="40"/>
      <c r="B177" s="41"/>
      <c r="C177" s="42"/>
      <c r="D177" s="229" t="s">
        <v>243</v>
      </c>
      <c r="E177" s="42"/>
      <c r="F177" s="230" t="s">
        <v>507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243</v>
      </c>
      <c r="AU177" s="19" t="s">
        <v>81</v>
      </c>
    </row>
    <row r="178" s="2" customFormat="1">
      <c r="A178" s="40"/>
      <c r="B178" s="41"/>
      <c r="C178" s="42"/>
      <c r="D178" s="234" t="s">
        <v>244</v>
      </c>
      <c r="E178" s="42"/>
      <c r="F178" s="235" t="s">
        <v>508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244</v>
      </c>
      <c r="AU178" s="19" t="s">
        <v>81</v>
      </c>
    </row>
    <row r="179" s="2" customFormat="1" ht="16.5" customHeight="1">
      <c r="A179" s="40"/>
      <c r="B179" s="41"/>
      <c r="C179" s="268" t="s">
        <v>399</v>
      </c>
      <c r="D179" s="268" t="s">
        <v>295</v>
      </c>
      <c r="E179" s="269" t="s">
        <v>509</v>
      </c>
      <c r="F179" s="270" t="s">
        <v>510</v>
      </c>
      <c r="G179" s="271" t="s">
        <v>511</v>
      </c>
      <c r="H179" s="272">
        <v>7.5599999999999996</v>
      </c>
      <c r="I179" s="273"/>
      <c r="J179" s="274">
        <f>ROUND(I179*H179,2)</f>
        <v>0</v>
      </c>
      <c r="K179" s="270" t="s">
        <v>19</v>
      </c>
      <c r="L179" s="275"/>
      <c r="M179" s="276" t="s">
        <v>19</v>
      </c>
      <c r="N179" s="277" t="s">
        <v>43</v>
      </c>
      <c r="O179" s="86"/>
      <c r="P179" s="225">
        <f>O179*H179</f>
        <v>0</v>
      </c>
      <c r="Q179" s="225">
        <v>0.001</v>
      </c>
      <c r="R179" s="225">
        <f>Q179*H179</f>
        <v>0.0075599999999999999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294</v>
      </c>
      <c r="AT179" s="227" t="s">
        <v>295</v>
      </c>
      <c r="AU179" s="227" t="s">
        <v>81</v>
      </c>
      <c r="AY179" s="19" t="s">
        <v>234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93</v>
      </c>
      <c r="BM179" s="227" t="s">
        <v>589</v>
      </c>
    </row>
    <row r="180" s="2" customFormat="1">
      <c r="A180" s="40"/>
      <c r="B180" s="41"/>
      <c r="C180" s="42"/>
      <c r="D180" s="229" t="s">
        <v>243</v>
      </c>
      <c r="E180" s="42"/>
      <c r="F180" s="230" t="s">
        <v>513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243</v>
      </c>
      <c r="AU180" s="19" t="s">
        <v>81</v>
      </c>
    </row>
    <row r="181" s="13" customFormat="1">
      <c r="A181" s="13"/>
      <c r="B181" s="236"/>
      <c r="C181" s="237"/>
      <c r="D181" s="229" t="s">
        <v>252</v>
      </c>
      <c r="E181" s="238" t="s">
        <v>19</v>
      </c>
      <c r="F181" s="239" t="s">
        <v>514</v>
      </c>
      <c r="G181" s="237"/>
      <c r="H181" s="238" t="s">
        <v>19</v>
      </c>
      <c r="I181" s="240"/>
      <c r="J181" s="237"/>
      <c r="K181" s="237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252</v>
      </c>
      <c r="AU181" s="245" t="s">
        <v>81</v>
      </c>
      <c r="AV181" s="13" t="s">
        <v>79</v>
      </c>
      <c r="AW181" s="13" t="s">
        <v>33</v>
      </c>
      <c r="AX181" s="13" t="s">
        <v>72</v>
      </c>
      <c r="AY181" s="245" t="s">
        <v>234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1705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81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1706</v>
      </c>
      <c r="G183" s="247"/>
      <c r="H183" s="250">
        <v>7.5599999999999996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81</v>
      </c>
      <c r="AV183" s="14" t="s">
        <v>81</v>
      </c>
      <c r="AW183" s="14" t="s">
        <v>33</v>
      </c>
      <c r="AX183" s="14" t="s">
        <v>79</v>
      </c>
      <c r="AY183" s="256" t="s">
        <v>234</v>
      </c>
    </row>
    <row r="184" s="2" customFormat="1" ht="16.5" customHeight="1">
      <c r="A184" s="40"/>
      <c r="B184" s="41"/>
      <c r="C184" s="216" t="s">
        <v>406</v>
      </c>
      <c r="D184" s="216" t="s">
        <v>236</v>
      </c>
      <c r="E184" s="217" t="s">
        <v>541</v>
      </c>
      <c r="F184" s="218" t="s">
        <v>542</v>
      </c>
      <c r="G184" s="219" t="s">
        <v>248</v>
      </c>
      <c r="H184" s="220">
        <v>72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93</v>
      </c>
      <c r="AT184" s="227" t="s">
        <v>236</v>
      </c>
      <c r="AU184" s="227" t="s">
        <v>81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93</v>
      </c>
      <c r="BM184" s="227" t="s">
        <v>1009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544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81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545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81</v>
      </c>
    </row>
    <row r="187" s="2" customFormat="1" ht="16.5" customHeight="1">
      <c r="A187" s="40"/>
      <c r="B187" s="41"/>
      <c r="C187" s="268" t="s">
        <v>413</v>
      </c>
      <c r="D187" s="268" t="s">
        <v>295</v>
      </c>
      <c r="E187" s="269" t="s">
        <v>548</v>
      </c>
      <c r="F187" s="270" t="s">
        <v>549</v>
      </c>
      <c r="G187" s="271" t="s">
        <v>274</v>
      </c>
      <c r="H187" s="272">
        <v>7.4160000000000004</v>
      </c>
      <c r="I187" s="273"/>
      <c r="J187" s="274">
        <f>ROUND(I187*H187,2)</f>
        <v>0</v>
      </c>
      <c r="K187" s="270" t="s">
        <v>240</v>
      </c>
      <c r="L187" s="275"/>
      <c r="M187" s="276" t="s">
        <v>19</v>
      </c>
      <c r="N187" s="277" t="s">
        <v>43</v>
      </c>
      <c r="O187" s="86"/>
      <c r="P187" s="225">
        <f>O187*H187</f>
        <v>0</v>
      </c>
      <c r="Q187" s="225">
        <v>0.20000000000000001</v>
      </c>
      <c r="R187" s="225">
        <f>Q187*H187</f>
        <v>1.4832000000000001</v>
      </c>
      <c r="S187" s="225">
        <v>0</v>
      </c>
      <c r="T187" s="22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7" t="s">
        <v>294</v>
      </c>
      <c r="AT187" s="227" t="s">
        <v>295</v>
      </c>
      <c r="AU187" s="227" t="s">
        <v>81</v>
      </c>
      <c r="AY187" s="19" t="s">
        <v>234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19" t="s">
        <v>79</v>
      </c>
      <c r="BK187" s="228">
        <f>ROUND(I187*H187,2)</f>
        <v>0</v>
      </c>
      <c r="BL187" s="19" t="s">
        <v>93</v>
      </c>
      <c r="BM187" s="227" t="s">
        <v>1010</v>
      </c>
    </row>
    <row r="188" s="2" customFormat="1">
      <c r="A188" s="40"/>
      <c r="B188" s="41"/>
      <c r="C188" s="42"/>
      <c r="D188" s="229" t="s">
        <v>243</v>
      </c>
      <c r="E188" s="42"/>
      <c r="F188" s="230" t="s">
        <v>549</v>
      </c>
      <c r="G188" s="42"/>
      <c r="H188" s="42"/>
      <c r="I188" s="231"/>
      <c r="J188" s="42"/>
      <c r="K188" s="42"/>
      <c r="L188" s="46"/>
      <c r="M188" s="232"/>
      <c r="N188" s="233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243</v>
      </c>
      <c r="AU188" s="19" t="s">
        <v>81</v>
      </c>
    </row>
    <row r="189" s="14" customFormat="1">
      <c r="A189" s="14"/>
      <c r="B189" s="246"/>
      <c r="C189" s="247"/>
      <c r="D189" s="229" t="s">
        <v>252</v>
      </c>
      <c r="E189" s="247"/>
      <c r="F189" s="249" t="s">
        <v>1707</v>
      </c>
      <c r="G189" s="247"/>
      <c r="H189" s="250">
        <v>7.4160000000000004</v>
      </c>
      <c r="I189" s="251"/>
      <c r="J189" s="247"/>
      <c r="K189" s="247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252</v>
      </c>
      <c r="AU189" s="256" t="s">
        <v>81</v>
      </c>
      <c r="AV189" s="14" t="s">
        <v>81</v>
      </c>
      <c r="AW189" s="14" t="s">
        <v>4</v>
      </c>
      <c r="AX189" s="14" t="s">
        <v>79</v>
      </c>
      <c r="AY189" s="256" t="s">
        <v>234</v>
      </c>
    </row>
    <row r="190" s="12" customFormat="1" ht="22.8" customHeight="1">
      <c r="A190" s="12"/>
      <c r="B190" s="200"/>
      <c r="C190" s="201"/>
      <c r="D190" s="202" t="s">
        <v>71</v>
      </c>
      <c r="E190" s="214" t="s">
        <v>370</v>
      </c>
      <c r="F190" s="214" t="s">
        <v>592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SUM(P191:P192)</f>
        <v>0</v>
      </c>
      <c r="Q190" s="208"/>
      <c r="R190" s="209">
        <f>SUM(R191:R192)</f>
        <v>4.5359999999999996</v>
      </c>
      <c r="S190" s="208"/>
      <c r="T190" s="210">
        <f>SUM(T191:T192)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79</v>
      </c>
      <c r="AT190" s="212" t="s">
        <v>71</v>
      </c>
      <c r="AU190" s="212" t="s">
        <v>79</v>
      </c>
      <c r="AY190" s="211" t="s">
        <v>234</v>
      </c>
      <c r="BK190" s="213">
        <f>SUM(BK191:BK192)</f>
        <v>0</v>
      </c>
    </row>
    <row r="191" s="2" customFormat="1" ht="16.5" customHeight="1">
      <c r="A191" s="40"/>
      <c r="B191" s="41"/>
      <c r="C191" s="268" t="s">
        <v>420</v>
      </c>
      <c r="D191" s="268" t="s">
        <v>295</v>
      </c>
      <c r="E191" s="269" t="s">
        <v>1012</v>
      </c>
      <c r="F191" s="270" t="s">
        <v>1013</v>
      </c>
      <c r="G191" s="271" t="s">
        <v>382</v>
      </c>
      <c r="H191" s="272">
        <v>252</v>
      </c>
      <c r="I191" s="273"/>
      <c r="J191" s="274">
        <f>ROUND(I191*H191,2)</f>
        <v>0</v>
      </c>
      <c r="K191" s="270" t="s">
        <v>19</v>
      </c>
      <c r="L191" s="275"/>
      <c r="M191" s="276" t="s">
        <v>19</v>
      </c>
      <c r="N191" s="277" t="s">
        <v>43</v>
      </c>
      <c r="O191" s="86"/>
      <c r="P191" s="225">
        <f>O191*H191</f>
        <v>0</v>
      </c>
      <c r="Q191" s="225">
        <v>0.017999999999999999</v>
      </c>
      <c r="R191" s="225">
        <f>Q191*H191</f>
        <v>4.5359999999999996</v>
      </c>
      <c r="S191" s="225">
        <v>0</v>
      </c>
      <c r="T191" s="22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7" t="s">
        <v>294</v>
      </c>
      <c r="AT191" s="227" t="s">
        <v>295</v>
      </c>
      <c r="AU191" s="227" t="s">
        <v>81</v>
      </c>
      <c r="AY191" s="19" t="s">
        <v>234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19" t="s">
        <v>79</v>
      </c>
      <c r="BK191" s="228">
        <f>ROUND(I191*H191,2)</f>
        <v>0</v>
      </c>
      <c r="BL191" s="19" t="s">
        <v>93</v>
      </c>
      <c r="BM191" s="227" t="s">
        <v>1014</v>
      </c>
    </row>
    <row r="192" s="2" customFormat="1">
      <c r="A192" s="40"/>
      <c r="B192" s="41"/>
      <c r="C192" s="42"/>
      <c r="D192" s="229" t="s">
        <v>243</v>
      </c>
      <c r="E192" s="42"/>
      <c r="F192" s="230" t="s">
        <v>1013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243</v>
      </c>
      <c r="AU192" s="19" t="s">
        <v>81</v>
      </c>
    </row>
    <row r="193" s="12" customFormat="1" ht="22.8" customHeight="1">
      <c r="A193" s="12"/>
      <c r="B193" s="200"/>
      <c r="C193" s="201"/>
      <c r="D193" s="202" t="s">
        <v>71</v>
      </c>
      <c r="E193" s="214" t="s">
        <v>101</v>
      </c>
      <c r="F193" s="214" t="s">
        <v>596</v>
      </c>
      <c r="G193" s="201"/>
      <c r="H193" s="201"/>
      <c r="I193" s="204"/>
      <c r="J193" s="215">
        <f>BK193</f>
        <v>0</v>
      </c>
      <c r="K193" s="201"/>
      <c r="L193" s="206"/>
      <c r="M193" s="207"/>
      <c r="N193" s="208"/>
      <c r="O193" s="208"/>
      <c r="P193" s="209">
        <f>SUM(P194:P228)</f>
        <v>0</v>
      </c>
      <c r="Q193" s="208"/>
      <c r="R193" s="209">
        <f>SUM(R194:R228)</f>
        <v>1.296</v>
      </c>
      <c r="S193" s="208"/>
      <c r="T193" s="210">
        <f>SUM(T194:T228)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1" t="s">
        <v>79</v>
      </c>
      <c r="AT193" s="212" t="s">
        <v>71</v>
      </c>
      <c r="AU193" s="212" t="s">
        <v>79</v>
      </c>
      <c r="AY193" s="211" t="s">
        <v>234</v>
      </c>
      <c r="BK193" s="213">
        <f>SUM(BK194:BK228)</f>
        <v>0</v>
      </c>
    </row>
    <row r="194" s="2" customFormat="1" ht="16.5" customHeight="1">
      <c r="A194" s="40"/>
      <c r="B194" s="41"/>
      <c r="C194" s="216" t="s">
        <v>427</v>
      </c>
      <c r="D194" s="216" t="s">
        <v>236</v>
      </c>
      <c r="E194" s="217" t="s">
        <v>597</v>
      </c>
      <c r="F194" s="218" t="s">
        <v>598</v>
      </c>
      <c r="G194" s="219" t="s">
        <v>248</v>
      </c>
      <c r="H194" s="220">
        <v>24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93</v>
      </c>
      <c r="AT194" s="227" t="s">
        <v>236</v>
      </c>
      <c r="AU194" s="227" t="s">
        <v>81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93</v>
      </c>
      <c r="BM194" s="227" t="s">
        <v>599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600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81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601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81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1708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81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413</v>
      </c>
      <c r="G198" s="247"/>
      <c r="H198" s="250">
        <v>24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81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16.5" customHeight="1">
      <c r="A199" s="40"/>
      <c r="B199" s="41"/>
      <c r="C199" s="216" t="s">
        <v>434</v>
      </c>
      <c r="D199" s="216" t="s">
        <v>236</v>
      </c>
      <c r="E199" s="217" t="s">
        <v>603</v>
      </c>
      <c r="F199" s="218" t="s">
        <v>604</v>
      </c>
      <c r="G199" s="219" t="s">
        <v>248</v>
      </c>
      <c r="H199" s="220">
        <v>24</v>
      </c>
      <c r="I199" s="221"/>
      <c r="J199" s="222">
        <f>ROUND(I199*H199,2)</f>
        <v>0</v>
      </c>
      <c r="K199" s="218" t="s">
        <v>240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93</v>
      </c>
      <c r="AT199" s="227" t="s">
        <v>236</v>
      </c>
      <c r="AU199" s="227" t="s">
        <v>81</v>
      </c>
      <c r="AY199" s="19" t="s">
        <v>234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93</v>
      </c>
      <c r="BM199" s="227" t="s">
        <v>1709</v>
      </c>
    </row>
    <row r="200" s="2" customFormat="1">
      <c r="A200" s="40"/>
      <c r="B200" s="41"/>
      <c r="C200" s="42"/>
      <c r="D200" s="229" t="s">
        <v>243</v>
      </c>
      <c r="E200" s="42"/>
      <c r="F200" s="230" t="s">
        <v>606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243</v>
      </c>
      <c r="AU200" s="19" t="s">
        <v>81</v>
      </c>
    </row>
    <row r="201" s="2" customFormat="1">
      <c r="A201" s="40"/>
      <c r="B201" s="41"/>
      <c r="C201" s="42"/>
      <c r="D201" s="234" t="s">
        <v>244</v>
      </c>
      <c r="E201" s="42"/>
      <c r="F201" s="235" t="s">
        <v>607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244</v>
      </c>
      <c r="AU201" s="19" t="s">
        <v>81</v>
      </c>
    </row>
    <row r="202" s="2" customFormat="1" ht="16.5" customHeight="1">
      <c r="A202" s="40"/>
      <c r="B202" s="41"/>
      <c r="C202" s="216" t="s">
        <v>440</v>
      </c>
      <c r="D202" s="216" t="s">
        <v>236</v>
      </c>
      <c r="E202" s="217" t="s">
        <v>1457</v>
      </c>
      <c r="F202" s="218" t="s">
        <v>1458</v>
      </c>
      <c r="G202" s="219" t="s">
        <v>879</v>
      </c>
      <c r="H202" s="220">
        <v>24</v>
      </c>
      <c r="I202" s="221"/>
      <c r="J202" s="222">
        <f>ROUND(I202*H202,2)</f>
        <v>0</v>
      </c>
      <c r="K202" s="218" t="s">
        <v>19</v>
      </c>
      <c r="L202" s="46"/>
      <c r="M202" s="223" t="s">
        <v>19</v>
      </c>
      <c r="N202" s="224" t="s">
        <v>43</v>
      </c>
      <c r="O202" s="86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7" t="s">
        <v>93</v>
      </c>
      <c r="AT202" s="227" t="s">
        <v>236</v>
      </c>
      <c r="AU202" s="227" t="s">
        <v>81</v>
      </c>
      <c r="AY202" s="19" t="s">
        <v>234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19" t="s">
        <v>79</v>
      </c>
      <c r="BK202" s="228">
        <f>ROUND(I202*H202,2)</f>
        <v>0</v>
      </c>
      <c r="BL202" s="19" t="s">
        <v>93</v>
      </c>
      <c r="BM202" s="227" t="s">
        <v>1710</v>
      </c>
    </row>
    <row r="203" s="2" customFormat="1">
      <c r="A203" s="40"/>
      <c r="B203" s="41"/>
      <c r="C203" s="42"/>
      <c r="D203" s="229" t="s">
        <v>243</v>
      </c>
      <c r="E203" s="42"/>
      <c r="F203" s="230" t="s">
        <v>1458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243</v>
      </c>
      <c r="AU203" s="19" t="s">
        <v>81</v>
      </c>
    </row>
    <row r="204" s="2" customFormat="1" ht="16.5" customHeight="1">
      <c r="A204" s="40"/>
      <c r="B204" s="41"/>
      <c r="C204" s="268" t="s">
        <v>446</v>
      </c>
      <c r="D204" s="268" t="s">
        <v>295</v>
      </c>
      <c r="E204" s="269" t="s">
        <v>1460</v>
      </c>
      <c r="F204" s="270" t="s">
        <v>1461</v>
      </c>
      <c r="G204" s="271" t="s">
        <v>879</v>
      </c>
      <c r="H204" s="272">
        <v>24</v>
      </c>
      <c r="I204" s="273"/>
      <c r="J204" s="274">
        <f>ROUND(I204*H204,2)</f>
        <v>0</v>
      </c>
      <c r="K204" s="270" t="s">
        <v>19</v>
      </c>
      <c r="L204" s="275"/>
      <c r="M204" s="276" t="s">
        <v>19</v>
      </c>
      <c r="N204" s="277" t="s">
        <v>43</v>
      </c>
      <c r="O204" s="86"/>
      <c r="P204" s="225">
        <f>O204*H204</f>
        <v>0</v>
      </c>
      <c r="Q204" s="225">
        <v>0.034000000000000002</v>
      </c>
      <c r="R204" s="225">
        <f>Q204*H204</f>
        <v>0.81600000000000006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294</v>
      </c>
      <c r="AT204" s="227" t="s">
        <v>295</v>
      </c>
      <c r="AU204" s="227" t="s">
        <v>81</v>
      </c>
      <c r="AY204" s="19" t="s">
        <v>234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93</v>
      </c>
      <c r="BM204" s="227" t="s">
        <v>1711</v>
      </c>
    </row>
    <row r="205" s="2" customFormat="1">
      <c r="A205" s="40"/>
      <c r="B205" s="41"/>
      <c r="C205" s="42"/>
      <c r="D205" s="229" t="s">
        <v>243</v>
      </c>
      <c r="E205" s="42"/>
      <c r="F205" s="230" t="s">
        <v>1463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243</v>
      </c>
      <c r="AU205" s="19" t="s">
        <v>81</v>
      </c>
    </row>
    <row r="206" s="2" customFormat="1" ht="21.75" customHeight="1">
      <c r="A206" s="40"/>
      <c r="B206" s="41"/>
      <c r="C206" s="216" t="s">
        <v>455</v>
      </c>
      <c r="D206" s="216" t="s">
        <v>236</v>
      </c>
      <c r="E206" s="217" t="s">
        <v>608</v>
      </c>
      <c r="F206" s="218" t="s">
        <v>609</v>
      </c>
      <c r="G206" s="219" t="s">
        <v>382</v>
      </c>
      <c r="H206" s="220">
        <v>146</v>
      </c>
      <c r="I206" s="221"/>
      <c r="J206" s="222">
        <f>ROUND(I206*H206,2)</f>
        <v>0</v>
      </c>
      <c r="K206" s="218" t="s">
        <v>240</v>
      </c>
      <c r="L206" s="46"/>
      <c r="M206" s="223" t="s">
        <v>19</v>
      </c>
      <c r="N206" s="224" t="s">
        <v>43</v>
      </c>
      <c r="O206" s="86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7" t="s">
        <v>93</v>
      </c>
      <c r="AT206" s="227" t="s">
        <v>236</v>
      </c>
      <c r="AU206" s="227" t="s">
        <v>81</v>
      </c>
      <c r="AY206" s="19" t="s">
        <v>234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19" t="s">
        <v>79</v>
      </c>
      <c r="BK206" s="228">
        <f>ROUND(I206*H206,2)</f>
        <v>0</v>
      </c>
      <c r="BL206" s="19" t="s">
        <v>93</v>
      </c>
      <c r="BM206" s="227" t="s">
        <v>610</v>
      </c>
    </row>
    <row r="207" s="2" customFormat="1">
      <c r="A207" s="40"/>
      <c r="B207" s="41"/>
      <c r="C207" s="42"/>
      <c r="D207" s="229" t="s">
        <v>243</v>
      </c>
      <c r="E207" s="42"/>
      <c r="F207" s="230" t="s">
        <v>611</v>
      </c>
      <c r="G207" s="42"/>
      <c r="H207" s="42"/>
      <c r="I207" s="231"/>
      <c r="J207" s="42"/>
      <c r="K207" s="42"/>
      <c r="L207" s="46"/>
      <c r="M207" s="232"/>
      <c r="N207" s="23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243</v>
      </c>
      <c r="AU207" s="19" t="s">
        <v>81</v>
      </c>
    </row>
    <row r="208" s="2" customFormat="1">
      <c r="A208" s="40"/>
      <c r="B208" s="41"/>
      <c r="C208" s="42"/>
      <c r="D208" s="234" t="s">
        <v>244</v>
      </c>
      <c r="E208" s="42"/>
      <c r="F208" s="235" t="s">
        <v>612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244</v>
      </c>
      <c r="AU208" s="19" t="s">
        <v>81</v>
      </c>
    </row>
    <row r="209" s="13" customFormat="1">
      <c r="A209" s="13"/>
      <c r="B209" s="236"/>
      <c r="C209" s="237"/>
      <c r="D209" s="229" t="s">
        <v>252</v>
      </c>
      <c r="E209" s="238" t="s">
        <v>19</v>
      </c>
      <c r="F209" s="239" t="s">
        <v>613</v>
      </c>
      <c r="G209" s="237"/>
      <c r="H209" s="238" t="s">
        <v>19</v>
      </c>
      <c r="I209" s="240"/>
      <c r="J209" s="237"/>
      <c r="K209" s="237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252</v>
      </c>
      <c r="AU209" s="245" t="s">
        <v>81</v>
      </c>
      <c r="AV209" s="13" t="s">
        <v>79</v>
      </c>
      <c r="AW209" s="13" t="s">
        <v>33</v>
      </c>
      <c r="AX209" s="13" t="s">
        <v>72</v>
      </c>
      <c r="AY209" s="245" t="s">
        <v>234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1712</v>
      </c>
      <c r="G210" s="247"/>
      <c r="H210" s="250">
        <v>146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81</v>
      </c>
      <c r="AV210" s="14" t="s">
        <v>81</v>
      </c>
      <c r="AW210" s="14" t="s">
        <v>33</v>
      </c>
      <c r="AX210" s="14" t="s">
        <v>79</v>
      </c>
      <c r="AY210" s="256" t="s">
        <v>234</v>
      </c>
    </row>
    <row r="211" s="2" customFormat="1" ht="16.5" customHeight="1">
      <c r="A211" s="40"/>
      <c r="B211" s="41"/>
      <c r="C211" s="216" t="s">
        <v>615</v>
      </c>
      <c r="D211" s="216" t="s">
        <v>236</v>
      </c>
      <c r="E211" s="217" t="s">
        <v>616</v>
      </c>
      <c r="F211" s="218" t="s">
        <v>617</v>
      </c>
      <c r="G211" s="219" t="s">
        <v>382</v>
      </c>
      <c r="H211" s="220">
        <v>146</v>
      </c>
      <c r="I211" s="221"/>
      <c r="J211" s="222">
        <f>ROUND(I211*H211,2)</f>
        <v>0</v>
      </c>
      <c r="K211" s="218" t="s">
        <v>240</v>
      </c>
      <c r="L211" s="46"/>
      <c r="M211" s="223" t="s">
        <v>19</v>
      </c>
      <c r="N211" s="224" t="s">
        <v>43</v>
      </c>
      <c r="O211" s="86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7" t="s">
        <v>93</v>
      </c>
      <c r="AT211" s="227" t="s">
        <v>236</v>
      </c>
      <c r="AU211" s="227" t="s">
        <v>81</v>
      </c>
      <c r="AY211" s="19" t="s">
        <v>234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19" t="s">
        <v>79</v>
      </c>
      <c r="BK211" s="228">
        <f>ROUND(I211*H211,2)</f>
        <v>0</v>
      </c>
      <c r="BL211" s="19" t="s">
        <v>93</v>
      </c>
      <c r="BM211" s="227" t="s">
        <v>618</v>
      </c>
    </row>
    <row r="212" s="2" customFormat="1">
      <c r="A212" s="40"/>
      <c r="B212" s="41"/>
      <c r="C212" s="42"/>
      <c r="D212" s="229" t="s">
        <v>243</v>
      </c>
      <c r="E212" s="42"/>
      <c r="F212" s="230" t="s">
        <v>619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243</v>
      </c>
      <c r="AU212" s="19" t="s">
        <v>81</v>
      </c>
    </row>
    <row r="213" s="2" customFormat="1">
      <c r="A213" s="40"/>
      <c r="B213" s="41"/>
      <c r="C213" s="42"/>
      <c r="D213" s="234" t="s">
        <v>244</v>
      </c>
      <c r="E213" s="42"/>
      <c r="F213" s="235" t="s">
        <v>620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244</v>
      </c>
      <c r="AU213" s="19" t="s">
        <v>81</v>
      </c>
    </row>
    <row r="214" s="2" customFormat="1" ht="21.75" customHeight="1">
      <c r="A214" s="40"/>
      <c r="B214" s="41"/>
      <c r="C214" s="216" t="s">
        <v>621</v>
      </c>
      <c r="D214" s="216" t="s">
        <v>236</v>
      </c>
      <c r="E214" s="217" t="s">
        <v>608</v>
      </c>
      <c r="F214" s="218" t="s">
        <v>609</v>
      </c>
      <c r="G214" s="219" t="s">
        <v>382</v>
      </c>
      <c r="H214" s="220">
        <v>300</v>
      </c>
      <c r="I214" s="221"/>
      <c r="J214" s="222">
        <f>ROUND(I214*H214,2)</f>
        <v>0</v>
      </c>
      <c r="K214" s="218" t="s">
        <v>240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93</v>
      </c>
      <c r="AT214" s="227" t="s">
        <v>236</v>
      </c>
      <c r="AU214" s="227" t="s">
        <v>81</v>
      </c>
      <c r="AY214" s="19" t="s">
        <v>234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93</v>
      </c>
      <c r="BM214" s="227" t="s">
        <v>622</v>
      </c>
    </row>
    <row r="215" s="2" customFormat="1">
      <c r="A215" s="40"/>
      <c r="B215" s="41"/>
      <c r="C215" s="42"/>
      <c r="D215" s="229" t="s">
        <v>243</v>
      </c>
      <c r="E215" s="42"/>
      <c r="F215" s="230" t="s">
        <v>611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243</v>
      </c>
      <c r="AU215" s="19" t="s">
        <v>81</v>
      </c>
    </row>
    <row r="216" s="2" customFormat="1">
      <c r="A216" s="40"/>
      <c r="B216" s="41"/>
      <c r="C216" s="42"/>
      <c r="D216" s="234" t="s">
        <v>244</v>
      </c>
      <c r="E216" s="42"/>
      <c r="F216" s="235" t="s">
        <v>612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244</v>
      </c>
      <c r="AU216" s="19" t="s">
        <v>81</v>
      </c>
    </row>
    <row r="217" s="2" customFormat="1" ht="16.5" customHeight="1">
      <c r="A217" s="40"/>
      <c r="B217" s="41"/>
      <c r="C217" s="216" t="s">
        <v>623</v>
      </c>
      <c r="D217" s="216" t="s">
        <v>236</v>
      </c>
      <c r="E217" s="217" t="s">
        <v>624</v>
      </c>
      <c r="F217" s="218" t="s">
        <v>625</v>
      </c>
      <c r="G217" s="219" t="s">
        <v>382</v>
      </c>
      <c r="H217" s="220">
        <v>300</v>
      </c>
      <c r="I217" s="221"/>
      <c r="J217" s="222">
        <f>ROUND(I217*H217,2)</f>
        <v>0</v>
      </c>
      <c r="K217" s="218" t="s">
        <v>240</v>
      </c>
      <c r="L217" s="46"/>
      <c r="M217" s="223" t="s">
        <v>19</v>
      </c>
      <c r="N217" s="224" t="s">
        <v>43</v>
      </c>
      <c r="O217" s="86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93</v>
      </c>
      <c r="AT217" s="227" t="s">
        <v>236</v>
      </c>
      <c r="AU217" s="227" t="s">
        <v>81</v>
      </c>
      <c r="AY217" s="19" t="s">
        <v>234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93</v>
      </c>
      <c r="BM217" s="227" t="s">
        <v>626</v>
      </c>
    </row>
    <row r="218" s="2" customFormat="1">
      <c r="A218" s="40"/>
      <c r="B218" s="41"/>
      <c r="C218" s="42"/>
      <c r="D218" s="229" t="s">
        <v>243</v>
      </c>
      <c r="E218" s="42"/>
      <c r="F218" s="230" t="s">
        <v>627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243</v>
      </c>
      <c r="AU218" s="19" t="s">
        <v>81</v>
      </c>
    </row>
    <row r="219" s="2" customFormat="1">
      <c r="A219" s="40"/>
      <c r="B219" s="41"/>
      <c r="C219" s="42"/>
      <c r="D219" s="234" t="s">
        <v>244</v>
      </c>
      <c r="E219" s="42"/>
      <c r="F219" s="235" t="s">
        <v>628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244</v>
      </c>
      <c r="AU219" s="19" t="s">
        <v>81</v>
      </c>
    </row>
    <row r="220" s="2" customFormat="1" ht="16.5" customHeight="1">
      <c r="A220" s="40"/>
      <c r="B220" s="41"/>
      <c r="C220" s="216" t="s">
        <v>629</v>
      </c>
      <c r="D220" s="216" t="s">
        <v>236</v>
      </c>
      <c r="E220" s="217" t="s">
        <v>541</v>
      </c>
      <c r="F220" s="218" t="s">
        <v>542</v>
      </c>
      <c r="G220" s="219" t="s">
        <v>248</v>
      </c>
      <c r="H220" s="220">
        <v>24</v>
      </c>
      <c r="I220" s="221"/>
      <c r="J220" s="222">
        <f>ROUND(I220*H220,2)</f>
        <v>0</v>
      </c>
      <c r="K220" s="218" t="s">
        <v>240</v>
      </c>
      <c r="L220" s="46"/>
      <c r="M220" s="223" t="s">
        <v>19</v>
      </c>
      <c r="N220" s="224" t="s">
        <v>43</v>
      </c>
      <c r="O220" s="86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7" t="s">
        <v>93</v>
      </c>
      <c r="AT220" s="227" t="s">
        <v>236</v>
      </c>
      <c r="AU220" s="227" t="s">
        <v>81</v>
      </c>
      <c r="AY220" s="19" t="s">
        <v>234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19" t="s">
        <v>79</v>
      </c>
      <c r="BK220" s="228">
        <f>ROUND(I220*H220,2)</f>
        <v>0</v>
      </c>
      <c r="BL220" s="19" t="s">
        <v>93</v>
      </c>
      <c r="BM220" s="227" t="s">
        <v>630</v>
      </c>
    </row>
    <row r="221" s="2" customFormat="1">
      <c r="A221" s="40"/>
      <c r="B221" s="41"/>
      <c r="C221" s="42"/>
      <c r="D221" s="229" t="s">
        <v>243</v>
      </c>
      <c r="E221" s="42"/>
      <c r="F221" s="230" t="s">
        <v>544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243</v>
      </c>
      <c r="AU221" s="19" t="s">
        <v>81</v>
      </c>
    </row>
    <row r="222" s="2" customFormat="1">
      <c r="A222" s="40"/>
      <c r="B222" s="41"/>
      <c r="C222" s="42"/>
      <c r="D222" s="234" t="s">
        <v>244</v>
      </c>
      <c r="E222" s="42"/>
      <c r="F222" s="235" t="s">
        <v>545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244</v>
      </c>
      <c r="AU222" s="19" t="s">
        <v>81</v>
      </c>
    </row>
    <row r="223" s="13" customFormat="1">
      <c r="A223" s="13"/>
      <c r="B223" s="236"/>
      <c r="C223" s="237"/>
      <c r="D223" s="229" t="s">
        <v>252</v>
      </c>
      <c r="E223" s="238" t="s">
        <v>19</v>
      </c>
      <c r="F223" s="239" t="s">
        <v>631</v>
      </c>
      <c r="G223" s="237"/>
      <c r="H223" s="238" t="s">
        <v>19</v>
      </c>
      <c r="I223" s="240"/>
      <c r="J223" s="237"/>
      <c r="K223" s="237"/>
      <c r="L223" s="241"/>
      <c r="M223" s="242"/>
      <c r="N223" s="243"/>
      <c r="O223" s="243"/>
      <c r="P223" s="243"/>
      <c r="Q223" s="243"/>
      <c r="R223" s="243"/>
      <c r="S223" s="243"/>
      <c r="T223" s="24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5" t="s">
        <v>252</v>
      </c>
      <c r="AU223" s="245" t="s">
        <v>81</v>
      </c>
      <c r="AV223" s="13" t="s">
        <v>79</v>
      </c>
      <c r="AW223" s="13" t="s">
        <v>33</v>
      </c>
      <c r="AX223" s="13" t="s">
        <v>72</v>
      </c>
      <c r="AY223" s="245" t="s">
        <v>234</v>
      </c>
    </row>
    <row r="224" s="14" customFormat="1">
      <c r="A224" s="14"/>
      <c r="B224" s="246"/>
      <c r="C224" s="247"/>
      <c r="D224" s="229" t="s">
        <v>252</v>
      </c>
      <c r="E224" s="248" t="s">
        <v>19</v>
      </c>
      <c r="F224" s="249" t="s">
        <v>413</v>
      </c>
      <c r="G224" s="247"/>
      <c r="H224" s="250">
        <v>24</v>
      </c>
      <c r="I224" s="251"/>
      <c r="J224" s="247"/>
      <c r="K224" s="247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252</v>
      </c>
      <c r="AU224" s="256" t="s">
        <v>81</v>
      </c>
      <c r="AV224" s="14" t="s">
        <v>81</v>
      </c>
      <c r="AW224" s="14" t="s">
        <v>33</v>
      </c>
      <c r="AX224" s="14" t="s">
        <v>79</v>
      </c>
      <c r="AY224" s="256" t="s">
        <v>234</v>
      </c>
    </row>
    <row r="225" s="2" customFormat="1" ht="16.5" customHeight="1">
      <c r="A225" s="40"/>
      <c r="B225" s="41"/>
      <c r="C225" s="268" t="s">
        <v>632</v>
      </c>
      <c r="D225" s="268" t="s">
        <v>295</v>
      </c>
      <c r="E225" s="269" t="s">
        <v>548</v>
      </c>
      <c r="F225" s="270" t="s">
        <v>549</v>
      </c>
      <c r="G225" s="271" t="s">
        <v>274</v>
      </c>
      <c r="H225" s="272">
        <v>2.3999999999999999</v>
      </c>
      <c r="I225" s="273"/>
      <c r="J225" s="274">
        <f>ROUND(I225*H225,2)</f>
        <v>0</v>
      </c>
      <c r="K225" s="270" t="s">
        <v>240</v>
      </c>
      <c r="L225" s="275"/>
      <c r="M225" s="276" t="s">
        <v>19</v>
      </c>
      <c r="N225" s="277" t="s">
        <v>43</v>
      </c>
      <c r="O225" s="86"/>
      <c r="P225" s="225">
        <f>O225*H225</f>
        <v>0</v>
      </c>
      <c r="Q225" s="225">
        <v>0.20000000000000001</v>
      </c>
      <c r="R225" s="225">
        <f>Q225*H225</f>
        <v>0.47999999999999998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294</v>
      </c>
      <c r="AT225" s="227" t="s">
        <v>295</v>
      </c>
      <c r="AU225" s="227" t="s">
        <v>81</v>
      </c>
      <c r="AY225" s="19" t="s">
        <v>234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93</v>
      </c>
      <c r="BM225" s="227" t="s">
        <v>633</v>
      </c>
    </row>
    <row r="226" s="2" customFormat="1">
      <c r="A226" s="40"/>
      <c r="B226" s="41"/>
      <c r="C226" s="42"/>
      <c r="D226" s="229" t="s">
        <v>243</v>
      </c>
      <c r="E226" s="42"/>
      <c r="F226" s="230" t="s">
        <v>549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243</v>
      </c>
      <c r="AU226" s="19" t="s">
        <v>81</v>
      </c>
    </row>
    <row r="227" s="13" customFormat="1">
      <c r="A227" s="13"/>
      <c r="B227" s="236"/>
      <c r="C227" s="237"/>
      <c r="D227" s="229" t="s">
        <v>252</v>
      </c>
      <c r="E227" s="238" t="s">
        <v>19</v>
      </c>
      <c r="F227" s="239" t="s">
        <v>1713</v>
      </c>
      <c r="G227" s="237"/>
      <c r="H227" s="238" t="s">
        <v>19</v>
      </c>
      <c r="I227" s="240"/>
      <c r="J227" s="237"/>
      <c r="K227" s="237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252</v>
      </c>
      <c r="AU227" s="245" t="s">
        <v>81</v>
      </c>
      <c r="AV227" s="13" t="s">
        <v>79</v>
      </c>
      <c r="AW227" s="13" t="s">
        <v>33</v>
      </c>
      <c r="AX227" s="13" t="s">
        <v>72</v>
      </c>
      <c r="AY227" s="245" t="s">
        <v>234</v>
      </c>
    </row>
    <row r="228" s="14" customFormat="1">
      <c r="A228" s="14"/>
      <c r="B228" s="246"/>
      <c r="C228" s="247"/>
      <c r="D228" s="229" t="s">
        <v>252</v>
      </c>
      <c r="E228" s="248" t="s">
        <v>19</v>
      </c>
      <c r="F228" s="249" t="s">
        <v>1714</v>
      </c>
      <c r="G228" s="247"/>
      <c r="H228" s="250">
        <v>2.3999999999999999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252</v>
      </c>
      <c r="AU228" s="256" t="s">
        <v>81</v>
      </c>
      <c r="AV228" s="14" t="s">
        <v>81</v>
      </c>
      <c r="AW228" s="14" t="s">
        <v>33</v>
      </c>
      <c r="AX228" s="14" t="s">
        <v>79</v>
      </c>
      <c r="AY228" s="256" t="s">
        <v>234</v>
      </c>
    </row>
    <row r="229" s="12" customFormat="1" ht="22.8" customHeight="1">
      <c r="A229" s="12"/>
      <c r="B229" s="200"/>
      <c r="C229" s="201"/>
      <c r="D229" s="202" t="s">
        <v>71</v>
      </c>
      <c r="E229" s="214" t="s">
        <v>379</v>
      </c>
      <c r="F229" s="214" t="s">
        <v>1715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SUM(P230:P233)</f>
        <v>0</v>
      </c>
      <c r="Q229" s="208"/>
      <c r="R229" s="209">
        <f>SUM(R230:R233)</f>
        <v>0.035680000000000003</v>
      </c>
      <c r="S229" s="208"/>
      <c r="T229" s="210">
        <f>SUM(T230:T233)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79</v>
      </c>
      <c r="AT229" s="212" t="s">
        <v>71</v>
      </c>
      <c r="AU229" s="212" t="s">
        <v>79</v>
      </c>
      <c r="AY229" s="211" t="s">
        <v>234</v>
      </c>
      <c r="BK229" s="213">
        <f>SUM(BK230:BK233)</f>
        <v>0</v>
      </c>
    </row>
    <row r="230" s="2" customFormat="1" ht="16.5" customHeight="1">
      <c r="A230" s="40"/>
      <c r="B230" s="41"/>
      <c r="C230" s="268" t="s">
        <v>637</v>
      </c>
      <c r="D230" s="268" t="s">
        <v>295</v>
      </c>
      <c r="E230" s="269" t="s">
        <v>638</v>
      </c>
      <c r="F230" s="270" t="s">
        <v>639</v>
      </c>
      <c r="G230" s="271" t="s">
        <v>382</v>
      </c>
      <c r="H230" s="272">
        <v>146</v>
      </c>
      <c r="I230" s="273"/>
      <c r="J230" s="274">
        <f>ROUND(I230*H230,2)</f>
        <v>0</v>
      </c>
      <c r="K230" s="270" t="s">
        <v>19</v>
      </c>
      <c r="L230" s="275"/>
      <c r="M230" s="276" t="s">
        <v>19</v>
      </c>
      <c r="N230" s="277" t="s">
        <v>43</v>
      </c>
      <c r="O230" s="86"/>
      <c r="P230" s="225">
        <f>O230*H230</f>
        <v>0</v>
      </c>
      <c r="Q230" s="225">
        <v>8.0000000000000007E-05</v>
      </c>
      <c r="R230" s="225">
        <f>Q230*H230</f>
        <v>0.011680000000000001</v>
      </c>
      <c r="S230" s="225">
        <v>0</v>
      </c>
      <c r="T230" s="22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7" t="s">
        <v>294</v>
      </c>
      <c r="AT230" s="227" t="s">
        <v>295</v>
      </c>
      <c r="AU230" s="227" t="s">
        <v>81</v>
      </c>
      <c r="AY230" s="19" t="s">
        <v>234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19" t="s">
        <v>79</v>
      </c>
      <c r="BK230" s="228">
        <f>ROUND(I230*H230,2)</f>
        <v>0</v>
      </c>
      <c r="BL230" s="19" t="s">
        <v>93</v>
      </c>
      <c r="BM230" s="227" t="s">
        <v>1716</v>
      </c>
    </row>
    <row r="231" s="2" customFormat="1">
      <c r="A231" s="40"/>
      <c r="B231" s="41"/>
      <c r="C231" s="42"/>
      <c r="D231" s="229" t="s">
        <v>243</v>
      </c>
      <c r="E231" s="42"/>
      <c r="F231" s="230" t="s">
        <v>639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243</v>
      </c>
      <c r="AU231" s="19" t="s">
        <v>81</v>
      </c>
    </row>
    <row r="232" s="2" customFormat="1" ht="16.5" customHeight="1">
      <c r="A232" s="40"/>
      <c r="B232" s="41"/>
      <c r="C232" s="268" t="s">
        <v>641</v>
      </c>
      <c r="D232" s="268" t="s">
        <v>295</v>
      </c>
      <c r="E232" s="269" t="s">
        <v>642</v>
      </c>
      <c r="F232" s="270" t="s">
        <v>643</v>
      </c>
      <c r="G232" s="271" t="s">
        <v>382</v>
      </c>
      <c r="H232" s="272">
        <v>300</v>
      </c>
      <c r="I232" s="273"/>
      <c r="J232" s="274">
        <f>ROUND(I232*H232,2)</f>
        <v>0</v>
      </c>
      <c r="K232" s="270" t="s">
        <v>19</v>
      </c>
      <c r="L232" s="275"/>
      <c r="M232" s="276" t="s">
        <v>19</v>
      </c>
      <c r="N232" s="277" t="s">
        <v>43</v>
      </c>
      <c r="O232" s="86"/>
      <c r="P232" s="225">
        <f>O232*H232</f>
        <v>0</v>
      </c>
      <c r="Q232" s="225">
        <v>8.0000000000000007E-05</v>
      </c>
      <c r="R232" s="225">
        <f>Q232*H232</f>
        <v>0.024</v>
      </c>
      <c r="S232" s="225">
        <v>0</v>
      </c>
      <c r="T232" s="22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7" t="s">
        <v>294</v>
      </c>
      <c r="AT232" s="227" t="s">
        <v>295</v>
      </c>
      <c r="AU232" s="227" t="s">
        <v>81</v>
      </c>
      <c r="AY232" s="19" t="s">
        <v>234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19" t="s">
        <v>79</v>
      </c>
      <c r="BK232" s="228">
        <f>ROUND(I232*H232,2)</f>
        <v>0</v>
      </c>
      <c r="BL232" s="19" t="s">
        <v>93</v>
      </c>
      <c r="BM232" s="227" t="s">
        <v>644</v>
      </c>
    </row>
    <row r="233" s="2" customFormat="1">
      <c r="A233" s="40"/>
      <c r="B233" s="41"/>
      <c r="C233" s="42"/>
      <c r="D233" s="229" t="s">
        <v>243</v>
      </c>
      <c r="E233" s="42"/>
      <c r="F233" s="230" t="s">
        <v>643</v>
      </c>
      <c r="G233" s="42"/>
      <c r="H233" s="42"/>
      <c r="I233" s="231"/>
      <c r="J233" s="42"/>
      <c r="K233" s="42"/>
      <c r="L233" s="46"/>
      <c r="M233" s="232"/>
      <c r="N233" s="23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243</v>
      </c>
      <c r="AU233" s="19" t="s">
        <v>81</v>
      </c>
    </row>
    <row r="234" s="12" customFormat="1" ht="22.8" customHeight="1">
      <c r="A234" s="12"/>
      <c r="B234" s="200"/>
      <c r="C234" s="201"/>
      <c r="D234" s="202" t="s">
        <v>71</v>
      </c>
      <c r="E234" s="214" t="s">
        <v>453</v>
      </c>
      <c r="F234" s="214" t="s">
        <v>454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SUM(P235:P237)</f>
        <v>0</v>
      </c>
      <c r="Q234" s="208"/>
      <c r="R234" s="209">
        <f>SUM(R235:R237)</f>
        <v>0</v>
      </c>
      <c r="S234" s="208"/>
      <c r="T234" s="210">
        <f>SUM(T235:T237)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79</v>
      </c>
      <c r="AT234" s="212" t="s">
        <v>71</v>
      </c>
      <c r="AU234" s="212" t="s">
        <v>79</v>
      </c>
      <c r="AY234" s="211" t="s">
        <v>234</v>
      </c>
      <c r="BK234" s="213">
        <f>SUM(BK235:BK237)</f>
        <v>0</v>
      </c>
    </row>
    <row r="235" s="2" customFormat="1" ht="16.5" customHeight="1">
      <c r="A235" s="40"/>
      <c r="B235" s="41"/>
      <c r="C235" s="216" t="s">
        <v>647</v>
      </c>
      <c r="D235" s="216" t="s">
        <v>236</v>
      </c>
      <c r="E235" s="217" t="s">
        <v>456</v>
      </c>
      <c r="F235" s="218" t="s">
        <v>457</v>
      </c>
      <c r="G235" s="219" t="s">
        <v>364</v>
      </c>
      <c r="H235" s="220">
        <v>18.175999999999998</v>
      </c>
      <c r="I235" s="221"/>
      <c r="J235" s="222">
        <f>ROUND(I235*H235,2)</f>
        <v>0</v>
      </c>
      <c r="K235" s="218" t="s">
        <v>240</v>
      </c>
      <c r="L235" s="46"/>
      <c r="M235" s="223" t="s">
        <v>19</v>
      </c>
      <c r="N235" s="224" t="s">
        <v>43</v>
      </c>
      <c r="O235" s="86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7" t="s">
        <v>93</v>
      </c>
      <c r="AT235" s="227" t="s">
        <v>236</v>
      </c>
      <c r="AU235" s="227" t="s">
        <v>81</v>
      </c>
      <c r="AY235" s="19" t="s">
        <v>234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19" t="s">
        <v>79</v>
      </c>
      <c r="BK235" s="228">
        <f>ROUND(I235*H235,2)</f>
        <v>0</v>
      </c>
      <c r="BL235" s="19" t="s">
        <v>93</v>
      </c>
      <c r="BM235" s="227" t="s">
        <v>692</v>
      </c>
    </row>
    <row r="236" s="2" customFormat="1">
      <c r="A236" s="40"/>
      <c r="B236" s="41"/>
      <c r="C236" s="42"/>
      <c r="D236" s="229" t="s">
        <v>243</v>
      </c>
      <c r="E236" s="42"/>
      <c r="F236" s="230" t="s">
        <v>459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243</v>
      </c>
      <c r="AU236" s="19" t="s">
        <v>81</v>
      </c>
    </row>
    <row r="237" s="2" customFormat="1">
      <c r="A237" s="40"/>
      <c r="B237" s="41"/>
      <c r="C237" s="42"/>
      <c r="D237" s="234" t="s">
        <v>244</v>
      </c>
      <c r="E237" s="42"/>
      <c r="F237" s="235" t="s">
        <v>460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244</v>
      </c>
      <c r="AU237" s="19" t="s">
        <v>81</v>
      </c>
    </row>
    <row r="238" s="12" customFormat="1" ht="25.92" customHeight="1">
      <c r="A238" s="12"/>
      <c r="B238" s="200"/>
      <c r="C238" s="201"/>
      <c r="D238" s="202" t="s">
        <v>71</v>
      </c>
      <c r="E238" s="203" t="s">
        <v>693</v>
      </c>
      <c r="F238" s="203" t="s">
        <v>694</v>
      </c>
      <c r="G238" s="201"/>
      <c r="H238" s="201"/>
      <c r="I238" s="204"/>
      <c r="J238" s="205">
        <f>BK238</f>
        <v>0</v>
      </c>
      <c r="K238" s="201"/>
      <c r="L238" s="206"/>
      <c r="M238" s="207"/>
      <c r="N238" s="208"/>
      <c r="O238" s="208"/>
      <c r="P238" s="209">
        <f>P239+P277+P305</f>
        <v>0</v>
      </c>
      <c r="Q238" s="208"/>
      <c r="R238" s="209">
        <f>R239+R277+R305</f>
        <v>9.6840600000000006</v>
      </c>
      <c r="S238" s="208"/>
      <c r="T238" s="210">
        <f>T239+T277+T305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71</v>
      </c>
      <c r="AU238" s="212" t="s">
        <v>72</v>
      </c>
      <c r="AY238" s="211" t="s">
        <v>234</v>
      </c>
      <c r="BK238" s="213">
        <f>BK239+BK277+BK305</f>
        <v>0</v>
      </c>
    </row>
    <row r="239" s="12" customFormat="1" ht="22.8" customHeight="1">
      <c r="A239" s="12"/>
      <c r="B239" s="200"/>
      <c r="C239" s="201"/>
      <c r="D239" s="202" t="s">
        <v>71</v>
      </c>
      <c r="E239" s="214" t="s">
        <v>308</v>
      </c>
      <c r="F239" s="214" t="s">
        <v>695</v>
      </c>
      <c r="G239" s="201"/>
      <c r="H239" s="201"/>
      <c r="I239" s="204"/>
      <c r="J239" s="215">
        <f>BK239</f>
        <v>0</v>
      </c>
      <c r="K239" s="201"/>
      <c r="L239" s="206"/>
      <c r="M239" s="207"/>
      <c r="N239" s="208"/>
      <c r="O239" s="208"/>
      <c r="P239" s="209">
        <f>SUM(P240:P276)</f>
        <v>0</v>
      </c>
      <c r="Q239" s="208"/>
      <c r="R239" s="209">
        <f>SUM(R240:R276)</f>
        <v>0.08406000000000001</v>
      </c>
      <c r="S239" s="208"/>
      <c r="T239" s="210">
        <f>SUM(T240:T276)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1" t="s">
        <v>79</v>
      </c>
      <c r="AT239" s="212" t="s">
        <v>71</v>
      </c>
      <c r="AU239" s="212" t="s">
        <v>79</v>
      </c>
      <c r="AY239" s="211" t="s">
        <v>234</v>
      </c>
      <c r="BK239" s="213">
        <f>SUM(BK240:BK276)</f>
        <v>0</v>
      </c>
    </row>
    <row r="240" s="2" customFormat="1" ht="16.5" customHeight="1">
      <c r="A240" s="40"/>
      <c r="B240" s="41"/>
      <c r="C240" s="216" t="s">
        <v>657</v>
      </c>
      <c r="D240" s="216" t="s">
        <v>236</v>
      </c>
      <c r="E240" s="217" t="s">
        <v>697</v>
      </c>
      <c r="F240" s="218" t="s">
        <v>698</v>
      </c>
      <c r="G240" s="219" t="s">
        <v>382</v>
      </c>
      <c r="H240" s="220">
        <v>6</v>
      </c>
      <c r="I240" s="221"/>
      <c r="J240" s="222">
        <f>ROUND(I240*H240,2)</f>
        <v>0</v>
      </c>
      <c r="K240" s="218" t="s">
        <v>19</v>
      </c>
      <c r="L240" s="46"/>
      <c r="M240" s="223" t="s">
        <v>19</v>
      </c>
      <c r="N240" s="224" t="s">
        <v>43</v>
      </c>
      <c r="O240" s="86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7" t="s">
        <v>93</v>
      </c>
      <c r="AT240" s="227" t="s">
        <v>236</v>
      </c>
      <c r="AU240" s="227" t="s">
        <v>81</v>
      </c>
      <c r="AY240" s="19" t="s">
        <v>234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19" t="s">
        <v>79</v>
      </c>
      <c r="BK240" s="228">
        <f>ROUND(I240*H240,2)</f>
        <v>0</v>
      </c>
      <c r="BL240" s="19" t="s">
        <v>93</v>
      </c>
      <c r="BM240" s="227" t="s">
        <v>699</v>
      </c>
    </row>
    <row r="241" s="2" customFormat="1">
      <c r="A241" s="40"/>
      <c r="B241" s="41"/>
      <c r="C241" s="42"/>
      <c r="D241" s="229" t="s">
        <v>243</v>
      </c>
      <c r="E241" s="42"/>
      <c r="F241" s="230" t="s">
        <v>700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243</v>
      </c>
      <c r="AU241" s="19" t="s">
        <v>81</v>
      </c>
    </row>
    <row r="242" s="2" customFormat="1" ht="16.5" customHeight="1">
      <c r="A242" s="40"/>
      <c r="B242" s="41"/>
      <c r="C242" s="216" t="s">
        <v>662</v>
      </c>
      <c r="D242" s="216" t="s">
        <v>236</v>
      </c>
      <c r="E242" s="217" t="s">
        <v>414</v>
      </c>
      <c r="F242" s="218" t="s">
        <v>415</v>
      </c>
      <c r="G242" s="219" t="s">
        <v>382</v>
      </c>
      <c r="H242" s="220">
        <v>6</v>
      </c>
      <c r="I242" s="221"/>
      <c r="J242" s="222">
        <f>ROUND(I242*H242,2)</f>
        <v>0</v>
      </c>
      <c r="K242" s="218" t="s">
        <v>240</v>
      </c>
      <c r="L242" s="46"/>
      <c r="M242" s="223" t="s">
        <v>19</v>
      </c>
      <c r="N242" s="224" t="s">
        <v>43</v>
      </c>
      <c r="O242" s="86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7" t="s">
        <v>93</v>
      </c>
      <c r="AT242" s="227" t="s">
        <v>236</v>
      </c>
      <c r="AU242" s="227" t="s">
        <v>81</v>
      </c>
      <c r="AY242" s="19" t="s">
        <v>234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19" t="s">
        <v>79</v>
      </c>
      <c r="BK242" s="228">
        <f>ROUND(I242*H242,2)</f>
        <v>0</v>
      </c>
      <c r="BL242" s="19" t="s">
        <v>93</v>
      </c>
      <c r="BM242" s="227" t="s">
        <v>703</v>
      </c>
    </row>
    <row r="243" s="2" customFormat="1">
      <c r="A243" s="40"/>
      <c r="B243" s="41"/>
      <c r="C243" s="42"/>
      <c r="D243" s="229" t="s">
        <v>243</v>
      </c>
      <c r="E243" s="42"/>
      <c r="F243" s="230" t="s">
        <v>417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243</v>
      </c>
      <c r="AU243" s="19" t="s">
        <v>81</v>
      </c>
    </row>
    <row r="244" s="2" customFormat="1">
      <c r="A244" s="40"/>
      <c r="B244" s="41"/>
      <c r="C244" s="42"/>
      <c r="D244" s="234" t="s">
        <v>244</v>
      </c>
      <c r="E244" s="42"/>
      <c r="F244" s="235" t="s">
        <v>418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244</v>
      </c>
      <c r="AU244" s="19" t="s">
        <v>81</v>
      </c>
    </row>
    <row r="245" s="2" customFormat="1" ht="16.5" customHeight="1">
      <c r="A245" s="40"/>
      <c r="B245" s="41"/>
      <c r="C245" s="216" t="s">
        <v>672</v>
      </c>
      <c r="D245" s="216" t="s">
        <v>236</v>
      </c>
      <c r="E245" s="217" t="s">
        <v>705</v>
      </c>
      <c r="F245" s="218" t="s">
        <v>706</v>
      </c>
      <c r="G245" s="219" t="s">
        <v>382</v>
      </c>
      <c r="H245" s="220">
        <v>6</v>
      </c>
      <c r="I245" s="221"/>
      <c r="J245" s="222">
        <f>ROUND(I245*H245,2)</f>
        <v>0</v>
      </c>
      <c r="K245" s="218" t="s">
        <v>240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81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707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708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81</v>
      </c>
    </row>
    <row r="247" s="2" customFormat="1">
      <c r="A247" s="40"/>
      <c r="B247" s="41"/>
      <c r="C247" s="42"/>
      <c r="D247" s="234" t="s">
        <v>244</v>
      </c>
      <c r="E247" s="42"/>
      <c r="F247" s="235" t="s">
        <v>709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244</v>
      </c>
      <c r="AU247" s="19" t="s">
        <v>81</v>
      </c>
    </row>
    <row r="248" s="2" customFormat="1" ht="16.5" customHeight="1">
      <c r="A248" s="40"/>
      <c r="B248" s="41"/>
      <c r="C248" s="216" t="s">
        <v>675</v>
      </c>
      <c r="D248" s="216" t="s">
        <v>236</v>
      </c>
      <c r="E248" s="217" t="s">
        <v>713</v>
      </c>
      <c r="F248" s="218" t="s">
        <v>714</v>
      </c>
      <c r="G248" s="219" t="s">
        <v>382</v>
      </c>
      <c r="H248" s="220">
        <v>3</v>
      </c>
      <c r="I248" s="221"/>
      <c r="J248" s="222">
        <f>ROUND(I248*H248,2)</f>
        <v>0</v>
      </c>
      <c r="K248" s="218" t="s">
        <v>19</v>
      </c>
      <c r="L248" s="46"/>
      <c r="M248" s="223" t="s">
        <v>19</v>
      </c>
      <c r="N248" s="224" t="s">
        <v>43</v>
      </c>
      <c r="O248" s="86"/>
      <c r="P248" s="225">
        <f>O248*H248</f>
        <v>0</v>
      </c>
      <c r="Q248" s="225">
        <v>2.0000000000000002E-05</v>
      </c>
      <c r="R248" s="225">
        <f>Q248*H248</f>
        <v>6.0000000000000008E-05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93</v>
      </c>
      <c r="AT248" s="227" t="s">
        <v>236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715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716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13" customFormat="1">
      <c r="A250" s="13"/>
      <c r="B250" s="236"/>
      <c r="C250" s="237"/>
      <c r="D250" s="229" t="s">
        <v>252</v>
      </c>
      <c r="E250" s="238" t="s">
        <v>19</v>
      </c>
      <c r="F250" s="239" t="s">
        <v>1717</v>
      </c>
      <c r="G250" s="237"/>
      <c r="H250" s="238" t="s">
        <v>19</v>
      </c>
      <c r="I250" s="240"/>
      <c r="J250" s="237"/>
      <c r="K250" s="237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252</v>
      </c>
      <c r="AU250" s="245" t="s">
        <v>81</v>
      </c>
      <c r="AV250" s="13" t="s">
        <v>79</v>
      </c>
      <c r="AW250" s="13" t="s">
        <v>33</v>
      </c>
      <c r="AX250" s="13" t="s">
        <v>72</v>
      </c>
      <c r="AY250" s="245" t="s">
        <v>234</v>
      </c>
    </row>
    <row r="251" s="14" customFormat="1">
      <c r="A251" s="14"/>
      <c r="B251" s="246"/>
      <c r="C251" s="247"/>
      <c r="D251" s="229" t="s">
        <v>252</v>
      </c>
      <c r="E251" s="248" t="s">
        <v>19</v>
      </c>
      <c r="F251" s="249" t="s">
        <v>1688</v>
      </c>
      <c r="G251" s="247"/>
      <c r="H251" s="250">
        <v>3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252</v>
      </c>
      <c r="AU251" s="256" t="s">
        <v>81</v>
      </c>
      <c r="AV251" s="14" t="s">
        <v>81</v>
      </c>
      <c r="AW251" s="14" t="s">
        <v>33</v>
      </c>
      <c r="AX251" s="14" t="s">
        <v>79</v>
      </c>
      <c r="AY251" s="256" t="s">
        <v>234</v>
      </c>
    </row>
    <row r="252" s="2" customFormat="1" ht="16.5" customHeight="1">
      <c r="A252" s="40"/>
      <c r="B252" s="41"/>
      <c r="C252" s="216" t="s">
        <v>681</v>
      </c>
      <c r="D252" s="216" t="s">
        <v>236</v>
      </c>
      <c r="E252" s="217" t="s">
        <v>719</v>
      </c>
      <c r="F252" s="218" t="s">
        <v>720</v>
      </c>
      <c r="G252" s="219" t="s">
        <v>248</v>
      </c>
      <c r="H252" s="220">
        <v>3</v>
      </c>
      <c r="I252" s="221"/>
      <c r="J252" s="222">
        <f>ROUND(I252*H252,2)</f>
        <v>0</v>
      </c>
      <c r="K252" s="218" t="s">
        <v>721</v>
      </c>
      <c r="L252" s="46"/>
      <c r="M252" s="223" t="s">
        <v>19</v>
      </c>
      <c r="N252" s="224" t="s">
        <v>43</v>
      </c>
      <c r="O252" s="86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7" t="s">
        <v>93</v>
      </c>
      <c r="AT252" s="227" t="s">
        <v>236</v>
      </c>
      <c r="AU252" s="227" t="s">
        <v>81</v>
      </c>
      <c r="AY252" s="19" t="s">
        <v>234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19" t="s">
        <v>79</v>
      </c>
      <c r="BK252" s="228">
        <f>ROUND(I252*H252,2)</f>
        <v>0</v>
      </c>
      <c r="BL252" s="19" t="s">
        <v>93</v>
      </c>
      <c r="BM252" s="227" t="s">
        <v>722</v>
      </c>
    </row>
    <row r="253" s="2" customFormat="1">
      <c r="A253" s="40"/>
      <c r="B253" s="41"/>
      <c r="C253" s="42"/>
      <c r="D253" s="229" t="s">
        <v>243</v>
      </c>
      <c r="E253" s="42"/>
      <c r="F253" s="230" t="s">
        <v>723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243</v>
      </c>
      <c r="AU253" s="19" t="s">
        <v>81</v>
      </c>
    </row>
    <row r="254" s="2" customFormat="1">
      <c r="A254" s="40"/>
      <c r="B254" s="41"/>
      <c r="C254" s="42"/>
      <c r="D254" s="234" t="s">
        <v>244</v>
      </c>
      <c r="E254" s="42"/>
      <c r="F254" s="235" t="s">
        <v>724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244</v>
      </c>
      <c r="AU254" s="19" t="s">
        <v>81</v>
      </c>
    </row>
    <row r="255" s="13" customFormat="1">
      <c r="A255" s="13"/>
      <c r="B255" s="236"/>
      <c r="C255" s="237"/>
      <c r="D255" s="229" t="s">
        <v>252</v>
      </c>
      <c r="E255" s="238" t="s">
        <v>19</v>
      </c>
      <c r="F255" s="239" t="s">
        <v>701</v>
      </c>
      <c r="G255" s="237"/>
      <c r="H255" s="238" t="s">
        <v>19</v>
      </c>
      <c r="I255" s="240"/>
      <c r="J255" s="237"/>
      <c r="K255" s="237"/>
      <c r="L255" s="241"/>
      <c r="M255" s="242"/>
      <c r="N255" s="243"/>
      <c r="O255" s="243"/>
      <c r="P255" s="243"/>
      <c r="Q255" s="243"/>
      <c r="R255" s="243"/>
      <c r="S255" s="243"/>
      <c r="T255" s="24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5" t="s">
        <v>252</v>
      </c>
      <c r="AU255" s="245" t="s">
        <v>81</v>
      </c>
      <c r="AV255" s="13" t="s">
        <v>79</v>
      </c>
      <c r="AW255" s="13" t="s">
        <v>33</v>
      </c>
      <c r="AX255" s="13" t="s">
        <v>72</v>
      </c>
      <c r="AY255" s="245" t="s">
        <v>234</v>
      </c>
    </row>
    <row r="256" s="14" customFormat="1">
      <c r="A256" s="14"/>
      <c r="B256" s="246"/>
      <c r="C256" s="247"/>
      <c r="D256" s="229" t="s">
        <v>252</v>
      </c>
      <c r="E256" s="248" t="s">
        <v>19</v>
      </c>
      <c r="F256" s="249" t="s">
        <v>1688</v>
      </c>
      <c r="G256" s="247"/>
      <c r="H256" s="250">
        <v>3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252</v>
      </c>
      <c r="AU256" s="256" t="s">
        <v>81</v>
      </c>
      <c r="AV256" s="14" t="s">
        <v>81</v>
      </c>
      <c r="AW256" s="14" t="s">
        <v>33</v>
      </c>
      <c r="AX256" s="14" t="s">
        <v>79</v>
      </c>
      <c r="AY256" s="256" t="s">
        <v>234</v>
      </c>
    </row>
    <row r="257" s="2" customFormat="1" ht="16.5" customHeight="1">
      <c r="A257" s="40"/>
      <c r="B257" s="41"/>
      <c r="C257" s="216" t="s">
        <v>687</v>
      </c>
      <c r="D257" s="216" t="s">
        <v>236</v>
      </c>
      <c r="E257" s="217" t="s">
        <v>726</v>
      </c>
      <c r="F257" s="218" t="s">
        <v>542</v>
      </c>
      <c r="G257" s="219" t="s">
        <v>248</v>
      </c>
      <c r="H257" s="220">
        <v>12.6</v>
      </c>
      <c r="I257" s="221"/>
      <c r="J257" s="222">
        <f>ROUND(I257*H257,2)</f>
        <v>0</v>
      </c>
      <c r="K257" s="218" t="s">
        <v>721</v>
      </c>
      <c r="L257" s="46"/>
      <c r="M257" s="223" t="s">
        <v>19</v>
      </c>
      <c r="N257" s="224" t="s">
        <v>43</v>
      </c>
      <c r="O257" s="86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7" t="s">
        <v>93</v>
      </c>
      <c r="AT257" s="227" t="s">
        <v>236</v>
      </c>
      <c r="AU257" s="227" t="s">
        <v>81</v>
      </c>
      <c r="AY257" s="19" t="s">
        <v>234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19" t="s">
        <v>79</v>
      </c>
      <c r="BK257" s="228">
        <f>ROUND(I257*H257,2)</f>
        <v>0</v>
      </c>
      <c r="BL257" s="19" t="s">
        <v>93</v>
      </c>
      <c r="BM257" s="227" t="s">
        <v>727</v>
      </c>
    </row>
    <row r="258" s="2" customFormat="1">
      <c r="A258" s="40"/>
      <c r="B258" s="41"/>
      <c r="C258" s="42"/>
      <c r="D258" s="229" t="s">
        <v>243</v>
      </c>
      <c r="E258" s="42"/>
      <c r="F258" s="230" t="s">
        <v>544</v>
      </c>
      <c r="G258" s="42"/>
      <c r="H258" s="42"/>
      <c r="I258" s="231"/>
      <c r="J258" s="42"/>
      <c r="K258" s="42"/>
      <c r="L258" s="46"/>
      <c r="M258" s="232"/>
      <c r="N258" s="23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243</v>
      </c>
      <c r="AU258" s="19" t="s">
        <v>81</v>
      </c>
    </row>
    <row r="259" s="2" customFormat="1">
      <c r="A259" s="40"/>
      <c r="B259" s="41"/>
      <c r="C259" s="42"/>
      <c r="D259" s="234" t="s">
        <v>244</v>
      </c>
      <c r="E259" s="42"/>
      <c r="F259" s="235" t="s">
        <v>728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244</v>
      </c>
      <c r="AU259" s="19" t="s">
        <v>81</v>
      </c>
    </row>
    <row r="260" s="13" customFormat="1">
      <c r="A260" s="13"/>
      <c r="B260" s="236"/>
      <c r="C260" s="237"/>
      <c r="D260" s="229" t="s">
        <v>252</v>
      </c>
      <c r="E260" s="238" t="s">
        <v>19</v>
      </c>
      <c r="F260" s="239" t="s">
        <v>1718</v>
      </c>
      <c r="G260" s="237"/>
      <c r="H260" s="238" t="s">
        <v>19</v>
      </c>
      <c r="I260" s="240"/>
      <c r="J260" s="237"/>
      <c r="K260" s="237"/>
      <c r="L260" s="241"/>
      <c r="M260" s="242"/>
      <c r="N260" s="243"/>
      <c r="O260" s="243"/>
      <c r="P260" s="243"/>
      <c r="Q260" s="243"/>
      <c r="R260" s="243"/>
      <c r="S260" s="243"/>
      <c r="T260" s="24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5" t="s">
        <v>252</v>
      </c>
      <c r="AU260" s="245" t="s">
        <v>81</v>
      </c>
      <c r="AV260" s="13" t="s">
        <v>79</v>
      </c>
      <c r="AW260" s="13" t="s">
        <v>33</v>
      </c>
      <c r="AX260" s="13" t="s">
        <v>72</v>
      </c>
      <c r="AY260" s="245" t="s">
        <v>234</v>
      </c>
    </row>
    <row r="261" s="14" customFormat="1">
      <c r="A261" s="14"/>
      <c r="B261" s="246"/>
      <c r="C261" s="247"/>
      <c r="D261" s="229" t="s">
        <v>252</v>
      </c>
      <c r="E261" s="248" t="s">
        <v>19</v>
      </c>
      <c r="F261" s="249" t="s">
        <v>1719</v>
      </c>
      <c r="G261" s="247"/>
      <c r="H261" s="250">
        <v>12.6</v>
      </c>
      <c r="I261" s="251"/>
      <c r="J261" s="247"/>
      <c r="K261" s="247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252</v>
      </c>
      <c r="AU261" s="256" t="s">
        <v>81</v>
      </c>
      <c r="AV261" s="14" t="s">
        <v>81</v>
      </c>
      <c r="AW261" s="14" t="s">
        <v>33</v>
      </c>
      <c r="AX261" s="14" t="s">
        <v>79</v>
      </c>
      <c r="AY261" s="256" t="s">
        <v>234</v>
      </c>
    </row>
    <row r="262" s="2" customFormat="1" ht="16.5" customHeight="1">
      <c r="A262" s="40"/>
      <c r="B262" s="41"/>
      <c r="C262" s="268" t="s">
        <v>691</v>
      </c>
      <c r="D262" s="268" t="s">
        <v>295</v>
      </c>
      <c r="E262" s="269" t="s">
        <v>548</v>
      </c>
      <c r="F262" s="270" t="s">
        <v>549</v>
      </c>
      <c r="G262" s="271" t="s">
        <v>274</v>
      </c>
      <c r="H262" s="272">
        <v>0.41999999999999998</v>
      </c>
      <c r="I262" s="273"/>
      <c r="J262" s="274">
        <f>ROUND(I262*H262,2)</f>
        <v>0</v>
      </c>
      <c r="K262" s="270" t="s">
        <v>240</v>
      </c>
      <c r="L262" s="275"/>
      <c r="M262" s="276" t="s">
        <v>19</v>
      </c>
      <c r="N262" s="277" t="s">
        <v>43</v>
      </c>
      <c r="O262" s="86"/>
      <c r="P262" s="225">
        <f>O262*H262</f>
        <v>0</v>
      </c>
      <c r="Q262" s="225">
        <v>0.20000000000000001</v>
      </c>
      <c r="R262" s="225">
        <f>Q262*H262</f>
        <v>0.084000000000000005</v>
      </c>
      <c r="S262" s="225">
        <v>0</v>
      </c>
      <c r="T262" s="22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7" t="s">
        <v>294</v>
      </c>
      <c r="AT262" s="227" t="s">
        <v>295</v>
      </c>
      <c r="AU262" s="227" t="s">
        <v>81</v>
      </c>
      <c r="AY262" s="19" t="s">
        <v>234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19" t="s">
        <v>79</v>
      </c>
      <c r="BK262" s="228">
        <f>ROUND(I262*H262,2)</f>
        <v>0</v>
      </c>
      <c r="BL262" s="19" t="s">
        <v>93</v>
      </c>
      <c r="BM262" s="227" t="s">
        <v>732</v>
      </c>
    </row>
    <row r="263" s="2" customFormat="1">
      <c r="A263" s="40"/>
      <c r="B263" s="41"/>
      <c r="C263" s="42"/>
      <c r="D263" s="229" t="s">
        <v>243</v>
      </c>
      <c r="E263" s="42"/>
      <c r="F263" s="230" t="s">
        <v>549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243</v>
      </c>
      <c r="AU263" s="19" t="s">
        <v>81</v>
      </c>
    </row>
    <row r="264" s="2" customFormat="1" ht="16.5" customHeight="1">
      <c r="A264" s="40"/>
      <c r="B264" s="41"/>
      <c r="C264" s="268" t="s">
        <v>696</v>
      </c>
      <c r="D264" s="268" t="s">
        <v>295</v>
      </c>
      <c r="E264" s="269" t="s">
        <v>736</v>
      </c>
      <c r="F264" s="270" t="s">
        <v>19</v>
      </c>
      <c r="G264" s="271" t="s">
        <v>19</v>
      </c>
      <c r="H264" s="272">
        <v>3</v>
      </c>
      <c r="I264" s="273"/>
      <c r="J264" s="274">
        <f>ROUND(I264*H264,2)</f>
        <v>0</v>
      </c>
      <c r="K264" s="270" t="s">
        <v>19</v>
      </c>
      <c r="L264" s="275"/>
      <c r="M264" s="276" t="s">
        <v>19</v>
      </c>
      <c r="N264" s="277" t="s">
        <v>43</v>
      </c>
      <c r="O264" s="86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7" t="s">
        <v>294</v>
      </c>
      <c r="AT264" s="227" t="s">
        <v>295</v>
      </c>
      <c r="AU264" s="227" t="s">
        <v>81</v>
      </c>
      <c r="AY264" s="19" t="s">
        <v>234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19" t="s">
        <v>79</v>
      </c>
      <c r="BK264" s="228">
        <f>ROUND(I264*H264,2)</f>
        <v>0</v>
      </c>
      <c r="BL264" s="19" t="s">
        <v>93</v>
      </c>
      <c r="BM264" s="227" t="s">
        <v>738</v>
      </c>
    </row>
    <row r="265" s="2" customFormat="1">
      <c r="A265" s="40"/>
      <c r="B265" s="41"/>
      <c r="C265" s="42"/>
      <c r="D265" s="229" t="s">
        <v>243</v>
      </c>
      <c r="E265" s="42"/>
      <c r="F265" s="230" t="s">
        <v>737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243</v>
      </c>
      <c r="AU265" s="19" t="s">
        <v>81</v>
      </c>
    </row>
    <row r="266" s="13" customFormat="1">
      <c r="A266" s="13"/>
      <c r="B266" s="236"/>
      <c r="C266" s="237"/>
      <c r="D266" s="229" t="s">
        <v>252</v>
      </c>
      <c r="E266" s="238" t="s">
        <v>19</v>
      </c>
      <c r="F266" s="239" t="s">
        <v>1720</v>
      </c>
      <c r="G266" s="237"/>
      <c r="H266" s="238" t="s">
        <v>19</v>
      </c>
      <c r="I266" s="240"/>
      <c r="J266" s="237"/>
      <c r="K266" s="237"/>
      <c r="L266" s="241"/>
      <c r="M266" s="242"/>
      <c r="N266" s="243"/>
      <c r="O266" s="243"/>
      <c r="P266" s="243"/>
      <c r="Q266" s="243"/>
      <c r="R266" s="243"/>
      <c r="S266" s="243"/>
      <c r="T266" s="24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5" t="s">
        <v>252</v>
      </c>
      <c r="AU266" s="245" t="s">
        <v>81</v>
      </c>
      <c r="AV266" s="13" t="s">
        <v>79</v>
      </c>
      <c r="AW266" s="13" t="s">
        <v>33</v>
      </c>
      <c r="AX266" s="13" t="s">
        <v>72</v>
      </c>
      <c r="AY266" s="245" t="s">
        <v>234</v>
      </c>
    </row>
    <row r="267" s="14" customFormat="1">
      <c r="A267" s="14"/>
      <c r="B267" s="246"/>
      <c r="C267" s="247"/>
      <c r="D267" s="229" t="s">
        <v>252</v>
      </c>
      <c r="E267" s="248" t="s">
        <v>19</v>
      </c>
      <c r="F267" s="249" t="s">
        <v>1688</v>
      </c>
      <c r="G267" s="247"/>
      <c r="H267" s="250">
        <v>3</v>
      </c>
      <c r="I267" s="251"/>
      <c r="J267" s="247"/>
      <c r="K267" s="247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252</v>
      </c>
      <c r="AU267" s="256" t="s">
        <v>81</v>
      </c>
      <c r="AV267" s="14" t="s">
        <v>81</v>
      </c>
      <c r="AW267" s="14" t="s">
        <v>33</v>
      </c>
      <c r="AX267" s="14" t="s">
        <v>79</v>
      </c>
      <c r="AY267" s="256" t="s">
        <v>234</v>
      </c>
    </row>
    <row r="268" s="2" customFormat="1" ht="16.5" customHeight="1">
      <c r="A268" s="40"/>
      <c r="B268" s="41"/>
      <c r="C268" s="216" t="s">
        <v>702</v>
      </c>
      <c r="D268" s="216" t="s">
        <v>236</v>
      </c>
      <c r="E268" s="217" t="s">
        <v>748</v>
      </c>
      <c r="F268" s="218" t="s">
        <v>749</v>
      </c>
      <c r="G268" s="219" t="s">
        <v>274</v>
      </c>
      <c r="H268" s="220">
        <v>21</v>
      </c>
      <c r="I268" s="221"/>
      <c r="J268" s="222">
        <f>ROUND(I268*H268,2)</f>
        <v>0</v>
      </c>
      <c r="K268" s="218" t="s">
        <v>721</v>
      </c>
      <c r="L268" s="46"/>
      <c r="M268" s="223" t="s">
        <v>19</v>
      </c>
      <c r="N268" s="224" t="s">
        <v>43</v>
      </c>
      <c r="O268" s="86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7" t="s">
        <v>93</v>
      </c>
      <c r="AT268" s="227" t="s">
        <v>236</v>
      </c>
      <c r="AU268" s="227" t="s">
        <v>81</v>
      </c>
      <c r="AY268" s="19" t="s">
        <v>234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19" t="s">
        <v>79</v>
      </c>
      <c r="BK268" s="228">
        <f>ROUND(I268*H268,2)</f>
        <v>0</v>
      </c>
      <c r="BL268" s="19" t="s">
        <v>93</v>
      </c>
      <c r="BM268" s="227" t="s">
        <v>750</v>
      </c>
    </row>
    <row r="269" s="2" customFormat="1">
      <c r="A269" s="40"/>
      <c r="B269" s="41"/>
      <c r="C269" s="42"/>
      <c r="D269" s="229" t="s">
        <v>243</v>
      </c>
      <c r="E269" s="42"/>
      <c r="F269" s="230" t="s">
        <v>751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243</v>
      </c>
      <c r="AU269" s="19" t="s">
        <v>81</v>
      </c>
    </row>
    <row r="270" s="2" customFormat="1">
      <c r="A270" s="40"/>
      <c r="B270" s="41"/>
      <c r="C270" s="42"/>
      <c r="D270" s="234" t="s">
        <v>244</v>
      </c>
      <c r="E270" s="42"/>
      <c r="F270" s="235" t="s">
        <v>752</v>
      </c>
      <c r="G270" s="42"/>
      <c r="H270" s="42"/>
      <c r="I270" s="231"/>
      <c r="J270" s="42"/>
      <c r="K270" s="42"/>
      <c r="L270" s="46"/>
      <c r="M270" s="232"/>
      <c r="N270" s="23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244</v>
      </c>
      <c r="AU270" s="19" t="s">
        <v>81</v>
      </c>
    </row>
    <row r="271" s="13" customFormat="1">
      <c r="A271" s="13"/>
      <c r="B271" s="236"/>
      <c r="C271" s="237"/>
      <c r="D271" s="229" t="s">
        <v>252</v>
      </c>
      <c r="E271" s="238" t="s">
        <v>19</v>
      </c>
      <c r="F271" s="239" t="s">
        <v>1721</v>
      </c>
      <c r="G271" s="237"/>
      <c r="H271" s="238" t="s">
        <v>19</v>
      </c>
      <c r="I271" s="240"/>
      <c r="J271" s="237"/>
      <c r="K271" s="237"/>
      <c r="L271" s="241"/>
      <c r="M271" s="242"/>
      <c r="N271" s="243"/>
      <c r="O271" s="243"/>
      <c r="P271" s="243"/>
      <c r="Q271" s="243"/>
      <c r="R271" s="243"/>
      <c r="S271" s="243"/>
      <c r="T271" s="24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5" t="s">
        <v>252</v>
      </c>
      <c r="AU271" s="245" t="s">
        <v>81</v>
      </c>
      <c r="AV271" s="13" t="s">
        <v>79</v>
      </c>
      <c r="AW271" s="13" t="s">
        <v>33</v>
      </c>
      <c r="AX271" s="13" t="s">
        <v>72</v>
      </c>
      <c r="AY271" s="245" t="s">
        <v>234</v>
      </c>
    </row>
    <row r="272" s="14" customFormat="1">
      <c r="A272" s="14"/>
      <c r="B272" s="246"/>
      <c r="C272" s="247"/>
      <c r="D272" s="229" t="s">
        <v>252</v>
      </c>
      <c r="E272" s="248" t="s">
        <v>19</v>
      </c>
      <c r="F272" s="249" t="s">
        <v>1722</v>
      </c>
      <c r="G272" s="247"/>
      <c r="H272" s="250">
        <v>21</v>
      </c>
      <c r="I272" s="251"/>
      <c r="J272" s="247"/>
      <c r="K272" s="247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252</v>
      </c>
      <c r="AU272" s="256" t="s">
        <v>81</v>
      </c>
      <c r="AV272" s="14" t="s">
        <v>81</v>
      </c>
      <c r="AW272" s="14" t="s">
        <v>33</v>
      </c>
      <c r="AX272" s="14" t="s">
        <v>79</v>
      </c>
      <c r="AY272" s="256" t="s">
        <v>234</v>
      </c>
    </row>
    <row r="273" s="2" customFormat="1" ht="16.5" customHeight="1">
      <c r="A273" s="40"/>
      <c r="B273" s="41"/>
      <c r="C273" s="268" t="s">
        <v>322</v>
      </c>
      <c r="D273" s="268" t="s">
        <v>295</v>
      </c>
      <c r="E273" s="269" t="s">
        <v>741</v>
      </c>
      <c r="F273" s="270" t="s">
        <v>742</v>
      </c>
      <c r="G273" s="271" t="s">
        <v>743</v>
      </c>
      <c r="H273" s="272">
        <v>2400</v>
      </c>
      <c r="I273" s="273"/>
      <c r="J273" s="274">
        <f>ROUND(I273*H273,2)</f>
        <v>0</v>
      </c>
      <c r="K273" s="270" t="s">
        <v>19</v>
      </c>
      <c r="L273" s="275"/>
      <c r="M273" s="276" t="s">
        <v>19</v>
      </c>
      <c r="N273" s="277" t="s">
        <v>43</v>
      </c>
      <c r="O273" s="86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7" t="s">
        <v>294</v>
      </c>
      <c r="AT273" s="227" t="s">
        <v>295</v>
      </c>
      <c r="AU273" s="227" t="s">
        <v>81</v>
      </c>
      <c r="AY273" s="19" t="s">
        <v>234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19" t="s">
        <v>79</v>
      </c>
      <c r="BK273" s="228">
        <f>ROUND(I273*H273,2)</f>
        <v>0</v>
      </c>
      <c r="BL273" s="19" t="s">
        <v>93</v>
      </c>
      <c r="BM273" s="227" t="s">
        <v>1723</v>
      </c>
    </row>
    <row r="274" s="2" customFormat="1">
      <c r="A274" s="40"/>
      <c r="B274" s="41"/>
      <c r="C274" s="42"/>
      <c r="D274" s="229" t="s">
        <v>243</v>
      </c>
      <c r="E274" s="42"/>
      <c r="F274" s="230" t="s">
        <v>742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243</v>
      </c>
      <c r="AU274" s="19" t="s">
        <v>81</v>
      </c>
    </row>
    <row r="275" s="13" customFormat="1">
      <c r="A275" s="13"/>
      <c r="B275" s="236"/>
      <c r="C275" s="237"/>
      <c r="D275" s="229" t="s">
        <v>252</v>
      </c>
      <c r="E275" s="238" t="s">
        <v>19</v>
      </c>
      <c r="F275" s="239" t="s">
        <v>745</v>
      </c>
      <c r="G275" s="237"/>
      <c r="H275" s="238" t="s">
        <v>19</v>
      </c>
      <c r="I275" s="240"/>
      <c r="J275" s="237"/>
      <c r="K275" s="237"/>
      <c r="L275" s="241"/>
      <c r="M275" s="242"/>
      <c r="N275" s="243"/>
      <c r="O275" s="243"/>
      <c r="P275" s="243"/>
      <c r="Q275" s="243"/>
      <c r="R275" s="243"/>
      <c r="S275" s="243"/>
      <c r="T275" s="24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5" t="s">
        <v>252</v>
      </c>
      <c r="AU275" s="245" t="s">
        <v>81</v>
      </c>
      <c r="AV275" s="13" t="s">
        <v>79</v>
      </c>
      <c r="AW275" s="13" t="s">
        <v>33</v>
      </c>
      <c r="AX275" s="13" t="s">
        <v>72</v>
      </c>
      <c r="AY275" s="245" t="s">
        <v>234</v>
      </c>
    </row>
    <row r="276" s="14" customFormat="1">
      <c r="A276" s="14"/>
      <c r="B276" s="246"/>
      <c r="C276" s="247"/>
      <c r="D276" s="229" t="s">
        <v>252</v>
      </c>
      <c r="E276" s="248" t="s">
        <v>19</v>
      </c>
      <c r="F276" s="249" t="s">
        <v>1724</v>
      </c>
      <c r="G276" s="247"/>
      <c r="H276" s="250">
        <v>2400</v>
      </c>
      <c r="I276" s="251"/>
      <c r="J276" s="247"/>
      <c r="K276" s="247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252</v>
      </c>
      <c r="AU276" s="256" t="s">
        <v>81</v>
      </c>
      <c r="AV276" s="14" t="s">
        <v>81</v>
      </c>
      <c r="AW276" s="14" t="s">
        <v>33</v>
      </c>
      <c r="AX276" s="14" t="s">
        <v>79</v>
      </c>
      <c r="AY276" s="256" t="s">
        <v>234</v>
      </c>
    </row>
    <row r="277" s="12" customFormat="1" ht="22.8" customHeight="1">
      <c r="A277" s="12"/>
      <c r="B277" s="200"/>
      <c r="C277" s="201"/>
      <c r="D277" s="202" t="s">
        <v>71</v>
      </c>
      <c r="E277" s="214" t="s">
        <v>8</v>
      </c>
      <c r="F277" s="214" t="s">
        <v>1046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SUM(P278:P304)</f>
        <v>0</v>
      </c>
      <c r="Q277" s="208"/>
      <c r="R277" s="209">
        <f>SUM(R278:R304)</f>
        <v>7.2000000000000002</v>
      </c>
      <c r="S277" s="208"/>
      <c r="T277" s="210">
        <f>SUM(T278:T304)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79</v>
      </c>
      <c r="AT277" s="212" t="s">
        <v>71</v>
      </c>
      <c r="AU277" s="212" t="s">
        <v>79</v>
      </c>
      <c r="AY277" s="211" t="s">
        <v>234</v>
      </c>
      <c r="BK277" s="213">
        <f>SUM(BK278:BK304)</f>
        <v>0</v>
      </c>
    </row>
    <row r="278" s="2" customFormat="1" ht="21.75" customHeight="1">
      <c r="A278" s="40"/>
      <c r="B278" s="41"/>
      <c r="C278" s="216" t="s">
        <v>712</v>
      </c>
      <c r="D278" s="216" t="s">
        <v>236</v>
      </c>
      <c r="E278" s="217" t="s">
        <v>1047</v>
      </c>
      <c r="F278" s="218" t="s">
        <v>1048</v>
      </c>
      <c r="G278" s="219" t="s">
        <v>248</v>
      </c>
      <c r="H278" s="220">
        <v>144</v>
      </c>
      <c r="I278" s="221"/>
      <c r="J278" s="222">
        <f>ROUND(I278*H278,2)</f>
        <v>0</v>
      </c>
      <c r="K278" s="218" t="s">
        <v>19</v>
      </c>
      <c r="L278" s="46"/>
      <c r="M278" s="223" t="s">
        <v>19</v>
      </c>
      <c r="N278" s="224" t="s">
        <v>43</v>
      </c>
      <c r="O278" s="86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7" t="s">
        <v>93</v>
      </c>
      <c r="AT278" s="227" t="s">
        <v>236</v>
      </c>
      <c r="AU278" s="227" t="s">
        <v>81</v>
      </c>
      <c r="AY278" s="19" t="s">
        <v>234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19" t="s">
        <v>79</v>
      </c>
      <c r="BK278" s="228">
        <f>ROUND(I278*H278,2)</f>
        <v>0</v>
      </c>
      <c r="BL278" s="19" t="s">
        <v>93</v>
      </c>
      <c r="BM278" s="227" t="s">
        <v>1049</v>
      </c>
    </row>
    <row r="279" s="2" customFormat="1">
      <c r="A279" s="40"/>
      <c r="B279" s="41"/>
      <c r="C279" s="42"/>
      <c r="D279" s="229" t="s">
        <v>243</v>
      </c>
      <c r="E279" s="42"/>
      <c r="F279" s="230" t="s">
        <v>1050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243</v>
      </c>
      <c r="AU279" s="19" t="s">
        <v>81</v>
      </c>
    </row>
    <row r="280" s="13" customFormat="1">
      <c r="A280" s="13"/>
      <c r="B280" s="236"/>
      <c r="C280" s="237"/>
      <c r="D280" s="229" t="s">
        <v>252</v>
      </c>
      <c r="E280" s="238" t="s">
        <v>19</v>
      </c>
      <c r="F280" s="239" t="s">
        <v>1725</v>
      </c>
      <c r="G280" s="237"/>
      <c r="H280" s="238" t="s">
        <v>19</v>
      </c>
      <c r="I280" s="240"/>
      <c r="J280" s="237"/>
      <c r="K280" s="237"/>
      <c r="L280" s="241"/>
      <c r="M280" s="242"/>
      <c r="N280" s="243"/>
      <c r="O280" s="243"/>
      <c r="P280" s="243"/>
      <c r="Q280" s="243"/>
      <c r="R280" s="243"/>
      <c r="S280" s="243"/>
      <c r="T280" s="24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5" t="s">
        <v>252</v>
      </c>
      <c r="AU280" s="245" t="s">
        <v>81</v>
      </c>
      <c r="AV280" s="13" t="s">
        <v>79</v>
      </c>
      <c r="AW280" s="13" t="s">
        <v>33</v>
      </c>
      <c r="AX280" s="13" t="s">
        <v>72</v>
      </c>
      <c r="AY280" s="245" t="s">
        <v>234</v>
      </c>
    </row>
    <row r="281" s="14" customFormat="1">
      <c r="A281" s="14"/>
      <c r="B281" s="246"/>
      <c r="C281" s="247"/>
      <c r="D281" s="229" t="s">
        <v>252</v>
      </c>
      <c r="E281" s="248" t="s">
        <v>19</v>
      </c>
      <c r="F281" s="249" t="s">
        <v>1726</v>
      </c>
      <c r="G281" s="247"/>
      <c r="H281" s="250">
        <v>144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252</v>
      </c>
      <c r="AU281" s="256" t="s">
        <v>81</v>
      </c>
      <c r="AV281" s="14" t="s">
        <v>81</v>
      </c>
      <c r="AW281" s="14" t="s">
        <v>33</v>
      </c>
      <c r="AX281" s="14" t="s">
        <v>79</v>
      </c>
      <c r="AY281" s="256" t="s">
        <v>234</v>
      </c>
    </row>
    <row r="282" s="2" customFormat="1" ht="16.5" customHeight="1">
      <c r="A282" s="40"/>
      <c r="B282" s="41"/>
      <c r="C282" s="216" t="s">
        <v>718</v>
      </c>
      <c r="D282" s="216" t="s">
        <v>236</v>
      </c>
      <c r="E282" s="217" t="s">
        <v>1053</v>
      </c>
      <c r="F282" s="218" t="s">
        <v>1054</v>
      </c>
      <c r="G282" s="219" t="s">
        <v>248</v>
      </c>
      <c r="H282" s="220">
        <v>720</v>
      </c>
      <c r="I282" s="221"/>
      <c r="J282" s="222">
        <f>ROUND(I282*H282,2)</f>
        <v>0</v>
      </c>
      <c r="K282" s="218" t="s">
        <v>721</v>
      </c>
      <c r="L282" s="46"/>
      <c r="M282" s="223" t="s">
        <v>19</v>
      </c>
      <c r="N282" s="224" t="s">
        <v>43</v>
      </c>
      <c r="O282" s="86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7" t="s">
        <v>93</v>
      </c>
      <c r="AT282" s="227" t="s">
        <v>236</v>
      </c>
      <c r="AU282" s="227" t="s">
        <v>81</v>
      </c>
      <c r="AY282" s="19" t="s">
        <v>234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19" t="s">
        <v>79</v>
      </c>
      <c r="BK282" s="228">
        <f>ROUND(I282*H282,2)</f>
        <v>0</v>
      </c>
      <c r="BL282" s="19" t="s">
        <v>93</v>
      </c>
      <c r="BM282" s="227" t="s">
        <v>1055</v>
      </c>
    </row>
    <row r="283" s="2" customFormat="1">
      <c r="A283" s="40"/>
      <c r="B283" s="41"/>
      <c r="C283" s="42"/>
      <c r="D283" s="229" t="s">
        <v>243</v>
      </c>
      <c r="E283" s="42"/>
      <c r="F283" s="230" t="s">
        <v>1056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243</v>
      </c>
      <c r="AU283" s="19" t="s">
        <v>81</v>
      </c>
    </row>
    <row r="284" s="2" customFormat="1">
      <c r="A284" s="40"/>
      <c r="B284" s="41"/>
      <c r="C284" s="42"/>
      <c r="D284" s="234" t="s">
        <v>244</v>
      </c>
      <c r="E284" s="42"/>
      <c r="F284" s="235" t="s">
        <v>1057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244</v>
      </c>
      <c r="AU284" s="19" t="s">
        <v>81</v>
      </c>
    </row>
    <row r="285" s="13" customFormat="1">
      <c r="A285" s="13"/>
      <c r="B285" s="236"/>
      <c r="C285" s="237"/>
      <c r="D285" s="229" t="s">
        <v>252</v>
      </c>
      <c r="E285" s="238" t="s">
        <v>19</v>
      </c>
      <c r="F285" s="239" t="s">
        <v>1058</v>
      </c>
      <c r="G285" s="237"/>
      <c r="H285" s="238" t="s">
        <v>19</v>
      </c>
      <c r="I285" s="240"/>
      <c r="J285" s="237"/>
      <c r="K285" s="237"/>
      <c r="L285" s="241"/>
      <c r="M285" s="242"/>
      <c r="N285" s="243"/>
      <c r="O285" s="243"/>
      <c r="P285" s="243"/>
      <c r="Q285" s="243"/>
      <c r="R285" s="243"/>
      <c r="S285" s="243"/>
      <c r="T285" s="24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5" t="s">
        <v>252</v>
      </c>
      <c r="AU285" s="245" t="s">
        <v>81</v>
      </c>
      <c r="AV285" s="13" t="s">
        <v>79</v>
      </c>
      <c r="AW285" s="13" t="s">
        <v>33</v>
      </c>
      <c r="AX285" s="13" t="s">
        <v>72</v>
      </c>
      <c r="AY285" s="245" t="s">
        <v>234</v>
      </c>
    </row>
    <row r="286" s="14" customFormat="1">
      <c r="A286" s="14"/>
      <c r="B286" s="246"/>
      <c r="C286" s="247"/>
      <c r="D286" s="229" t="s">
        <v>252</v>
      </c>
      <c r="E286" s="248" t="s">
        <v>19</v>
      </c>
      <c r="F286" s="249" t="s">
        <v>1727</v>
      </c>
      <c r="G286" s="247"/>
      <c r="H286" s="250">
        <v>720</v>
      </c>
      <c r="I286" s="251"/>
      <c r="J286" s="247"/>
      <c r="K286" s="247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252</v>
      </c>
      <c r="AU286" s="256" t="s">
        <v>81</v>
      </c>
      <c r="AV286" s="14" t="s">
        <v>81</v>
      </c>
      <c r="AW286" s="14" t="s">
        <v>33</v>
      </c>
      <c r="AX286" s="14" t="s">
        <v>79</v>
      </c>
      <c r="AY286" s="256" t="s">
        <v>234</v>
      </c>
    </row>
    <row r="287" s="2" customFormat="1" ht="16.5" customHeight="1">
      <c r="A287" s="40"/>
      <c r="B287" s="41"/>
      <c r="C287" s="216" t="s">
        <v>725</v>
      </c>
      <c r="D287" s="216" t="s">
        <v>236</v>
      </c>
      <c r="E287" s="217" t="s">
        <v>726</v>
      </c>
      <c r="F287" s="218" t="s">
        <v>542</v>
      </c>
      <c r="G287" s="219" t="s">
        <v>248</v>
      </c>
      <c r="H287" s="220">
        <v>216</v>
      </c>
      <c r="I287" s="221"/>
      <c r="J287" s="222">
        <f>ROUND(I287*H287,2)</f>
        <v>0</v>
      </c>
      <c r="K287" s="218" t="s">
        <v>721</v>
      </c>
      <c r="L287" s="46"/>
      <c r="M287" s="223" t="s">
        <v>19</v>
      </c>
      <c r="N287" s="224" t="s">
        <v>43</v>
      </c>
      <c r="O287" s="86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7" t="s">
        <v>93</v>
      </c>
      <c r="AT287" s="227" t="s">
        <v>236</v>
      </c>
      <c r="AU287" s="227" t="s">
        <v>81</v>
      </c>
      <c r="AY287" s="19" t="s">
        <v>234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19" t="s">
        <v>79</v>
      </c>
      <c r="BK287" s="228">
        <f>ROUND(I287*H287,2)</f>
        <v>0</v>
      </c>
      <c r="BL287" s="19" t="s">
        <v>93</v>
      </c>
      <c r="BM287" s="227" t="s">
        <v>1060</v>
      </c>
    </row>
    <row r="288" s="2" customFormat="1">
      <c r="A288" s="40"/>
      <c r="B288" s="41"/>
      <c r="C288" s="42"/>
      <c r="D288" s="229" t="s">
        <v>243</v>
      </c>
      <c r="E288" s="42"/>
      <c r="F288" s="230" t="s">
        <v>544</v>
      </c>
      <c r="G288" s="42"/>
      <c r="H288" s="42"/>
      <c r="I288" s="231"/>
      <c r="J288" s="42"/>
      <c r="K288" s="42"/>
      <c r="L288" s="46"/>
      <c r="M288" s="232"/>
      <c r="N288" s="23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243</v>
      </c>
      <c r="AU288" s="19" t="s">
        <v>81</v>
      </c>
    </row>
    <row r="289" s="2" customFormat="1">
      <c r="A289" s="40"/>
      <c r="B289" s="41"/>
      <c r="C289" s="42"/>
      <c r="D289" s="234" t="s">
        <v>244</v>
      </c>
      <c r="E289" s="42"/>
      <c r="F289" s="235" t="s">
        <v>728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244</v>
      </c>
      <c r="AU289" s="19" t="s">
        <v>81</v>
      </c>
    </row>
    <row r="290" s="13" customFormat="1">
      <c r="A290" s="13"/>
      <c r="B290" s="236"/>
      <c r="C290" s="237"/>
      <c r="D290" s="229" t="s">
        <v>252</v>
      </c>
      <c r="E290" s="238" t="s">
        <v>19</v>
      </c>
      <c r="F290" s="239" t="s">
        <v>1728</v>
      </c>
      <c r="G290" s="237"/>
      <c r="H290" s="238" t="s">
        <v>19</v>
      </c>
      <c r="I290" s="240"/>
      <c r="J290" s="237"/>
      <c r="K290" s="237"/>
      <c r="L290" s="241"/>
      <c r="M290" s="242"/>
      <c r="N290" s="243"/>
      <c r="O290" s="243"/>
      <c r="P290" s="243"/>
      <c r="Q290" s="243"/>
      <c r="R290" s="243"/>
      <c r="S290" s="243"/>
      <c r="T290" s="24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5" t="s">
        <v>252</v>
      </c>
      <c r="AU290" s="245" t="s">
        <v>81</v>
      </c>
      <c r="AV290" s="13" t="s">
        <v>79</v>
      </c>
      <c r="AW290" s="13" t="s">
        <v>33</v>
      </c>
      <c r="AX290" s="13" t="s">
        <v>72</v>
      </c>
      <c r="AY290" s="245" t="s">
        <v>234</v>
      </c>
    </row>
    <row r="291" s="14" customFormat="1">
      <c r="A291" s="14"/>
      <c r="B291" s="246"/>
      <c r="C291" s="247"/>
      <c r="D291" s="229" t="s">
        <v>252</v>
      </c>
      <c r="E291" s="248" t="s">
        <v>19</v>
      </c>
      <c r="F291" s="249" t="s">
        <v>1729</v>
      </c>
      <c r="G291" s="247"/>
      <c r="H291" s="250">
        <v>216</v>
      </c>
      <c r="I291" s="251"/>
      <c r="J291" s="247"/>
      <c r="K291" s="247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252</v>
      </c>
      <c r="AU291" s="256" t="s">
        <v>81</v>
      </c>
      <c r="AV291" s="14" t="s">
        <v>81</v>
      </c>
      <c r="AW291" s="14" t="s">
        <v>33</v>
      </c>
      <c r="AX291" s="14" t="s">
        <v>79</v>
      </c>
      <c r="AY291" s="256" t="s">
        <v>234</v>
      </c>
    </row>
    <row r="292" s="2" customFormat="1" ht="16.5" customHeight="1">
      <c r="A292" s="40"/>
      <c r="B292" s="41"/>
      <c r="C292" s="268" t="s">
        <v>731</v>
      </c>
      <c r="D292" s="268" t="s">
        <v>295</v>
      </c>
      <c r="E292" s="269" t="s">
        <v>548</v>
      </c>
      <c r="F292" s="270" t="s">
        <v>549</v>
      </c>
      <c r="G292" s="271" t="s">
        <v>274</v>
      </c>
      <c r="H292" s="272">
        <v>36</v>
      </c>
      <c r="I292" s="273"/>
      <c r="J292" s="274">
        <f>ROUND(I292*H292,2)</f>
        <v>0</v>
      </c>
      <c r="K292" s="270" t="s">
        <v>240</v>
      </c>
      <c r="L292" s="275"/>
      <c r="M292" s="276" t="s">
        <v>19</v>
      </c>
      <c r="N292" s="277" t="s">
        <v>43</v>
      </c>
      <c r="O292" s="86"/>
      <c r="P292" s="225">
        <f>O292*H292</f>
        <v>0</v>
      </c>
      <c r="Q292" s="225">
        <v>0.20000000000000001</v>
      </c>
      <c r="R292" s="225">
        <f>Q292*H292</f>
        <v>7.2000000000000002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294</v>
      </c>
      <c r="AT292" s="227" t="s">
        <v>295</v>
      </c>
      <c r="AU292" s="227" t="s">
        <v>81</v>
      </c>
      <c r="AY292" s="19" t="s">
        <v>234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93</v>
      </c>
      <c r="BM292" s="227" t="s">
        <v>1063</v>
      </c>
    </row>
    <row r="293" s="2" customFormat="1">
      <c r="A293" s="40"/>
      <c r="B293" s="41"/>
      <c r="C293" s="42"/>
      <c r="D293" s="229" t="s">
        <v>243</v>
      </c>
      <c r="E293" s="42"/>
      <c r="F293" s="230" t="s">
        <v>549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243</v>
      </c>
      <c r="AU293" s="19" t="s">
        <v>81</v>
      </c>
    </row>
    <row r="294" s="13" customFormat="1">
      <c r="A294" s="13"/>
      <c r="B294" s="236"/>
      <c r="C294" s="237"/>
      <c r="D294" s="229" t="s">
        <v>252</v>
      </c>
      <c r="E294" s="238" t="s">
        <v>19</v>
      </c>
      <c r="F294" s="239" t="s">
        <v>1730</v>
      </c>
      <c r="G294" s="237"/>
      <c r="H294" s="238" t="s">
        <v>19</v>
      </c>
      <c r="I294" s="240"/>
      <c r="J294" s="237"/>
      <c r="K294" s="237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252</v>
      </c>
      <c r="AU294" s="245" t="s">
        <v>81</v>
      </c>
      <c r="AV294" s="13" t="s">
        <v>79</v>
      </c>
      <c r="AW294" s="13" t="s">
        <v>33</v>
      </c>
      <c r="AX294" s="13" t="s">
        <v>72</v>
      </c>
      <c r="AY294" s="245" t="s">
        <v>234</v>
      </c>
    </row>
    <row r="295" s="14" customFormat="1">
      <c r="A295" s="14"/>
      <c r="B295" s="246"/>
      <c r="C295" s="247"/>
      <c r="D295" s="229" t="s">
        <v>252</v>
      </c>
      <c r="E295" s="248" t="s">
        <v>19</v>
      </c>
      <c r="F295" s="249" t="s">
        <v>1731</v>
      </c>
      <c r="G295" s="247"/>
      <c r="H295" s="250">
        <v>36</v>
      </c>
      <c r="I295" s="251"/>
      <c r="J295" s="247"/>
      <c r="K295" s="247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252</v>
      </c>
      <c r="AU295" s="256" t="s">
        <v>81</v>
      </c>
      <c r="AV295" s="14" t="s">
        <v>81</v>
      </c>
      <c r="AW295" s="14" t="s">
        <v>33</v>
      </c>
      <c r="AX295" s="14" t="s">
        <v>79</v>
      </c>
      <c r="AY295" s="256" t="s">
        <v>234</v>
      </c>
    </row>
    <row r="296" s="2" customFormat="1" ht="16.5" customHeight="1">
      <c r="A296" s="40"/>
      <c r="B296" s="41"/>
      <c r="C296" s="216" t="s">
        <v>735</v>
      </c>
      <c r="D296" s="216" t="s">
        <v>236</v>
      </c>
      <c r="E296" s="217" t="s">
        <v>663</v>
      </c>
      <c r="F296" s="218" t="s">
        <v>664</v>
      </c>
      <c r="G296" s="219" t="s">
        <v>274</v>
      </c>
      <c r="H296" s="220">
        <v>54</v>
      </c>
      <c r="I296" s="221"/>
      <c r="J296" s="222">
        <f>ROUND(I296*H296,2)</f>
        <v>0</v>
      </c>
      <c r="K296" s="218" t="s">
        <v>240</v>
      </c>
      <c r="L296" s="46"/>
      <c r="M296" s="223" t="s">
        <v>19</v>
      </c>
      <c r="N296" s="224" t="s">
        <v>43</v>
      </c>
      <c r="O296" s="86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7" t="s">
        <v>93</v>
      </c>
      <c r="AT296" s="227" t="s">
        <v>236</v>
      </c>
      <c r="AU296" s="227" t="s">
        <v>81</v>
      </c>
      <c r="AY296" s="19" t="s">
        <v>234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19" t="s">
        <v>79</v>
      </c>
      <c r="BK296" s="228">
        <f>ROUND(I296*H296,2)</f>
        <v>0</v>
      </c>
      <c r="BL296" s="19" t="s">
        <v>93</v>
      </c>
      <c r="BM296" s="227" t="s">
        <v>1732</v>
      </c>
    </row>
    <row r="297" s="2" customFormat="1">
      <c r="A297" s="40"/>
      <c r="B297" s="41"/>
      <c r="C297" s="42"/>
      <c r="D297" s="229" t="s">
        <v>243</v>
      </c>
      <c r="E297" s="42"/>
      <c r="F297" s="230" t="s">
        <v>666</v>
      </c>
      <c r="G297" s="42"/>
      <c r="H297" s="42"/>
      <c r="I297" s="231"/>
      <c r="J297" s="42"/>
      <c r="K297" s="42"/>
      <c r="L297" s="46"/>
      <c r="M297" s="232"/>
      <c r="N297" s="23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243</v>
      </c>
      <c r="AU297" s="19" t="s">
        <v>81</v>
      </c>
    </row>
    <row r="298" s="2" customFormat="1">
      <c r="A298" s="40"/>
      <c r="B298" s="41"/>
      <c r="C298" s="42"/>
      <c r="D298" s="234" t="s">
        <v>244</v>
      </c>
      <c r="E298" s="42"/>
      <c r="F298" s="235" t="s">
        <v>667</v>
      </c>
      <c r="G298" s="42"/>
      <c r="H298" s="42"/>
      <c r="I298" s="231"/>
      <c r="J298" s="42"/>
      <c r="K298" s="42"/>
      <c r="L298" s="46"/>
      <c r="M298" s="232"/>
      <c r="N298" s="233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244</v>
      </c>
      <c r="AU298" s="19" t="s">
        <v>81</v>
      </c>
    </row>
    <row r="299" s="13" customFormat="1">
      <c r="A299" s="13"/>
      <c r="B299" s="236"/>
      <c r="C299" s="237"/>
      <c r="D299" s="229" t="s">
        <v>252</v>
      </c>
      <c r="E299" s="238" t="s">
        <v>19</v>
      </c>
      <c r="F299" s="239" t="s">
        <v>1733</v>
      </c>
      <c r="G299" s="237"/>
      <c r="H299" s="238" t="s">
        <v>19</v>
      </c>
      <c r="I299" s="240"/>
      <c r="J299" s="237"/>
      <c r="K299" s="237"/>
      <c r="L299" s="241"/>
      <c r="M299" s="242"/>
      <c r="N299" s="243"/>
      <c r="O299" s="243"/>
      <c r="P299" s="243"/>
      <c r="Q299" s="243"/>
      <c r="R299" s="243"/>
      <c r="S299" s="243"/>
      <c r="T299" s="24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5" t="s">
        <v>252</v>
      </c>
      <c r="AU299" s="245" t="s">
        <v>81</v>
      </c>
      <c r="AV299" s="13" t="s">
        <v>79</v>
      </c>
      <c r="AW299" s="13" t="s">
        <v>33</v>
      </c>
      <c r="AX299" s="13" t="s">
        <v>72</v>
      </c>
      <c r="AY299" s="245" t="s">
        <v>234</v>
      </c>
    </row>
    <row r="300" s="14" customFormat="1">
      <c r="A300" s="14"/>
      <c r="B300" s="246"/>
      <c r="C300" s="247"/>
      <c r="D300" s="229" t="s">
        <v>252</v>
      </c>
      <c r="E300" s="248" t="s">
        <v>19</v>
      </c>
      <c r="F300" s="249" t="s">
        <v>1734</v>
      </c>
      <c r="G300" s="247"/>
      <c r="H300" s="250">
        <v>54</v>
      </c>
      <c r="I300" s="251"/>
      <c r="J300" s="247"/>
      <c r="K300" s="247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252</v>
      </c>
      <c r="AU300" s="256" t="s">
        <v>81</v>
      </c>
      <c r="AV300" s="14" t="s">
        <v>81</v>
      </c>
      <c r="AW300" s="14" t="s">
        <v>33</v>
      </c>
      <c r="AX300" s="14" t="s">
        <v>79</v>
      </c>
      <c r="AY300" s="256" t="s">
        <v>234</v>
      </c>
    </row>
    <row r="301" s="2" customFormat="1" ht="16.5" customHeight="1">
      <c r="A301" s="40"/>
      <c r="B301" s="41"/>
      <c r="C301" s="268" t="s">
        <v>740</v>
      </c>
      <c r="D301" s="268" t="s">
        <v>295</v>
      </c>
      <c r="E301" s="269" t="s">
        <v>741</v>
      </c>
      <c r="F301" s="270" t="s">
        <v>742</v>
      </c>
      <c r="G301" s="271" t="s">
        <v>743</v>
      </c>
      <c r="H301" s="272">
        <v>2268</v>
      </c>
      <c r="I301" s="273"/>
      <c r="J301" s="274">
        <f>ROUND(I301*H301,2)</f>
        <v>0</v>
      </c>
      <c r="K301" s="270" t="s">
        <v>19</v>
      </c>
      <c r="L301" s="275"/>
      <c r="M301" s="276" t="s">
        <v>19</v>
      </c>
      <c r="N301" s="277" t="s">
        <v>43</v>
      </c>
      <c r="O301" s="86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7" t="s">
        <v>294</v>
      </c>
      <c r="AT301" s="227" t="s">
        <v>295</v>
      </c>
      <c r="AU301" s="227" t="s">
        <v>81</v>
      </c>
      <c r="AY301" s="19" t="s">
        <v>234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19" t="s">
        <v>79</v>
      </c>
      <c r="BK301" s="228">
        <f>ROUND(I301*H301,2)</f>
        <v>0</v>
      </c>
      <c r="BL301" s="19" t="s">
        <v>93</v>
      </c>
      <c r="BM301" s="227" t="s">
        <v>744</v>
      </c>
    </row>
    <row r="302" s="2" customFormat="1">
      <c r="A302" s="40"/>
      <c r="B302" s="41"/>
      <c r="C302" s="42"/>
      <c r="D302" s="229" t="s">
        <v>243</v>
      </c>
      <c r="E302" s="42"/>
      <c r="F302" s="230" t="s">
        <v>742</v>
      </c>
      <c r="G302" s="42"/>
      <c r="H302" s="42"/>
      <c r="I302" s="231"/>
      <c r="J302" s="42"/>
      <c r="K302" s="42"/>
      <c r="L302" s="46"/>
      <c r="M302" s="232"/>
      <c r="N302" s="233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243</v>
      </c>
      <c r="AU302" s="19" t="s">
        <v>81</v>
      </c>
    </row>
    <row r="303" s="13" customFormat="1">
      <c r="A303" s="13"/>
      <c r="B303" s="236"/>
      <c r="C303" s="237"/>
      <c r="D303" s="229" t="s">
        <v>252</v>
      </c>
      <c r="E303" s="238" t="s">
        <v>19</v>
      </c>
      <c r="F303" s="239" t="s">
        <v>745</v>
      </c>
      <c r="G303" s="237"/>
      <c r="H303" s="238" t="s">
        <v>19</v>
      </c>
      <c r="I303" s="240"/>
      <c r="J303" s="237"/>
      <c r="K303" s="237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252</v>
      </c>
      <c r="AU303" s="245" t="s">
        <v>81</v>
      </c>
      <c r="AV303" s="13" t="s">
        <v>79</v>
      </c>
      <c r="AW303" s="13" t="s">
        <v>33</v>
      </c>
      <c r="AX303" s="13" t="s">
        <v>72</v>
      </c>
      <c r="AY303" s="245" t="s">
        <v>234</v>
      </c>
    </row>
    <row r="304" s="14" customFormat="1">
      <c r="A304" s="14"/>
      <c r="B304" s="246"/>
      <c r="C304" s="247"/>
      <c r="D304" s="229" t="s">
        <v>252</v>
      </c>
      <c r="E304" s="248" t="s">
        <v>19</v>
      </c>
      <c r="F304" s="249" t="s">
        <v>1735</v>
      </c>
      <c r="G304" s="247"/>
      <c r="H304" s="250">
        <v>2268</v>
      </c>
      <c r="I304" s="251"/>
      <c r="J304" s="247"/>
      <c r="K304" s="247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252</v>
      </c>
      <c r="AU304" s="256" t="s">
        <v>81</v>
      </c>
      <c r="AV304" s="14" t="s">
        <v>81</v>
      </c>
      <c r="AW304" s="14" t="s">
        <v>33</v>
      </c>
      <c r="AX304" s="14" t="s">
        <v>79</v>
      </c>
      <c r="AY304" s="256" t="s">
        <v>234</v>
      </c>
    </row>
    <row r="305" s="12" customFormat="1" ht="22.8" customHeight="1">
      <c r="A305" s="12"/>
      <c r="B305" s="200"/>
      <c r="C305" s="201"/>
      <c r="D305" s="202" t="s">
        <v>71</v>
      </c>
      <c r="E305" s="214" t="s">
        <v>755</v>
      </c>
      <c r="F305" s="214" t="s">
        <v>756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SUM(P306:P336)</f>
        <v>0</v>
      </c>
      <c r="Q305" s="208"/>
      <c r="R305" s="209">
        <f>SUM(R306:R336)</f>
        <v>2.4000000000000004</v>
      </c>
      <c r="S305" s="208"/>
      <c r="T305" s="210">
        <f>SUM(T306:T336)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79</v>
      </c>
      <c r="AT305" s="212" t="s">
        <v>71</v>
      </c>
      <c r="AU305" s="212" t="s">
        <v>79</v>
      </c>
      <c r="AY305" s="211" t="s">
        <v>234</v>
      </c>
      <c r="BK305" s="213">
        <f>SUM(BK306:BK336)</f>
        <v>0</v>
      </c>
    </row>
    <row r="306" s="2" customFormat="1" ht="21.75" customHeight="1">
      <c r="A306" s="40"/>
      <c r="B306" s="41"/>
      <c r="C306" s="216" t="s">
        <v>747</v>
      </c>
      <c r="D306" s="216" t="s">
        <v>236</v>
      </c>
      <c r="E306" s="217" t="s">
        <v>758</v>
      </c>
      <c r="F306" s="218" t="s">
        <v>759</v>
      </c>
      <c r="G306" s="219" t="s">
        <v>248</v>
      </c>
      <c r="H306" s="220">
        <v>120</v>
      </c>
      <c r="I306" s="221"/>
      <c r="J306" s="222">
        <f>ROUND(I306*H306,2)</f>
        <v>0</v>
      </c>
      <c r="K306" s="218" t="s">
        <v>240</v>
      </c>
      <c r="L306" s="46"/>
      <c r="M306" s="223" t="s">
        <v>19</v>
      </c>
      <c r="N306" s="224" t="s">
        <v>43</v>
      </c>
      <c r="O306" s="86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7" t="s">
        <v>93</v>
      </c>
      <c r="AT306" s="227" t="s">
        <v>236</v>
      </c>
      <c r="AU306" s="227" t="s">
        <v>81</v>
      </c>
      <c r="AY306" s="19" t="s">
        <v>234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19" t="s">
        <v>79</v>
      </c>
      <c r="BK306" s="228">
        <f>ROUND(I306*H306,2)</f>
        <v>0</v>
      </c>
      <c r="BL306" s="19" t="s">
        <v>93</v>
      </c>
      <c r="BM306" s="227" t="s">
        <v>760</v>
      </c>
    </row>
    <row r="307" s="2" customFormat="1">
      <c r="A307" s="40"/>
      <c r="B307" s="41"/>
      <c r="C307" s="42"/>
      <c r="D307" s="229" t="s">
        <v>243</v>
      </c>
      <c r="E307" s="42"/>
      <c r="F307" s="230" t="s">
        <v>761</v>
      </c>
      <c r="G307" s="42"/>
      <c r="H307" s="42"/>
      <c r="I307" s="231"/>
      <c r="J307" s="42"/>
      <c r="K307" s="42"/>
      <c r="L307" s="46"/>
      <c r="M307" s="232"/>
      <c r="N307" s="23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243</v>
      </c>
      <c r="AU307" s="19" t="s">
        <v>81</v>
      </c>
    </row>
    <row r="308" s="2" customFormat="1">
      <c r="A308" s="40"/>
      <c r="B308" s="41"/>
      <c r="C308" s="42"/>
      <c r="D308" s="234" t="s">
        <v>244</v>
      </c>
      <c r="E308" s="42"/>
      <c r="F308" s="235" t="s">
        <v>762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244</v>
      </c>
      <c r="AU308" s="19" t="s">
        <v>81</v>
      </c>
    </row>
    <row r="309" s="13" customFormat="1">
      <c r="A309" s="13"/>
      <c r="B309" s="236"/>
      <c r="C309" s="237"/>
      <c r="D309" s="229" t="s">
        <v>252</v>
      </c>
      <c r="E309" s="238" t="s">
        <v>19</v>
      </c>
      <c r="F309" s="239" t="s">
        <v>1736</v>
      </c>
      <c r="G309" s="237"/>
      <c r="H309" s="238" t="s">
        <v>19</v>
      </c>
      <c r="I309" s="240"/>
      <c r="J309" s="237"/>
      <c r="K309" s="237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252</v>
      </c>
      <c r="AU309" s="245" t="s">
        <v>81</v>
      </c>
      <c r="AV309" s="13" t="s">
        <v>79</v>
      </c>
      <c r="AW309" s="13" t="s">
        <v>33</v>
      </c>
      <c r="AX309" s="13" t="s">
        <v>72</v>
      </c>
      <c r="AY309" s="245" t="s">
        <v>234</v>
      </c>
    </row>
    <row r="310" s="14" customFormat="1">
      <c r="A310" s="14"/>
      <c r="B310" s="246"/>
      <c r="C310" s="247"/>
      <c r="D310" s="229" t="s">
        <v>252</v>
      </c>
      <c r="E310" s="248" t="s">
        <v>19</v>
      </c>
      <c r="F310" s="249" t="s">
        <v>1737</v>
      </c>
      <c r="G310" s="247"/>
      <c r="H310" s="250">
        <v>120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252</v>
      </c>
      <c r="AU310" s="256" t="s">
        <v>81</v>
      </c>
      <c r="AV310" s="14" t="s">
        <v>81</v>
      </c>
      <c r="AW310" s="14" t="s">
        <v>33</v>
      </c>
      <c r="AX310" s="14" t="s">
        <v>79</v>
      </c>
      <c r="AY310" s="256" t="s">
        <v>234</v>
      </c>
    </row>
    <row r="311" s="2" customFormat="1" ht="16.5" customHeight="1">
      <c r="A311" s="40"/>
      <c r="B311" s="41"/>
      <c r="C311" s="216" t="s">
        <v>757</v>
      </c>
      <c r="D311" s="216" t="s">
        <v>236</v>
      </c>
      <c r="E311" s="217" t="s">
        <v>772</v>
      </c>
      <c r="F311" s="218" t="s">
        <v>773</v>
      </c>
      <c r="G311" s="219" t="s">
        <v>248</v>
      </c>
      <c r="H311" s="220">
        <v>120</v>
      </c>
      <c r="I311" s="221"/>
      <c r="J311" s="222">
        <f>ROUND(I311*H311,2)</f>
        <v>0</v>
      </c>
      <c r="K311" s="218" t="s">
        <v>240</v>
      </c>
      <c r="L311" s="46"/>
      <c r="M311" s="223" t="s">
        <v>19</v>
      </c>
      <c r="N311" s="224" t="s">
        <v>43</v>
      </c>
      <c r="O311" s="86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7" t="s">
        <v>93</v>
      </c>
      <c r="AT311" s="227" t="s">
        <v>236</v>
      </c>
      <c r="AU311" s="227" t="s">
        <v>81</v>
      </c>
      <c r="AY311" s="19" t="s">
        <v>234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19" t="s">
        <v>79</v>
      </c>
      <c r="BK311" s="228">
        <f>ROUND(I311*H311,2)</f>
        <v>0</v>
      </c>
      <c r="BL311" s="19" t="s">
        <v>93</v>
      </c>
      <c r="BM311" s="227" t="s">
        <v>774</v>
      </c>
    </row>
    <row r="312" s="2" customFormat="1">
      <c r="A312" s="40"/>
      <c r="B312" s="41"/>
      <c r="C312" s="42"/>
      <c r="D312" s="229" t="s">
        <v>243</v>
      </c>
      <c r="E312" s="42"/>
      <c r="F312" s="230" t="s">
        <v>775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243</v>
      </c>
      <c r="AU312" s="19" t="s">
        <v>81</v>
      </c>
    </row>
    <row r="313" s="2" customFormat="1">
      <c r="A313" s="40"/>
      <c r="B313" s="41"/>
      <c r="C313" s="42"/>
      <c r="D313" s="234" t="s">
        <v>244</v>
      </c>
      <c r="E313" s="42"/>
      <c r="F313" s="235" t="s">
        <v>776</v>
      </c>
      <c r="G313" s="42"/>
      <c r="H313" s="42"/>
      <c r="I313" s="231"/>
      <c r="J313" s="42"/>
      <c r="K313" s="42"/>
      <c r="L313" s="46"/>
      <c r="M313" s="232"/>
      <c r="N313" s="233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244</v>
      </c>
      <c r="AU313" s="19" t="s">
        <v>81</v>
      </c>
    </row>
    <row r="314" s="14" customFormat="1">
      <c r="A314" s="14"/>
      <c r="B314" s="246"/>
      <c r="C314" s="247"/>
      <c r="D314" s="229" t="s">
        <v>252</v>
      </c>
      <c r="E314" s="248" t="s">
        <v>19</v>
      </c>
      <c r="F314" s="249" t="s">
        <v>1737</v>
      </c>
      <c r="G314" s="247"/>
      <c r="H314" s="250">
        <v>120</v>
      </c>
      <c r="I314" s="251"/>
      <c r="J314" s="247"/>
      <c r="K314" s="247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252</v>
      </c>
      <c r="AU314" s="256" t="s">
        <v>81</v>
      </c>
      <c r="AV314" s="14" t="s">
        <v>81</v>
      </c>
      <c r="AW314" s="14" t="s">
        <v>33</v>
      </c>
      <c r="AX314" s="14" t="s">
        <v>79</v>
      </c>
      <c r="AY314" s="256" t="s">
        <v>234</v>
      </c>
    </row>
    <row r="315" s="2" customFormat="1" ht="16.5" customHeight="1">
      <c r="A315" s="40"/>
      <c r="B315" s="41"/>
      <c r="C315" s="216" t="s">
        <v>765</v>
      </c>
      <c r="D315" s="216" t="s">
        <v>236</v>
      </c>
      <c r="E315" s="217" t="s">
        <v>778</v>
      </c>
      <c r="F315" s="218" t="s">
        <v>779</v>
      </c>
      <c r="G315" s="219" t="s">
        <v>248</v>
      </c>
      <c r="H315" s="220">
        <v>336</v>
      </c>
      <c r="I315" s="221"/>
      <c r="J315" s="222">
        <f>ROUND(I315*H315,2)</f>
        <v>0</v>
      </c>
      <c r="K315" s="218" t="s">
        <v>240</v>
      </c>
      <c r="L315" s="46"/>
      <c r="M315" s="223" t="s">
        <v>19</v>
      </c>
      <c r="N315" s="224" t="s">
        <v>43</v>
      </c>
      <c r="O315" s="86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7" t="s">
        <v>93</v>
      </c>
      <c r="AT315" s="227" t="s">
        <v>236</v>
      </c>
      <c r="AU315" s="227" t="s">
        <v>81</v>
      </c>
      <c r="AY315" s="19" t="s">
        <v>234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19" t="s">
        <v>79</v>
      </c>
      <c r="BK315" s="228">
        <f>ROUND(I315*H315,2)</f>
        <v>0</v>
      </c>
      <c r="BL315" s="19" t="s">
        <v>93</v>
      </c>
      <c r="BM315" s="227" t="s">
        <v>780</v>
      </c>
    </row>
    <row r="316" s="2" customFormat="1">
      <c r="A316" s="40"/>
      <c r="B316" s="41"/>
      <c r="C316" s="42"/>
      <c r="D316" s="229" t="s">
        <v>243</v>
      </c>
      <c r="E316" s="42"/>
      <c r="F316" s="230" t="s">
        <v>781</v>
      </c>
      <c r="G316" s="42"/>
      <c r="H316" s="42"/>
      <c r="I316" s="231"/>
      <c r="J316" s="42"/>
      <c r="K316" s="42"/>
      <c r="L316" s="46"/>
      <c r="M316" s="232"/>
      <c r="N316" s="23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243</v>
      </c>
      <c r="AU316" s="19" t="s">
        <v>81</v>
      </c>
    </row>
    <row r="317" s="2" customFormat="1">
      <c r="A317" s="40"/>
      <c r="B317" s="41"/>
      <c r="C317" s="42"/>
      <c r="D317" s="234" t="s">
        <v>244</v>
      </c>
      <c r="E317" s="42"/>
      <c r="F317" s="235" t="s">
        <v>782</v>
      </c>
      <c r="G317" s="42"/>
      <c r="H317" s="42"/>
      <c r="I317" s="231"/>
      <c r="J317" s="42"/>
      <c r="K317" s="42"/>
      <c r="L317" s="46"/>
      <c r="M317" s="232"/>
      <c r="N317" s="23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244</v>
      </c>
      <c r="AU317" s="19" t="s">
        <v>81</v>
      </c>
    </row>
    <row r="318" s="13" customFormat="1">
      <c r="A318" s="13"/>
      <c r="B318" s="236"/>
      <c r="C318" s="237"/>
      <c r="D318" s="229" t="s">
        <v>252</v>
      </c>
      <c r="E318" s="238" t="s">
        <v>19</v>
      </c>
      <c r="F318" s="239" t="s">
        <v>1480</v>
      </c>
      <c r="G318" s="237"/>
      <c r="H318" s="238" t="s">
        <v>19</v>
      </c>
      <c r="I318" s="240"/>
      <c r="J318" s="237"/>
      <c r="K318" s="237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252</v>
      </c>
      <c r="AU318" s="245" t="s">
        <v>81</v>
      </c>
      <c r="AV318" s="13" t="s">
        <v>79</v>
      </c>
      <c r="AW318" s="13" t="s">
        <v>33</v>
      </c>
      <c r="AX318" s="13" t="s">
        <v>72</v>
      </c>
      <c r="AY318" s="245" t="s">
        <v>234</v>
      </c>
    </row>
    <row r="319" s="14" customFormat="1">
      <c r="A319" s="14"/>
      <c r="B319" s="246"/>
      <c r="C319" s="247"/>
      <c r="D319" s="229" t="s">
        <v>252</v>
      </c>
      <c r="E319" s="248" t="s">
        <v>19</v>
      </c>
      <c r="F319" s="249" t="s">
        <v>1738</v>
      </c>
      <c r="G319" s="247"/>
      <c r="H319" s="250">
        <v>336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252</v>
      </c>
      <c r="AU319" s="256" t="s">
        <v>81</v>
      </c>
      <c r="AV319" s="14" t="s">
        <v>81</v>
      </c>
      <c r="AW319" s="14" t="s">
        <v>33</v>
      </c>
      <c r="AX319" s="14" t="s">
        <v>79</v>
      </c>
      <c r="AY319" s="256" t="s">
        <v>234</v>
      </c>
    </row>
    <row r="320" s="2" customFormat="1" ht="16.5" customHeight="1">
      <c r="A320" s="40"/>
      <c r="B320" s="41"/>
      <c r="C320" s="216" t="s">
        <v>767</v>
      </c>
      <c r="D320" s="216" t="s">
        <v>236</v>
      </c>
      <c r="E320" s="217" t="s">
        <v>726</v>
      </c>
      <c r="F320" s="218" t="s">
        <v>542</v>
      </c>
      <c r="G320" s="219" t="s">
        <v>248</v>
      </c>
      <c r="H320" s="220">
        <v>120</v>
      </c>
      <c r="I320" s="221"/>
      <c r="J320" s="222">
        <f>ROUND(I320*H320,2)</f>
        <v>0</v>
      </c>
      <c r="K320" s="218" t="s">
        <v>721</v>
      </c>
      <c r="L320" s="46"/>
      <c r="M320" s="223" t="s">
        <v>19</v>
      </c>
      <c r="N320" s="224" t="s">
        <v>43</v>
      </c>
      <c r="O320" s="86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7" t="s">
        <v>93</v>
      </c>
      <c r="AT320" s="227" t="s">
        <v>236</v>
      </c>
      <c r="AU320" s="227" t="s">
        <v>81</v>
      </c>
      <c r="AY320" s="19" t="s">
        <v>234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19" t="s">
        <v>79</v>
      </c>
      <c r="BK320" s="228">
        <f>ROUND(I320*H320,2)</f>
        <v>0</v>
      </c>
      <c r="BL320" s="19" t="s">
        <v>93</v>
      </c>
      <c r="BM320" s="227" t="s">
        <v>766</v>
      </c>
    </row>
    <row r="321" s="2" customFormat="1">
      <c r="A321" s="40"/>
      <c r="B321" s="41"/>
      <c r="C321" s="42"/>
      <c r="D321" s="229" t="s">
        <v>243</v>
      </c>
      <c r="E321" s="42"/>
      <c r="F321" s="230" t="s">
        <v>544</v>
      </c>
      <c r="G321" s="42"/>
      <c r="H321" s="42"/>
      <c r="I321" s="231"/>
      <c r="J321" s="42"/>
      <c r="K321" s="42"/>
      <c r="L321" s="46"/>
      <c r="M321" s="232"/>
      <c r="N321" s="23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243</v>
      </c>
      <c r="AU321" s="19" t="s">
        <v>81</v>
      </c>
    </row>
    <row r="322" s="2" customFormat="1">
      <c r="A322" s="40"/>
      <c r="B322" s="41"/>
      <c r="C322" s="42"/>
      <c r="D322" s="234" t="s">
        <v>244</v>
      </c>
      <c r="E322" s="42"/>
      <c r="F322" s="235" t="s">
        <v>728</v>
      </c>
      <c r="G322" s="42"/>
      <c r="H322" s="42"/>
      <c r="I322" s="231"/>
      <c r="J322" s="42"/>
      <c r="K322" s="42"/>
      <c r="L322" s="46"/>
      <c r="M322" s="232"/>
      <c r="N322" s="233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244</v>
      </c>
      <c r="AU322" s="19" t="s">
        <v>81</v>
      </c>
    </row>
    <row r="323" s="14" customFormat="1">
      <c r="A323" s="14"/>
      <c r="B323" s="246"/>
      <c r="C323" s="247"/>
      <c r="D323" s="229" t="s">
        <v>252</v>
      </c>
      <c r="E323" s="248" t="s">
        <v>19</v>
      </c>
      <c r="F323" s="249" t="s">
        <v>1737</v>
      </c>
      <c r="G323" s="247"/>
      <c r="H323" s="250">
        <v>120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252</v>
      </c>
      <c r="AU323" s="256" t="s">
        <v>81</v>
      </c>
      <c r="AV323" s="14" t="s">
        <v>81</v>
      </c>
      <c r="AW323" s="14" t="s">
        <v>33</v>
      </c>
      <c r="AX323" s="14" t="s">
        <v>79</v>
      </c>
      <c r="AY323" s="256" t="s">
        <v>234</v>
      </c>
    </row>
    <row r="324" s="2" customFormat="1" ht="16.5" customHeight="1">
      <c r="A324" s="40"/>
      <c r="B324" s="41"/>
      <c r="C324" s="268" t="s">
        <v>771</v>
      </c>
      <c r="D324" s="268" t="s">
        <v>295</v>
      </c>
      <c r="E324" s="269" t="s">
        <v>548</v>
      </c>
      <c r="F324" s="270" t="s">
        <v>549</v>
      </c>
      <c r="G324" s="271" t="s">
        <v>274</v>
      </c>
      <c r="H324" s="272">
        <v>12</v>
      </c>
      <c r="I324" s="273"/>
      <c r="J324" s="274">
        <f>ROUND(I324*H324,2)</f>
        <v>0</v>
      </c>
      <c r="K324" s="270" t="s">
        <v>240</v>
      </c>
      <c r="L324" s="275"/>
      <c r="M324" s="276" t="s">
        <v>19</v>
      </c>
      <c r="N324" s="277" t="s">
        <v>43</v>
      </c>
      <c r="O324" s="86"/>
      <c r="P324" s="225">
        <f>O324*H324</f>
        <v>0</v>
      </c>
      <c r="Q324" s="225">
        <v>0.20000000000000001</v>
      </c>
      <c r="R324" s="225">
        <f>Q324*H324</f>
        <v>2.4000000000000004</v>
      </c>
      <c r="S324" s="225">
        <v>0</v>
      </c>
      <c r="T324" s="226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7" t="s">
        <v>294</v>
      </c>
      <c r="AT324" s="227" t="s">
        <v>295</v>
      </c>
      <c r="AU324" s="227" t="s">
        <v>81</v>
      </c>
      <c r="AY324" s="19" t="s">
        <v>234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19" t="s">
        <v>79</v>
      </c>
      <c r="BK324" s="228">
        <f>ROUND(I324*H324,2)</f>
        <v>0</v>
      </c>
      <c r="BL324" s="19" t="s">
        <v>93</v>
      </c>
      <c r="BM324" s="227" t="s">
        <v>1739</v>
      </c>
    </row>
    <row r="325" s="2" customFormat="1">
      <c r="A325" s="40"/>
      <c r="B325" s="41"/>
      <c r="C325" s="42"/>
      <c r="D325" s="229" t="s">
        <v>243</v>
      </c>
      <c r="E325" s="42"/>
      <c r="F325" s="230" t="s">
        <v>549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243</v>
      </c>
      <c r="AU325" s="19" t="s">
        <v>81</v>
      </c>
    </row>
    <row r="326" s="13" customFormat="1">
      <c r="A326" s="13"/>
      <c r="B326" s="236"/>
      <c r="C326" s="237"/>
      <c r="D326" s="229" t="s">
        <v>252</v>
      </c>
      <c r="E326" s="238" t="s">
        <v>19</v>
      </c>
      <c r="F326" s="239" t="s">
        <v>1740</v>
      </c>
      <c r="G326" s="237"/>
      <c r="H326" s="238" t="s">
        <v>19</v>
      </c>
      <c r="I326" s="240"/>
      <c r="J326" s="237"/>
      <c r="K326" s="237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252</v>
      </c>
      <c r="AU326" s="245" t="s">
        <v>81</v>
      </c>
      <c r="AV326" s="13" t="s">
        <v>79</v>
      </c>
      <c r="AW326" s="13" t="s">
        <v>33</v>
      </c>
      <c r="AX326" s="13" t="s">
        <v>72</v>
      </c>
      <c r="AY326" s="245" t="s">
        <v>234</v>
      </c>
    </row>
    <row r="327" s="14" customFormat="1">
      <c r="A327" s="14"/>
      <c r="B327" s="246"/>
      <c r="C327" s="247"/>
      <c r="D327" s="229" t="s">
        <v>252</v>
      </c>
      <c r="E327" s="248" t="s">
        <v>19</v>
      </c>
      <c r="F327" s="249" t="s">
        <v>1741</v>
      </c>
      <c r="G327" s="247"/>
      <c r="H327" s="250">
        <v>12</v>
      </c>
      <c r="I327" s="251"/>
      <c r="J327" s="247"/>
      <c r="K327" s="247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252</v>
      </c>
      <c r="AU327" s="256" t="s">
        <v>81</v>
      </c>
      <c r="AV327" s="14" t="s">
        <v>81</v>
      </c>
      <c r="AW327" s="14" t="s">
        <v>33</v>
      </c>
      <c r="AX327" s="14" t="s">
        <v>79</v>
      </c>
      <c r="AY327" s="256" t="s">
        <v>234</v>
      </c>
    </row>
    <row r="328" s="2" customFormat="1" ht="16.5" customHeight="1">
      <c r="A328" s="40"/>
      <c r="B328" s="41"/>
      <c r="C328" s="216" t="s">
        <v>777</v>
      </c>
      <c r="D328" s="216" t="s">
        <v>236</v>
      </c>
      <c r="E328" s="217" t="s">
        <v>663</v>
      </c>
      <c r="F328" s="218" t="s">
        <v>664</v>
      </c>
      <c r="G328" s="219" t="s">
        <v>274</v>
      </c>
      <c r="H328" s="220">
        <v>24</v>
      </c>
      <c r="I328" s="221"/>
      <c r="J328" s="222">
        <f>ROUND(I328*H328,2)</f>
        <v>0</v>
      </c>
      <c r="K328" s="218" t="s">
        <v>240</v>
      </c>
      <c r="L328" s="46"/>
      <c r="M328" s="223" t="s">
        <v>19</v>
      </c>
      <c r="N328" s="224" t="s">
        <v>43</v>
      </c>
      <c r="O328" s="86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7" t="s">
        <v>93</v>
      </c>
      <c r="AT328" s="227" t="s">
        <v>236</v>
      </c>
      <c r="AU328" s="227" t="s">
        <v>81</v>
      </c>
      <c r="AY328" s="19" t="s">
        <v>234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19" t="s">
        <v>79</v>
      </c>
      <c r="BK328" s="228">
        <f>ROUND(I328*H328,2)</f>
        <v>0</v>
      </c>
      <c r="BL328" s="19" t="s">
        <v>93</v>
      </c>
      <c r="BM328" s="227" t="s">
        <v>1742</v>
      </c>
    </row>
    <row r="329" s="2" customFormat="1">
      <c r="A329" s="40"/>
      <c r="B329" s="41"/>
      <c r="C329" s="42"/>
      <c r="D329" s="229" t="s">
        <v>243</v>
      </c>
      <c r="E329" s="42"/>
      <c r="F329" s="230" t="s">
        <v>666</v>
      </c>
      <c r="G329" s="42"/>
      <c r="H329" s="42"/>
      <c r="I329" s="231"/>
      <c r="J329" s="42"/>
      <c r="K329" s="42"/>
      <c r="L329" s="46"/>
      <c r="M329" s="232"/>
      <c r="N329" s="233"/>
      <c r="O329" s="86"/>
      <c r="P329" s="86"/>
      <c r="Q329" s="86"/>
      <c r="R329" s="86"/>
      <c r="S329" s="86"/>
      <c r="T329" s="87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243</v>
      </c>
      <c r="AU329" s="19" t="s">
        <v>81</v>
      </c>
    </row>
    <row r="330" s="2" customFormat="1">
      <c r="A330" s="40"/>
      <c r="B330" s="41"/>
      <c r="C330" s="42"/>
      <c r="D330" s="234" t="s">
        <v>244</v>
      </c>
      <c r="E330" s="42"/>
      <c r="F330" s="235" t="s">
        <v>667</v>
      </c>
      <c r="G330" s="42"/>
      <c r="H330" s="42"/>
      <c r="I330" s="231"/>
      <c r="J330" s="42"/>
      <c r="K330" s="42"/>
      <c r="L330" s="46"/>
      <c r="M330" s="232"/>
      <c r="N330" s="233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244</v>
      </c>
      <c r="AU330" s="19" t="s">
        <v>81</v>
      </c>
    </row>
    <row r="331" s="13" customFormat="1">
      <c r="A331" s="13"/>
      <c r="B331" s="236"/>
      <c r="C331" s="237"/>
      <c r="D331" s="229" t="s">
        <v>252</v>
      </c>
      <c r="E331" s="238" t="s">
        <v>19</v>
      </c>
      <c r="F331" s="239" t="s">
        <v>1743</v>
      </c>
      <c r="G331" s="237"/>
      <c r="H331" s="238" t="s">
        <v>19</v>
      </c>
      <c r="I331" s="240"/>
      <c r="J331" s="237"/>
      <c r="K331" s="237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252</v>
      </c>
      <c r="AU331" s="245" t="s">
        <v>81</v>
      </c>
      <c r="AV331" s="13" t="s">
        <v>79</v>
      </c>
      <c r="AW331" s="13" t="s">
        <v>33</v>
      </c>
      <c r="AX331" s="13" t="s">
        <v>72</v>
      </c>
      <c r="AY331" s="245" t="s">
        <v>234</v>
      </c>
    </row>
    <row r="332" s="14" customFormat="1">
      <c r="A332" s="14"/>
      <c r="B332" s="246"/>
      <c r="C332" s="247"/>
      <c r="D332" s="229" t="s">
        <v>252</v>
      </c>
      <c r="E332" s="248" t="s">
        <v>19</v>
      </c>
      <c r="F332" s="249" t="s">
        <v>1744</v>
      </c>
      <c r="G332" s="247"/>
      <c r="H332" s="250">
        <v>24</v>
      </c>
      <c r="I332" s="251"/>
      <c r="J332" s="247"/>
      <c r="K332" s="247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252</v>
      </c>
      <c r="AU332" s="256" t="s">
        <v>81</v>
      </c>
      <c r="AV332" s="14" t="s">
        <v>81</v>
      </c>
      <c r="AW332" s="14" t="s">
        <v>33</v>
      </c>
      <c r="AX332" s="14" t="s">
        <v>79</v>
      </c>
      <c r="AY332" s="256" t="s">
        <v>234</v>
      </c>
    </row>
    <row r="333" s="2" customFormat="1" ht="16.5" customHeight="1">
      <c r="A333" s="40"/>
      <c r="B333" s="41"/>
      <c r="C333" s="268" t="s">
        <v>785</v>
      </c>
      <c r="D333" s="268" t="s">
        <v>295</v>
      </c>
      <c r="E333" s="269" t="s">
        <v>741</v>
      </c>
      <c r="F333" s="270" t="s">
        <v>742</v>
      </c>
      <c r="G333" s="271" t="s">
        <v>743</v>
      </c>
      <c r="H333" s="272">
        <v>1399</v>
      </c>
      <c r="I333" s="273"/>
      <c r="J333" s="274">
        <f>ROUND(I333*H333,2)</f>
        <v>0</v>
      </c>
      <c r="K333" s="270" t="s">
        <v>19</v>
      </c>
      <c r="L333" s="275"/>
      <c r="M333" s="276" t="s">
        <v>19</v>
      </c>
      <c r="N333" s="277" t="s">
        <v>43</v>
      </c>
      <c r="O333" s="86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7" t="s">
        <v>294</v>
      </c>
      <c r="AT333" s="227" t="s">
        <v>295</v>
      </c>
      <c r="AU333" s="227" t="s">
        <v>81</v>
      </c>
      <c r="AY333" s="19" t="s">
        <v>234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19" t="s">
        <v>79</v>
      </c>
      <c r="BK333" s="228">
        <f>ROUND(I333*H333,2)</f>
        <v>0</v>
      </c>
      <c r="BL333" s="19" t="s">
        <v>93</v>
      </c>
      <c r="BM333" s="227" t="s">
        <v>790</v>
      </c>
    </row>
    <row r="334" s="2" customFormat="1">
      <c r="A334" s="40"/>
      <c r="B334" s="41"/>
      <c r="C334" s="42"/>
      <c r="D334" s="229" t="s">
        <v>243</v>
      </c>
      <c r="E334" s="42"/>
      <c r="F334" s="230" t="s">
        <v>742</v>
      </c>
      <c r="G334" s="42"/>
      <c r="H334" s="42"/>
      <c r="I334" s="231"/>
      <c r="J334" s="42"/>
      <c r="K334" s="42"/>
      <c r="L334" s="46"/>
      <c r="M334" s="232"/>
      <c r="N334" s="23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243</v>
      </c>
      <c r="AU334" s="19" t="s">
        <v>81</v>
      </c>
    </row>
    <row r="335" s="13" customFormat="1">
      <c r="A335" s="13"/>
      <c r="B335" s="236"/>
      <c r="C335" s="237"/>
      <c r="D335" s="229" t="s">
        <v>252</v>
      </c>
      <c r="E335" s="238" t="s">
        <v>19</v>
      </c>
      <c r="F335" s="239" t="s">
        <v>745</v>
      </c>
      <c r="G335" s="237"/>
      <c r="H335" s="238" t="s">
        <v>19</v>
      </c>
      <c r="I335" s="240"/>
      <c r="J335" s="237"/>
      <c r="K335" s="237"/>
      <c r="L335" s="241"/>
      <c r="M335" s="242"/>
      <c r="N335" s="243"/>
      <c r="O335" s="243"/>
      <c r="P335" s="243"/>
      <c r="Q335" s="243"/>
      <c r="R335" s="243"/>
      <c r="S335" s="243"/>
      <c r="T335" s="24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5" t="s">
        <v>252</v>
      </c>
      <c r="AU335" s="245" t="s">
        <v>81</v>
      </c>
      <c r="AV335" s="13" t="s">
        <v>79</v>
      </c>
      <c r="AW335" s="13" t="s">
        <v>33</v>
      </c>
      <c r="AX335" s="13" t="s">
        <v>72</v>
      </c>
      <c r="AY335" s="245" t="s">
        <v>234</v>
      </c>
    </row>
    <row r="336" s="14" customFormat="1">
      <c r="A336" s="14"/>
      <c r="B336" s="246"/>
      <c r="C336" s="247"/>
      <c r="D336" s="229" t="s">
        <v>252</v>
      </c>
      <c r="E336" s="248" t="s">
        <v>19</v>
      </c>
      <c r="F336" s="249" t="s">
        <v>1745</v>
      </c>
      <c r="G336" s="247"/>
      <c r="H336" s="250">
        <v>1399</v>
      </c>
      <c r="I336" s="251"/>
      <c r="J336" s="247"/>
      <c r="K336" s="247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252</v>
      </c>
      <c r="AU336" s="256" t="s">
        <v>81</v>
      </c>
      <c r="AV336" s="14" t="s">
        <v>81</v>
      </c>
      <c r="AW336" s="14" t="s">
        <v>33</v>
      </c>
      <c r="AX336" s="14" t="s">
        <v>79</v>
      </c>
      <c r="AY336" s="256" t="s">
        <v>234</v>
      </c>
    </row>
    <row r="337" s="12" customFormat="1" ht="25.92" customHeight="1">
      <c r="A337" s="12"/>
      <c r="B337" s="200"/>
      <c r="C337" s="201"/>
      <c r="D337" s="202" t="s">
        <v>71</v>
      </c>
      <c r="E337" s="203" t="s">
        <v>232</v>
      </c>
      <c r="F337" s="203" t="s">
        <v>233</v>
      </c>
      <c r="G337" s="201"/>
      <c r="H337" s="201"/>
      <c r="I337" s="204"/>
      <c r="J337" s="205">
        <f>BK337</f>
        <v>0</v>
      </c>
      <c r="K337" s="201"/>
      <c r="L337" s="206"/>
      <c r="M337" s="207"/>
      <c r="N337" s="208"/>
      <c r="O337" s="208"/>
      <c r="P337" s="209">
        <f>P338</f>
        <v>0</v>
      </c>
      <c r="Q337" s="208"/>
      <c r="R337" s="209">
        <f>R338</f>
        <v>0.0050000000000000001</v>
      </c>
      <c r="S337" s="208"/>
      <c r="T337" s="210">
        <f>T338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79</v>
      </c>
      <c r="AT337" s="212" t="s">
        <v>71</v>
      </c>
      <c r="AU337" s="212" t="s">
        <v>72</v>
      </c>
      <c r="AY337" s="211" t="s">
        <v>234</v>
      </c>
      <c r="BK337" s="213">
        <f>BK338</f>
        <v>0</v>
      </c>
    </row>
    <row r="338" s="12" customFormat="1" ht="22.8" customHeight="1">
      <c r="A338" s="12"/>
      <c r="B338" s="200"/>
      <c r="C338" s="201"/>
      <c r="D338" s="202" t="s">
        <v>71</v>
      </c>
      <c r="E338" s="214" t="s">
        <v>645</v>
      </c>
      <c r="F338" s="214" t="s">
        <v>646</v>
      </c>
      <c r="G338" s="201"/>
      <c r="H338" s="201"/>
      <c r="I338" s="204"/>
      <c r="J338" s="215">
        <f>BK338</f>
        <v>0</v>
      </c>
      <c r="K338" s="201"/>
      <c r="L338" s="206"/>
      <c r="M338" s="207"/>
      <c r="N338" s="208"/>
      <c r="O338" s="208"/>
      <c r="P338" s="209">
        <f>SUM(P339:P351)</f>
        <v>0</v>
      </c>
      <c r="Q338" s="208"/>
      <c r="R338" s="209">
        <f>SUM(R339:R351)</f>
        <v>0.0050000000000000001</v>
      </c>
      <c r="S338" s="208"/>
      <c r="T338" s="210">
        <f>SUM(T339:T351)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11" t="s">
        <v>79</v>
      </c>
      <c r="AT338" s="212" t="s">
        <v>71</v>
      </c>
      <c r="AU338" s="212" t="s">
        <v>79</v>
      </c>
      <c r="AY338" s="211" t="s">
        <v>234</v>
      </c>
      <c r="BK338" s="213">
        <f>SUM(BK339:BK351)</f>
        <v>0</v>
      </c>
    </row>
    <row r="339" s="2" customFormat="1" ht="16.5" customHeight="1">
      <c r="A339" s="40"/>
      <c r="B339" s="41"/>
      <c r="C339" s="216" t="s">
        <v>789</v>
      </c>
      <c r="D339" s="216" t="s">
        <v>236</v>
      </c>
      <c r="E339" s="217" t="s">
        <v>648</v>
      </c>
      <c r="F339" s="218" t="s">
        <v>649</v>
      </c>
      <c r="G339" s="219" t="s">
        <v>248</v>
      </c>
      <c r="H339" s="220">
        <v>250</v>
      </c>
      <c r="I339" s="221"/>
      <c r="J339" s="222">
        <f>ROUND(I339*H339,2)</f>
        <v>0</v>
      </c>
      <c r="K339" s="218" t="s">
        <v>240</v>
      </c>
      <c r="L339" s="46"/>
      <c r="M339" s="223" t="s">
        <v>19</v>
      </c>
      <c r="N339" s="224" t="s">
        <v>43</v>
      </c>
      <c r="O339" s="86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7" t="s">
        <v>93</v>
      </c>
      <c r="AT339" s="227" t="s">
        <v>236</v>
      </c>
      <c r="AU339" s="227" t="s">
        <v>81</v>
      </c>
      <c r="AY339" s="19" t="s">
        <v>234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19" t="s">
        <v>79</v>
      </c>
      <c r="BK339" s="228">
        <f>ROUND(I339*H339,2)</f>
        <v>0</v>
      </c>
      <c r="BL339" s="19" t="s">
        <v>93</v>
      </c>
      <c r="BM339" s="227" t="s">
        <v>1746</v>
      </c>
    </row>
    <row r="340" s="2" customFormat="1">
      <c r="A340" s="40"/>
      <c r="B340" s="41"/>
      <c r="C340" s="42"/>
      <c r="D340" s="229" t="s">
        <v>243</v>
      </c>
      <c r="E340" s="42"/>
      <c r="F340" s="230" t="s">
        <v>651</v>
      </c>
      <c r="G340" s="42"/>
      <c r="H340" s="42"/>
      <c r="I340" s="231"/>
      <c r="J340" s="42"/>
      <c r="K340" s="42"/>
      <c r="L340" s="46"/>
      <c r="M340" s="232"/>
      <c r="N340" s="233"/>
      <c r="O340" s="86"/>
      <c r="P340" s="86"/>
      <c r="Q340" s="86"/>
      <c r="R340" s="86"/>
      <c r="S340" s="86"/>
      <c r="T340" s="87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243</v>
      </c>
      <c r="AU340" s="19" t="s">
        <v>81</v>
      </c>
    </row>
    <row r="341" s="2" customFormat="1">
      <c r="A341" s="40"/>
      <c r="B341" s="41"/>
      <c r="C341" s="42"/>
      <c r="D341" s="234" t="s">
        <v>244</v>
      </c>
      <c r="E341" s="42"/>
      <c r="F341" s="235" t="s">
        <v>652</v>
      </c>
      <c r="G341" s="42"/>
      <c r="H341" s="42"/>
      <c r="I341" s="231"/>
      <c r="J341" s="42"/>
      <c r="K341" s="42"/>
      <c r="L341" s="46"/>
      <c r="M341" s="232"/>
      <c r="N341" s="23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244</v>
      </c>
      <c r="AU341" s="19" t="s">
        <v>81</v>
      </c>
    </row>
    <row r="342" s="13" customFormat="1">
      <c r="A342" s="13"/>
      <c r="B342" s="236"/>
      <c r="C342" s="237"/>
      <c r="D342" s="229" t="s">
        <v>252</v>
      </c>
      <c r="E342" s="238" t="s">
        <v>19</v>
      </c>
      <c r="F342" s="239" t="s">
        <v>655</v>
      </c>
      <c r="G342" s="237"/>
      <c r="H342" s="238" t="s">
        <v>19</v>
      </c>
      <c r="I342" s="240"/>
      <c r="J342" s="237"/>
      <c r="K342" s="237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252</v>
      </c>
      <c r="AU342" s="245" t="s">
        <v>81</v>
      </c>
      <c r="AV342" s="13" t="s">
        <v>79</v>
      </c>
      <c r="AW342" s="13" t="s">
        <v>33</v>
      </c>
      <c r="AX342" s="13" t="s">
        <v>72</v>
      </c>
      <c r="AY342" s="245" t="s">
        <v>234</v>
      </c>
    </row>
    <row r="343" s="14" customFormat="1">
      <c r="A343" s="14"/>
      <c r="B343" s="246"/>
      <c r="C343" s="247"/>
      <c r="D343" s="229" t="s">
        <v>252</v>
      </c>
      <c r="E343" s="248" t="s">
        <v>19</v>
      </c>
      <c r="F343" s="249" t="s">
        <v>1747</v>
      </c>
      <c r="G343" s="247"/>
      <c r="H343" s="250">
        <v>250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252</v>
      </c>
      <c r="AU343" s="256" t="s">
        <v>81</v>
      </c>
      <c r="AV343" s="14" t="s">
        <v>81</v>
      </c>
      <c r="AW343" s="14" t="s">
        <v>33</v>
      </c>
      <c r="AX343" s="14" t="s">
        <v>79</v>
      </c>
      <c r="AY343" s="256" t="s">
        <v>234</v>
      </c>
    </row>
    <row r="344" s="2" customFormat="1" ht="16.5" customHeight="1">
      <c r="A344" s="40"/>
      <c r="B344" s="41"/>
      <c r="C344" s="268" t="s">
        <v>793</v>
      </c>
      <c r="D344" s="268" t="s">
        <v>295</v>
      </c>
      <c r="E344" s="269" t="s">
        <v>658</v>
      </c>
      <c r="F344" s="270" t="s">
        <v>659</v>
      </c>
      <c r="G344" s="271" t="s">
        <v>511</v>
      </c>
      <c r="H344" s="272">
        <v>5</v>
      </c>
      <c r="I344" s="273"/>
      <c r="J344" s="274">
        <f>ROUND(I344*H344,2)</f>
        <v>0</v>
      </c>
      <c r="K344" s="270" t="s">
        <v>240</v>
      </c>
      <c r="L344" s="275"/>
      <c r="M344" s="276" t="s">
        <v>19</v>
      </c>
      <c r="N344" s="277" t="s">
        <v>43</v>
      </c>
      <c r="O344" s="86"/>
      <c r="P344" s="225">
        <f>O344*H344</f>
        <v>0</v>
      </c>
      <c r="Q344" s="225">
        <v>0.001</v>
      </c>
      <c r="R344" s="225">
        <f>Q344*H344</f>
        <v>0.0050000000000000001</v>
      </c>
      <c r="S344" s="225">
        <v>0</v>
      </c>
      <c r="T344" s="226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7" t="s">
        <v>294</v>
      </c>
      <c r="AT344" s="227" t="s">
        <v>295</v>
      </c>
      <c r="AU344" s="227" t="s">
        <v>81</v>
      </c>
      <c r="AY344" s="19" t="s">
        <v>234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19" t="s">
        <v>79</v>
      </c>
      <c r="BK344" s="228">
        <f>ROUND(I344*H344,2)</f>
        <v>0</v>
      </c>
      <c r="BL344" s="19" t="s">
        <v>93</v>
      </c>
      <c r="BM344" s="227" t="s">
        <v>1748</v>
      </c>
    </row>
    <row r="345" s="2" customFormat="1">
      <c r="A345" s="40"/>
      <c r="B345" s="41"/>
      <c r="C345" s="42"/>
      <c r="D345" s="229" t="s">
        <v>243</v>
      </c>
      <c r="E345" s="42"/>
      <c r="F345" s="230" t="s">
        <v>659</v>
      </c>
      <c r="G345" s="42"/>
      <c r="H345" s="42"/>
      <c r="I345" s="231"/>
      <c r="J345" s="42"/>
      <c r="K345" s="42"/>
      <c r="L345" s="46"/>
      <c r="M345" s="232"/>
      <c r="N345" s="233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243</v>
      </c>
      <c r="AU345" s="19" t="s">
        <v>81</v>
      </c>
    </row>
    <row r="346" s="14" customFormat="1">
      <c r="A346" s="14"/>
      <c r="B346" s="246"/>
      <c r="C346" s="247"/>
      <c r="D346" s="229" t="s">
        <v>252</v>
      </c>
      <c r="E346" s="247"/>
      <c r="F346" s="249" t="s">
        <v>1749</v>
      </c>
      <c r="G346" s="247"/>
      <c r="H346" s="250">
        <v>5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252</v>
      </c>
      <c r="AU346" s="256" t="s">
        <v>81</v>
      </c>
      <c r="AV346" s="14" t="s">
        <v>81</v>
      </c>
      <c r="AW346" s="14" t="s">
        <v>4</v>
      </c>
      <c r="AX346" s="14" t="s">
        <v>79</v>
      </c>
      <c r="AY346" s="256" t="s">
        <v>234</v>
      </c>
    </row>
    <row r="347" s="2" customFormat="1" ht="16.5" customHeight="1">
      <c r="A347" s="40"/>
      <c r="B347" s="41"/>
      <c r="C347" s="216" t="s">
        <v>241</v>
      </c>
      <c r="D347" s="216" t="s">
        <v>236</v>
      </c>
      <c r="E347" s="217" t="s">
        <v>663</v>
      </c>
      <c r="F347" s="218" t="s">
        <v>664</v>
      </c>
      <c r="G347" s="219" t="s">
        <v>274</v>
      </c>
      <c r="H347" s="220">
        <v>2.5</v>
      </c>
      <c r="I347" s="221"/>
      <c r="J347" s="222">
        <f>ROUND(I347*H347,2)</f>
        <v>0</v>
      </c>
      <c r="K347" s="218" t="s">
        <v>240</v>
      </c>
      <c r="L347" s="46"/>
      <c r="M347" s="223" t="s">
        <v>19</v>
      </c>
      <c r="N347" s="224" t="s">
        <v>43</v>
      </c>
      <c r="O347" s="86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7" t="s">
        <v>93</v>
      </c>
      <c r="AT347" s="227" t="s">
        <v>236</v>
      </c>
      <c r="AU347" s="227" t="s">
        <v>81</v>
      </c>
      <c r="AY347" s="19" t="s">
        <v>234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19" t="s">
        <v>79</v>
      </c>
      <c r="BK347" s="228">
        <f>ROUND(I347*H347,2)</f>
        <v>0</v>
      </c>
      <c r="BL347" s="19" t="s">
        <v>93</v>
      </c>
      <c r="BM347" s="227" t="s">
        <v>1750</v>
      </c>
    </row>
    <row r="348" s="2" customFormat="1">
      <c r="A348" s="40"/>
      <c r="B348" s="41"/>
      <c r="C348" s="42"/>
      <c r="D348" s="229" t="s">
        <v>243</v>
      </c>
      <c r="E348" s="42"/>
      <c r="F348" s="230" t="s">
        <v>666</v>
      </c>
      <c r="G348" s="42"/>
      <c r="H348" s="42"/>
      <c r="I348" s="231"/>
      <c r="J348" s="42"/>
      <c r="K348" s="42"/>
      <c r="L348" s="46"/>
      <c r="M348" s="232"/>
      <c r="N348" s="233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243</v>
      </c>
      <c r="AU348" s="19" t="s">
        <v>81</v>
      </c>
    </row>
    <row r="349" s="2" customFormat="1">
      <c r="A349" s="40"/>
      <c r="B349" s="41"/>
      <c r="C349" s="42"/>
      <c r="D349" s="234" t="s">
        <v>244</v>
      </c>
      <c r="E349" s="42"/>
      <c r="F349" s="235" t="s">
        <v>667</v>
      </c>
      <c r="G349" s="42"/>
      <c r="H349" s="42"/>
      <c r="I349" s="231"/>
      <c r="J349" s="42"/>
      <c r="K349" s="42"/>
      <c r="L349" s="46"/>
      <c r="M349" s="232"/>
      <c r="N349" s="233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244</v>
      </c>
      <c r="AU349" s="19" t="s">
        <v>81</v>
      </c>
    </row>
    <row r="350" s="13" customFormat="1">
      <c r="A350" s="13"/>
      <c r="B350" s="236"/>
      <c r="C350" s="237"/>
      <c r="D350" s="229" t="s">
        <v>252</v>
      </c>
      <c r="E350" s="238" t="s">
        <v>19</v>
      </c>
      <c r="F350" s="239" t="s">
        <v>668</v>
      </c>
      <c r="G350" s="237"/>
      <c r="H350" s="238" t="s">
        <v>19</v>
      </c>
      <c r="I350" s="240"/>
      <c r="J350" s="237"/>
      <c r="K350" s="237"/>
      <c r="L350" s="241"/>
      <c r="M350" s="242"/>
      <c r="N350" s="243"/>
      <c r="O350" s="243"/>
      <c r="P350" s="243"/>
      <c r="Q350" s="243"/>
      <c r="R350" s="243"/>
      <c r="S350" s="243"/>
      <c r="T350" s="24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5" t="s">
        <v>252</v>
      </c>
      <c r="AU350" s="245" t="s">
        <v>81</v>
      </c>
      <c r="AV350" s="13" t="s">
        <v>79</v>
      </c>
      <c r="AW350" s="13" t="s">
        <v>33</v>
      </c>
      <c r="AX350" s="13" t="s">
        <v>72</v>
      </c>
      <c r="AY350" s="245" t="s">
        <v>234</v>
      </c>
    </row>
    <row r="351" s="14" customFormat="1">
      <c r="A351" s="14"/>
      <c r="B351" s="246"/>
      <c r="C351" s="247"/>
      <c r="D351" s="229" t="s">
        <v>252</v>
      </c>
      <c r="E351" s="248" t="s">
        <v>19</v>
      </c>
      <c r="F351" s="249" t="s">
        <v>1024</v>
      </c>
      <c r="G351" s="247"/>
      <c r="H351" s="250">
        <v>2.5</v>
      </c>
      <c r="I351" s="251"/>
      <c r="J351" s="247"/>
      <c r="K351" s="247"/>
      <c r="L351" s="252"/>
      <c r="M351" s="282"/>
      <c r="N351" s="283"/>
      <c r="O351" s="283"/>
      <c r="P351" s="283"/>
      <c r="Q351" s="283"/>
      <c r="R351" s="283"/>
      <c r="S351" s="283"/>
      <c r="T351" s="28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252</v>
      </c>
      <c r="AU351" s="256" t="s">
        <v>81</v>
      </c>
      <c r="AV351" s="14" t="s">
        <v>81</v>
      </c>
      <c r="AW351" s="14" t="s">
        <v>33</v>
      </c>
      <c r="AX351" s="14" t="s">
        <v>79</v>
      </c>
      <c r="AY351" s="256" t="s">
        <v>234</v>
      </c>
    </row>
    <row r="352" s="2" customFormat="1" ht="6.96" customHeight="1">
      <c r="A352" s="40"/>
      <c r="B352" s="61"/>
      <c r="C352" s="62"/>
      <c r="D352" s="62"/>
      <c r="E352" s="62"/>
      <c r="F352" s="62"/>
      <c r="G352" s="62"/>
      <c r="H352" s="62"/>
      <c r="I352" s="62"/>
      <c r="J352" s="62"/>
      <c r="K352" s="62"/>
      <c r="L352" s="46"/>
      <c r="M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</sheetData>
  <sheetProtection sheet="1" autoFilter="0" formatColumns="0" formatRows="0" objects="1" scenarios="1" spinCount="100000" saltValue="8c/lNR4PQa9DSaM85UppUI6pbiWEmnBcWPB0LIgfxCqecwhskM8/sEAzrzYtYbeVc+qgubRHdh+i0ydFhWy2qw==" hashValue="EU7L83fUB/cidgBaBR9dAjXOyq9mTSkY5xzEc++x3u7bHFF8lHSBqCP2SFEq8bzEnlQu6SN25K6wUrdm9uAfOw==" algorithmName="SHA-512" password="CA9F"/>
  <autoFilter ref="C104:K3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hyperlinks>
    <hyperlink ref="F110" r:id="rId1" display="https://podminky.urs.cz/item/CS_URS_2024_01/119005153"/>
    <hyperlink ref="F113" r:id="rId2" display="https://podminky.urs.cz/item/CS_URS_2024_01/183111213"/>
    <hyperlink ref="F120" r:id="rId3" display="https://podminky.urs.cz/item/CS_URS_2024_01/184102115"/>
    <hyperlink ref="F123" r:id="rId4" display="https://podminky.urs.cz/item/CS_URS_2024_01/184852321"/>
    <hyperlink ref="F126" r:id="rId5" display="https://podminky.urs.cz/item/CS_URS_2024_01/185802114"/>
    <hyperlink ref="F134" r:id="rId6" display="https://podminky.urs.cz/item/CS_URS_2024_01/184215413"/>
    <hyperlink ref="F137" r:id="rId7" display="https://podminky.urs.cz/item/CS_URS_2024_01/184215133"/>
    <hyperlink ref="F143" r:id="rId8" display="https://podminky.urs.cz/item/CS_URS_2024_01/184501141"/>
    <hyperlink ref="F151" r:id="rId9" display="https://podminky.urs.cz/item/CS_URS_2024_01/184911421"/>
    <hyperlink ref="F166" r:id="rId10" display="https://podminky.urs.cz/item/CS_URS_2024_01/183205111"/>
    <hyperlink ref="F169" r:id="rId11" display="https://podminky.urs.cz/item/CS_URS_2024_01/119005121"/>
    <hyperlink ref="F172" r:id="rId12" display="https://podminky.urs.cz/item/CS_URS_2024_01/183101113"/>
    <hyperlink ref="F175" r:id="rId13" display="https://podminky.urs.cz/item/CS_URS_2024_01/184102111"/>
    <hyperlink ref="F178" r:id="rId14" display="https://podminky.urs.cz/item/CS_URS_2024_01/185802114"/>
    <hyperlink ref="F186" r:id="rId15" display="https://podminky.urs.cz/item/CS_URS_2024_01/184911421"/>
    <hyperlink ref="F196" r:id="rId16" display="https://podminky.urs.cz/item/CS_URS_2024_01/119005131"/>
    <hyperlink ref="F201" r:id="rId17" display="https://podminky.urs.cz/item/CS_URS_2024_01/183205111"/>
    <hyperlink ref="F208" r:id="rId18" display="https://podminky.urs.cz/item/CS_URS_2024_01/183111113"/>
    <hyperlink ref="F213" r:id="rId19" display="https://podminky.urs.cz/item/CS_URS_2024_01/183211322"/>
    <hyperlink ref="F216" r:id="rId20" display="https://podminky.urs.cz/item/CS_URS_2024_01/183111113"/>
    <hyperlink ref="F219" r:id="rId21" display="https://podminky.urs.cz/item/CS_URS_2024_01/183211313"/>
    <hyperlink ref="F222" r:id="rId22" display="https://podminky.urs.cz/item/CS_URS_2024_01/184911421"/>
    <hyperlink ref="F237" r:id="rId23" display="https://podminky.urs.cz/item/CS_URS_2024_01/998231311"/>
    <hyperlink ref="F244" r:id="rId24" display="https://podminky.urs.cz/item/CS_URS_2024_01/184852322"/>
    <hyperlink ref="F247" r:id="rId25" display="https://podminky.urs.cz/item/CS_URS_2024_01/184801121"/>
    <hyperlink ref="F254" r:id="rId26" display="https://podminky.urs.cz/item/CS_URS_2023_02/184503121"/>
    <hyperlink ref="F259" r:id="rId27" display="https://podminky.urs.cz/item/CS_URS_2023_02/184911421.1"/>
    <hyperlink ref="F270" r:id="rId28" display="https://podminky.urs.cz/item/CS_URS_2023_02/185804311"/>
    <hyperlink ref="F284" r:id="rId29" display="https://podminky.urs.cz/item/CS_URS_2023_02/185804514"/>
    <hyperlink ref="F289" r:id="rId30" display="https://podminky.urs.cz/item/CS_URS_2023_02/184911421.1"/>
    <hyperlink ref="F298" r:id="rId31" display="https://podminky.urs.cz/item/CS_URS_2024_01/185804312"/>
    <hyperlink ref="F308" r:id="rId32" display="https://podminky.urs.cz/item/CS_URS_2024_01/184817114"/>
    <hyperlink ref="F313" r:id="rId33" display="https://podminky.urs.cz/item/CS_URS_2024_01/185804252"/>
    <hyperlink ref="F317" r:id="rId34" display="https://podminky.urs.cz/item/CS_URS_2024_01/185804511"/>
    <hyperlink ref="F322" r:id="rId35" display="https://podminky.urs.cz/item/CS_URS_2023_02/184911421.1"/>
    <hyperlink ref="F330" r:id="rId36" display="https://podminky.urs.cz/item/CS_URS_2024_01/185804312"/>
    <hyperlink ref="F341" r:id="rId37" display="https://podminky.urs.cz/item/CS_URS_2024_01/181411131"/>
    <hyperlink ref="F349" r:id="rId38" display="https://podminky.urs.cz/item/CS_URS_2024_01/1858043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9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1751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810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ROUND(J98,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ROUND((SUM(BE98:BE340)),  2)</f>
        <v>0</v>
      </c>
      <c r="G37" s="40"/>
      <c r="H37" s="40"/>
      <c r="I37" s="160">
        <v>0.20999999999999999</v>
      </c>
      <c r="J37" s="159">
        <f>ROUND(((SUM(BE98:BE340))*I37),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ROUND((SUM(BF98:BF340)),  2)</f>
        <v>0</v>
      </c>
      <c r="G38" s="40"/>
      <c r="H38" s="40"/>
      <c r="I38" s="160">
        <v>0.12</v>
      </c>
      <c r="J38" s="159">
        <f>ROUND(((SUM(BF98:BF340))*I38),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ROUND((SUM(BG98:BG340)),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ROUND((SUM(BH98:BH340)),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ROUND((SUM(BI98:BI340)),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SO.05 - Nakládání s dešťovými vodami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Petr Hošek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J100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812</v>
      </c>
      <c r="E70" s="186"/>
      <c r="F70" s="186"/>
      <c r="G70" s="186"/>
      <c r="H70" s="186"/>
      <c r="I70" s="186"/>
      <c r="J70" s="187">
        <f>J194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1079</v>
      </c>
      <c r="E71" s="186"/>
      <c r="F71" s="186"/>
      <c r="G71" s="186"/>
      <c r="H71" s="186"/>
      <c r="I71" s="186"/>
      <c r="J71" s="187">
        <f>J220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813</v>
      </c>
      <c r="E72" s="186"/>
      <c r="F72" s="186"/>
      <c r="G72" s="186"/>
      <c r="H72" s="186"/>
      <c r="I72" s="186"/>
      <c r="J72" s="187">
        <f>J226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814</v>
      </c>
      <c r="E73" s="186"/>
      <c r="F73" s="186"/>
      <c r="G73" s="186"/>
      <c r="H73" s="186"/>
      <c r="I73" s="186"/>
      <c r="J73" s="187">
        <f>J250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218</v>
      </c>
      <c r="E74" s="186"/>
      <c r="F74" s="186"/>
      <c r="G74" s="186"/>
      <c r="H74" s="186"/>
      <c r="I74" s="186"/>
      <c r="J74" s="187">
        <f>J334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219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Envelopa - Revitalizace infrastruktury</v>
      </c>
      <c r="F84" s="34"/>
      <c r="G84" s="34"/>
      <c r="H84" s="34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203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204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205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3" t="s">
        <v>206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207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SO.05 - Nakládání s dešťovými vodami (7)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Olomouc</v>
      </c>
      <c r="G92" s="42"/>
      <c r="H92" s="42"/>
      <c r="I92" s="34" t="s">
        <v>23</v>
      </c>
      <c r="J92" s="74" t="str">
        <f>IF(J16="","",J16)</f>
        <v>15. 7. 2024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25.65" customHeight="1">
      <c r="A94" s="40"/>
      <c r="B94" s="41"/>
      <c r="C94" s="34" t="s">
        <v>25</v>
      </c>
      <c r="D94" s="42"/>
      <c r="E94" s="42"/>
      <c r="F94" s="29" t="str">
        <f>E19</f>
        <v>Univerzita Palackého Olomouc</v>
      </c>
      <c r="G94" s="42"/>
      <c r="H94" s="42"/>
      <c r="I94" s="34" t="s">
        <v>31</v>
      </c>
      <c r="J94" s="38" t="str">
        <f>E25</f>
        <v>Alfaprojekt Olomouc a.s.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 Petr Hošek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9"/>
      <c r="B97" s="190"/>
      <c r="C97" s="191" t="s">
        <v>220</v>
      </c>
      <c r="D97" s="192" t="s">
        <v>57</v>
      </c>
      <c r="E97" s="192" t="s">
        <v>53</v>
      </c>
      <c r="F97" s="192" t="s">
        <v>54</v>
      </c>
      <c r="G97" s="192" t="s">
        <v>221</v>
      </c>
      <c r="H97" s="192" t="s">
        <v>222</v>
      </c>
      <c r="I97" s="192" t="s">
        <v>223</v>
      </c>
      <c r="J97" s="192" t="s">
        <v>213</v>
      </c>
      <c r="K97" s="193" t="s">
        <v>224</v>
      </c>
      <c r="L97" s="194"/>
      <c r="M97" s="94" t="s">
        <v>19</v>
      </c>
      <c r="N97" s="95" t="s">
        <v>42</v>
      </c>
      <c r="O97" s="95" t="s">
        <v>225</v>
      </c>
      <c r="P97" s="95" t="s">
        <v>226</v>
      </c>
      <c r="Q97" s="95" t="s">
        <v>227</v>
      </c>
      <c r="R97" s="95" t="s">
        <v>228</v>
      </c>
      <c r="S97" s="95" t="s">
        <v>229</v>
      </c>
      <c r="T97" s="96" t="s">
        <v>230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0"/>
      <c r="B98" s="41"/>
      <c r="C98" s="101" t="s">
        <v>231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</f>
        <v>0</v>
      </c>
      <c r="Q98" s="98"/>
      <c r="R98" s="197">
        <f>R99</f>
        <v>79.804596060000023</v>
      </c>
      <c r="S98" s="98"/>
      <c r="T98" s="198">
        <f>T99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214</v>
      </c>
      <c r="BK98" s="199">
        <f>BK99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232</v>
      </c>
      <c r="F99" s="203" t="s">
        <v>815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P100+P194+P220+P226+P250+P334</f>
        <v>0</v>
      </c>
      <c r="Q99" s="208"/>
      <c r="R99" s="209">
        <f>R100+R194+R220+R226+R250+R334</f>
        <v>79.804596060000023</v>
      </c>
      <c r="S99" s="208"/>
      <c r="T99" s="210">
        <f>T100+T194+T220+T226+T250+T334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72</v>
      </c>
      <c r="AY99" s="211" t="s">
        <v>234</v>
      </c>
      <c r="BK99" s="213">
        <f>BK100+BK194+BK220+BK226+BK250+BK334</f>
        <v>0</v>
      </c>
    </row>
    <row r="100" s="12" customFormat="1" ht="22.8" customHeight="1">
      <c r="A100" s="12"/>
      <c r="B100" s="200"/>
      <c r="C100" s="201"/>
      <c r="D100" s="202" t="s">
        <v>71</v>
      </c>
      <c r="E100" s="214" t="s">
        <v>79</v>
      </c>
      <c r="F100" s="214" t="s">
        <v>235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SUM(P101:P193)</f>
        <v>0</v>
      </c>
      <c r="Q100" s="208"/>
      <c r="R100" s="209">
        <f>SUM(R101:R193)</f>
        <v>0.13289999999999999</v>
      </c>
      <c r="S100" s="208"/>
      <c r="T100" s="210">
        <f>SUM(T101:T193)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79</v>
      </c>
      <c r="AY100" s="211" t="s">
        <v>234</v>
      </c>
      <c r="BK100" s="213">
        <f>SUM(BK101:BK193)</f>
        <v>0</v>
      </c>
    </row>
    <row r="101" s="2" customFormat="1" ht="16.5" customHeight="1">
      <c r="A101" s="40"/>
      <c r="B101" s="41"/>
      <c r="C101" s="216" t="s">
        <v>79</v>
      </c>
      <c r="D101" s="216" t="s">
        <v>236</v>
      </c>
      <c r="E101" s="217" t="s">
        <v>816</v>
      </c>
      <c r="F101" s="218" t="s">
        <v>817</v>
      </c>
      <c r="G101" s="219" t="s">
        <v>274</v>
      </c>
      <c r="H101" s="220">
        <v>142.65000000000001</v>
      </c>
      <c r="I101" s="221"/>
      <c r="J101" s="222">
        <f>ROUND(I101*H101,2)</f>
        <v>0</v>
      </c>
      <c r="K101" s="218" t="s">
        <v>240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93</v>
      </c>
      <c r="AT101" s="227" t="s">
        <v>236</v>
      </c>
      <c r="AU101" s="227" t="s">
        <v>81</v>
      </c>
      <c r="AY101" s="19" t="s">
        <v>234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93</v>
      </c>
      <c r="BM101" s="227" t="s">
        <v>1752</v>
      </c>
    </row>
    <row r="102" s="2" customFormat="1">
      <c r="A102" s="40"/>
      <c r="B102" s="41"/>
      <c r="C102" s="42"/>
      <c r="D102" s="229" t="s">
        <v>243</v>
      </c>
      <c r="E102" s="42"/>
      <c r="F102" s="230" t="s">
        <v>819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243</v>
      </c>
      <c r="AU102" s="19" t="s">
        <v>81</v>
      </c>
    </row>
    <row r="103" s="2" customFormat="1">
      <c r="A103" s="40"/>
      <c r="B103" s="41"/>
      <c r="C103" s="42"/>
      <c r="D103" s="234" t="s">
        <v>244</v>
      </c>
      <c r="E103" s="42"/>
      <c r="F103" s="235" t="s">
        <v>820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244</v>
      </c>
      <c r="AU103" s="19" t="s">
        <v>81</v>
      </c>
    </row>
    <row r="104" s="13" customFormat="1">
      <c r="A104" s="13"/>
      <c r="B104" s="236"/>
      <c r="C104" s="237"/>
      <c r="D104" s="229" t="s">
        <v>252</v>
      </c>
      <c r="E104" s="238" t="s">
        <v>19</v>
      </c>
      <c r="F104" s="239" t="s">
        <v>821</v>
      </c>
      <c r="G104" s="237"/>
      <c r="H104" s="238" t="s">
        <v>19</v>
      </c>
      <c r="I104" s="240"/>
      <c r="J104" s="237"/>
      <c r="K104" s="237"/>
      <c r="L104" s="241"/>
      <c r="M104" s="242"/>
      <c r="N104" s="243"/>
      <c r="O104" s="243"/>
      <c r="P104" s="243"/>
      <c r="Q104" s="243"/>
      <c r="R104" s="243"/>
      <c r="S104" s="243"/>
      <c r="T104" s="24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5" t="s">
        <v>252</v>
      </c>
      <c r="AU104" s="245" t="s">
        <v>81</v>
      </c>
      <c r="AV104" s="13" t="s">
        <v>79</v>
      </c>
      <c r="AW104" s="13" t="s">
        <v>33</v>
      </c>
      <c r="AX104" s="13" t="s">
        <v>72</v>
      </c>
      <c r="AY104" s="245" t="s">
        <v>234</v>
      </c>
    </row>
    <row r="105" s="13" customFormat="1">
      <c r="A105" s="13"/>
      <c r="B105" s="236"/>
      <c r="C105" s="237"/>
      <c r="D105" s="229" t="s">
        <v>252</v>
      </c>
      <c r="E105" s="238" t="s">
        <v>19</v>
      </c>
      <c r="F105" s="239" t="s">
        <v>1087</v>
      </c>
      <c r="G105" s="237"/>
      <c r="H105" s="238" t="s">
        <v>19</v>
      </c>
      <c r="I105" s="240"/>
      <c r="J105" s="237"/>
      <c r="K105" s="237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252</v>
      </c>
      <c r="AU105" s="245" t="s">
        <v>81</v>
      </c>
      <c r="AV105" s="13" t="s">
        <v>79</v>
      </c>
      <c r="AW105" s="13" t="s">
        <v>33</v>
      </c>
      <c r="AX105" s="13" t="s">
        <v>72</v>
      </c>
      <c r="AY105" s="245" t="s">
        <v>234</v>
      </c>
    </row>
    <row r="106" s="14" customFormat="1">
      <c r="A106" s="14"/>
      <c r="B106" s="246"/>
      <c r="C106" s="247"/>
      <c r="D106" s="229" t="s">
        <v>252</v>
      </c>
      <c r="E106" s="248" t="s">
        <v>19</v>
      </c>
      <c r="F106" s="249" t="s">
        <v>1753</v>
      </c>
      <c r="G106" s="247"/>
      <c r="H106" s="250">
        <v>137.69999999999999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252</v>
      </c>
      <c r="AU106" s="256" t="s">
        <v>81</v>
      </c>
      <c r="AV106" s="14" t="s">
        <v>81</v>
      </c>
      <c r="AW106" s="14" t="s">
        <v>33</v>
      </c>
      <c r="AX106" s="14" t="s">
        <v>72</v>
      </c>
      <c r="AY106" s="256" t="s">
        <v>234</v>
      </c>
    </row>
    <row r="107" s="13" customFormat="1">
      <c r="A107" s="13"/>
      <c r="B107" s="236"/>
      <c r="C107" s="237"/>
      <c r="D107" s="229" t="s">
        <v>252</v>
      </c>
      <c r="E107" s="238" t="s">
        <v>19</v>
      </c>
      <c r="F107" s="239" t="s">
        <v>1754</v>
      </c>
      <c r="G107" s="237"/>
      <c r="H107" s="238" t="s">
        <v>19</v>
      </c>
      <c r="I107" s="240"/>
      <c r="J107" s="237"/>
      <c r="K107" s="237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252</v>
      </c>
      <c r="AU107" s="245" t="s">
        <v>81</v>
      </c>
      <c r="AV107" s="13" t="s">
        <v>79</v>
      </c>
      <c r="AW107" s="13" t="s">
        <v>33</v>
      </c>
      <c r="AX107" s="13" t="s">
        <v>72</v>
      </c>
      <c r="AY107" s="245" t="s">
        <v>234</v>
      </c>
    </row>
    <row r="108" s="14" customFormat="1">
      <c r="A108" s="14"/>
      <c r="B108" s="246"/>
      <c r="C108" s="247"/>
      <c r="D108" s="229" t="s">
        <v>252</v>
      </c>
      <c r="E108" s="248" t="s">
        <v>19</v>
      </c>
      <c r="F108" s="249" t="s">
        <v>1755</v>
      </c>
      <c r="G108" s="247"/>
      <c r="H108" s="250">
        <v>4.9500000000000002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252</v>
      </c>
      <c r="AU108" s="256" t="s">
        <v>81</v>
      </c>
      <c r="AV108" s="14" t="s">
        <v>81</v>
      </c>
      <c r="AW108" s="14" t="s">
        <v>33</v>
      </c>
      <c r="AX108" s="14" t="s">
        <v>72</v>
      </c>
      <c r="AY108" s="256" t="s">
        <v>234</v>
      </c>
    </row>
    <row r="109" s="15" customFormat="1">
      <c r="A109" s="15"/>
      <c r="B109" s="257"/>
      <c r="C109" s="258"/>
      <c r="D109" s="229" t="s">
        <v>252</v>
      </c>
      <c r="E109" s="259" t="s">
        <v>19</v>
      </c>
      <c r="F109" s="260" t="s">
        <v>256</v>
      </c>
      <c r="G109" s="258"/>
      <c r="H109" s="261">
        <v>142.64999999999998</v>
      </c>
      <c r="I109" s="262"/>
      <c r="J109" s="258"/>
      <c r="K109" s="258"/>
      <c r="L109" s="263"/>
      <c r="M109" s="264"/>
      <c r="N109" s="265"/>
      <c r="O109" s="265"/>
      <c r="P109" s="265"/>
      <c r="Q109" s="265"/>
      <c r="R109" s="265"/>
      <c r="S109" s="265"/>
      <c r="T109" s="266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7" t="s">
        <v>252</v>
      </c>
      <c r="AU109" s="267" t="s">
        <v>81</v>
      </c>
      <c r="AV109" s="15" t="s">
        <v>93</v>
      </c>
      <c r="AW109" s="15" t="s">
        <v>33</v>
      </c>
      <c r="AX109" s="15" t="s">
        <v>79</v>
      </c>
      <c r="AY109" s="267" t="s">
        <v>234</v>
      </c>
    </row>
    <row r="110" s="2" customFormat="1" ht="21.75" customHeight="1">
      <c r="A110" s="40"/>
      <c r="B110" s="41"/>
      <c r="C110" s="216" t="s">
        <v>81</v>
      </c>
      <c r="D110" s="216" t="s">
        <v>236</v>
      </c>
      <c r="E110" s="217" t="s">
        <v>826</v>
      </c>
      <c r="F110" s="218" t="s">
        <v>827</v>
      </c>
      <c r="G110" s="219" t="s">
        <v>274</v>
      </c>
      <c r="H110" s="220">
        <v>39.420000000000002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93</v>
      </c>
      <c r="AT110" s="227" t="s">
        <v>236</v>
      </c>
      <c r="AU110" s="227" t="s">
        <v>81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93</v>
      </c>
      <c r="BM110" s="227" t="s">
        <v>1756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829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81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830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831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1090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1757</v>
      </c>
      <c r="G115" s="247"/>
      <c r="H115" s="250">
        <v>17.34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81</v>
      </c>
      <c r="AV115" s="14" t="s">
        <v>81</v>
      </c>
      <c r="AW115" s="14" t="s">
        <v>33</v>
      </c>
      <c r="AX115" s="14" t="s">
        <v>72</v>
      </c>
      <c r="AY115" s="256" t="s">
        <v>234</v>
      </c>
    </row>
    <row r="116" s="13" customFormat="1">
      <c r="A116" s="13"/>
      <c r="B116" s="236"/>
      <c r="C116" s="237"/>
      <c r="D116" s="229" t="s">
        <v>252</v>
      </c>
      <c r="E116" s="238" t="s">
        <v>19</v>
      </c>
      <c r="F116" s="239" t="s">
        <v>832</v>
      </c>
      <c r="G116" s="237"/>
      <c r="H116" s="238" t="s">
        <v>19</v>
      </c>
      <c r="I116" s="240"/>
      <c r="J116" s="237"/>
      <c r="K116" s="237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252</v>
      </c>
      <c r="AU116" s="245" t="s">
        <v>81</v>
      </c>
      <c r="AV116" s="13" t="s">
        <v>79</v>
      </c>
      <c r="AW116" s="13" t="s">
        <v>33</v>
      </c>
      <c r="AX116" s="13" t="s">
        <v>72</v>
      </c>
      <c r="AY116" s="245" t="s">
        <v>234</v>
      </c>
    </row>
    <row r="117" s="14" customFormat="1">
      <c r="A117" s="14"/>
      <c r="B117" s="246"/>
      <c r="C117" s="247"/>
      <c r="D117" s="229" t="s">
        <v>252</v>
      </c>
      <c r="E117" s="248" t="s">
        <v>19</v>
      </c>
      <c r="F117" s="249" t="s">
        <v>1758</v>
      </c>
      <c r="G117" s="247"/>
      <c r="H117" s="250">
        <v>19.199999999999999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252</v>
      </c>
      <c r="AU117" s="256" t="s">
        <v>81</v>
      </c>
      <c r="AV117" s="14" t="s">
        <v>81</v>
      </c>
      <c r="AW117" s="14" t="s">
        <v>33</v>
      </c>
      <c r="AX117" s="14" t="s">
        <v>72</v>
      </c>
      <c r="AY117" s="256" t="s">
        <v>234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834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1759</v>
      </c>
      <c r="G119" s="247"/>
      <c r="H119" s="250">
        <v>2.8799999999999999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72</v>
      </c>
      <c r="AY119" s="256" t="s">
        <v>234</v>
      </c>
    </row>
    <row r="120" s="15" customFormat="1">
      <c r="A120" s="15"/>
      <c r="B120" s="257"/>
      <c r="C120" s="258"/>
      <c r="D120" s="229" t="s">
        <v>252</v>
      </c>
      <c r="E120" s="259" t="s">
        <v>19</v>
      </c>
      <c r="F120" s="260" t="s">
        <v>256</v>
      </c>
      <c r="G120" s="258"/>
      <c r="H120" s="261">
        <v>39.420000000000002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252</v>
      </c>
      <c r="AU120" s="267" t="s">
        <v>81</v>
      </c>
      <c r="AV120" s="15" t="s">
        <v>93</v>
      </c>
      <c r="AW120" s="15" t="s">
        <v>33</v>
      </c>
      <c r="AX120" s="15" t="s">
        <v>79</v>
      </c>
      <c r="AY120" s="267" t="s">
        <v>234</v>
      </c>
    </row>
    <row r="121" s="2" customFormat="1" ht="21.75" customHeight="1">
      <c r="A121" s="40"/>
      <c r="B121" s="41"/>
      <c r="C121" s="216" t="s">
        <v>88</v>
      </c>
      <c r="D121" s="216" t="s">
        <v>236</v>
      </c>
      <c r="E121" s="217" t="s">
        <v>1760</v>
      </c>
      <c r="F121" s="218" t="s">
        <v>1761</v>
      </c>
      <c r="G121" s="219" t="s">
        <v>274</v>
      </c>
      <c r="H121" s="220">
        <v>36.450000000000003</v>
      </c>
      <c r="I121" s="221"/>
      <c r="J121" s="222">
        <f>ROUND(I121*H121,2)</f>
        <v>0</v>
      </c>
      <c r="K121" s="218" t="s">
        <v>240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81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1762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1763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81</v>
      </c>
    </row>
    <row r="123" s="2" customFormat="1">
      <c r="A123" s="40"/>
      <c r="B123" s="41"/>
      <c r="C123" s="42"/>
      <c r="D123" s="234" t="s">
        <v>244</v>
      </c>
      <c r="E123" s="42"/>
      <c r="F123" s="235" t="s">
        <v>1764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244</v>
      </c>
      <c r="AU123" s="19" t="s">
        <v>81</v>
      </c>
    </row>
    <row r="124" s="13" customFormat="1">
      <c r="A124" s="13"/>
      <c r="B124" s="236"/>
      <c r="C124" s="237"/>
      <c r="D124" s="229" t="s">
        <v>252</v>
      </c>
      <c r="E124" s="238" t="s">
        <v>19</v>
      </c>
      <c r="F124" s="239" t="s">
        <v>831</v>
      </c>
      <c r="G124" s="237"/>
      <c r="H124" s="238" t="s">
        <v>19</v>
      </c>
      <c r="I124" s="240"/>
      <c r="J124" s="237"/>
      <c r="K124" s="237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252</v>
      </c>
      <c r="AU124" s="245" t="s">
        <v>81</v>
      </c>
      <c r="AV124" s="13" t="s">
        <v>79</v>
      </c>
      <c r="AW124" s="13" t="s">
        <v>33</v>
      </c>
      <c r="AX124" s="13" t="s">
        <v>72</v>
      </c>
      <c r="AY124" s="245" t="s">
        <v>234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1090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81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1765</v>
      </c>
      <c r="G126" s="247"/>
      <c r="H126" s="250">
        <v>36.450000000000003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81</v>
      </c>
      <c r="AV126" s="14" t="s">
        <v>81</v>
      </c>
      <c r="AW126" s="14" t="s">
        <v>33</v>
      </c>
      <c r="AX126" s="14" t="s">
        <v>79</v>
      </c>
      <c r="AY126" s="256" t="s">
        <v>234</v>
      </c>
    </row>
    <row r="127" s="2" customFormat="1" ht="16.5" customHeight="1">
      <c r="A127" s="40"/>
      <c r="B127" s="41"/>
      <c r="C127" s="216" t="s">
        <v>93</v>
      </c>
      <c r="D127" s="216" t="s">
        <v>236</v>
      </c>
      <c r="E127" s="217" t="s">
        <v>836</v>
      </c>
      <c r="F127" s="218" t="s">
        <v>837</v>
      </c>
      <c r="G127" s="219" t="s">
        <v>248</v>
      </c>
      <c r="H127" s="220">
        <v>81</v>
      </c>
      <c r="I127" s="221"/>
      <c r="J127" s="222">
        <f>ROUND(I127*H127,2)</f>
        <v>0</v>
      </c>
      <c r="K127" s="218" t="s">
        <v>240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0.00084999999999999995</v>
      </c>
      <c r="R127" s="225">
        <f>Q127*H127</f>
        <v>0.068849999999999995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93</v>
      </c>
      <c r="AT127" s="227" t="s">
        <v>236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1766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839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>
      <c r="A129" s="40"/>
      <c r="B129" s="41"/>
      <c r="C129" s="42"/>
      <c r="D129" s="234" t="s">
        <v>244</v>
      </c>
      <c r="E129" s="42"/>
      <c r="F129" s="235" t="s">
        <v>840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244</v>
      </c>
      <c r="AU129" s="19" t="s">
        <v>81</v>
      </c>
    </row>
    <row r="130" s="14" customFormat="1">
      <c r="A130" s="14"/>
      <c r="B130" s="246"/>
      <c r="C130" s="247"/>
      <c r="D130" s="229" t="s">
        <v>252</v>
      </c>
      <c r="E130" s="248" t="s">
        <v>19</v>
      </c>
      <c r="F130" s="249" t="s">
        <v>1767</v>
      </c>
      <c r="G130" s="247"/>
      <c r="H130" s="250">
        <v>81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252</v>
      </c>
      <c r="AU130" s="256" t="s">
        <v>81</v>
      </c>
      <c r="AV130" s="14" t="s">
        <v>81</v>
      </c>
      <c r="AW130" s="14" t="s">
        <v>33</v>
      </c>
      <c r="AX130" s="14" t="s">
        <v>79</v>
      </c>
      <c r="AY130" s="256" t="s">
        <v>234</v>
      </c>
    </row>
    <row r="131" s="2" customFormat="1" ht="16.5" customHeight="1">
      <c r="A131" s="40"/>
      <c r="B131" s="41"/>
      <c r="C131" s="216" t="s">
        <v>271</v>
      </c>
      <c r="D131" s="216" t="s">
        <v>236</v>
      </c>
      <c r="E131" s="217" t="s">
        <v>843</v>
      </c>
      <c r="F131" s="218" t="s">
        <v>844</v>
      </c>
      <c r="G131" s="219" t="s">
        <v>248</v>
      </c>
      <c r="H131" s="220">
        <v>81</v>
      </c>
      <c r="I131" s="221"/>
      <c r="J131" s="222">
        <f>ROUND(I131*H131,2)</f>
        <v>0</v>
      </c>
      <c r="K131" s="218" t="s">
        <v>240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93</v>
      </c>
      <c r="AT131" s="227" t="s">
        <v>236</v>
      </c>
      <c r="AU131" s="227" t="s">
        <v>81</v>
      </c>
      <c r="AY131" s="19" t="s">
        <v>234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93</v>
      </c>
      <c r="BM131" s="227" t="s">
        <v>1768</v>
      </c>
    </row>
    <row r="132" s="2" customFormat="1">
      <c r="A132" s="40"/>
      <c r="B132" s="41"/>
      <c r="C132" s="42"/>
      <c r="D132" s="229" t="s">
        <v>243</v>
      </c>
      <c r="E132" s="42"/>
      <c r="F132" s="230" t="s">
        <v>846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243</v>
      </c>
      <c r="AU132" s="19" t="s">
        <v>81</v>
      </c>
    </row>
    <row r="133" s="2" customFormat="1">
      <c r="A133" s="40"/>
      <c r="B133" s="41"/>
      <c r="C133" s="42"/>
      <c r="D133" s="234" t="s">
        <v>244</v>
      </c>
      <c r="E133" s="42"/>
      <c r="F133" s="235" t="s">
        <v>847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244</v>
      </c>
      <c r="AU133" s="19" t="s">
        <v>81</v>
      </c>
    </row>
    <row r="134" s="2" customFormat="1" ht="16.5" customHeight="1">
      <c r="A134" s="40"/>
      <c r="B134" s="41"/>
      <c r="C134" s="216" t="s">
        <v>280</v>
      </c>
      <c r="D134" s="216" t="s">
        <v>236</v>
      </c>
      <c r="E134" s="217" t="s">
        <v>1769</v>
      </c>
      <c r="F134" s="218" t="s">
        <v>1770</v>
      </c>
      <c r="G134" s="219" t="s">
        <v>248</v>
      </c>
      <c r="H134" s="220">
        <v>91.5</v>
      </c>
      <c r="I134" s="221"/>
      <c r="J134" s="222">
        <f>ROUND(I134*H134,2)</f>
        <v>0</v>
      </c>
      <c r="K134" s="218" t="s">
        <v>240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0.00069999999999999999</v>
      </c>
      <c r="R134" s="225">
        <f>Q134*H134</f>
        <v>0.064049999999999996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93</v>
      </c>
      <c r="AT134" s="227" t="s">
        <v>236</v>
      </c>
      <c r="AU134" s="227" t="s">
        <v>81</v>
      </c>
      <c r="AY134" s="19" t="s">
        <v>234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93</v>
      </c>
      <c r="BM134" s="227" t="s">
        <v>1771</v>
      </c>
    </row>
    <row r="135" s="2" customFormat="1">
      <c r="A135" s="40"/>
      <c r="B135" s="41"/>
      <c r="C135" s="42"/>
      <c r="D135" s="229" t="s">
        <v>243</v>
      </c>
      <c r="E135" s="42"/>
      <c r="F135" s="230" t="s">
        <v>1772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243</v>
      </c>
      <c r="AU135" s="19" t="s">
        <v>81</v>
      </c>
    </row>
    <row r="136" s="2" customFormat="1">
      <c r="A136" s="40"/>
      <c r="B136" s="41"/>
      <c r="C136" s="42"/>
      <c r="D136" s="234" t="s">
        <v>244</v>
      </c>
      <c r="E136" s="42"/>
      <c r="F136" s="235" t="s">
        <v>1773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244</v>
      </c>
      <c r="AU136" s="19" t="s">
        <v>81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1087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81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1774</v>
      </c>
      <c r="G138" s="247"/>
      <c r="H138" s="250">
        <v>78.299999999999997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72</v>
      </c>
      <c r="AY138" s="256" t="s">
        <v>234</v>
      </c>
    </row>
    <row r="139" s="14" customFormat="1">
      <c r="A139" s="14"/>
      <c r="B139" s="246"/>
      <c r="C139" s="247"/>
      <c r="D139" s="229" t="s">
        <v>252</v>
      </c>
      <c r="E139" s="248" t="s">
        <v>19</v>
      </c>
      <c r="F139" s="249" t="s">
        <v>1775</v>
      </c>
      <c r="G139" s="247"/>
      <c r="H139" s="250">
        <v>13.199999999999999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252</v>
      </c>
      <c r="AU139" s="256" t="s">
        <v>81</v>
      </c>
      <c r="AV139" s="14" t="s">
        <v>81</v>
      </c>
      <c r="AW139" s="14" t="s">
        <v>33</v>
      </c>
      <c r="AX139" s="14" t="s">
        <v>72</v>
      </c>
      <c r="AY139" s="256" t="s">
        <v>234</v>
      </c>
    </row>
    <row r="140" s="15" customFormat="1">
      <c r="A140" s="15"/>
      <c r="B140" s="257"/>
      <c r="C140" s="258"/>
      <c r="D140" s="229" t="s">
        <v>252</v>
      </c>
      <c r="E140" s="259" t="s">
        <v>19</v>
      </c>
      <c r="F140" s="260" t="s">
        <v>256</v>
      </c>
      <c r="G140" s="258"/>
      <c r="H140" s="261">
        <v>91.5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252</v>
      </c>
      <c r="AU140" s="267" t="s">
        <v>81</v>
      </c>
      <c r="AV140" s="15" t="s">
        <v>93</v>
      </c>
      <c r="AW140" s="15" t="s">
        <v>33</v>
      </c>
      <c r="AX140" s="15" t="s">
        <v>79</v>
      </c>
      <c r="AY140" s="267" t="s">
        <v>234</v>
      </c>
    </row>
    <row r="141" s="2" customFormat="1" ht="16.5" customHeight="1">
      <c r="A141" s="40"/>
      <c r="B141" s="41"/>
      <c r="C141" s="216" t="s">
        <v>288</v>
      </c>
      <c r="D141" s="216" t="s">
        <v>236</v>
      </c>
      <c r="E141" s="217" t="s">
        <v>1776</v>
      </c>
      <c r="F141" s="218" t="s">
        <v>1777</v>
      </c>
      <c r="G141" s="219" t="s">
        <v>248</v>
      </c>
      <c r="H141" s="220">
        <v>91.5</v>
      </c>
      <c r="I141" s="221"/>
      <c r="J141" s="222">
        <f>ROUND(I141*H141,2)</f>
        <v>0</v>
      </c>
      <c r="K141" s="218" t="s">
        <v>240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93</v>
      </c>
      <c r="AT141" s="227" t="s">
        <v>236</v>
      </c>
      <c r="AU141" s="227" t="s">
        <v>81</v>
      </c>
      <c r="AY141" s="19" t="s">
        <v>234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93</v>
      </c>
      <c r="BM141" s="227" t="s">
        <v>1778</v>
      </c>
    </row>
    <row r="142" s="2" customFormat="1">
      <c r="A142" s="40"/>
      <c r="B142" s="41"/>
      <c r="C142" s="42"/>
      <c r="D142" s="229" t="s">
        <v>243</v>
      </c>
      <c r="E142" s="42"/>
      <c r="F142" s="230" t="s">
        <v>1779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243</v>
      </c>
      <c r="AU142" s="19" t="s">
        <v>81</v>
      </c>
    </row>
    <row r="143" s="2" customFormat="1">
      <c r="A143" s="40"/>
      <c r="B143" s="41"/>
      <c r="C143" s="42"/>
      <c r="D143" s="234" t="s">
        <v>244</v>
      </c>
      <c r="E143" s="42"/>
      <c r="F143" s="235" t="s">
        <v>1780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244</v>
      </c>
      <c r="AU143" s="19" t="s">
        <v>81</v>
      </c>
    </row>
    <row r="144" s="2" customFormat="1" ht="21.75" customHeight="1">
      <c r="A144" s="40"/>
      <c r="B144" s="41"/>
      <c r="C144" s="216" t="s">
        <v>294</v>
      </c>
      <c r="D144" s="216" t="s">
        <v>236</v>
      </c>
      <c r="E144" s="217" t="s">
        <v>348</v>
      </c>
      <c r="F144" s="218" t="s">
        <v>349</v>
      </c>
      <c r="G144" s="219" t="s">
        <v>274</v>
      </c>
      <c r="H144" s="220">
        <v>142.95500000000001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1781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351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352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81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849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81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3" customFormat="1">
      <c r="A148" s="13"/>
      <c r="B148" s="236"/>
      <c r="C148" s="237"/>
      <c r="D148" s="229" t="s">
        <v>252</v>
      </c>
      <c r="E148" s="238" t="s">
        <v>19</v>
      </c>
      <c r="F148" s="239" t="s">
        <v>850</v>
      </c>
      <c r="G148" s="237"/>
      <c r="H148" s="238" t="s">
        <v>19</v>
      </c>
      <c r="I148" s="240"/>
      <c r="J148" s="237"/>
      <c r="K148" s="237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252</v>
      </c>
      <c r="AU148" s="245" t="s">
        <v>81</v>
      </c>
      <c r="AV148" s="13" t="s">
        <v>79</v>
      </c>
      <c r="AW148" s="13" t="s">
        <v>33</v>
      </c>
      <c r="AX148" s="13" t="s">
        <v>72</v>
      </c>
      <c r="AY148" s="245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1753</v>
      </c>
      <c r="G149" s="247"/>
      <c r="H149" s="250">
        <v>137.69999999999999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81</v>
      </c>
      <c r="AV149" s="14" t="s">
        <v>81</v>
      </c>
      <c r="AW149" s="14" t="s">
        <v>33</v>
      </c>
      <c r="AX149" s="14" t="s">
        <v>72</v>
      </c>
      <c r="AY149" s="256" t="s">
        <v>234</v>
      </c>
    </row>
    <row r="150" s="14" customFormat="1">
      <c r="A150" s="14"/>
      <c r="B150" s="246"/>
      <c r="C150" s="247"/>
      <c r="D150" s="229" t="s">
        <v>252</v>
      </c>
      <c r="E150" s="248" t="s">
        <v>19</v>
      </c>
      <c r="F150" s="249" t="s">
        <v>1755</v>
      </c>
      <c r="G150" s="247"/>
      <c r="H150" s="250">
        <v>4.9500000000000002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252</v>
      </c>
      <c r="AU150" s="256" t="s">
        <v>81</v>
      </c>
      <c r="AV150" s="14" t="s">
        <v>81</v>
      </c>
      <c r="AW150" s="14" t="s">
        <v>33</v>
      </c>
      <c r="AX150" s="14" t="s">
        <v>72</v>
      </c>
      <c r="AY150" s="256" t="s">
        <v>234</v>
      </c>
    </row>
    <row r="151" s="13" customFormat="1">
      <c r="A151" s="13"/>
      <c r="B151" s="236"/>
      <c r="C151" s="237"/>
      <c r="D151" s="229" t="s">
        <v>252</v>
      </c>
      <c r="E151" s="238" t="s">
        <v>19</v>
      </c>
      <c r="F151" s="239" t="s">
        <v>851</v>
      </c>
      <c r="G151" s="237"/>
      <c r="H151" s="238" t="s">
        <v>19</v>
      </c>
      <c r="I151" s="240"/>
      <c r="J151" s="237"/>
      <c r="K151" s="237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252</v>
      </c>
      <c r="AU151" s="245" t="s">
        <v>81</v>
      </c>
      <c r="AV151" s="13" t="s">
        <v>79</v>
      </c>
      <c r="AW151" s="13" t="s">
        <v>33</v>
      </c>
      <c r="AX151" s="13" t="s">
        <v>72</v>
      </c>
      <c r="AY151" s="245" t="s">
        <v>234</v>
      </c>
    </row>
    <row r="152" s="14" customFormat="1">
      <c r="A152" s="14"/>
      <c r="B152" s="246"/>
      <c r="C152" s="247"/>
      <c r="D152" s="229" t="s">
        <v>252</v>
      </c>
      <c r="E152" s="248" t="s">
        <v>19</v>
      </c>
      <c r="F152" s="249" t="s">
        <v>1757</v>
      </c>
      <c r="G152" s="247"/>
      <c r="H152" s="250">
        <v>17.34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33</v>
      </c>
      <c r="AX152" s="14" t="s">
        <v>72</v>
      </c>
      <c r="AY152" s="256" t="s">
        <v>234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1758</v>
      </c>
      <c r="G153" s="247"/>
      <c r="H153" s="250">
        <v>19.199999999999999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81</v>
      </c>
      <c r="AV153" s="14" t="s">
        <v>81</v>
      </c>
      <c r="AW153" s="14" t="s">
        <v>33</v>
      </c>
      <c r="AX153" s="14" t="s">
        <v>72</v>
      </c>
      <c r="AY153" s="256" t="s">
        <v>234</v>
      </c>
    </row>
    <row r="154" s="14" customFormat="1">
      <c r="A154" s="14"/>
      <c r="B154" s="246"/>
      <c r="C154" s="247"/>
      <c r="D154" s="229" t="s">
        <v>252</v>
      </c>
      <c r="E154" s="248" t="s">
        <v>19</v>
      </c>
      <c r="F154" s="249" t="s">
        <v>1759</v>
      </c>
      <c r="G154" s="247"/>
      <c r="H154" s="250">
        <v>2.8799999999999999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252</v>
      </c>
      <c r="AU154" s="256" t="s">
        <v>81</v>
      </c>
      <c r="AV154" s="14" t="s">
        <v>81</v>
      </c>
      <c r="AW154" s="14" t="s">
        <v>33</v>
      </c>
      <c r="AX154" s="14" t="s">
        <v>72</v>
      </c>
      <c r="AY154" s="256" t="s">
        <v>234</v>
      </c>
    </row>
    <row r="155" s="14" customFormat="1">
      <c r="A155" s="14"/>
      <c r="B155" s="246"/>
      <c r="C155" s="247"/>
      <c r="D155" s="229" t="s">
        <v>252</v>
      </c>
      <c r="E155" s="248" t="s">
        <v>19</v>
      </c>
      <c r="F155" s="249" t="s">
        <v>1765</v>
      </c>
      <c r="G155" s="247"/>
      <c r="H155" s="250">
        <v>36.450000000000003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252</v>
      </c>
      <c r="AU155" s="256" t="s">
        <v>81</v>
      </c>
      <c r="AV155" s="14" t="s">
        <v>81</v>
      </c>
      <c r="AW155" s="14" t="s">
        <v>33</v>
      </c>
      <c r="AX155" s="14" t="s">
        <v>72</v>
      </c>
      <c r="AY155" s="256" t="s">
        <v>234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852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1782</v>
      </c>
      <c r="G157" s="247"/>
      <c r="H157" s="250">
        <v>-75.564999999999998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72</v>
      </c>
      <c r="AY157" s="256" t="s">
        <v>234</v>
      </c>
    </row>
    <row r="158" s="15" customFormat="1">
      <c r="A158" s="15"/>
      <c r="B158" s="257"/>
      <c r="C158" s="258"/>
      <c r="D158" s="229" t="s">
        <v>252</v>
      </c>
      <c r="E158" s="259" t="s">
        <v>19</v>
      </c>
      <c r="F158" s="260" t="s">
        <v>256</v>
      </c>
      <c r="G158" s="258"/>
      <c r="H158" s="261">
        <v>142.95499999999998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252</v>
      </c>
      <c r="AU158" s="267" t="s">
        <v>81</v>
      </c>
      <c r="AV158" s="15" t="s">
        <v>93</v>
      </c>
      <c r="AW158" s="15" t="s">
        <v>33</v>
      </c>
      <c r="AX158" s="15" t="s">
        <v>79</v>
      </c>
      <c r="AY158" s="267" t="s">
        <v>234</v>
      </c>
    </row>
    <row r="159" s="2" customFormat="1" ht="24.15" customHeight="1">
      <c r="A159" s="40"/>
      <c r="B159" s="41"/>
      <c r="C159" s="216" t="s">
        <v>301</v>
      </c>
      <c r="D159" s="216" t="s">
        <v>236</v>
      </c>
      <c r="E159" s="217" t="s">
        <v>854</v>
      </c>
      <c r="F159" s="218" t="s">
        <v>855</v>
      </c>
      <c r="G159" s="219" t="s">
        <v>274</v>
      </c>
      <c r="H159" s="220">
        <v>714.77499999999998</v>
      </c>
      <c r="I159" s="221"/>
      <c r="J159" s="222">
        <f>ROUND(I159*H159,2)</f>
        <v>0</v>
      </c>
      <c r="K159" s="218" t="s">
        <v>240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93</v>
      </c>
      <c r="AT159" s="227" t="s">
        <v>236</v>
      </c>
      <c r="AU159" s="227" t="s">
        <v>81</v>
      </c>
      <c r="AY159" s="19" t="s">
        <v>234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93</v>
      </c>
      <c r="BM159" s="227" t="s">
        <v>1783</v>
      </c>
    </row>
    <row r="160" s="2" customFormat="1">
      <c r="A160" s="40"/>
      <c r="B160" s="41"/>
      <c r="C160" s="42"/>
      <c r="D160" s="229" t="s">
        <v>243</v>
      </c>
      <c r="E160" s="42"/>
      <c r="F160" s="230" t="s">
        <v>857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243</v>
      </c>
      <c r="AU160" s="19" t="s">
        <v>81</v>
      </c>
    </row>
    <row r="161" s="2" customFormat="1">
      <c r="A161" s="40"/>
      <c r="B161" s="41"/>
      <c r="C161" s="42"/>
      <c r="D161" s="234" t="s">
        <v>244</v>
      </c>
      <c r="E161" s="42"/>
      <c r="F161" s="235" t="s">
        <v>858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244</v>
      </c>
      <c r="AU161" s="19" t="s">
        <v>81</v>
      </c>
    </row>
    <row r="162" s="14" customFormat="1">
      <c r="A162" s="14"/>
      <c r="B162" s="246"/>
      <c r="C162" s="247"/>
      <c r="D162" s="229" t="s">
        <v>252</v>
      </c>
      <c r="E162" s="247"/>
      <c r="F162" s="249" t="s">
        <v>1784</v>
      </c>
      <c r="G162" s="247"/>
      <c r="H162" s="250">
        <v>714.77499999999998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81</v>
      </c>
      <c r="AV162" s="14" t="s">
        <v>81</v>
      </c>
      <c r="AW162" s="14" t="s">
        <v>4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308</v>
      </c>
      <c r="D163" s="216" t="s">
        <v>236</v>
      </c>
      <c r="E163" s="217" t="s">
        <v>340</v>
      </c>
      <c r="F163" s="218" t="s">
        <v>341</v>
      </c>
      <c r="G163" s="219" t="s">
        <v>274</v>
      </c>
      <c r="H163" s="220">
        <v>142.95500000000001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93</v>
      </c>
      <c r="AT163" s="227" t="s">
        <v>236</v>
      </c>
      <c r="AU163" s="227" t="s">
        <v>81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93</v>
      </c>
      <c r="BM163" s="227" t="s">
        <v>1785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343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81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344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81</v>
      </c>
    </row>
    <row r="166" s="2" customFormat="1" ht="16.5" customHeight="1">
      <c r="A166" s="40"/>
      <c r="B166" s="41"/>
      <c r="C166" s="216" t="s">
        <v>315</v>
      </c>
      <c r="D166" s="216" t="s">
        <v>236</v>
      </c>
      <c r="E166" s="217" t="s">
        <v>362</v>
      </c>
      <c r="F166" s="218" t="s">
        <v>363</v>
      </c>
      <c r="G166" s="219" t="s">
        <v>364</v>
      </c>
      <c r="H166" s="220">
        <v>257.31900000000002</v>
      </c>
      <c r="I166" s="221"/>
      <c r="J166" s="222">
        <f>ROUND(I166*H166,2)</f>
        <v>0</v>
      </c>
      <c r="K166" s="218" t="s">
        <v>240</v>
      </c>
      <c r="L166" s="46"/>
      <c r="M166" s="223" t="s">
        <v>19</v>
      </c>
      <c r="N166" s="224" t="s">
        <v>43</v>
      </c>
      <c r="O166" s="86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93</v>
      </c>
      <c r="AT166" s="227" t="s">
        <v>236</v>
      </c>
      <c r="AU166" s="227" t="s">
        <v>81</v>
      </c>
      <c r="AY166" s="19" t="s">
        <v>234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93</v>
      </c>
      <c r="BM166" s="227" t="s">
        <v>1786</v>
      </c>
    </row>
    <row r="167" s="2" customFormat="1">
      <c r="A167" s="40"/>
      <c r="B167" s="41"/>
      <c r="C167" s="42"/>
      <c r="D167" s="229" t="s">
        <v>243</v>
      </c>
      <c r="E167" s="42"/>
      <c r="F167" s="230" t="s">
        <v>366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243</v>
      </c>
      <c r="AU167" s="19" t="s">
        <v>81</v>
      </c>
    </row>
    <row r="168" s="2" customFormat="1">
      <c r="A168" s="40"/>
      <c r="B168" s="41"/>
      <c r="C168" s="42"/>
      <c r="D168" s="234" t="s">
        <v>244</v>
      </c>
      <c r="E168" s="42"/>
      <c r="F168" s="235" t="s">
        <v>367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244</v>
      </c>
      <c r="AU168" s="19" t="s">
        <v>81</v>
      </c>
    </row>
    <row r="169" s="14" customFormat="1">
      <c r="A169" s="14"/>
      <c r="B169" s="246"/>
      <c r="C169" s="247"/>
      <c r="D169" s="229" t="s">
        <v>252</v>
      </c>
      <c r="E169" s="247"/>
      <c r="F169" s="249" t="s">
        <v>1787</v>
      </c>
      <c r="G169" s="247"/>
      <c r="H169" s="250">
        <v>257.31900000000002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252</v>
      </c>
      <c r="AU169" s="256" t="s">
        <v>81</v>
      </c>
      <c r="AV169" s="14" t="s">
        <v>81</v>
      </c>
      <c r="AW169" s="14" t="s">
        <v>4</v>
      </c>
      <c r="AX169" s="14" t="s">
        <v>79</v>
      </c>
      <c r="AY169" s="256" t="s">
        <v>234</v>
      </c>
    </row>
    <row r="170" s="2" customFormat="1" ht="16.5" customHeight="1">
      <c r="A170" s="40"/>
      <c r="B170" s="41"/>
      <c r="C170" s="216" t="s">
        <v>8</v>
      </c>
      <c r="D170" s="216" t="s">
        <v>236</v>
      </c>
      <c r="E170" s="217" t="s">
        <v>863</v>
      </c>
      <c r="F170" s="218" t="s">
        <v>864</v>
      </c>
      <c r="G170" s="219" t="s">
        <v>274</v>
      </c>
      <c r="H170" s="220">
        <v>112.015</v>
      </c>
      <c r="I170" s="221"/>
      <c r="J170" s="222">
        <f>ROUND(I170*H170,2)</f>
        <v>0</v>
      </c>
      <c r="K170" s="218" t="s">
        <v>240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1788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866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2" customFormat="1">
      <c r="A172" s="40"/>
      <c r="B172" s="41"/>
      <c r="C172" s="42"/>
      <c r="D172" s="234" t="s">
        <v>244</v>
      </c>
      <c r="E172" s="42"/>
      <c r="F172" s="235" t="s">
        <v>867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244</v>
      </c>
      <c r="AU172" s="19" t="s">
        <v>81</v>
      </c>
    </row>
    <row r="173" s="13" customFormat="1">
      <c r="A173" s="13"/>
      <c r="B173" s="236"/>
      <c r="C173" s="237"/>
      <c r="D173" s="229" t="s">
        <v>252</v>
      </c>
      <c r="E173" s="238" t="s">
        <v>19</v>
      </c>
      <c r="F173" s="239" t="s">
        <v>868</v>
      </c>
      <c r="G173" s="237"/>
      <c r="H173" s="238" t="s">
        <v>19</v>
      </c>
      <c r="I173" s="240"/>
      <c r="J173" s="237"/>
      <c r="K173" s="237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252</v>
      </c>
      <c r="AU173" s="245" t="s">
        <v>81</v>
      </c>
      <c r="AV173" s="13" t="s">
        <v>79</v>
      </c>
      <c r="AW173" s="13" t="s">
        <v>33</v>
      </c>
      <c r="AX173" s="13" t="s">
        <v>72</v>
      </c>
      <c r="AY173" s="245" t="s">
        <v>234</v>
      </c>
    </row>
    <row r="174" s="14" customFormat="1">
      <c r="A174" s="14"/>
      <c r="B174" s="246"/>
      <c r="C174" s="247"/>
      <c r="D174" s="229" t="s">
        <v>252</v>
      </c>
      <c r="E174" s="248" t="s">
        <v>19</v>
      </c>
      <c r="F174" s="249" t="s">
        <v>1753</v>
      </c>
      <c r="G174" s="247"/>
      <c r="H174" s="250">
        <v>137.69999999999999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81</v>
      </c>
      <c r="AV174" s="14" t="s">
        <v>81</v>
      </c>
      <c r="AW174" s="14" t="s">
        <v>33</v>
      </c>
      <c r="AX174" s="14" t="s">
        <v>72</v>
      </c>
      <c r="AY174" s="256" t="s">
        <v>234</v>
      </c>
    </row>
    <row r="175" s="14" customFormat="1">
      <c r="A175" s="14"/>
      <c r="B175" s="246"/>
      <c r="C175" s="247"/>
      <c r="D175" s="229" t="s">
        <v>252</v>
      </c>
      <c r="E175" s="248" t="s">
        <v>19</v>
      </c>
      <c r="F175" s="249" t="s">
        <v>1755</v>
      </c>
      <c r="G175" s="247"/>
      <c r="H175" s="250">
        <v>4.9500000000000002</v>
      </c>
      <c r="I175" s="251"/>
      <c r="J175" s="247"/>
      <c r="K175" s="247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252</v>
      </c>
      <c r="AU175" s="256" t="s">
        <v>81</v>
      </c>
      <c r="AV175" s="14" t="s">
        <v>81</v>
      </c>
      <c r="AW175" s="14" t="s">
        <v>33</v>
      </c>
      <c r="AX175" s="14" t="s">
        <v>72</v>
      </c>
      <c r="AY175" s="256" t="s">
        <v>234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1126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81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1789</v>
      </c>
      <c r="G177" s="247"/>
      <c r="H177" s="250">
        <v>-15.206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81</v>
      </c>
      <c r="AV177" s="14" t="s">
        <v>81</v>
      </c>
      <c r="AW177" s="14" t="s">
        <v>33</v>
      </c>
      <c r="AX177" s="14" t="s">
        <v>72</v>
      </c>
      <c r="AY177" s="256" t="s">
        <v>234</v>
      </c>
    </row>
    <row r="178" s="14" customFormat="1">
      <c r="A178" s="14"/>
      <c r="B178" s="246"/>
      <c r="C178" s="247"/>
      <c r="D178" s="229" t="s">
        <v>252</v>
      </c>
      <c r="E178" s="248" t="s">
        <v>19</v>
      </c>
      <c r="F178" s="249" t="s">
        <v>1790</v>
      </c>
      <c r="G178" s="247"/>
      <c r="H178" s="250">
        <v>-2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252</v>
      </c>
      <c r="AU178" s="256" t="s">
        <v>81</v>
      </c>
      <c r="AV178" s="14" t="s">
        <v>81</v>
      </c>
      <c r="AW178" s="14" t="s">
        <v>33</v>
      </c>
      <c r="AX178" s="14" t="s">
        <v>72</v>
      </c>
      <c r="AY178" s="256" t="s">
        <v>234</v>
      </c>
    </row>
    <row r="179" s="14" customFormat="1">
      <c r="A179" s="14"/>
      <c r="B179" s="246"/>
      <c r="C179" s="247"/>
      <c r="D179" s="229" t="s">
        <v>252</v>
      </c>
      <c r="E179" s="248" t="s">
        <v>19</v>
      </c>
      <c r="F179" s="249" t="s">
        <v>1791</v>
      </c>
      <c r="G179" s="247"/>
      <c r="H179" s="250">
        <v>-8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252</v>
      </c>
      <c r="AU179" s="256" t="s">
        <v>81</v>
      </c>
      <c r="AV179" s="14" t="s">
        <v>81</v>
      </c>
      <c r="AW179" s="14" t="s">
        <v>33</v>
      </c>
      <c r="AX179" s="14" t="s">
        <v>72</v>
      </c>
      <c r="AY179" s="256" t="s">
        <v>234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1128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81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1792</v>
      </c>
      <c r="G181" s="247"/>
      <c r="H181" s="250">
        <v>-22.579000000000001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81</v>
      </c>
      <c r="AV181" s="14" t="s">
        <v>81</v>
      </c>
      <c r="AW181" s="14" t="s">
        <v>33</v>
      </c>
      <c r="AX181" s="14" t="s">
        <v>72</v>
      </c>
      <c r="AY181" s="256" t="s">
        <v>234</v>
      </c>
    </row>
    <row r="182" s="14" customFormat="1">
      <c r="A182" s="14"/>
      <c r="B182" s="246"/>
      <c r="C182" s="247"/>
      <c r="D182" s="229" t="s">
        <v>252</v>
      </c>
      <c r="E182" s="248" t="s">
        <v>19</v>
      </c>
      <c r="F182" s="249" t="s">
        <v>1790</v>
      </c>
      <c r="G182" s="247"/>
      <c r="H182" s="250">
        <v>-2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252</v>
      </c>
      <c r="AU182" s="256" t="s">
        <v>81</v>
      </c>
      <c r="AV182" s="14" t="s">
        <v>81</v>
      </c>
      <c r="AW182" s="14" t="s">
        <v>33</v>
      </c>
      <c r="AX182" s="14" t="s">
        <v>72</v>
      </c>
      <c r="AY182" s="256" t="s">
        <v>234</v>
      </c>
    </row>
    <row r="183" s="13" customFormat="1">
      <c r="A183" s="13"/>
      <c r="B183" s="236"/>
      <c r="C183" s="237"/>
      <c r="D183" s="229" t="s">
        <v>252</v>
      </c>
      <c r="E183" s="238" t="s">
        <v>19</v>
      </c>
      <c r="F183" s="239" t="s">
        <v>1130</v>
      </c>
      <c r="G183" s="237"/>
      <c r="H183" s="238" t="s">
        <v>19</v>
      </c>
      <c r="I183" s="240"/>
      <c r="J183" s="237"/>
      <c r="K183" s="237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252</v>
      </c>
      <c r="AU183" s="245" t="s">
        <v>81</v>
      </c>
      <c r="AV183" s="13" t="s">
        <v>79</v>
      </c>
      <c r="AW183" s="13" t="s">
        <v>33</v>
      </c>
      <c r="AX183" s="13" t="s">
        <v>72</v>
      </c>
      <c r="AY183" s="245" t="s">
        <v>234</v>
      </c>
    </row>
    <row r="184" s="14" customFormat="1">
      <c r="A184" s="14"/>
      <c r="B184" s="246"/>
      <c r="C184" s="247"/>
      <c r="D184" s="229" t="s">
        <v>252</v>
      </c>
      <c r="E184" s="248" t="s">
        <v>19</v>
      </c>
      <c r="F184" s="249" t="s">
        <v>1131</v>
      </c>
      <c r="G184" s="247"/>
      <c r="H184" s="250">
        <v>-2</v>
      </c>
      <c r="I184" s="251"/>
      <c r="J184" s="247"/>
      <c r="K184" s="247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252</v>
      </c>
      <c r="AU184" s="256" t="s">
        <v>81</v>
      </c>
      <c r="AV184" s="14" t="s">
        <v>81</v>
      </c>
      <c r="AW184" s="14" t="s">
        <v>33</v>
      </c>
      <c r="AX184" s="14" t="s">
        <v>72</v>
      </c>
      <c r="AY184" s="256" t="s">
        <v>234</v>
      </c>
    </row>
    <row r="185" s="13" customFormat="1">
      <c r="A185" s="13"/>
      <c r="B185" s="236"/>
      <c r="C185" s="237"/>
      <c r="D185" s="229" t="s">
        <v>252</v>
      </c>
      <c r="E185" s="238" t="s">
        <v>19</v>
      </c>
      <c r="F185" s="239" t="s">
        <v>834</v>
      </c>
      <c r="G185" s="237"/>
      <c r="H185" s="238" t="s">
        <v>19</v>
      </c>
      <c r="I185" s="240"/>
      <c r="J185" s="237"/>
      <c r="K185" s="237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252</v>
      </c>
      <c r="AU185" s="245" t="s">
        <v>81</v>
      </c>
      <c r="AV185" s="13" t="s">
        <v>79</v>
      </c>
      <c r="AW185" s="13" t="s">
        <v>33</v>
      </c>
      <c r="AX185" s="13" t="s">
        <v>72</v>
      </c>
      <c r="AY185" s="245" t="s">
        <v>234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1759</v>
      </c>
      <c r="G186" s="247"/>
      <c r="H186" s="250">
        <v>2.8799999999999999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81</v>
      </c>
      <c r="AV186" s="14" t="s">
        <v>81</v>
      </c>
      <c r="AW186" s="14" t="s">
        <v>33</v>
      </c>
      <c r="AX186" s="14" t="s">
        <v>72</v>
      </c>
      <c r="AY186" s="256" t="s">
        <v>234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1793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81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1794</v>
      </c>
      <c r="G188" s="247"/>
      <c r="H188" s="250">
        <v>-1.98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81</v>
      </c>
      <c r="AV188" s="14" t="s">
        <v>81</v>
      </c>
      <c r="AW188" s="14" t="s">
        <v>33</v>
      </c>
      <c r="AX188" s="14" t="s">
        <v>72</v>
      </c>
      <c r="AY188" s="256" t="s">
        <v>234</v>
      </c>
    </row>
    <row r="189" s="13" customFormat="1">
      <c r="A189" s="13"/>
      <c r="B189" s="236"/>
      <c r="C189" s="237"/>
      <c r="D189" s="229" t="s">
        <v>252</v>
      </c>
      <c r="E189" s="238" t="s">
        <v>19</v>
      </c>
      <c r="F189" s="239" t="s">
        <v>1795</v>
      </c>
      <c r="G189" s="237"/>
      <c r="H189" s="238" t="s">
        <v>19</v>
      </c>
      <c r="I189" s="240"/>
      <c r="J189" s="237"/>
      <c r="K189" s="237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252</v>
      </c>
      <c r="AU189" s="245" t="s">
        <v>81</v>
      </c>
      <c r="AV189" s="13" t="s">
        <v>79</v>
      </c>
      <c r="AW189" s="13" t="s">
        <v>33</v>
      </c>
      <c r="AX189" s="13" t="s">
        <v>72</v>
      </c>
      <c r="AY189" s="245" t="s">
        <v>234</v>
      </c>
    </row>
    <row r="190" s="14" customFormat="1">
      <c r="A190" s="14"/>
      <c r="B190" s="246"/>
      <c r="C190" s="247"/>
      <c r="D190" s="229" t="s">
        <v>252</v>
      </c>
      <c r="E190" s="248" t="s">
        <v>19</v>
      </c>
      <c r="F190" s="249" t="s">
        <v>1765</v>
      </c>
      <c r="G190" s="247"/>
      <c r="H190" s="250">
        <v>36.450000000000003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252</v>
      </c>
      <c r="AU190" s="256" t="s">
        <v>81</v>
      </c>
      <c r="AV190" s="14" t="s">
        <v>81</v>
      </c>
      <c r="AW190" s="14" t="s">
        <v>33</v>
      </c>
      <c r="AX190" s="14" t="s">
        <v>72</v>
      </c>
      <c r="AY190" s="256" t="s">
        <v>234</v>
      </c>
    </row>
    <row r="191" s="13" customFormat="1">
      <c r="A191" s="13"/>
      <c r="B191" s="236"/>
      <c r="C191" s="237"/>
      <c r="D191" s="229" t="s">
        <v>252</v>
      </c>
      <c r="E191" s="238" t="s">
        <v>19</v>
      </c>
      <c r="F191" s="239" t="s">
        <v>1796</v>
      </c>
      <c r="G191" s="237"/>
      <c r="H191" s="238" t="s">
        <v>19</v>
      </c>
      <c r="I191" s="240"/>
      <c r="J191" s="237"/>
      <c r="K191" s="237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252</v>
      </c>
      <c r="AU191" s="245" t="s">
        <v>81</v>
      </c>
      <c r="AV191" s="13" t="s">
        <v>79</v>
      </c>
      <c r="AW191" s="13" t="s">
        <v>33</v>
      </c>
      <c r="AX191" s="13" t="s">
        <v>72</v>
      </c>
      <c r="AY191" s="245" t="s">
        <v>234</v>
      </c>
    </row>
    <row r="192" s="14" customFormat="1">
      <c r="A192" s="14"/>
      <c r="B192" s="246"/>
      <c r="C192" s="247"/>
      <c r="D192" s="229" t="s">
        <v>252</v>
      </c>
      <c r="E192" s="248" t="s">
        <v>19</v>
      </c>
      <c r="F192" s="249" t="s">
        <v>1797</v>
      </c>
      <c r="G192" s="247"/>
      <c r="H192" s="250">
        <v>-16.199999999999999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252</v>
      </c>
      <c r="AU192" s="256" t="s">
        <v>81</v>
      </c>
      <c r="AV192" s="14" t="s">
        <v>81</v>
      </c>
      <c r="AW192" s="14" t="s">
        <v>33</v>
      </c>
      <c r="AX192" s="14" t="s">
        <v>72</v>
      </c>
      <c r="AY192" s="256" t="s">
        <v>234</v>
      </c>
    </row>
    <row r="193" s="15" customFormat="1">
      <c r="A193" s="15"/>
      <c r="B193" s="257"/>
      <c r="C193" s="258"/>
      <c r="D193" s="229" t="s">
        <v>252</v>
      </c>
      <c r="E193" s="259" t="s">
        <v>19</v>
      </c>
      <c r="F193" s="260" t="s">
        <v>256</v>
      </c>
      <c r="G193" s="258"/>
      <c r="H193" s="261">
        <v>112.01499999999997</v>
      </c>
      <c r="I193" s="262"/>
      <c r="J193" s="258"/>
      <c r="K193" s="258"/>
      <c r="L193" s="263"/>
      <c r="M193" s="264"/>
      <c r="N193" s="265"/>
      <c r="O193" s="265"/>
      <c r="P193" s="265"/>
      <c r="Q193" s="265"/>
      <c r="R193" s="265"/>
      <c r="S193" s="265"/>
      <c r="T193" s="266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7" t="s">
        <v>252</v>
      </c>
      <c r="AU193" s="267" t="s">
        <v>81</v>
      </c>
      <c r="AV193" s="15" t="s">
        <v>93</v>
      </c>
      <c r="AW193" s="15" t="s">
        <v>33</v>
      </c>
      <c r="AX193" s="15" t="s">
        <v>79</v>
      </c>
      <c r="AY193" s="267" t="s">
        <v>234</v>
      </c>
    </row>
    <row r="194" s="12" customFormat="1" ht="22.8" customHeight="1">
      <c r="A194" s="12"/>
      <c r="B194" s="200"/>
      <c r="C194" s="201"/>
      <c r="D194" s="202" t="s">
        <v>71</v>
      </c>
      <c r="E194" s="214" t="s">
        <v>81</v>
      </c>
      <c r="F194" s="214" t="s">
        <v>876</v>
      </c>
      <c r="G194" s="201"/>
      <c r="H194" s="201"/>
      <c r="I194" s="204"/>
      <c r="J194" s="215">
        <f>BK194</f>
        <v>0</v>
      </c>
      <c r="K194" s="201"/>
      <c r="L194" s="206"/>
      <c r="M194" s="207"/>
      <c r="N194" s="208"/>
      <c r="O194" s="208"/>
      <c r="P194" s="209">
        <f>SUM(P195:P219)</f>
        <v>0</v>
      </c>
      <c r="Q194" s="208"/>
      <c r="R194" s="209">
        <f>SUM(R195:R219)</f>
        <v>65.743826000000013</v>
      </c>
      <c r="S194" s="208"/>
      <c r="T194" s="210">
        <f>SUM(T195:T219)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1" t="s">
        <v>79</v>
      </c>
      <c r="AT194" s="212" t="s">
        <v>71</v>
      </c>
      <c r="AU194" s="212" t="s">
        <v>79</v>
      </c>
      <c r="AY194" s="211" t="s">
        <v>234</v>
      </c>
      <c r="BK194" s="213">
        <f>SUM(BK195:BK219)</f>
        <v>0</v>
      </c>
    </row>
    <row r="195" s="2" customFormat="1" ht="24.15" customHeight="1">
      <c r="A195" s="40"/>
      <c r="B195" s="41"/>
      <c r="C195" s="216" t="s">
        <v>331</v>
      </c>
      <c r="D195" s="216" t="s">
        <v>236</v>
      </c>
      <c r="E195" s="217" t="s">
        <v>877</v>
      </c>
      <c r="F195" s="218" t="s">
        <v>878</v>
      </c>
      <c r="G195" s="219" t="s">
        <v>879</v>
      </c>
      <c r="H195" s="220">
        <v>6</v>
      </c>
      <c r="I195" s="221"/>
      <c r="J195" s="222">
        <f>ROUND(I195*H195,2)</f>
        <v>0</v>
      </c>
      <c r="K195" s="218" t="s">
        <v>240</v>
      </c>
      <c r="L195" s="46"/>
      <c r="M195" s="223" t="s">
        <v>19</v>
      </c>
      <c r="N195" s="224" t="s">
        <v>43</v>
      </c>
      <c r="O195" s="86"/>
      <c r="P195" s="225">
        <f>O195*H195</f>
        <v>0</v>
      </c>
      <c r="Q195" s="225">
        <v>0.27351999999999999</v>
      </c>
      <c r="R195" s="225">
        <f>Q195*H195</f>
        <v>1.6411199999999999</v>
      </c>
      <c r="S195" s="225">
        <v>0</v>
      </c>
      <c r="T195" s="22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93</v>
      </c>
      <c r="AT195" s="227" t="s">
        <v>236</v>
      </c>
      <c r="AU195" s="227" t="s">
        <v>81</v>
      </c>
      <c r="AY195" s="19" t="s">
        <v>234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93</v>
      </c>
      <c r="BM195" s="227" t="s">
        <v>1798</v>
      </c>
    </row>
    <row r="196" s="2" customFormat="1">
      <c r="A196" s="40"/>
      <c r="B196" s="41"/>
      <c r="C196" s="42"/>
      <c r="D196" s="229" t="s">
        <v>243</v>
      </c>
      <c r="E196" s="42"/>
      <c r="F196" s="230" t="s">
        <v>881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243</v>
      </c>
      <c r="AU196" s="19" t="s">
        <v>81</v>
      </c>
    </row>
    <row r="197" s="2" customFormat="1">
      <c r="A197" s="40"/>
      <c r="B197" s="41"/>
      <c r="C197" s="42"/>
      <c r="D197" s="234" t="s">
        <v>244</v>
      </c>
      <c r="E197" s="42"/>
      <c r="F197" s="235" t="s">
        <v>882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244</v>
      </c>
      <c r="AU197" s="19" t="s">
        <v>81</v>
      </c>
    </row>
    <row r="198" s="2" customFormat="1" ht="24.15" customHeight="1">
      <c r="A198" s="40"/>
      <c r="B198" s="41"/>
      <c r="C198" s="216" t="s">
        <v>339</v>
      </c>
      <c r="D198" s="216" t="s">
        <v>236</v>
      </c>
      <c r="E198" s="217" t="s">
        <v>883</v>
      </c>
      <c r="F198" s="218" t="s">
        <v>884</v>
      </c>
      <c r="G198" s="219" t="s">
        <v>879</v>
      </c>
      <c r="H198" s="220">
        <v>40</v>
      </c>
      <c r="I198" s="221"/>
      <c r="J198" s="222">
        <f>ROUND(I198*H198,2)</f>
        <v>0</v>
      </c>
      <c r="K198" s="218" t="s">
        <v>240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0.27411000000000002</v>
      </c>
      <c r="R198" s="225">
        <f>Q198*H198</f>
        <v>10.964400000000001</v>
      </c>
      <c r="S198" s="225">
        <v>0</v>
      </c>
      <c r="T198" s="22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93</v>
      </c>
      <c r="AT198" s="227" t="s">
        <v>236</v>
      </c>
      <c r="AU198" s="227" t="s">
        <v>81</v>
      </c>
      <c r="AY198" s="19" t="s">
        <v>234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93</v>
      </c>
      <c r="BM198" s="227" t="s">
        <v>1799</v>
      </c>
    </row>
    <row r="199" s="2" customFormat="1">
      <c r="A199" s="40"/>
      <c r="B199" s="41"/>
      <c r="C199" s="42"/>
      <c r="D199" s="229" t="s">
        <v>243</v>
      </c>
      <c r="E199" s="42"/>
      <c r="F199" s="230" t="s">
        <v>886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243</v>
      </c>
      <c r="AU199" s="19" t="s">
        <v>81</v>
      </c>
    </row>
    <row r="200" s="2" customFormat="1">
      <c r="A200" s="40"/>
      <c r="B200" s="41"/>
      <c r="C200" s="42"/>
      <c r="D200" s="234" t="s">
        <v>244</v>
      </c>
      <c r="E200" s="42"/>
      <c r="F200" s="235" t="s">
        <v>887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244</v>
      </c>
      <c r="AU200" s="19" t="s">
        <v>81</v>
      </c>
    </row>
    <row r="201" s="2" customFormat="1" ht="16.5" customHeight="1">
      <c r="A201" s="40"/>
      <c r="B201" s="41"/>
      <c r="C201" s="216" t="s">
        <v>347</v>
      </c>
      <c r="D201" s="216" t="s">
        <v>236</v>
      </c>
      <c r="E201" s="217" t="s">
        <v>889</v>
      </c>
      <c r="F201" s="218" t="s">
        <v>890</v>
      </c>
      <c r="G201" s="219" t="s">
        <v>248</v>
      </c>
      <c r="H201" s="220">
        <v>141.48400000000001</v>
      </c>
      <c r="I201" s="221"/>
      <c r="J201" s="222">
        <f>ROUND(I201*H201,2)</f>
        <v>0</v>
      </c>
      <c r="K201" s="218" t="s">
        <v>240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0.00010000000000000001</v>
      </c>
      <c r="R201" s="225">
        <f>Q201*H201</f>
        <v>0.014148400000000002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93</v>
      </c>
      <c r="AT201" s="227" t="s">
        <v>236</v>
      </c>
      <c r="AU201" s="227" t="s">
        <v>81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1800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892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81</v>
      </c>
    </row>
    <row r="203" s="2" customFormat="1">
      <c r="A203" s="40"/>
      <c r="B203" s="41"/>
      <c r="C203" s="42"/>
      <c r="D203" s="234" t="s">
        <v>244</v>
      </c>
      <c r="E203" s="42"/>
      <c r="F203" s="235" t="s">
        <v>893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244</v>
      </c>
      <c r="AU203" s="19" t="s">
        <v>81</v>
      </c>
    </row>
    <row r="204" s="13" customFormat="1">
      <c r="A204" s="13"/>
      <c r="B204" s="236"/>
      <c r="C204" s="237"/>
      <c r="D204" s="229" t="s">
        <v>252</v>
      </c>
      <c r="E204" s="238" t="s">
        <v>19</v>
      </c>
      <c r="F204" s="239" t="s">
        <v>1136</v>
      </c>
      <c r="G204" s="237"/>
      <c r="H204" s="238" t="s">
        <v>19</v>
      </c>
      <c r="I204" s="240"/>
      <c r="J204" s="237"/>
      <c r="K204" s="237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252</v>
      </c>
      <c r="AU204" s="245" t="s">
        <v>81</v>
      </c>
      <c r="AV204" s="13" t="s">
        <v>79</v>
      </c>
      <c r="AW204" s="13" t="s">
        <v>33</v>
      </c>
      <c r="AX204" s="13" t="s">
        <v>72</v>
      </c>
      <c r="AY204" s="245" t="s">
        <v>234</v>
      </c>
    </row>
    <row r="205" s="14" customFormat="1">
      <c r="A205" s="14"/>
      <c r="B205" s="246"/>
      <c r="C205" s="247"/>
      <c r="D205" s="229" t="s">
        <v>252</v>
      </c>
      <c r="E205" s="248" t="s">
        <v>19</v>
      </c>
      <c r="F205" s="249" t="s">
        <v>1801</v>
      </c>
      <c r="G205" s="247"/>
      <c r="H205" s="250">
        <v>46.463999999999999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252</v>
      </c>
      <c r="AU205" s="256" t="s">
        <v>81</v>
      </c>
      <c r="AV205" s="14" t="s">
        <v>81</v>
      </c>
      <c r="AW205" s="14" t="s">
        <v>33</v>
      </c>
      <c r="AX205" s="14" t="s">
        <v>72</v>
      </c>
      <c r="AY205" s="256" t="s">
        <v>234</v>
      </c>
    </row>
    <row r="206" s="14" customFormat="1">
      <c r="A206" s="14"/>
      <c r="B206" s="246"/>
      <c r="C206" s="247"/>
      <c r="D206" s="229" t="s">
        <v>252</v>
      </c>
      <c r="E206" s="248" t="s">
        <v>19</v>
      </c>
      <c r="F206" s="249" t="s">
        <v>1802</v>
      </c>
      <c r="G206" s="247"/>
      <c r="H206" s="250">
        <v>9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252</v>
      </c>
      <c r="AU206" s="256" t="s">
        <v>81</v>
      </c>
      <c r="AV206" s="14" t="s">
        <v>81</v>
      </c>
      <c r="AW206" s="14" t="s">
        <v>33</v>
      </c>
      <c r="AX206" s="14" t="s">
        <v>72</v>
      </c>
      <c r="AY206" s="256" t="s">
        <v>234</v>
      </c>
    </row>
    <row r="207" s="13" customFormat="1">
      <c r="A207" s="13"/>
      <c r="B207" s="236"/>
      <c r="C207" s="237"/>
      <c r="D207" s="229" t="s">
        <v>252</v>
      </c>
      <c r="E207" s="238" t="s">
        <v>19</v>
      </c>
      <c r="F207" s="239" t="s">
        <v>897</v>
      </c>
      <c r="G207" s="237"/>
      <c r="H207" s="238" t="s">
        <v>19</v>
      </c>
      <c r="I207" s="240"/>
      <c r="J207" s="237"/>
      <c r="K207" s="237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252</v>
      </c>
      <c r="AU207" s="245" t="s">
        <v>81</v>
      </c>
      <c r="AV207" s="13" t="s">
        <v>79</v>
      </c>
      <c r="AW207" s="13" t="s">
        <v>33</v>
      </c>
      <c r="AX207" s="13" t="s">
        <v>72</v>
      </c>
      <c r="AY207" s="245" t="s">
        <v>234</v>
      </c>
    </row>
    <row r="208" s="14" customFormat="1">
      <c r="A208" s="14"/>
      <c r="B208" s="246"/>
      <c r="C208" s="247"/>
      <c r="D208" s="229" t="s">
        <v>252</v>
      </c>
      <c r="E208" s="248" t="s">
        <v>19</v>
      </c>
      <c r="F208" s="249" t="s">
        <v>1803</v>
      </c>
      <c r="G208" s="247"/>
      <c r="H208" s="250">
        <v>86.019999999999996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252</v>
      </c>
      <c r="AU208" s="256" t="s">
        <v>81</v>
      </c>
      <c r="AV208" s="14" t="s">
        <v>81</v>
      </c>
      <c r="AW208" s="14" t="s">
        <v>33</v>
      </c>
      <c r="AX208" s="14" t="s">
        <v>72</v>
      </c>
      <c r="AY208" s="256" t="s">
        <v>234</v>
      </c>
    </row>
    <row r="209" s="15" customFormat="1">
      <c r="A209" s="15"/>
      <c r="B209" s="257"/>
      <c r="C209" s="258"/>
      <c r="D209" s="229" t="s">
        <v>252</v>
      </c>
      <c r="E209" s="259" t="s">
        <v>19</v>
      </c>
      <c r="F209" s="260" t="s">
        <v>256</v>
      </c>
      <c r="G209" s="258"/>
      <c r="H209" s="261">
        <v>141.48399999999998</v>
      </c>
      <c r="I209" s="262"/>
      <c r="J209" s="258"/>
      <c r="K209" s="258"/>
      <c r="L209" s="263"/>
      <c r="M209" s="264"/>
      <c r="N209" s="265"/>
      <c r="O209" s="265"/>
      <c r="P209" s="265"/>
      <c r="Q209" s="265"/>
      <c r="R209" s="265"/>
      <c r="S209" s="265"/>
      <c r="T209" s="26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7" t="s">
        <v>252</v>
      </c>
      <c r="AU209" s="267" t="s">
        <v>81</v>
      </c>
      <c r="AV209" s="15" t="s">
        <v>93</v>
      </c>
      <c r="AW209" s="15" t="s">
        <v>33</v>
      </c>
      <c r="AX209" s="15" t="s">
        <v>79</v>
      </c>
      <c r="AY209" s="267" t="s">
        <v>234</v>
      </c>
    </row>
    <row r="210" s="2" customFormat="1" ht="16.5" customHeight="1">
      <c r="A210" s="40"/>
      <c r="B210" s="41"/>
      <c r="C210" s="268" t="s">
        <v>354</v>
      </c>
      <c r="D210" s="268" t="s">
        <v>295</v>
      </c>
      <c r="E210" s="269" t="s">
        <v>899</v>
      </c>
      <c r="F210" s="270" t="s">
        <v>900</v>
      </c>
      <c r="G210" s="271" t="s">
        <v>248</v>
      </c>
      <c r="H210" s="272">
        <v>167.58799999999999</v>
      </c>
      <c r="I210" s="273"/>
      <c r="J210" s="274">
        <f>ROUND(I210*H210,2)</f>
        <v>0</v>
      </c>
      <c r="K210" s="270" t="s">
        <v>240</v>
      </c>
      <c r="L210" s="275"/>
      <c r="M210" s="276" t="s">
        <v>19</v>
      </c>
      <c r="N210" s="277" t="s">
        <v>43</v>
      </c>
      <c r="O210" s="86"/>
      <c r="P210" s="225">
        <f>O210*H210</f>
        <v>0</v>
      </c>
      <c r="Q210" s="225">
        <v>0.00020000000000000001</v>
      </c>
      <c r="R210" s="225">
        <f>Q210*H210</f>
        <v>0.033517600000000002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294</v>
      </c>
      <c r="AT210" s="227" t="s">
        <v>295</v>
      </c>
      <c r="AU210" s="227" t="s">
        <v>81</v>
      </c>
      <c r="AY210" s="19" t="s">
        <v>234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93</v>
      </c>
      <c r="BM210" s="227" t="s">
        <v>1804</v>
      </c>
    </row>
    <row r="211" s="2" customFormat="1">
      <c r="A211" s="40"/>
      <c r="B211" s="41"/>
      <c r="C211" s="42"/>
      <c r="D211" s="229" t="s">
        <v>243</v>
      </c>
      <c r="E211" s="42"/>
      <c r="F211" s="230" t="s">
        <v>900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243</v>
      </c>
      <c r="AU211" s="19" t="s">
        <v>81</v>
      </c>
    </row>
    <row r="212" s="14" customFormat="1">
      <c r="A212" s="14"/>
      <c r="B212" s="246"/>
      <c r="C212" s="247"/>
      <c r="D212" s="229" t="s">
        <v>252</v>
      </c>
      <c r="E212" s="247"/>
      <c r="F212" s="249" t="s">
        <v>1805</v>
      </c>
      <c r="G212" s="247"/>
      <c r="H212" s="250">
        <v>167.58799999999999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252</v>
      </c>
      <c r="AU212" s="256" t="s">
        <v>81</v>
      </c>
      <c r="AV212" s="14" t="s">
        <v>81</v>
      </c>
      <c r="AW212" s="14" t="s">
        <v>4</v>
      </c>
      <c r="AX212" s="14" t="s">
        <v>79</v>
      </c>
      <c r="AY212" s="256" t="s">
        <v>234</v>
      </c>
    </row>
    <row r="213" s="2" customFormat="1" ht="16.5" customHeight="1">
      <c r="A213" s="40"/>
      <c r="B213" s="41"/>
      <c r="C213" s="216" t="s">
        <v>361</v>
      </c>
      <c r="D213" s="216" t="s">
        <v>236</v>
      </c>
      <c r="E213" s="217" t="s">
        <v>903</v>
      </c>
      <c r="F213" s="218" t="s">
        <v>904</v>
      </c>
      <c r="G213" s="219" t="s">
        <v>274</v>
      </c>
      <c r="H213" s="220">
        <v>24.579000000000001</v>
      </c>
      <c r="I213" s="221"/>
      <c r="J213" s="222">
        <f>ROUND(I213*H213,2)</f>
        <v>0</v>
      </c>
      <c r="K213" s="218" t="s">
        <v>240</v>
      </c>
      <c r="L213" s="46"/>
      <c r="M213" s="223" t="s">
        <v>19</v>
      </c>
      <c r="N213" s="224" t="s">
        <v>43</v>
      </c>
      <c r="O213" s="86"/>
      <c r="P213" s="225">
        <f>O213*H213</f>
        <v>0</v>
      </c>
      <c r="Q213" s="225">
        <v>2.1600000000000001</v>
      </c>
      <c r="R213" s="225">
        <f>Q213*H213</f>
        <v>53.090640000000008</v>
      </c>
      <c r="S213" s="225">
        <v>0</v>
      </c>
      <c r="T213" s="22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7" t="s">
        <v>93</v>
      </c>
      <c r="AT213" s="227" t="s">
        <v>236</v>
      </c>
      <c r="AU213" s="227" t="s">
        <v>81</v>
      </c>
      <c r="AY213" s="19" t="s">
        <v>234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19" t="s">
        <v>79</v>
      </c>
      <c r="BK213" s="228">
        <f>ROUND(I213*H213,2)</f>
        <v>0</v>
      </c>
      <c r="BL213" s="19" t="s">
        <v>93</v>
      </c>
      <c r="BM213" s="227" t="s">
        <v>1806</v>
      </c>
    </row>
    <row r="214" s="2" customFormat="1">
      <c r="A214" s="40"/>
      <c r="B214" s="41"/>
      <c r="C214" s="42"/>
      <c r="D214" s="229" t="s">
        <v>243</v>
      </c>
      <c r="E214" s="42"/>
      <c r="F214" s="230" t="s">
        <v>906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243</v>
      </c>
      <c r="AU214" s="19" t="s">
        <v>81</v>
      </c>
    </row>
    <row r="215" s="2" customFormat="1">
      <c r="A215" s="40"/>
      <c r="B215" s="41"/>
      <c r="C215" s="42"/>
      <c r="D215" s="234" t="s">
        <v>244</v>
      </c>
      <c r="E215" s="42"/>
      <c r="F215" s="235" t="s">
        <v>907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244</v>
      </c>
      <c r="AU215" s="19" t="s">
        <v>81</v>
      </c>
    </row>
    <row r="216" s="13" customFormat="1">
      <c r="A216" s="13"/>
      <c r="B216" s="236"/>
      <c r="C216" s="237"/>
      <c r="D216" s="229" t="s">
        <v>252</v>
      </c>
      <c r="E216" s="238" t="s">
        <v>19</v>
      </c>
      <c r="F216" s="239" t="s">
        <v>1142</v>
      </c>
      <c r="G216" s="237"/>
      <c r="H216" s="238" t="s">
        <v>19</v>
      </c>
      <c r="I216" s="240"/>
      <c r="J216" s="237"/>
      <c r="K216" s="237"/>
      <c r="L216" s="241"/>
      <c r="M216" s="242"/>
      <c r="N216" s="243"/>
      <c r="O216" s="243"/>
      <c r="P216" s="243"/>
      <c r="Q216" s="243"/>
      <c r="R216" s="243"/>
      <c r="S216" s="243"/>
      <c r="T216" s="24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5" t="s">
        <v>252</v>
      </c>
      <c r="AU216" s="245" t="s">
        <v>81</v>
      </c>
      <c r="AV216" s="13" t="s">
        <v>79</v>
      </c>
      <c r="AW216" s="13" t="s">
        <v>33</v>
      </c>
      <c r="AX216" s="13" t="s">
        <v>72</v>
      </c>
      <c r="AY216" s="245" t="s">
        <v>234</v>
      </c>
    </row>
    <row r="217" s="14" customFormat="1">
      <c r="A217" s="14"/>
      <c r="B217" s="246"/>
      <c r="C217" s="247"/>
      <c r="D217" s="229" t="s">
        <v>252</v>
      </c>
      <c r="E217" s="248" t="s">
        <v>19</v>
      </c>
      <c r="F217" s="249" t="s">
        <v>1807</v>
      </c>
      <c r="G217" s="247"/>
      <c r="H217" s="250">
        <v>22.579000000000001</v>
      </c>
      <c r="I217" s="251"/>
      <c r="J217" s="247"/>
      <c r="K217" s="247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252</v>
      </c>
      <c r="AU217" s="256" t="s">
        <v>81</v>
      </c>
      <c r="AV217" s="14" t="s">
        <v>81</v>
      </c>
      <c r="AW217" s="14" t="s">
        <v>33</v>
      </c>
      <c r="AX217" s="14" t="s">
        <v>72</v>
      </c>
      <c r="AY217" s="256" t="s">
        <v>234</v>
      </c>
    </row>
    <row r="218" s="14" customFormat="1">
      <c r="A218" s="14"/>
      <c r="B218" s="246"/>
      <c r="C218" s="247"/>
      <c r="D218" s="229" t="s">
        <v>252</v>
      </c>
      <c r="E218" s="248" t="s">
        <v>19</v>
      </c>
      <c r="F218" s="249" t="s">
        <v>1808</v>
      </c>
      <c r="G218" s="247"/>
      <c r="H218" s="250">
        <v>2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252</v>
      </c>
      <c r="AU218" s="256" t="s">
        <v>81</v>
      </c>
      <c r="AV218" s="14" t="s">
        <v>81</v>
      </c>
      <c r="AW218" s="14" t="s">
        <v>33</v>
      </c>
      <c r="AX218" s="14" t="s">
        <v>72</v>
      </c>
      <c r="AY218" s="256" t="s">
        <v>234</v>
      </c>
    </row>
    <row r="219" s="15" customFormat="1">
      <c r="A219" s="15"/>
      <c r="B219" s="257"/>
      <c r="C219" s="258"/>
      <c r="D219" s="229" t="s">
        <v>252</v>
      </c>
      <c r="E219" s="259" t="s">
        <v>19</v>
      </c>
      <c r="F219" s="260" t="s">
        <v>256</v>
      </c>
      <c r="G219" s="258"/>
      <c r="H219" s="261">
        <v>24.579000000000001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252</v>
      </c>
      <c r="AU219" s="267" t="s">
        <v>81</v>
      </c>
      <c r="AV219" s="15" t="s">
        <v>93</v>
      </c>
      <c r="AW219" s="15" t="s">
        <v>33</v>
      </c>
      <c r="AX219" s="15" t="s">
        <v>79</v>
      </c>
      <c r="AY219" s="267" t="s">
        <v>234</v>
      </c>
    </row>
    <row r="220" s="12" customFormat="1" ht="22.8" customHeight="1">
      <c r="A220" s="12"/>
      <c r="B220" s="200"/>
      <c r="C220" s="201"/>
      <c r="D220" s="202" t="s">
        <v>71</v>
      </c>
      <c r="E220" s="214" t="s">
        <v>88</v>
      </c>
      <c r="F220" s="214" t="s">
        <v>1144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SUM(P221:P225)</f>
        <v>0</v>
      </c>
      <c r="Q220" s="208"/>
      <c r="R220" s="209">
        <f>SUM(R221:R225)</f>
        <v>3.7949999999999999</v>
      </c>
      <c r="S220" s="208"/>
      <c r="T220" s="210">
        <f>SUM(T221:T225)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79</v>
      </c>
      <c r="AT220" s="212" t="s">
        <v>71</v>
      </c>
      <c r="AU220" s="212" t="s">
        <v>79</v>
      </c>
      <c r="AY220" s="211" t="s">
        <v>234</v>
      </c>
      <c r="BK220" s="213">
        <f>SUM(BK221:BK225)</f>
        <v>0</v>
      </c>
    </row>
    <row r="221" s="2" customFormat="1" ht="16.5" customHeight="1">
      <c r="A221" s="40"/>
      <c r="B221" s="41"/>
      <c r="C221" s="216" t="s">
        <v>370</v>
      </c>
      <c r="D221" s="216" t="s">
        <v>236</v>
      </c>
      <c r="E221" s="217" t="s">
        <v>1809</v>
      </c>
      <c r="F221" s="218" t="s">
        <v>1810</v>
      </c>
      <c r="G221" s="219" t="s">
        <v>382</v>
      </c>
      <c r="H221" s="220">
        <v>1</v>
      </c>
      <c r="I221" s="221"/>
      <c r="J221" s="222">
        <f>ROUND(I221*H221,2)</f>
        <v>0</v>
      </c>
      <c r="K221" s="218" t="s">
        <v>240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93</v>
      </c>
      <c r="AT221" s="227" t="s">
        <v>236</v>
      </c>
      <c r="AU221" s="227" t="s">
        <v>81</v>
      </c>
      <c r="AY221" s="19" t="s">
        <v>234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93</v>
      </c>
      <c r="BM221" s="227" t="s">
        <v>1811</v>
      </c>
    </row>
    <row r="222" s="2" customFormat="1">
      <c r="A222" s="40"/>
      <c r="B222" s="41"/>
      <c r="C222" s="42"/>
      <c r="D222" s="229" t="s">
        <v>243</v>
      </c>
      <c r="E222" s="42"/>
      <c r="F222" s="230" t="s">
        <v>1812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243</v>
      </c>
      <c r="AU222" s="19" t="s">
        <v>81</v>
      </c>
    </row>
    <row r="223" s="2" customFormat="1">
      <c r="A223" s="40"/>
      <c r="B223" s="41"/>
      <c r="C223" s="42"/>
      <c r="D223" s="234" t="s">
        <v>244</v>
      </c>
      <c r="E223" s="42"/>
      <c r="F223" s="235" t="s">
        <v>1813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244</v>
      </c>
      <c r="AU223" s="19" t="s">
        <v>81</v>
      </c>
    </row>
    <row r="224" s="2" customFormat="1" ht="16.5" customHeight="1">
      <c r="A224" s="40"/>
      <c r="B224" s="41"/>
      <c r="C224" s="268" t="s">
        <v>379</v>
      </c>
      <c r="D224" s="268" t="s">
        <v>295</v>
      </c>
      <c r="E224" s="269" t="s">
        <v>1814</v>
      </c>
      <c r="F224" s="270" t="s">
        <v>1815</v>
      </c>
      <c r="G224" s="271" t="s">
        <v>382</v>
      </c>
      <c r="H224" s="272">
        <v>1</v>
      </c>
      <c r="I224" s="273"/>
      <c r="J224" s="274">
        <f>ROUND(I224*H224,2)</f>
        <v>0</v>
      </c>
      <c r="K224" s="270" t="s">
        <v>240</v>
      </c>
      <c r="L224" s="275"/>
      <c r="M224" s="276" t="s">
        <v>19</v>
      </c>
      <c r="N224" s="277" t="s">
        <v>43</v>
      </c>
      <c r="O224" s="86"/>
      <c r="P224" s="225">
        <f>O224*H224</f>
        <v>0</v>
      </c>
      <c r="Q224" s="225">
        <v>3.7949999999999999</v>
      </c>
      <c r="R224" s="225">
        <f>Q224*H224</f>
        <v>3.7949999999999999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294</v>
      </c>
      <c r="AT224" s="227" t="s">
        <v>295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1816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1815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12" customFormat="1" ht="22.8" customHeight="1">
      <c r="A226" s="12"/>
      <c r="B226" s="200"/>
      <c r="C226" s="201"/>
      <c r="D226" s="202" t="s">
        <v>71</v>
      </c>
      <c r="E226" s="214" t="s">
        <v>93</v>
      </c>
      <c r="F226" s="214" t="s">
        <v>911</v>
      </c>
      <c r="G226" s="201"/>
      <c r="H226" s="201"/>
      <c r="I226" s="204"/>
      <c r="J226" s="215">
        <f>BK226</f>
        <v>0</v>
      </c>
      <c r="K226" s="201"/>
      <c r="L226" s="206"/>
      <c r="M226" s="207"/>
      <c r="N226" s="208"/>
      <c r="O226" s="208"/>
      <c r="P226" s="209">
        <f>SUM(P227:P249)</f>
        <v>0</v>
      </c>
      <c r="Q226" s="208"/>
      <c r="R226" s="209">
        <f>SUM(R227:R249)</f>
        <v>0.45125999999999999</v>
      </c>
      <c r="S226" s="208"/>
      <c r="T226" s="210">
        <f>SUM(T227:T249)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1" t="s">
        <v>79</v>
      </c>
      <c r="AT226" s="212" t="s">
        <v>71</v>
      </c>
      <c r="AU226" s="212" t="s">
        <v>79</v>
      </c>
      <c r="AY226" s="211" t="s">
        <v>234</v>
      </c>
      <c r="BK226" s="213">
        <f>SUM(BK227:BK249)</f>
        <v>0</v>
      </c>
    </row>
    <row r="227" s="2" customFormat="1" ht="16.5" customHeight="1">
      <c r="A227" s="40"/>
      <c r="B227" s="41"/>
      <c r="C227" s="216" t="s">
        <v>386</v>
      </c>
      <c r="D227" s="216" t="s">
        <v>236</v>
      </c>
      <c r="E227" s="217" t="s">
        <v>912</v>
      </c>
      <c r="F227" s="218" t="s">
        <v>913</v>
      </c>
      <c r="G227" s="219" t="s">
        <v>274</v>
      </c>
      <c r="H227" s="220">
        <v>38.850000000000001</v>
      </c>
      <c r="I227" s="221"/>
      <c r="J227" s="222">
        <f>ROUND(I227*H227,2)</f>
        <v>0</v>
      </c>
      <c r="K227" s="218" t="s">
        <v>240</v>
      </c>
      <c r="L227" s="46"/>
      <c r="M227" s="223" t="s">
        <v>19</v>
      </c>
      <c r="N227" s="224" t="s">
        <v>43</v>
      </c>
      <c r="O227" s="86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7" t="s">
        <v>93</v>
      </c>
      <c r="AT227" s="227" t="s">
        <v>236</v>
      </c>
      <c r="AU227" s="227" t="s">
        <v>81</v>
      </c>
      <c r="AY227" s="19" t="s">
        <v>234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19" t="s">
        <v>79</v>
      </c>
      <c r="BK227" s="228">
        <f>ROUND(I227*H227,2)</f>
        <v>0</v>
      </c>
      <c r="BL227" s="19" t="s">
        <v>93</v>
      </c>
      <c r="BM227" s="227" t="s">
        <v>1817</v>
      </c>
    </row>
    <row r="228" s="2" customFormat="1">
      <c r="A228" s="40"/>
      <c r="B228" s="41"/>
      <c r="C228" s="42"/>
      <c r="D228" s="229" t="s">
        <v>243</v>
      </c>
      <c r="E228" s="42"/>
      <c r="F228" s="230" t="s">
        <v>915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243</v>
      </c>
      <c r="AU228" s="19" t="s">
        <v>81</v>
      </c>
    </row>
    <row r="229" s="2" customFormat="1">
      <c r="A229" s="40"/>
      <c r="B229" s="41"/>
      <c r="C229" s="42"/>
      <c r="D229" s="234" t="s">
        <v>244</v>
      </c>
      <c r="E229" s="42"/>
      <c r="F229" s="235" t="s">
        <v>916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244</v>
      </c>
      <c r="AU229" s="19" t="s">
        <v>81</v>
      </c>
    </row>
    <row r="230" s="13" customFormat="1">
      <c r="A230" s="13"/>
      <c r="B230" s="236"/>
      <c r="C230" s="237"/>
      <c r="D230" s="229" t="s">
        <v>252</v>
      </c>
      <c r="E230" s="238" t="s">
        <v>19</v>
      </c>
      <c r="F230" s="239" t="s">
        <v>917</v>
      </c>
      <c r="G230" s="237"/>
      <c r="H230" s="238" t="s">
        <v>19</v>
      </c>
      <c r="I230" s="240"/>
      <c r="J230" s="237"/>
      <c r="K230" s="237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252</v>
      </c>
      <c r="AU230" s="245" t="s">
        <v>81</v>
      </c>
      <c r="AV230" s="13" t="s">
        <v>79</v>
      </c>
      <c r="AW230" s="13" t="s">
        <v>33</v>
      </c>
      <c r="AX230" s="13" t="s">
        <v>72</v>
      </c>
      <c r="AY230" s="245" t="s">
        <v>234</v>
      </c>
    </row>
    <row r="231" s="13" customFormat="1">
      <c r="A231" s="13"/>
      <c r="B231" s="236"/>
      <c r="C231" s="237"/>
      <c r="D231" s="229" t="s">
        <v>252</v>
      </c>
      <c r="E231" s="238" t="s">
        <v>19</v>
      </c>
      <c r="F231" s="239" t="s">
        <v>1090</v>
      </c>
      <c r="G231" s="237"/>
      <c r="H231" s="238" t="s">
        <v>19</v>
      </c>
      <c r="I231" s="240"/>
      <c r="J231" s="237"/>
      <c r="K231" s="237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252</v>
      </c>
      <c r="AU231" s="245" t="s">
        <v>81</v>
      </c>
      <c r="AV231" s="13" t="s">
        <v>79</v>
      </c>
      <c r="AW231" s="13" t="s">
        <v>33</v>
      </c>
      <c r="AX231" s="13" t="s">
        <v>72</v>
      </c>
      <c r="AY231" s="245" t="s">
        <v>234</v>
      </c>
    </row>
    <row r="232" s="14" customFormat="1">
      <c r="A232" s="14"/>
      <c r="B232" s="246"/>
      <c r="C232" s="247"/>
      <c r="D232" s="229" t="s">
        <v>252</v>
      </c>
      <c r="E232" s="248" t="s">
        <v>19</v>
      </c>
      <c r="F232" s="249" t="s">
        <v>1818</v>
      </c>
      <c r="G232" s="247"/>
      <c r="H232" s="250">
        <v>23.670000000000002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252</v>
      </c>
      <c r="AU232" s="256" t="s">
        <v>81</v>
      </c>
      <c r="AV232" s="14" t="s">
        <v>81</v>
      </c>
      <c r="AW232" s="14" t="s">
        <v>33</v>
      </c>
      <c r="AX232" s="14" t="s">
        <v>72</v>
      </c>
      <c r="AY232" s="256" t="s">
        <v>234</v>
      </c>
    </row>
    <row r="233" s="13" customFormat="1">
      <c r="A233" s="13"/>
      <c r="B233" s="236"/>
      <c r="C233" s="237"/>
      <c r="D233" s="229" t="s">
        <v>252</v>
      </c>
      <c r="E233" s="238" t="s">
        <v>19</v>
      </c>
      <c r="F233" s="239" t="s">
        <v>832</v>
      </c>
      <c r="G233" s="237"/>
      <c r="H233" s="238" t="s">
        <v>19</v>
      </c>
      <c r="I233" s="240"/>
      <c r="J233" s="237"/>
      <c r="K233" s="237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252</v>
      </c>
      <c r="AU233" s="245" t="s">
        <v>81</v>
      </c>
      <c r="AV233" s="13" t="s">
        <v>79</v>
      </c>
      <c r="AW233" s="13" t="s">
        <v>33</v>
      </c>
      <c r="AX233" s="13" t="s">
        <v>72</v>
      </c>
      <c r="AY233" s="245" t="s">
        <v>234</v>
      </c>
    </row>
    <row r="234" s="14" customFormat="1">
      <c r="A234" s="14"/>
      <c r="B234" s="246"/>
      <c r="C234" s="247"/>
      <c r="D234" s="229" t="s">
        <v>252</v>
      </c>
      <c r="E234" s="248" t="s">
        <v>19</v>
      </c>
      <c r="F234" s="249" t="s">
        <v>1819</v>
      </c>
      <c r="G234" s="247"/>
      <c r="H234" s="250">
        <v>13.199999999999999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252</v>
      </c>
      <c r="AU234" s="256" t="s">
        <v>81</v>
      </c>
      <c r="AV234" s="14" t="s">
        <v>81</v>
      </c>
      <c r="AW234" s="14" t="s">
        <v>33</v>
      </c>
      <c r="AX234" s="14" t="s">
        <v>72</v>
      </c>
      <c r="AY234" s="256" t="s">
        <v>234</v>
      </c>
    </row>
    <row r="235" s="13" customFormat="1">
      <c r="A235" s="13"/>
      <c r="B235" s="236"/>
      <c r="C235" s="237"/>
      <c r="D235" s="229" t="s">
        <v>252</v>
      </c>
      <c r="E235" s="238" t="s">
        <v>19</v>
      </c>
      <c r="F235" s="239" t="s">
        <v>834</v>
      </c>
      <c r="G235" s="237"/>
      <c r="H235" s="238" t="s">
        <v>19</v>
      </c>
      <c r="I235" s="240"/>
      <c r="J235" s="237"/>
      <c r="K235" s="237"/>
      <c r="L235" s="241"/>
      <c r="M235" s="242"/>
      <c r="N235" s="243"/>
      <c r="O235" s="243"/>
      <c r="P235" s="243"/>
      <c r="Q235" s="243"/>
      <c r="R235" s="243"/>
      <c r="S235" s="243"/>
      <c r="T235" s="24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5" t="s">
        <v>252</v>
      </c>
      <c r="AU235" s="245" t="s">
        <v>81</v>
      </c>
      <c r="AV235" s="13" t="s">
        <v>79</v>
      </c>
      <c r="AW235" s="13" t="s">
        <v>33</v>
      </c>
      <c r="AX235" s="13" t="s">
        <v>72</v>
      </c>
      <c r="AY235" s="245" t="s">
        <v>234</v>
      </c>
    </row>
    <row r="236" s="14" customFormat="1">
      <c r="A236" s="14"/>
      <c r="B236" s="246"/>
      <c r="C236" s="247"/>
      <c r="D236" s="229" t="s">
        <v>252</v>
      </c>
      <c r="E236" s="248" t="s">
        <v>19</v>
      </c>
      <c r="F236" s="249" t="s">
        <v>1820</v>
      </c>
      <c r="G236" s="247"/>
      <c r="H236" s="250">
        <v>1.98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252</v>
      </c>
      <c r="AU236" s="256" t="s">
        <v>81</v>
      </c>
      <c r="AV236" s="14" t="s">
        <v>81</v>
      </c>
      <c r="AW236" s="14" t="s">
        <v>33</v>
      </c>
      <c r="AX236" s="14" t="s">
        <v>72</v>
      </c>
      <c r="AY236" s="256" t="s">
        <v>234</v>
      </c>
    </row>
    <row r="237" s="15" customFormat="1">
      <c r="A237" s="15"/>
      <c r="B237" s="257"/>
      <c r="C237" s="258"/>
      <c r="D237" s="229" t="s">
        <v>252</v>
      </c>
      <c r="E237" s="259" t="s">
        <v>19</v>
      </c>
      <c r="F237" s="260" t="s">
        <v>256</v>
      </c>
      <c r="G237" s="258"/>
      <c r="H237" s="261">
        <v>38.850000000000001</v>
      </c>
      <c r="I237" s="262"/>
      <c r="J237" s="258"/>
      <c r="K237" s="258"/>
      <c r="L237" s="263"/>
      <c r="M237" s="264"/>
      <c r="N237" s="265"/>
      <c r="O237" s="265"/>
      <c r="P237" s="265"/>
      <c r="Q237" s="265"/>
      <c r="R237" s="265"/>
      <c r="S237" s="265"/>
      <c r="T237" s="266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7" t="s">
        <v>252</v>
      </c>
      <c r="AU237" s="267" t="s">
        <v>81</v>
      </c>
      <c r="AV237" s="15" t="s">
        <v>93</v>
      </c>
      <c r="AW237" s="15" t="s">
        <v>33</v>
      </c>
      <c r="AX237" s="15" t="s">
        <v>79</v>
      </c>
      <c r="AY237" s="267" t="s">
        <v>234</v>
      </c>
    </row>
    <row r="238" s="2" customFormat="1" ht="16.5" customHeight="1">
      <c r="A238" s="40"/>
      <c r="B238" s="41"/>
      <c r="C238" s="216" t="s">
        <v>7</v>
      </c>
      <c r="D238" s="216" t="s">
        <v>236</v>
      </c>
      <c r="E238" s="217" t="s">
        <v>1156</v>
      </c>
      <c r="F238" s="218" t="s">
        <v>1157</v>
      </c>
      <c r="G238" s="219" t="s">
        <v>382</v>
      </c>
      <c r="H238" s="220">
        <v>2</v>
      </c>
      <c r="I238" s="221"/>
      <c r="J238" s="222">
        <f>ROUND(I238*H238,2)</f>
        <v>0</v>
      </c>
      <c r="K238" s="218" t="s">
        <v>240</v>
      </c>
      <c r="L238" s="46"/>
      <c r="M238" s="223" t="s">
        <v>19</v>
      </c>
      <c r="N238" s="224" t="s">
        <v>43</v>
      </c>
      <c r="O238" s="86"/>
      <c r="P238" s="225">
        <f>O238*H238</f>
        <v>0</v>
      </c>
      <c r="Q238" s="225">
        <v>0.087419999999999998</v>
      </c>
      <c r="R238" s="225">
        <f>Q238*H238</f>
        <v>0.17484</v>
      </c>
      <c r="S238" s="225">
        <v>0</v>
      </c>
      <c r="T238" s="22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7" t="s">
        <v>93</v>
      </c>
      <c r="AT238" s="227" t="s">
        <v>236</v>
      </c>
      <c r="AU238" s="227" t="s">
        <v>81</v>
      </c>
      <c r="AY238" s="19" t="s">
        <v>234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19" t="s">
        <v>79</v>
      </c>
      <c r="BK238" s="228">
        <f>ROUND(I238*H238,2)</f>
        <v>0</v>
      </c>
      <c r="BL238" s="19" t="s">
        <v>93</v>
      </c>
      <c r="BM238" s="227" t="s">
        <v>1821</v>
      </c>
    </row>
    <row r="239" s="2" customFormat="1">
      <c r="A239" s="40"/>
      <c r="B239" s="41"/>
      <c r="C239" s="42"/>
      <c r="D239" s="229" t="s">
        <v>243</v>
      </c>
      <c r="E239" s="42"/>
      <c r="F239" s="230" t="s">
        <v>1159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243</v>
      </c>
      <c r="AU239" s="19" t="s">
        <v>81</v>
      </c>
    </row>
    <row r="240" s="2" customFormat="1">
      <c r="A240" s="40"/>
      <c r="B240" s="41"/>
      <c r="C240" s="42"/>
      <c r="D240" s="234" t="s">
        <v>244</v>
      </c>
      <c r="E240" s="42"/>
      <c r="F240" s="235" t="s">
        <v>1160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244</v>
      </c>
      <c r="AU240" s="19" t="s">
        <v>81</v>
      </c>
    </row>
    <row r="241" s="2" customFormat="1" ht="16.5" customHeight="1">
      <c r="A241" s="40"/>
      <c r="B241" s="41"/>
      <c r="C241" s="268" t="s">
        <v>399</v>
      </c>
      <c r="D241" s="268" t="s">
        <v>295</v>
      </c>
      <c r="E241" s="269" t="s">
        <v>1161</v>
      </c>
      <c r="F241" s="270" t="s">
        <v>1162</v>
      </c>
      <c r="G241" s="271" t="s">
        <v>382</v>
      </c>
      <c r="H241" s="272">
        <v>1</v>
      </c>
      <c r="I241" s="273"/>
      <c r="J241" s="274">
        <f>ROUND(I241*H241,2)</f>
        <v>0</v>
      </c>
      <c r="K241" s="270" t="s">
        <v>240</v>
      </c>
      <c r="L241" s="275"/>
      <c r="M241" s="276" t="s">
        <v>19</v>
      </c>
      <c r="N241" s="277" t="s">
        <v>43</v>
      </c>
      <c r="O241" s="86"/>
      <c r="P241" s="225">
        <f>O241*H241</f>
        <v>0</v>
      </c>
      <c r="Q241" s="225">
        <v>0.040000000000000001</v>
      </c>
      <c r="R241" s="225">
        <f>Q241*H241</f>
        <v>0.040000000000000001</v>
      </c>
      <c r="S241" s="225">
        <v>0</v>
      </c>
      <c r="T241" s="22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7" t="s">
        <v>294</v>
      </c>
      <c r="AT241" s="227" t="s">
        <v>295</v>
      </c>
      <c r="AU241" s="227" t="s">
        <v>81</v>
      </c>
      <c r="AY241" s="19" t="s">
        <v>234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19" t="s">
        <v>79</v>
      </c>
      <c r="BK241" s="228">
        <f>ROUND(I241*H241,2)</f>
        <v>0</v>
      </c>
      <c r="BL241" s="19" t="s">
        <v>93</v>
      </c>
      <c r="BM241" s="227" t="s">
        <v>1822</v>
      </c>
    </row>
    <row r="242" s="2" customFormat="1">
      <c r="A242" s="40"/>
      <c r="B242" s="41"/>
      <c r="C242" s="42"/>
      <c r="D242" s="229" t="s">
        <v>243</v>
      </c>
      <c r="E242" s="42"/>
      <c r="F242" s="230" t="s">
        <v>1162</v>
      </c>
      <c r="G242" s="42"/>
      <c r="H242" s="42"/>
      <c r="I242" s="231"/>
      <c r="J242" s="42"/>
      <c r="K242" s="42"/>
      <c r="L242" s="46"/>
      <c r="M242" s="232"/>
      <c r="N242" s="23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243</v>
      </c>
      <c r="AU242" s="19" t="s">
        <v>81</v>
      </c>
    </row>
    <row r="243" s="2" customFormat="1" ht="16.5" customHeight="1">
      <c r="A243" s="40"/>
      <c r="B243" s="41"/>
      <c r="C243" s="268" t="s">
        <v>406</v>
      </c>
      <c r="D243" s="268" t="s">
        <v>295</v>
      </c>
      <c r="E243" s="269" t="s">
        <v>1167</v>
      </c>
      <c r="F243" s="270" t="s">
        <v>1168</v>
      </c>
      <c r="G243" s="271" t="s">
        <v>382</v>
      </c>
      <c r="H243" s="272">
        <v>1</v>
      </c>
      <c r="I243" s="273"/>
      <c r="J243" s="274">
        <f>ROUND(I243*H243,2)</f>
        <v>0</v>
      </c>
      <c r="K243" s="270" t="s">
        <v>240</v>
      </c>
      <c r="L243" s="275"/>
      <c r="M243" s="276" t="s">
        <v>19</v>
      </c>
      <c r="N243" s="277" t="s">
        <v>43</v>
      </c>
      <c r="O243" s="86"/>
      <c r="P243" s="225">
        <f>O243*H243</f>
        <v>0</v>
      </c>
      <c r="Q243" s="225">
        <v>0.068000000000000005</v>
      </c>
      <c r="R243" s="225">
        <f>Q243*H243</f>
        <v>0.068000000000000005</v>
      </c>
      <c r="S243" s="225">
        <v>0</v>
      </c>
      <c r="T243" s="22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7" t="s">
        <v>294</v>
      </c>
      <c r="AT243" s="227" t="s">
        <v>295</v>
      </c>
      <c r="AU243" s="227" t="s">
        <v>81</v>
      </c>
      <c r="AY243" s="19" t="s">
        <v>234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19" t="s">
        <v>79</v>
      </c>
      <c r="BK243" s="228">
        <f>ROUND(I243*H243,2)</f>
        <v>0</v>
      </c>
      <c r="BL243" s="19" t="s">
        <v>93</v>
      </c>
      <c r="BM243" s="227" t="s">
        <v>1823</v>
      </c>
    </row>
    <row r="244" s="2" customFormat="1">
      <c r="A244" s="40"/>
      <c r="B244" s="41"/>
      <c r="C244" s="42"/>
      <c r="D244" s="229" t="s">
        <v>243</v>
      </c>
      <c r="E244" s="42"/>
      <c r="F244" s="230" t="s">
        <v>1168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243</v>
      </c>
      <c r="AU244" s="19" t="s">
        <v>81</v>
      </c>
    </row>
    <row r="245" s="2" customFormat="1" ht="16.5" customHeight="1">
      <c r="A245" s="40"/>
      <c r="B245" s="41"/>
      <c r="C245" s="216" t="s">
        <v>413</v>
      </c>
      <c r="D245" s="216" t="s">
        <v>236</v>
      </c>
      <c r="E245" s="217" t="s">
        <v>1170</v>
      </c>
      <c r="F245" s="218" t="s">
        <v>1171</v>
      </c>
      <c r="G245" s="219" t="s">
        <v>382</v>
      </c>
      <c r="H245" s="220">
        <v>1</v>
      </c>
      <c r="I245" s="221"/>
      <c r="J245" s="222">
        <f>ROUND(I245*H245,2)</f>
        <v>0</v>
      </c>
      <c r="K245" s="218" t="s">
        <v>240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0.087419999999999998</v>
      </c>
      <c r="R245" s="225">
        <f>Q245*H245</f>
        <v>0.087419999999999998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81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1824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1173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81</v>
      </c>
    </row>
    <row r="247" s="2" customFormat="1">
      <c r="A247" s="40"/>
      <c r="B247" s="41"/>
      <c r="C247" s="42"/>
      <c r="D247" s="234" t="s">
        <v>244</v>
      </c>
      <c r="E247" s="42"/>
      <c r="F247" s="235" t="s">
        <v>1174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244</v>
      </c>
      <c r="AU247" s="19" t="s">
        <v>81</v>
      </c>
    </row>
    <row r="248" s="2" customFormat="1" ht="16.5" customHeight="1">
      <c r="A248" s="40"/>
      <c r="B248" s="41"/>
      <c r="C248" s="268" t="s">
        <v>420</v>
      </c>
      <c r="D248" s="268" t="s">
        <v>295</v>
      </c>
      <c r="E248" s="269" t="s">
        <v>1175</v>
      </c>
      <c r="F248" s="270" t="s">
        <v>1176</v>
      </c>
      <c r="G248" s="271" t="s">
        <v>382</v>
      </c>
      <c r="H248" s="272">
        <v>1</v>
      </c>
      <c r="I248" s="273"/>
      <c r="J248" s="274">
        <f>ROUND(I248*H248,2)</f>
        <v>0</v>
      </c>
      <c r="K248" s="270" t="s">
        <v>240</v>
      </c>
      <c r="L248" s="275"/>
      <c r="M248" s="276" t="s">
        <v>19</v>
      </c>
      <c r="N248" s="277" t="s">
        <v>43</v>
      </c>
      <c r="O248" s="86"/>
      <c r="P248" s="225">
        <f>O248*H248</f>
        <v>0</v>
      </c>
      <c r="Q248" s="225">
        <v>0.081000000000000003</v>
      </c>
      <c r="R248" s="225">
        <f>Q248*H248</f>
        <v>0.081000000000000003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294</v>
      </c>
      <c r="AT248" s="227" t="s">
        <v>295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1825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1176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12" customFormat="1" ht="22.8" customHeight="1">
      <c r="A250" s="12"/>
      <c r="B250" s="200"/>
      <c r="C250" s="201"/>
      <c r="D250" s="202" t="s">
        <v>71</v>
      </c>
      <c r="E250" s="214" t="s">
        <v>294</v>
      </c>
      <c r="F250" s="214" t="s">
        <v>920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SUM(P251:P333)</f>
        <v>0</v>
      </c>
      <c r="Q250" s="208"/>
      <c r="R250" s="209">
        <f>SUM(R251:R333)</f>
        <v>9.6816100600000006</v>
      </c>
      <c r="S250" s="208"/>
      <c r="T250" s="210">
        <f>SUM(T251:T333)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71</v>
      </c>
      <c r="AU250" s="212" t="s">
        <v>79</v>
      </c>
      <c r="AY250" s="211" t="s">
        <v>234</v>
      </c>
      <c r="BK250" s="213">
        <f>SUM(BK251:BK333)</f>
        <v>0</v>
      </c>
    </row>
    <row r="251" s="2" customFormat="1" ht="16.5" customHeight="1">
      <c r="A251" s="40"/>
      <c r="B251" s="41"/>
      <c r="C251" s="216" t="s">
        <v>427</v>
      </c>
      <c r="D251" s="216" t="s">
        <v>236</v>
      </c>
      <c r="E251" s="217" t="s">
        <v>1178</v>
      </c>
      <c r="F251" s="218" t="s">
        <v>1179</v>
      </c>
      <c r="G251" s="219" t="s">
        <v>879</v>
      </c>
      <c r="H251" s="220">
        <v>46.5</v>
      </c>
      <c r="I251" s="221"/>
      <c r="J251" s="222">
        <f>ROUND(I251*H251,2)</f>
        <v>0</v>
      </c>
      <c r="K251" s="218" t="s">
        <v>240</v>
      </c>
      <c r="L251" s="46"/>
      <c r="M251" s="223" t="s">
        <v>19</v>
      </c>
      <c r="N251" s="224" t="s">
        <v>43</v>
      </c>
      <c r="O251" s="86"/>
      <c r="P251" s="225">
        <f>O251*H251</f>
        <v>0</v>
      </c>
      <c r="Q251" s="225">
        <v>1.0000000000000001E-05</v>
      </c>
      <c r="R251" s="225">
        <f>Q251*H251</f>
        <v>0.00046500000000000003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93</v>
      </c>
      <c r="AT251" s="227" t="s">
        <v>236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1826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1181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2" customFormat="1">
      <c r="A253" s="40"/>
      <c r="B253" s="41"/>
      <c r="C253" s="42"/>
      <c r="D253" s="234" t="s">
        <v>244</v>
      </c>
      <c r="E253" s="42"/>
      <c r="F253" s="235" t="s">
        <v>1182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244</v>
      </c>
      <c r="AU253" s="19" t="s">
        <v>81</v>
      </c>
    </row>
    <row r="254" s="2" customFormat="1" ht="16.5" customHeight="1">
      <c r="A254" s="40"/>
      <c r="B254" s="41"/>
      <c r="C254" s="268" t="s">
        <v>434</v>
      </c>
      <c r="D254" s="268" t="s">
        <v>295</v>
      </c>
      <c r="E254" s="269" t="s">
        <v>1183</v>
      </c>
      <c r="F254" s="270" t="s">
        <v>1184</v>
      </c>
      <c r="G254" s="271" t="s">
        <v>879</v>
      </c>
      <c r="H254" s="272">
        <v>47.198</v>
      </c>
      <c r="I254" s="273"/>
      <c r="J254" s="274">
        <f>ROUND(I254*H254,2)</f>
        <v>0</v>
      </c>
      <c r="K254" s="270" t="s">
        <v>240</v>
      </c>
      <c r="L254" s="275"/>
      <c r="M254" s="276" t="s">
        <v>19</v>
      </c>
      <c r="N254" s="277" t="s">
        <v>43</v>
      </c>
      <c r="O254" s="86"/>
      <c r="P254" s="225">
        <f>O254*H254</f>
        <v>0</v>
      </c>
      <c r="Q254" s="225">
        <v>0.0027000000000000001</v>
      </c>
      <c r="R254" s="225">
        <f>Q254*H254</f>
        <v>0.12743460000000001</v>
      </c>
      <c r="S254" s="225">
        <v>0</v>
      </c>
      <c r="T254" s="22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7" t="s">
        <v>294</v>
      </c>
      <c r="AT254" s="227" t="s">
        <v>295</v>
      </c>
      <c r="AU254" s="227" t="s">
        <v>81</v>
      </c>
      <c r="AY254" s="19" t="s">
        <v>234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19" t="s">
        <v>79</v>
      </c>
      <c r="BK254" s="228">
        <f>ROUND(I254*H254,2)</f>
        <v>0</v>
      </c>
      <c r="BL254" s="19" t="s">
        <v>93</v>
      </c>
      <c r="BM254" s="227" t="s">
        <v>1827</v>
      </c>
    </row>
    <row r="255" s="2" customFormat="1">
      <c r="A255" s="40"/>
      <c r="B255" s="41"/>
      <c r="C255" s="42"/>
      <c r="D255" s="229" t="s">
        <v>243</v>
      </c>
      <c r="E255" s="42"/>
      <c r="F255" s="230" t="s">
        <v>1184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243</v>
      </c>
      <c r="AU255" s="19" t="s">
        <v>81</v>
      </c>
    </row>
    <row r="256" s="14" customFormat="1">
      <c r="A256" s="14"/>
      <c r="B256" s="246"/>
      <c r="C256" s="247"/>
      <c r="D256" s="229" t="s">
        <v>252</v>
      </c>
      <c r="E256" s="247"/>
      <c r="F256" s="249" t="s">
        <v>1828</v>
      </c>
      <c r="G256" s="247"/>
      <c r="H256" s="250">
        <v>47.198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252</v>
      </c>
      <c r="AU256" s="256" t="s">
        <v>81</v>
      </c>
      <c r="AV256" s="14" t="s">
        <v>81</v>
      </c>
      <c r="AW256" s="14" t="s">
        <v>4</v>
      </c>
      <c r="AX256" s="14" t="s">
        <v>79</v>
      </c>
      <c r="AY256" s="256" t="s">
        <v>234</v>
      </c>
    </row>
    <row r="257" s="2" customFormat="1" ht="16.5" customHeight="1">
      <c r="A257" s="40"/>
      <c r="B257" s="41"/>
      <c r="C257" s="216" t="s">
        <v>440</v>
      </c>
      <c r="D257" s="216" t="s">
        <v>236</v>
      </c>
      <c r="E257" s="217" t="s">
        <v>1187</v>
      </c>
      <c r="F257" s="218" t="s">
        <v>1188</v>
      </c>
      <c r="G257" s="219" t="s">
        <v>382</v>
      </c>
      <c r="H257" s="220">
        <v>2</v>
      </c>
      <c r="I257" s="221"/>
      <c r="J257" s="222">
        <f>ROUND(I257*H257,2)</f>
        <v>0</v>
      </c>
      <c r="K257" s="218" t="s">
        <v>240</v>
      </c>
      <c r="L257" s="46"/>
      <c r="M257" s="223" t="s">
        <v>19</v>
      </c>
      <c r="N257" s="224" t="s">
        <v>43</v>
      </c>
      <c r="O257" s="86"/>
      <c r="P257" s="225">
        <f>O257*H257</f>
        <v>0</v>
      </c>
      <c r="Q257" s="225">
        <v>8.0000000000000007E-05</v>
      </c>
      <c r="R257" s="225">
        <f>Q257*H257</f>
        <v>0.00016000000000000001</v>
      </c>
      <c r="S257" s="225">
        <v>0</v>
      </c>
      <c r="T257" s="22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7" t="s">
        <v>93</v>
      </c>
      <c r="AT257" s="227" t="s">
        <v>236</v>
      </c>
      <c r="AU257" s="227" t="s">
        <v>81</v>
      </c>
      <c r="AY257" s="19" t="s">
        <v>234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19" t="s">
        <v>79</v>
      </c>
      <c r="BK257" s="228">
        <f>ROUND(I257*H257,2)</f>
        <v>0</v>
      </c>
      <c r="BL257" s="19" t="s">
        <v>93</v>
      </c>
      <c r="BM257" s="227" t="s">
        <v>1829</v>
      </c>
    </row>
    <row r="258" s="2" customFormat="1">
      <c r="A258" s="40"/>
      <c r="B258" s="41"/>
      <c r="C258" s="42"/>
      <c r="D258" s="229" t="s">
        <v>243</v>
      </c>
      <c r="E258" s="42"/>
      <c r="F258" s="230" t="s">
        <v>1190</v>
      </c>
      <c r="G258" s="42"/>
      <c r="H258" s="42"/>
      <c r="I258" s="231"/>
      <c r="J258" s="42"/>
      <c r="K258" s="42"/>
      <c r="L258" s="46"/>
      <c r="M258" s="232"/>
      <c r="N258" s="23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243</v>
      </c>
      <c r="AU258" s="19" t="s">
        <v>81</v>
      </c>
    </row>
    <row r="259" s="2" customFormat="1">
      <c r="A259" s="40"/>
      <c r="B259" s="41"/>
      <c r="C259" s="42"/>
      <c r="D259" s="234" t="s">
        <v>244</v>
      </c>
      <c r="E259" s="42"/>
      <c r="F259" s="235" t="s">
        <v>1191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244</v>
      </c>
      <c r="AU259" s="19" t="s">
        <v>81</v>
      </c>
    </row>
    <row r="260" s="2" customFormat="1" ht="16.5" customHeight="1">
      <c r="A260" s="40"/>
      <c r="B260" s="41"/>
      <c r="C260" s="268" t="s">
        <v>446</v>
      </c>
      <c r="D260" s="268" t="s">
        <v>295</v>
      </c>
      <c r="E260" s="269" t="s">
        <v>1192</v>
      </c>
      <c r="F260" s="270" t="s">
        <v>1193</v>
      </c>
      <c r="G260" s="271" t="s">
        <v>382</v>
      </c>
      <c r="H260" s="272">
        <v>2</v>
      </c>
      <c r="I260" s="273"/>
      <c r="J260" s="274">
        <f>ROUND(I260*H260,2)</f>
        <v>0</v>
      </c>
      <c r="K260" s="270" t="s">
        <v>240</v>
      </c>
      <c r="L260" s="275"/>
      <c r="M260" s="276" t="s">
        <v>19</v>
      </c>
      <c r="N260" s="277" t="s">
        <v>43</v>
      </c>
      <c r="O260" s="86"/>
      <c r="P260" s="225">
        <f>O260*H260</f>
        <v>0</v>
      </c>
      <c r="Q260" s="225">
        <v>0.00148</v>
      </c>
      <c r="R260" s="225">
        <f>Q260*H260</f>
        <v>0.00296</v>
      </c>
      <c r="S260" s="225">
        <v>0</v>
      </c>
      <c r="T260" s="22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7" t="s">
        <v>294</v>
      </c>
      <c r="AT260" s="227" t="s">
        <v>295</v>
      </c>
      <c r="AU260" s="227" t="s">
        <v>81</v>
      </c>
      <c r="AY260" s="19" t="s">
        <v>234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19" t="s">
        <v>79</v>
      </c>
      <c r="BK260" s="228">
        <f>ROUND(I260*H260,2)</f>
        <v>0</v>
      </c>
      <c r="BL260" s="19" t="s">
        <v>93</v>
      </c>
      <c r="BM260" s="227" t="s">
        <v>1830</v>
      </c>
    </row>
    <row r="261" s="2" customFormat="1">
      <c r="A261" s="40"/>
      <c r="B261" s="41"/>
      <c r="C261" s="42"/>
      <c r="D261" s="229" t="s">
        <v>243</v>
      </c>
      <c r="E261" s="42"/>
      <c r="F261" s="230" t="s">
        <v>1193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243</v>
      </c>
      <c r="AU261" s="19" t="s">
        <v>81</v>
      </c>
    </row>
    <row r="262" s="2" customFormat="1" ht="16.5" customHeight="1">
      <c r="A262" s="40"/>
      <c r="B262" s="41"/>
      <c r="C262" s="216" t="s">
        <v>455</v>
      </c>
      <c r="D262" s="216" t="s">
        <v>236</v>
      </c>
      <c r="E262" s="217" t="s">
        <v>1195</v>
      </c>
      <c r="F262" s="218" t="s">
        <v>1196</v>
      </c>
      <c r="G262" s="219" t="s">
        <v>382</v>
      </c>
      <c r="H262" s="220">
        <v>1</v>
      </c>
      <c r="I262" s="221"/>
      <c r="J262" s="222">
        <f>ROUND(I262*H262,2)</f>
        <v>0</v>
      </c>
      <c r="K262" s="218" t="s">
        <v>240</v>
      </c>
      <c r="L262" s="46"/>
      <c r="M262" s="223" t="s">
        <v>19</v>
      </c>
      <c r="N262" s="224" t="s">
        <v>43</v>
      </c>
      <c r="O262" s="86"/>
      <c r="P262" s="225">
        <f>O262*H262</f>
        <v>0</v>
      </c>
      <c r="Q262" s="225">
        <v>8.0000000000000007E-05</v>
      </c>
      <c r="R262" s="225">
        <f>Q262*H262</f>
        <v>8.0000000000000007E-05</v>
      </c>
      <c r="S262" s="225">
        <v>0</v>
      </c>
      <c r="T262" s="22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7" t="s">
        <v>93</v>
      </c>
      <c r="AT262" s="227" t="s">
        <v>236</v>
      </c>
      <c r="AU262" s="227" t="s">
        <v>81</v>
      </c>
      <c r="AY262" s="19" t="s">
        <v>234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19" t="s">
        <v>79</v>
      </c>
      <c r="BK262" s="228">
        <f>ROUND(I262*H262,2)</f>
        <v>0</v>
      </c>
      <c r="BL262" s="19" t="s">
        <v>93</v>
      </c>
      <c r="BM262" s="227" t="s">
        <v>1831</v>
      </c>
    </row>
    <row r="263" s="2" customFormat="1">
      <c r="A263" s="40"/>
      <c r="B263" s="41"/>
      <c r="C263" s="42"/>
      <c r="D263" s="229" t="s">
        <v>243</v>
      </c>
      <c r="E263" s="42"/>
      <c r="F263" s="230" t="s">
        <v>1198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243</v>
      </c>
      <c r="AU263" s="19" t="s">
        <v>81</v>
      </c>
    </row>
    <row r="264" s="2" customFormat="1">
      <c r="A264" s="40"/>
      <c r="B264" s="41"/>
      <c r="C264" s="42"/>
      <c r="D264" s="234" t="s">
        <v>244</v>
      </c>
      <c r="E264" s="42"/>
      <c r="F264" s="235" t="s">
        <v>1199</v>
      </c>
      <c r="G264" s="42"/>
      <c r="H264" s="42"/>
      <c r="I264" s="231"/>
      <c r="J264" s="42"/>
      <c r="K264" s="42"/>
      <c r="L264" s="46"/>
      <c r="M264" s="232"/>
      <c r="N264" s="23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244</v>
      </c>
      <c r="AU264" s="19" t="s">
        <v>81</v>
      </c>
    </row>
    <row r="265" s="2" customFormat="1" ht="16.5" customHeight="1">
      <c r="A265" s="40"/>
      <c r="B265" s="41"/>
      <c r="C265" s="268" t="s">
        <v>615</v>
      </c>
      <c r="D265" s="268" t="s">
        <v>295</v>
      </c>
      <c r="E265" s="269" t="s">
        <v>1200</v>
      </c>
      <c r="F265" s="270" t="s">
        <v>1201</v>
      </c>
      <c r="G265" s="271" t="s">
        <v>382</v>
      </c>
      <c r="H265" s="272">
        <v>1</v>
      </c>
      <c r="I265" s="273"/>
      <c r="J265" s="274">
        <f>ROUND(I265*H265,2)</f>
        <v>0</v>
      </c>
      <c r="K265" s="270" t="s">
        <v>240</v>
      </c>
      <c r="L265" s="275"/>
      <c r="M265" s="276" t="s">
        <v>19</v>
      </c>
      <c r="N265" s="277" t="s">
        <v>43</v>
      </c>
      <c r="O265" s="86"/>
      <c r="P265" s="225">
        <f>O265*H265</f>
        <v>0</v>
      </c>
      <c r="Q265" s="225">
        <v>0.0028</v>
      </c>
      <c r="R265" s="225">
        <f>Q265*H265</f>
        <v>0.0028</v>
      </c>
      <c r="S265" s="225">
        <v>0</v>
      </c>
      <c r="T265" s="22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7" t="s">
        <v>294</v>
      </c>
      <c r="AT265" s="227" t="s">
        <v>295</v>
      </c>
      <c r="AU265" s="227" t="s">
        <v>81</v>
      </c>
      <c r="AY265" s="19" t="s">
        <v>234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19" t="s">
        <v>79</v>
      </c>
      <c r="BK265" s="228">
        <f>ROUND(I265*H265,2)</f>
        <v>0</v>
      </c>
      <c r="BL265" s="19" t="s">
        <v>93</v>
      </c>
      <c r="BM265" s="227" t="s">
        <v>1832</v>
      </c>
    </row>
    <row r="266" s="2" customFormat="1">
      <c r="A266" s="40"/>
      <c r="B266" s="41"/>
      <c r="C266" s="42"/>
      <c r="D266" s="229" t="s">
        <v>243</v>
      </c>
      <c r="E266" s="42"/>
      <c r="F266" s="230" t="s">
        <v>1201</v>
      </c>
      <c r="G266" s="42"/>
      <c r="H266" s="42"/>
      <c r="I266" s="231"/>
      <c r="J266" s="42"/>
      <c r="K266" s="42"/>
      <c r="L266" s="46"/>
      <c r="M266" s="232"/>
      <c r="N266" s="23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243</v>
      </c>
      <c r="AU266" s="19" t="s">
        <v>81</v>
      </c>
    </row>
    <row r="267" s="2" customFormat="1" ht="16.5" customHeight="1">
      <c r="A267" s="40"/>
      <c r="B267" s="41"/>
      <c r="C267" s="216" t="s">
        <v>621</v>
      </c>
      <c r="D267" s="216" t="s">
        <v>236</v>
      </c>
      <c r="E267" s="217" t="s">
        <v>1203</v>
      </c>
      <c r="F267" s="218" t="s">
        <v>1204</v>
      </c>
      <c r="G267" s="219" t="s">
        <v>382</v>
      </c>
      <c r="H267" s="220">
        <v>1</v>
      </c>
      <c r="I267" s="221"/>
      <c r="J267" s="222">
        <f>ROUND(I267*H267,2)</f>
        <v>0</v>
      </c>
      <c r="K267" s="218" t="s">
        <v>240</v>
      </c>
      <c r="L267" s="46"/>
      <c r="M267" s="223" t="s">
        <v>19</v>
      </c>
      <c r="N267" s="224" t="s">
        <v>43</v>
      </c>
      <c r="O267" s="86"/>
      <c r="P267" s="225">
        <f>O267*H267</f>
        <v>0</v>
      </c>
      <c r="Q267" s="225">
        <v>0.00010000000000000001</v>
      </c>
      <c r="R267" s="225">
        <f>Q267*H267</f>
        <v>0.00010000000000000001</v>
      </c>
      <c r="S267" s="225">
        <v>0</v>
      </c>
      <c r="T267" s="22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7" t="s">
        <v>93</v>
      </c>
      <c r="AT267" s="227" t="s">
        <v>236</v>
      </c>
      <c r="AU267" s="227" t="s">
        <v>81</v>
      </c>
      <c r="AY267" s="19" t="s">
        <v>234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19" t="s">
        <v>79</v>
      </c>
      <c r="BK267" s="228">
        <f>ROUND(I267*H267,2)</f>
        <v>0</v>
      </c>
      <c r="BL267" s="19" t="s">
        <v>93</v>
      </c>
      <c r="BM267" s="227" t="s">
        <v>1833</v>
      </c>
    </row>
    <row r="268" s="2" customFormat="1">
      <c r="A268" s="40"/>
      <c r="B268" s="41"/>
      <c r="C268" s="42"/>
      <c r="D268" s="229" t="s">
        <v>243</v>
      </c>
      <c r="E268" s="42"/>
      <c r="F268" s="230" t="s">
        <v>1206</v>
      </c>
      <c r="G268" s="42"/>
      <c r="H268" s="42"/>
      <c r="I268" s="231"/>
      <c r="J268" s="42"/>
      <c r="K268" s="42"/>
      <c r="L268" s="46"/>
      <c r="M268" s="232"/>
      <c r="N268" s="23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243</v>
      </c>
      <c r="AU268" s="19" t="s">
        <v>81</v>
      </c>
    </row>
    <row r="269" s="2" customFormat="1">
      <c r="A269" s="40"/>
      <c r="B269" s="41"/>
      <c r="C269" s="42"/>
      <c r="D269" s="234" t="s">
        <v>244</v>
      </c>
      <c r="E269" s="42"/>
      <c r="F269" s="235" t="s">
        <v>1207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244</v>
      </c>
      <c r="AU269" s="19" t="s">
        <v>81</v>
      </c>
    </row>
    <row r="270" s="2" customFormat="1" ht="16.5" customHeight="1">
      <c r="A270" s="40"/>
      <c r="B270" s="41"/>
      <c r="C270" s="268" t="s">
        <v>623</v>
      </c>
      <c r="D270" s="268" t="s">
        <v>295</v>
      </c>
      <c r="E270" s="269" t="s">
        <v>1208</v>
      </c>
      <c r="F270" s="270" t="s">
        <v>1209</v>
      </c>
      <c r="G270" s="271" t="s">
        <v>382</v>
      </c>
      <c r="H270" s="272">
        <v>1</v>
      </c>
      <c r="I270" s="273"/>
      <c r="J270" s="274">
        <f>ROUND(I270*H270,2)</f>
        <v>0</v>
      </c>
      <c r="K270" s="270" t="s">
        <v>240</v>
      </c>
      <c r="L270" s="275"/>
      <c r="M270" s="276" t="s">
        <v>19</v>
      </c>
      <c r="N270" s="277" t="s">
        <v>43</v>
      </c>
      <c r="O270" s="86"/>
      <c r="P270" s="225">
        <f>O270*H270</f>
        <v>0</v>
      </c>
      <c r="Q270" s="225">
        <v>0.002</v>
      </c>
      <c r="R270" s="225">
        <f>Q270*H270</f>
        <v>0.002</v>
      </c>
      <c r="S270" s="225">
        <v>0</v>
      </c>
      <c r="T270" s="22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7" t="s">
        <v>294</v>
      </c>
      <c r="AT270" s="227" t="s">
        <v>295</v>
      </c>
      <c r="AU270" s="227" t="s">
        <v>81</v>
      </c>
      <c r="AY270" s="19" t="s">
        <v>234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19" t="s">
        <v>79</v>
      </c>
      <c r="BK270" s="228">
        <f>ROUND(I270*H270,2)</f>
        <v>0</v>
      </c>
      <c r="BL270" s="19" t="s">
        <v>93</v>
      </c>
      <c r="BM270" s="227" t="s">
        <v>1834</v>
      </c>
    </row>
    <row r="271" s="2" customFormat="1">
      <c r="A271" s="40"/>
      <c r="B271" s="41"/>
      <c r="C271" s="42"/>
      <c r="D271" s="229" t="s">
        <v>243</v>
      </c>
      <c r="E271" s="42"/>
      <c r="F271" s="230" t="s">
        <v>1209</v>
      </c>
      <c r="G271" s="42"/>
      <c r="H271" s="42"/>
      <c r="I271" s="231"/>
      <c r="J271" s="42"/>
      <c r="K271" s="42"/>
      <c r="L271" s="46"/>
      <c r="M271" s="232"/>
      <c r="N271" s="23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243</v>
      </c>
      <c r="AU271" s="19" t="s">
        <v>81</v>
      </c>
    </row>
    <row r="272" s="2" customFormat="1" ht="16.5" customHeight="1">
      <c r="A272" s="40"/>
      <c r="B272" s="41"/>
      <c r="C272" s="216" t="s">
        <v>629</v>
      </c>
      <c r="D272" s="216" t="s">
        <v>236</v>
      </c>
      <c r="E272" s="217" t="s">
        <v>1211</v>
      </c>
      <c r="F272" s="218" t="s">
        <v>1212</v>
      </c>
      <c r="G272" s="219" t="s">
        <v>382</v>
      </c>
      <c r="H272" s="220">
        <v>1</v>
      </c>
      <c r="I272" s="221"/>
      <c r="J272" s="222">
        <f>ROUND(I272*H272,2)</f>
        <v>0</v>
      </c>
      <c r="K272" s="218" t="s">
        <v>240</v>
      </c>
      <c r="L272" s="46"/>
      <c r="M272" s="223" t="s">
        <v>19</v>
      </c>
      <c r="N272" s="224" t="s">
        <v>43</v>
      </c>
      <c r="O272" s="86"/>
      <c r="P272" s="225">
        <f>O272*H272</f>
        <v>0</v>
      </c>
      <c r="Q272" s="225">
        <v>0.00010000000000000001</v>
      </c>
      <c r="R272" s="225">
        <f>Q272*H272</f>
        <v>0.00010000000000000001</v>
      </c>
      <c r="S272" s="225">
        <v>0</v>
      </c>
      <c r="T272" s="22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7" t="s">
        <v>93</v>
      </c>
      <c r="AT272" s="227" t="s">
        <v>236</v>
      </c>
      <c r="AU272" s="227" t="s">
        <v>81</v>
      </c>
      <c r="AY272" s="19" t="s">
        <v>234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19" t="s">
        <v>79</v>
      </c>
      <c r="BK272" s="228">
        <f>ROUND(I272*H272,2)</f>
        <v>0</v>
      </c>
      <c r="BL272" s="19" t="s">
        <v>93</v>
      </c>
      <c r="BM272" s="227" t="s">
        <v>1835</v>
      </c>
    </row>
    <row r="273" s="2" customFormat="1">
      <c r="A273" s="40"/>
      <c r="B273" s="41"/>
      <c r="C273" s="42"/>
      <c r="D273" s="229" t="s">
        <v>243</v>
      </c>
      <c r="E273" s="42"/>
      <c r="F273" s="230" t="s">
        <v>1214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243</v>
      </c>
      <c r="AU273" s="19" t="s">
        <v>81</v>
      </c>
    </row>
    <row r="274" s="2" customFormat="1">
      <c r="A274" s="40"/>
      <c r="B274" s="41"/>
      <c r="C274" s="42"/>
      <c r="D274" s="234" t="s">
        <v>244</v>
      </c>
      <c r="E274" s="42"/>
      <c r="F274" s="235" t="s">
        <v>1215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244</v>
      </c>
      <c r="AU274" s="19" t="s">
        <v>81</v>
      </c>
    </row>
    <row r="275" s="2" customFormat="1" ht="16.5" customHeight="1">
      <c r="A275" s="40"/>
      <c r="B275" s="41"/>
      <c r="C275" s="268" t="s">
        <v>632</v>
      </c>
      <c r="D275" s="268" t="s">
        <v>295</v>
      </c>
      <c r="E275" s="269" t="s">
        <v>1216</v>
      </c>
      <c r="F275" s="270" t="s">
        <v>1217</v>
      </c>
      <c r="G275" s="271" t="s">
        <v>382</v>
      </c>
      <c r="H275" s="272">
        <v>1</v>
      </c>
      <c r="I275" s="273"/>
      <c r="J275" s="274">
        <f>ROUND(I275*H275,2)</f>
        <v>0</v>
      </c>
      <c r="K275" s="270" t="s">
        <v>240</v>
      </c>
      <c r="L275" s="275"/>
      <c r="M275" s="276" t="s">
        <v>19</v>
      </c>
      <c r="N275" s="277" t="s">
        <v>43</v>
      </c>
      <c r="O275" s="86"/>
      <c r="P275" s="225">
        <f>O275*H275</f>
        <v>0</v>
      </c>
      <c r="Q275" s="225">
        <v>0.00080000000000000004</v>
      </c>
      <c r="R275" s="225">
        <f>Q275*H275</f>
        <v>0.00080000000000000004</v>
      </c>
      <c r="S275" s="225">
        <v>0</v>
      </c>
      <c r="T275" s="226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7" t="s">
        <v>294</v>
      </c>
      <c r="AT275" s="227" t="s">
        <v>295</v>
      </c>
      <c r="AU275" s="227" t="s">
        <v>81</v>
      </c>
      <c r="AY275" s="19" t="s">
        <v>234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19" t="s">
        <v>79</v>
      </c>
      <c r="BK275" s="228">
        <f>ROUND(I275*H275,2)</f>
        <v>0</v>
      </c>
      <c r="BL275" s="19" t="s">
        <v>93</v>
      </c>
      <c r="BM275" s="227" t="s">
        <v>1836</v>
      </c>
    </row>
    <row r="276" s="2" customFormat="1">
      <c r="A276" s="40"/>
      <c r="B276" s="41"/>
      <c r="C276" s="42"/>
      <c r="D276" s="229" t="s">
        <v>243</v>
      </c>
      <c r="E276" s="42"/>
      <c r="F276" s="230" t="s">
        <v>1217</v>
      </c>
      <c r="G276" s="42"/>
      <c r="H276" s="42"/>
      <c r="I276" s="231"/>
      <c r="J276" s="42"/>
      <c r="K276" s="42"/>
      <c r="L276" s="46"/>
      <c r="M276" s="232"/>
      <c r="N276" s="233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243</v>
      </c>
      <c r="AU276" s="19" t="s">
        <v>81</v>
      </c>
    </row>
    <row r="277" s="2" customFormat="1" ht="16.5" customHeight="1">
      <c r="A277" s="40"/>
      <c r="B277" s="41"/>
      <c r="C277" s="216" t="s">
        <v>637</v>
      </c>
      <c r="D277" s="216" t="s">
        <v>236</v>
      </c>
      <c r="E277" s="217" t="s">
        <v>1219</v>
      </c>
      <c r="F277" s="218" t="s">
        <v>1220</v>
      </c>
      <c r="G277" s="219" t="s">
        <v>382</v>
      </c>
      <c r="H277" s="220">
        <v>1</v>
      </c>
      <c r="I277" s="221"/>
      <c r="J277" s="222">
        <f>ROUND(I277*H277,2)</f>
        <v>0</v>
      </c>
      <c r="K277" s="218" t="s">
        <v>240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0.00010000000000000001</v>
      </c>
      <c r="R277" s="225">
        <f>Q277*H277</f>
        <v>0.00010000000000000001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93</v>
      </c>
      <c r="AT277" s="227" t="s">
        <v>236</v>
      </c>
      <c r="AU277" s="227" t="s">
        <v>81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1837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1222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81</v>
      </c>
    </row>
    <row r="279" s="2" customFormat="1">
      <c r="A279" s="40"/>
      <c r="B279" s="41"/>
      <c r="C279" s="42"/>
      <c r="D279" s="234" t="s">
        <v>244</v>
      </c>
      <c r="E279" s="42"/>
      <c r="F279" s="235" t="s">
        <v>1223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244</v>
      </c>
      <c r="AU279" s="19" t="s">
        <v>81</v>
      </c>
    </row>
    <row r="280" s="2" customFormat="1" ht="16.5" customHeight="1">
      <c r="A280" s="40"/>
      <c r="B280" s="41"/>
      <c r="C280" s="268" t="s">
        <v>641</v>
      </c>
      <c r="D280" s="268" t="s">
        <v>295</v>
      </c>
      <c r="E280" s="269" t="s">
        <v>553</v>
      </c>
      <c r="F280" s="270" t="s">
        <v>1838</v>
      </c>
      <c r="G280" s="271" t="s">
        <v>382</v>
      </c>
      <c r="H280" s="272">
        <v>1</v>
      </c>
      <c r="I280" s="273"/>
      <c r="J280" s="274">
        <f>ROUND(I280*H280,2)</f>
        <v>0</v>
      </c>
      <c r="K280" s="270" t="s">
        <v>19</v>
      </c>
      <c r="L280" s="275"/>
      <c r="M280" s="276" t="s">
        <v>19</v>
      </c>
      <c r="N280" s="277" t="s">
        <v>43</v>
      </c>
      <c r="O280" s="86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7" t="s">
        <v>294</v>
      </c>
      <c r="AT280" s="227" t="s">
        <v>295</v>
      </c>
      <c r="AU280" s="227" t="s">
        <v>81</v>
      </c>
      <c r="AY280" s="19" t="s">
        <v>234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19" t="s">
        <v>79</v>
      </c>
      <c r="BK280" s="228">
        <f>ROUND(I280*H280,2)</f>
        <v>0</v>
      </c>
      <c r="BL280" s="19" t="s">
        <v>93</v>
      </c>
      <c r="BM280" s="227" t="s">
        <v>1839</v>
      </c>
    </row>
    <row r="281" s="2" customFormat="1">
      <c r="A281" s="40"/>
      <c r="B281" s="41"/>
      <c r="C281" s="42"/>
      <c r="D281" s="229" t="s">
        <v>243</v>
      </c>
      <c r="E281" s="42"/>
      <c r="F281" s="230" t="s">
        <v>1838</v>
      </c>
      <c r="G281" s="42"/>
      <c r="H281" s="42"/>
      <c r="I281" s="231"/>
      <c r="J281" s="42"/>
      <c r="K281" s="42"/>
      <c r="L281" s="46"/>
      <c r="M281" s="232"/>
      <c r="N281" s="23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243</v>
      </c>
      <c r="AU281" s="19" t="s">
        <v>81</v>
      </c>
    </row>
    <row r="282" s="2" customFormat="1" ht="16.5" customHeight="1">
      <c r="A282" s="40"/>
      <c r="B282" s="41"/>
      <c r="C282" s="216" t="s">
        <v>647</v>
      </c>
      <c r="D282" s="216" t="s">
        <v>236</v>
      </c>
      <c r="E282" s="217" t="s">
        <v>1226</v>
      </c>
      <c r="F282" s="218" t="s">
        <v>1227</v>
      </c>
      <c r="G282" s="219" t="s">
        <v>382</v>
      </c>
      <c r="H282" s="220">
        <v>2</v>
      </c>
      <c r="I282" s="221"/>
      <c r="J282" s="222">
        <f>ROUND(I282*H282,2)</f>
        <v>0</v>
      </c>
      <c r="K282" s="218" t="s">
        <v>240</v>
      </c>
      <c r="L282" s="46"/>
      <c r="M282" s="223" t="s">
        <v>19</v>
      </c>
      <c r="N282" s="224" t="s">
        <v>43</v>
      </c>
      <c r="O282" s="86"/>
      <c r="P282" s="225">
        <f>O282*H282</f>
        <v>0</v>
      </c>
      <c r="Q282" s="225">
        <v>0.41948000000000002</v>
      </c>
      <c r="R282" s="225">
        <f>Q282*H282</f>
        <v>0.83896000000000004</v>
      </c>
      <c r="S282" s="225">
        <v>0</v>
      </c>
      <c r="T282" s="22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7" t="s">
        <v>93</v>
      </c>
      <c r="AT282" s="227" t="s">
        <v>236</v>
      </c>
      <c r="AU282" s="227" t="s">
        <v>81</v>
      </c>
      <c r="AY282" s="19" t="s">
        <v>234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19" t="s">
        <v>79</v>
      </c>
      <c r="BK282" s="228">
        <f>ROUND(I282*H282,2)</f>
        <v>0</v>
      </c>
      <c r="BL282" s="19" t="s">
        <v>93</v>
      </c>
      <c r="BM282" s="227" t="s">
        <v>1840</v>
      </c>
    </row>
    <row r="283" s="2" customFormat="1">
      <c r="A283" s="40"/>
      <c r="B283" s="41"/>
      <c r="C283" s="42"/>
      <c r="D283" s="229" t="s">
        <v>243</v>
      </c>
      <c r="E283" s="42"/>
      <c r="F283" s="230" t="s">
        <v>1229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243</v>
      </c>
      <c r="AU283" s="19" t="s">
        <v>81</v>
      </c>
    </row>
    <row r="284" s="2" customFormat="1">
      <c r="A284" s="40"/>
      <c r="B284" s="41"/>
      <c r="C284" s="42"/>
      <c r="D284" s="234" t="s">
        <v>244</v>
      </c>
      <c r="E284" s="42"/>
      <c r="F284" s="235" t="s">
        <v>1230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244</v>
      </c>
      <c r="AU284" s="19" t="s">
        <v>81</v>
      </c>
    </row>
    <row r="285" s="2" customFormat="1" ht="16.5" customHeight="1">
      <c r="A285" s="40"/>
      <c r="B285" s="41"/>
      <c r="C285" s="268" t="s">
        <v>657</v>
      </c>
      <c r="D285" s="268" t="s">
        <v>295</v>
      </c>
      <c r="E285" s="269" t="s">
        <v>1231</v>
      </c>
      <c r="F285" s="270" t="s">
        <v>1232</v>
      </c>
      <c r="G285" s="271" t="s">
        <v>382</v>
      </c>
      <c r="H285" s="272">
        <v>2</v>
      </c>
      <c r="I285" s="273"/>
      <c r="J285" s="274">
        <f>ROUND(I285*H285,2)</f>
        <v>0</v>
      </c>
      <c r="K285" s="270" t="s">
        <v>240</v>
      </c>
      <c r="L285" s="275"/>
      <c r="M285" s="276" t="s">
        <v>19</v>
      </c>
      <c r="N285" s="277" t="s">
        <v>43</v>
      </c>
      <c r="O285" s="86"/>
      <c r="P285" s="225">
        <f>O285*H285</f>
        <v>0</v>
      </c>
      <c r="Q285" s="225">
        <v>1.27</v>
      </c>
      <c r="R285" s="225">
        <f>Q285*H285</f>
        <v>2.54</v>
      </c>
      <c r="S285" s="225">
        <v>0</v>
      </c>
      <c r="T285" s="22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7" t="s">
        <v>294</v>
      </c>
      <c r="AT285" s="227" t="s">
        <v>295</v>
      </c>
      <c r="AU285" s="227" t="s">
        <v>81</v>
      </c>
      <c r="AY285" s="19" t="s">
        <v>234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19" t="s">
        <v>79</v>
      </c>
      <c r="BK285" s="228">
        <f>ROUND(I285*H285,2)</f>
        <v>0</v>
      </c>
      <c r="BL285" s="19" t="s">
        <v>93</v>
      </c>
      <c r="BM285" s="227" t="s">
        <v>1841</v>
      </c>
    </row>
    <row r="286" s="2" customFormat="1">
      <c r="A286" s="40"/>
      <c r="B286" s="41"/>
      <c r="C286" s="42"/>
      <c r="D286" s="229" t="s">
        <v>243</v>
      </c>
      <c r="E286" s="42"/>
      <c r="F286" s="230" t="s">
        <v>1232</v>
      </c>
      <c r="G286" s="42"/>
      <c r="H286" s="42"/>
      <c r="I286" s="231"/>
      <c r="J286" s="42"/>
      <c r="K286" s="42"/>
      <c r="L286" s="46"/>
      <c r="M286" s="232"/>
      <c r="N286" s="233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243</v>
      </c>
      <c r="AU286" s="19" t="s">
        <v>81</v>
      </c>
    </row>
    <row r="287" s="2" customFormat="1" ht="16.5" customHeight="1">
      <c r="A287" s="40"/>
      <c r="B287" s="41"/>
      <c r="C287" s="216" t="s">
        <v>662</v>
      </c>
      <c r="D287" s="216" t="s">
        <v>236</v>
      </c>
      <c r="E287" s="217" t="s">
        <v>1234</v>
      </c>
      <c r="F287" s="218" t="s">
        <v>1235</v>
      </c>
      <c r="G287" s="219" t="s">
        <v>382</v>
      </c>
      <c r="H287" s="220">
        <v>1</v>
      </c>
      <c r="I287" s="221"/>
      <c r="J287" s="222">
        <f>ROUND(I287*H287,2)</f>
        <v>0</v>
      </c>
      <c r="K287" s="218" t="s">
        <v>240</v>
      </c>
      <c r="L287" s="46"/>
      <c r="M287" s="223" t="s">
        <v>19</v>
      </c>
      <c r="N287" s="224" t="s">
        <v>43</v>
      </c>
      <c r="O287" s="86"/>
      <c r="P287" s="225">
        <f>O287*H287</f>
        <v>0</v>
      </c>
      <c r="Q287" s="225">
        <v>0.41948000000000002</v>
      </c>
      <c r="R287" s="225">
        <f>Q287*H287</f>
        <v>0.41948000000000002</v>
      </c>
      <c r="S287" s="225">
        <v>0</v>
      </c>
      <c r="T287" s="22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7" t="s">
        <v>93</v>
      </c>
      <c r="AT287" s="227" t="s">
        <v>236</v>
      </c>
      <c r="AU287" s="227" t="s">
        <v>81</v>
      </c>
      <c r="AY287" s="19" t="s">
        <v>234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19" t="s">
        <v>79</v>
      </c>
      <c r="BK287" s="228">
        <f>ROUND(I287*H287,2)</f>
        <v>0</v>
      </c>
      <c r="BL287" s="19" t="s">
        <v>93</v>
      </c>
      <c r="BM287" s="227" t="s">
        <v>1842</v>
      </c>
    </row>
    <row r="288" s="2" customFormat="1">
      <c r="A288" s="40"/>
      <c r="B288" s="41"/>
      <c r="C288" s="42"/>
      <c r="D288" s="229" t="s">
        <v>243</v>
      </c>
      <c r="E288" s="42"/>
      <c r="F288" s="230" t="s">
        <v>1237</v>
      </c>
      <c r="G288" s="42"/>
      <c r="H288" s="42"/>
      <c r="I288" s="231"/>
      <c r="J288" s="42"/>
      <c r="K288" s="42"/>
      <c r="L288" s="46"/>
      <c r="M288" s="232"/>
      <c r="N288" s="23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243</v>
      </c>
      <c r="AU288" s="19" t="s">
        <v>81</v>
      </c>
    </row>
    <row r="289" s="2" customFormat="1">
      <c r="A289" s="40"/>
      <c r="B289" s="41"/>
      <c r="C289" s="42"/>
      <c r="D289" s="234" t="s">
        <v>244</v>
      </c>
      <c r="E289" s="42"/>
      <c r="F289" s="235" t="s">
        <v>1238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244</v>
      </c>
      <c r="AU289" s="19" t="s">
        <v>81</v>
      </c>
    </row>
    <row r="290" s="2" customFormat="1" ht="16.5" customHeight="1">
      <c r="A290" s="40"/>
      <c r="B290" s="41"/>
      <c r="C290" s="268" t="s">
        <v>672</v>
      </c>
      <c r="D290" s="268" t="s">
        <v>295</v>
      </c>
      <c r="E290" s="269" t="s">
        <v>1239</v>
      </c>
      <c r="F290" s="270" t="s">
        <v>1240</v>
      </c>
      <c r="G290" s="271" t="s">
        <v>382</v>
      </c>
      <c r="H290" s="272">
        <v>1</v>
      </c>
      <c r="I290" s="273"/>
      <c r="J290" s="274">
        <f>ROUND(I290*H290,2)</f>
        <v>0</v>
      </c>
      <c r="K290" s="270" t="s">
        <v>240</v>
      </c>
      <c r="L290" s="275"/>
      <c r="M290" s="276" t="s">
        <v>19</v>
      </c>
      <c r="N290" s="277" t="s">
        <v>43</v>
      </c>
      <c r="O290" s="86"/>
      <c r="P290" s="225">
        <f>O290*H290</f>
        <v>0</v>
      </c>
      <c r="Q290" s="225">
        <v>2.5899999999999999</v>
      </c>
      <c r="R290" s="225">
        <f>Q290*H290</f>
        <v>2.5899999999999999</v>
      </c>
      <c r="S290" s="225">
        <v>0</v>
      </c>
      <c r="T290" s="22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7" t="s">
        <v>294</v>
      </c>
      <c r="AT290" s="227" t="s">
        <v>295</v>
      </c>
      <c r="AU290" s="227" t="s">
        <v>81</v>
      </c>
      <c r="AY290" s="19" t="s">
        <v>234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19" t="s">
        <v>79</v>
      </c>
      <c r="BK290" s="228">
        <f>ROUND(I290*H290,2)</f>
        <v>0</v>
      </c>
      <c r="BL290" s="19" t="s">
        <v>93</v>
      </c>
      <c r="BM290" s="227" t="s">
        <v>1843</v>
      </c>
    </row>
    <row r="291" s="2" customFormat="1">
      <c r="A291" s="40"/>
      <c r="B291" s="41"/>
      <c r="C291" s="42"/>
      <c r="D291" s="229" t="s">
        <v>243</v>
      </c>
      <c r="E291" s="42"/>
      <c r="F291" s="230" t="s">
        <v>1240</v>
      </c>
      <c r="G291" s="42"/>
      <c r="H291" s="42"/>
      <c r="I291" s="231"/>
      <c r="J291" s="42"/>
      <c r="K291" s="42"/>
      <c r="L291" s="46"/>
      <c r="M291" s="232"/>
      <c r="N291" s="23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243</v>
      </c>
      <c r="AU291" s="19" t="s">
        <v>81</v>
      </c>
    </row>
    <row r="292" s="2" customFormat="1" ht="16.5" customHeight="1">
      <c r="A292" s="40"/>
      <c r="B292" s="41"/>
      <c r="C292" s="216" t="s">
        <v>675</v>
      </c>
      <c r="D292" s="216" t="s">
        <v>236</v>
      </c>
      <c r="E292" s="217" t="s">
        <v>1536</v>
      </c>
      <c r="F292" s="218" t="s">
        <v>1537</v>
      </c>
      <c r="G292" s="219" t="s">
        <v>382</v>
      </c>
      <c r="H292" s="220">
        <v>1</v>
      </c>
      <c r="I292" s="221"/>
      <c r="J292" s="222">
        <f>ROUND(I292*H292,2)</f>
        <v>0</v>
      </c>
      <c r="K292" s="218" t="s">
        <v>240</v>
      </c>
      <c r="L292" s="46"/>
      <c r="M292" s="223" t="s">
        <v>19</v>
      </c>
      <c r="N292" s="224" t="s">
        <v>43</v>
      </c>
      <c r="O292" s="86"/>
      <c r="P292" s="225">
        <f>O292*H292</f>
        <v>0</v>
      </c>
      <c r="Q292" s="225">
        <v>0.0098899999999999995</v>
      </c>
      <c r="R292" s="225">
        <f>Q292*H292</f>
        <v>0.0098899999999999995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93</v>
      </c>
      <c r="AT292" s="227" t="s">
        <v>236</v>
      </c>
      <c r="AU292" s="227" t="s">
        <v>81</v>
      </c>
      <c r="AY292" s="19" t="s">
        <v>234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93</v>
      </c>
      <c r="BM292" s="227" t="s">
        <v>1844</v>
      </c>
    </row>
    <row r="293" s="2" customFormat="1">
      <c r="A293" s="40"/>
      <c r="B293" s="41"/>
      <c r="C293" s="42"/>
      <c r="D293" s="229" t="s">
        <v>243</v>
      </c>
      <c r="E293" s="42"/>
      <c r="F293" s="230" t="s">
        <v>1539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243</v>
      </c>
      <c r="AU293" s="19" t="s">
        <v>81</v>
      </c>
    </row>
    <row r="294" s="2" customFormat="1">
      <c r="A294" s="40"/>
      <c r="B294" s="41"/>
      <c r="C294" s="42"/>
      <c r="D294" s="234" t="s">
        <v>244</v>
      </c>
      <c r="E294" s="42"/>
      <c r="F294" s="235" t="s">
        <v>1540</v>
      </c>
      <c r="G294" s="42"/>
      <c r="H294" s="42"/>
      <c r="I294" s="231"/>
      <c r="J294" s="42"/>
      <c r="K294" s="42"/>
      <c r="L294" s="46"/>
      <c r="M294" s="232"/>
      <c r="N294" s="23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244</v>
      </c>
      <c r="AU294" s="19" t="s">
        <v>81</v>
      </c>
    </row>
    <row r="295" s="2" customFormat="1" ht="16.5" customHeight="1">
      <c r="A295" s="40"/>
      <c r="B295" s="41"/>
      <c r="C295" s="268" t="s">
        <v>681</v>
      </c>
      <c r="D295" s="268" t="s">
        <v>295</v>
      </c>
      <c r="E295" s="269" t="s">
        <v>1541</v>
      </c>
      <c r="F295" s="270" t="s">
        <v>1542</v>
      </c>
      <c r="G295" s="271" t="s">
        <v>382</v>
      </c>
      <c r="H295" s="272">
        <v>1</v>
      </c>
      <c r="I295" s="273"/>
      <c r="J295" s="274">
        <f>ROUND(I295*H295,2)</f>
        <v>0</v>
      </c>
      <c r="K295" s="270" t="s">
        <v>240</v>
      </c>
      <c r="L295" s="275"/>
      <c r="M295" s="276" t="s">
        <v>19</v>
      </c>
      <c r="N295" s="277" t="s">
        <v>43</v>
      </c>
      <c r="O295" s="86"/>
      <c r="P295" s="225">
        <f>O295*H295</f>
        <v>0</v>
      </c>
      <c r="Q295" s="225">
        <v>0.26200000000000001</v>
      </c>
      <c r="R295" s="225">
        <f>Q295*H295</f>
        <v>0.26200000000000001</v>
      </c>
      <c r="S295" s="225">
        <v>0</v>
      </c>
      <c r="T295" s="22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7" t="s">
        <v>294</v>
      </c>
      <c r="AT295" s="227" t="s">
        <v>295</v>
      </c>
      <c r="AU295" s="227" t="s">
        <v>81</v>
      </c>
      <c r="AY295" s="19" t="s">
        <v>234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19" t="s">
        <v>79</v>
      </c>
      <c r="BK295" s="228">
        <f>ROUND(I295*H295,2)</f>
        <v>0</v>
      </c>
      <c r="BL295" s="19" t="s">
        <v>93</v>
      </c>
      <c r="BM295" s="227" t="s">
        <v>1845</v>
      </c>
    </row>
    <row r="296" s="2" customFormat="1">
      <c r="A296" s="40"/>
      <c r="B296" s="41"/>
      <c r="C296" s="42"/>
      <c r="D296" s="229" t="s">
        <v>243</v>
      </c>
      <c r="E296" s="42"/>
      <c r="F296" s="230" t="s">
        <v>1542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243</v>
      </c>
      <c r="AU296" s="19" t="s">
        <v>81</v>
      </c>
    </row>
    <row r="297" s="2" customFormat="1" ht="16.5" customHeight="1">
      <c r="A297" s="40"/>
      <c r="B297" s="41"/>
      <c r="C297" s="216" t="s">
        <v>687</v>
      </c>
      <c r="D297" s="216" t="s">
        <v>236</v>
      </c>
      <c r="E297" s="217" t="s">
        <v>1846</v>
      </c>
      <c r="F297" s="218" t="s">
        <v>1847</v>
      </c>
      <c r="G297" s="219" t="s">
        <v>382</v>
      </c>
      <c r="H297" s="220">
        <v>1</v>
      </c>
      <c r="I297" s="221"/>
      <c r="J297" s="222">
        <f>ROUND(I297*H297,2)</f>
        <v>0</v>
      </c>
      <c r="K297" s="218" t="s">
        <v>240</v>
      </c>
      <c r="L297" s="46"/>
      <c r="M297" s="223" t="s">
        <v>19</v>
      </c>
      <c r="N297" s="224" t="s">
        <v>43</v>
      </c>
      <c r="O297" s="86"/>
      <c r="P297" s="225">
        <f>O297*H297</f>
        <v>0</v>
      </c>
      <c r="Q297" s="225">
        <v>0.0098899999999999995</v>
      </c>
      <c r="R297" s="225">
        <f>Q297*H297</f>
        <v>0.0098899999999999995</v>
      </c>
      <c r="S297" s="225">
        <v>0</v>
      </c>
      <c r="T297" s="22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7" t="s">
        <v>93</v>
      </c>
      <c r="AT297" s="227" t="s">
        <v>236</v>
      </c>
      <c r="AU297" s="227" t="s">
        <v>81</v>
      </c>
      <c r="AY297" s="19" t="s">
        <v>234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19" t="s">
        <v>79</v>
      </c>
      <c r="BK297" s="228">
        <f>ROUND(I297*H297,2)</f>
        <v>0</v>
      </c>
      <c r="BL297" s="19" t="s">
        <v>93</v>
      </c>
      <c r="BM297" s="227" t="s">
        <v>1848</v>
      </c>
    </row>
    <row r="298" s="2" customFormat="1">
      <c r="A298" s="40"/>
      <c r="B298" s="41"/>
      <c r="C298" s="42"/>
      <c r="D298" s="229" t="s">
        <v>243</v>
      </c>
      <c r="E298" s="42"/>
      <c r="F298" s="230" t="s">
        <v>1849</v>
      </c>
      <c r="G298" s="42"/>
      <c r="H298" s="42"/>
      <c r="I298" s="231"/>
      <c r="J298" s="42"/>
      <c r="K298" s="42"/>
      <c r="L298" s="46"/>
      <c r="M298" s="232"/>
      <c r="N298" s="233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243</v>
      </c>
      <c r="AU298" s="19" t="s">
        <v>81</v>
      </c>
    </row>
    <row r="299" s="2" customFormat="1">
      <c r="A299" s="40"/>
      <c r="B299" s="41"/>
      <c r="C299" s="42"/>
      <c r="D299" s="234" t="s">
        <v>244</v>
      </c>
      <c r="E299" s="42"/>
      <c r="F299" s="235" t="s">
        <v>1850</v>
      </c>
      <c r="G299" s="42"/>
      <c r="H299" s="42"/>
      <c r="I299" s="231"/>
      <c r="J299" s="42"/>
      <c r="K299" s="42"/>
      <c r="L299" s="46"/>
      <c r="M299" s="232"/>
      <c r="N299" s="23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244</v>
      </c>
      <c r="AU299" s="19" t="s">
        <v>81</v>
      </c>
    </row>
    <row r="300" s="2" customFormat="1" ht="16.5" customHeight="1">
      <c r="A300" s="40"/>
      <c r="B300" s="41"/>
      <c r="C300" s="268" t="s">
        <v>691</v>
      </c>
      <c r="D300" s="268" t="s">
        <v>295</v>
      </c>
      <c r="E300" s="269" t="s">
        <v>1851</v>
      </c>
      <c r="F300" s="270" t="s">
        <v>1852</v>
      </c>
      <c r="G300" s="271" t="s">
        <v>382</v>
      </c>
      <c r="H300" s="272">
        <v>1</v>
      </c>
      <c r="I300" s="273"/>
      <c r="J300" s="274">
        <f>ROUND(I300*H300,2)</f>
        <v>0</v>
      </c>
      <c r="K300" s="270" t="s">
        <v>240</v>
      </c>
      <c r="L300" s="275"/>
      <c r="M300" s="276" t="s">
        <v>19</v>
      </c>
      <c r="N300" s="277" t="s">
        <v>43</v>
      </c>
      <c r="O300" s="86"/>
      <c r="P300" s="225">
        <f>O300*H300</f>
        <v>0</v>
      </c>
      <c r="Q300" s="225">
        <v>1.0129999999999999</v>
      </c>
      <c r="R300" s="225">
        <f>Q300*H300</f>
        <v>1.0129999999999999</v>
      </c>
      <c r="S300" s="225">
        <v>0</v>
      </c>
      <c r="T300" s="22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7" t="s">
        <v>294</v>
      </c>
      <c r="AT300" s="227" t="s">
        <v>295</v>
      </c>
      <c r="AU300" s="227" t="s">
        <v>81</v>
      </c>
      <c r="AY300" s="19" t="s">
        <v>234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19" t="s">
        <v>79</v>
      </c>
      <c r="BK300" s="228">
        <f>ROUND(I300*H300,2)</f>
        <v>0</v>
      </c>
      <c r="BL300" s="19" t="s">
        <v>93</v>
      </c>
      <c r="BM300" s="227" t="s">
        <v>1853</v>
      </c>
    </row>
    <row r="301" s="2" customFormat="1">
      <c r="A301" s="40"/>
      <c r="B301" s="41"/>
      <c r="C301" s="42"/>
      <c r="D301" s="229" t="s">
        <v>243</v>
      </c>
      <c r="E301" s="42"/>
      <c r="F301" s="230" t="s">
        <v>1852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243</v>
      </c>
      <c r="AU301" s="19" t="s">
        <v>81</v>
      </c>
    </row>
    <row r="302" s="2" customFormat="1" ht="16.5" customHeight="1">
      <c r="A302" s="40"/>
      <c r="B302" s="41"/>
      <c r="C302" s="216" t="s">
        <v>696</v>
      </c>
      <c r="D302" s="216" t="s">
        <v>236</v>
      </c>
      <c r="E302" s="217" t="s">
        <v>1250</v>
      </c>
      <c r="F302" s="218" t="s">
        <v>1251</v>
      </c>
      <c r="G302" s="219" t="s">
        <v>382</v>
      </c>
      <c r="H302" s="220">
        <v>2</v>
      </c>
      <c r="I302" s="221"/>
      <c r="J302" s="222">
        <f>ROUND(I302*H302,2)</f>
        <v>0</v>
      </c>
      <c r="K302" s="218" t="s">
        <v>240</v>
      </c>
      <c r="L302" s="46"/>
      <c r="M302" s="223" t="s">
        <v>19</v>
      </c>
      <c r="N302" s="224" t="s">
        <v>43</v>
      </c>
      <c r="O302" s="86"/>
      <c r="P302" s="225">
        <f>O302*H302</f>
        <v>0</v>
      </c>
      <c r="Q302" s="225">
        <v>0.0098899999999999995</v>
      </c>
      <c r="R302" s="225">
        <f>Q302*H302</f>
        <v>0.019779999999999999</v>
      </c>
      <c r="S302" s="225">
        <v>0</v>
      </c>
      <c r="T302" s="22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7" t="s">
        <v>93</v>
      </c>
      <c r="AT302" s="227" t="s">
        <v>236</v>
      </c>
      <c r="AU302" s="227" t="s">
        <v>81</v>
      </c>
      <c r="AY302" s="19" t="s">
        <v>234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19" t="s">
        <v>79</v>
      </c>
      <c r="BK302" s="228">
        <f>ROUND(I302*H302,2)</f>
        <v>0</v>
      </c>
      <c r="BL302" s="19" t="s">
        <v>93</v>
      </c>
      <c r="BM302" s="227" t="s">
        <v>1854</v>
      </c>
    </row>
    <row r="303" s="2" customFormat="1">
      <c r="A303" s="40"/>
      <c r="B303" s="41"/>
      <c r="C303" s="42"/>
      <c r="D303" s="229" t="s">
        <v>243</v>
      </c>
      <c r="E303" s="42"/>
      <c r="F303" s="230" t="s">
        <v>1253</v>
      </c>
      <c r="G303" s="42"/>
      <c r="H303" s="42"/>
      <c r="I303" s="231"/>
      <c r="J303" s="42"/>
      <c r="K303" s="42"/>
      <c r="L303" s="46"/>
      <c r="M303" s="232"/>
      <c r="N303" s="23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243</v>
      </c>
      <c r="AU303" s="19" t="s">
        <v>81</v>
      </c>
    </row>
    <row r="304" s="2" customFormat="1">
      <c r="A304" s="40"/>
      <c r="B304" s="41"/>
      <c r="C304" s="42"/>
      <c r="D304" s="234" t="s">
        <v>244</v>
      </c>
      <c r="E304" s="42"/>
      <c r="F304" s="235" t="s">
        <v>1254</v>
      </c>
      <c r="G304" s="42"/>
      <c r="H304" s="42"/>
      <c r="I304" s="231"/>
      <c r="J304" s="42"/>
      <c r="K304" s="42"/>
      <c r="L304" s="46"/>
      <c r="M304" s="232"/>
      <c r="N304" s="233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244</v>
      </c>
      <c r="AU304" s="19" t="s">
        <v>81</v>
      </c>
    </row>
    <row r="305" s="2" customFormat="1" ht="16.5" customHeight="1">
      <c r="A305" s="40"/>
      <c r="B305" s="41"/>
      <c r="C305" s="268" t="s">
        <v>702</v>
      </c>
      <c r="D305" s="268" t="s">
        <v>295</v>
      </c>
      <c r="E305" s="269" t="s">
        <v>1255</v>
      </c>
      <c r="F305" s="270" t="s">
        <v>1256</v>
      </c>
      <c r="G305" s="271" t="s">
        <v>382</v>
      </c>
      <c r="H305" s="272">
        <v>2</v>
      </c>
      <c r="I305" s="273"/>
      <c r="J305" s="274">
        <f>ROUND(I305*H305,2)</f>
        <v>0</v>
      </c>
      <c r="K305" s="270" t="s">
        <v>240</v>
      </c>
      <c r="L305" s="275"/>
      <c r="M305" s="276" t="s">
        <v>19</v>
      </c>
      <c r="N305" s="277" t="s">
        <v>43</v>
      </c>
      <c r="O305" s="86"/>
      <c r="P305" s="225">
        <f>O305*H305</f>
        <v>0</v>
      </c>
      <c r="Q305" s="225">
        <v>0.44900000000000001</v>
      </c>
      <c r="R305" s="225">
        <f>Q305*H305</f>
        <v>0.89800000000000002</v>
      </c>
      <c r="S305" s="225">
        <v>0</v>
      </c>
      <c r="T305" s="22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7" t="s">
        <v>294</v>
      </c>
      <c r="AT305" s="227" t="s">
        <v>295</v>
      </c>
      <c r="AU305" s="227" t="s">
        <v>81</v>
      </c>
      <c r="AY305" s="19" t="s">
        <v>234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19" t="s">
        <v>79</v>
      </c>
      <c r="BK305" s="228">
        <f>ROUND(I305*H305,2)</f>
        <v>0</v>
      </c>
      <c r="BL305" s="19" t="s">
        <v>93</v>
      </c>
      <c r="BM305" s="227" t="s">
        <v>1855</v>
      </c>
    </row>
    <row r="306" s="2" customFormat="1">
      <c r="A306" s="40"/>
      <c r="B306" s="41"/>
      <c r="C306" s="42"/>
      <c r="D306" s="229" t="s">
        <v>243</v>
      </c>
      <c r="E306" s="42"/>
      <c r="F306" s="230" t="s">
        <v>1256</v>
      </c>
      <c r="G306" s="42"/>
      <c r="H306" s="42"/>
      <c r="I306" s="231"/>
      <c r="J306" s="42"/>
      <c r="K306" s="42"/>
      <c r="L306" s="46"/>
      <c r="M306" s="232"/>
      <c r="N306" s="23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243</v>
      </c>
      <c r="AU306" s="19" t="s">
        <v>81</v>
      </c>
    </row>
    <row r="307" s="2" customFormat="1" ht="16.5" customHeight="1">
      <c r="A307" s="40"/>
      <c r="B307" s="41"/>
      <c r="C307" s="216" t="s">
        <v>322</v>
      </c>
      <c r="D307" s="216" t="s">
        <v>236</v>
      </c>
      <c r="E307" s="217" t="s">
        <v>1546</v>
      </c>
      <c r="F307" s="218" t="s">
        <v>1547</v>
      </c>
      <c r="G307" s="219" t="s">
        <v>382</v>
      </c>
      <c r="H307" s="220">
        <v>1</v>
      </c>
      <c r="I307" s="221"/>
      <c r="J307" s="222">
        <f>ROUND(I307*H307,2)</f>
        <v>0</v>
      </c>
      <c r="K307" s="218" t="s">
        <v>240</v>
      </c>
      <c r="L307" s="46"/>
      <c r="M307" s="223" t="s">
        <v>19</v>
      </c>
      <c r="N307" s="224" t="s">
        <v>43</v>
      </c>
      <c r="O307" s="86"/>
      <c r="P307" s="225">
        <f>O307*H307</f>
        <v>0</v>
      </c>
      <c r="Q307" s="225">
        <v>0.064049999999999996</v>
      </c>
      <c r="R307" s="225">
        <f>Q307*H307</f>
        <v>0.064049999999999996</v>
      </c>
      <c r="S307" s="225">
        <v>0</v>
      </c>
      <c r="T307" s="22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7" t="s">
        <v>93</v>
      </c>
      <c r="AT307" s="227" t="s">
        <v>236</v>
      </c>
      <c r="AU307" s="227" t="s">
        <v>81</v>
      </c>
      <c r="AY307" s="19" t="s">
        <v>234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19" t="s">
        <v>79</v>
      </c>
      <c r="BK307" s="228">
        <f>ROUND(I307*H307,2)</f>
        <v>0</v>
      </c>
      <c r="BL307" s="19" t="s">
        <v>93</v>
      </c>
      <c r="BM307" s="227" t="s">
        <v>1856</v>
      </c>
    </row>
    <row r="308" s="2" customFormat="1">
      <c r="A308" s="40"/>
      <c r="B308" s="41"/>
      <c r="C308" s="42"/>
      <c r="D308" s="229" t="s">
        <v>243</v>
      </c>
      <c r="E308" s="42"/>
      <c r="F308" s="230" t="s">
        <v>1549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243</v>
      </c>
      <c r="AU308" s="19" t="s">
        <v>81</v>
      </c>
    </row>
    <row r="309" s="2" customFormat="1">
      <c r="A309" s="40"/>
      <c r="B309" s="41"/>
      <c r="C309" s="42"/>
      <c r="D309" s="234" t="s">
        <v>244</v>
      </c>
      <c r="E309" s="42"/>
      <c r="F309" s="235" t="s">
        <v>1550</v>
      </c>
      <c r="G309" s="42"/>
      <c r="H309" s="42"/>
      <c r="I309" s="231"/>
      <c r="J309" s="42"/>
      <c r="K309" s="42"/>
      <c r="L309" s="46"/>
      <c r="M309" s="232"/>
      <c r="N309" s="23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244</v>
      </c>
      <c r="AU309" s="19" t="s">
        <v>81</v>
      </c>
    </row>
    <row r="310" s="2" customFormat="1" ht="21.75" customHeight="1">
      <c r="A310" s="40"/>
      <c r="B310" s="41"/>
      <c r="C310" s="216" t="s">
        <v>712</v>
      </c>
      <c r="D310" s="216" t="s">
        <v>236</v>
      </c>
      <c r="E310" s="217" t="s">
        <v>926</v>
      </c>
      <c r="F310" s="218" t="s">
        <v>927</v>
      </c>
      <c r="G310" s="219" t="s">
        <v>382</v>
      </c>
      <c r="H310" s="220">
        <v>1</v>
      </c>
      <c r="I310" s="221"/>
      <c r="J310" s="222">
        <f>ROUND(I310*H310,2)</f>
        <v>0</v>
      </c>
      <c r="K310" s="218" t="s">
        <v>240</v>
      </c>
      <c r="L310" s="46"/>
      <c r="M310" s="223" t="s">
        <v>19</v>
      </c>
      <c r="N310" s="224" t="s">
        <v>43</v>
      </c>
      <c r="O310" s="86"/>
      <c r="P310" s="225">
        <f>O310*H310</f>
        <v>0</v>
      </c>
      <c r="Q310" s="225">
        <v>0.0059800000000000001</v>
      </c>
      <c r="R310" s="225">
        <f>Q310*H310</f>
        <v>0.0059800000000000001</v>
      </c>
      <c r="S310" s="225">
        <v>0</v>
      </c>
      <c r="T310" s="22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7" t="s">
        <v>93</v>
      </c>
      <c r="AT310" s="227" t="s">
        <v>236</v>
      </c>
      <c r="AU310" s="227" t="s">
        <v>81</v>
      </c>
      <c r="AY310" s="19" t="s">
        <v>234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19" t="s">
        <v>79</v>
      </c>
      <c r="BK310" s="228">
        <f>ROUND(I310*H310,2)</f>
        <v>0</v>
      </c>
      <c r="BL310" s="19" t="s">
        <v>93</v>
      </c>
      <c r="BM310" s="227" t="s">
        <v>1857</v>
      </c>
    </row>
    <row r="311" s="2" customFormat="1">
      <c r="A311" s="40"/>
      <c r="B311" s="41"/>
      <c r="C311" s="42"/>
      <c r="D311" s="229" t="s">
        <v>243</v>
      </c>
      <c r="E311" s="42"/>
      <c r="F311" s="230" t="s">
        <v>929</v>
      </c>
      <c r="G311" s="42"/>
      <c r="H311" s="42"/>
      <c r="I311" s="231"/>
      <c r="J311" s="42"/>
      <c r="K311" s="42"/>
      <c r="L311" s="46"/>
      <c r="M311" s="232"/>
      <c r="N311" s="23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243</v>
      </c>
      <c r="AU311" s="19" t="s">
        <v>81</v>
      </c>
    </row>
    <row r="312" s="2" customFormat="1">
      <c r="A312" s="40"/>
      <c r="B312" s="41"/>
      <c r="C312" s="42"/>
      <c r="D312" s="234" t="s">
        <v>244</v>
      </c>
      <c r="E312" s="42"/>
      <c r="F312" s="235" t="s">
        <v>930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244</v>
      </c>
      <c r="AU312" s="19" t="s">
        <v>81</v>
      </c>
    </row>
    <row r="313" s="2" customFormat="1" ht="16.5" customHeight="1">
      <c r="A313" s="40"/>
      <c r="B313" s="41"/>
      <c r="C313" s="216" t="s">
        <v>718</v>
      </c>
      <c r="D313" s="216" t="s">
        <v>236</v>
      </c>
      <c r="E313" s="217" t="s">
        <v>931</v>
      </c>
      <c r="F313" s="218" t="s">
        <v>932</v>
      </c>
      <c r="G313" s="219" t="s">
        <v>382</v>
      </c>
      <c r="H313" s="220">
        <v>1</v>
      </c>
      <c r="I313" s="221"/>
      <c r="J313" s="222">
        <f>ROUND(I313*H313,2)</f>
        <v>0</v>
      </c>
      <c r="K313" s="218" t="s">
        <v>240</v>
      </c>
      <c r="L313" s="46"/>
      <c r="M313" s="223" t="s">
        <v>19</v>
      </c>
      <c r="N313" s="224" t="s">
        <v>43</v>
      </c>
      <c r="O313" s="86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7" t="s">
        <v>93</v>
      </c>
      <c r="AT313" s="227" t="s">
        <v>236</v>
      </c>
      <c r="AU313" s="227" t="s">
        <v>81</v>
      </c>
      <c r="AY313" s="19" t="s">
        <v>234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19" t="s">
        <v>79</v>
      </c>
      <c r="BK313" s="228">
        <f>ROUND(I313*H313,2)</f>
        <v>0</v>
      </c>
      <c r="BL313" s="19" t="s">
        <v>93</v>
      </c>
      <c r="BM313" s="227" t="s">
        <v>1858</v>
      </c>
    </row>
    <row r="314" s="2" customFormat="1">
      <c r="A314" s="40"/>
      <c r="B314" s="41"/>
      <c r="C314" s="42"/>
      <c r="D314" s="229" t="s">
        <v>243</v>
      </c>
      <c r="E314" s="42"/>
      <c r="F314" s="230" t="s">
        <v>934</v>
      </c>
      <c r="G314" s="42"/>
      <c r="H314" s="42"/>
      <c r="I314" s="231"/>
      <c r="J314" s="42"/>
      <c r="K314" s="42"/>
      <c r="L314" s="46"/>
      <c r="M314" s="232"/>
      <c r="N314" s="233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243</v>
      </c>
      <c r="AU314" s="19" t="s">
        <v>81</v>
      </c>
    </row>
    <row r="315" s="2" customFormat="1">
      <c r="A315" s="40"/>
      <c r="B315" s="41"/>
      <c r="C315" s="42"/>
      <c r="D315" s="234" t="s">
        <v>244</v>
      </c>
      <c r="E315" s="42"/>
      <c r="F315" s="235" t="s">
        <v>935</v>
      </c>
      <c r="G315" s="42"/>
      <c r="H315" s="42"/>
      <c r="I315" s="231"/>
      <c r="J315" s="42"/>
      <c r="K315" s="42"/>
      <c r="L315" s="46"/>
      <c r="M315" s="232"/>
      <c r="N315" s="23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244</v>
      </c>
      <c r="AU315" s="19" t="s">
        <v>81</v>
      </c>
    </row>
    <row r="316" s="2" customFormat="1" ht="21.75" customHeight="1">
      <c r="A316" s="40"/>
      <c r="B316" s="41"/>
      <c r="C316" s="216" t="s">
        <v>725</v>
      </c>
      <c r="D316" s="216" t="s">
        <v>236</v>
      </c>
      <c r="E316" s="217" t="s">
        <v>936</v>
      </c>
      <c r="F316" s="218" t="s">
        <v>937</v>
      </c>
      <c r="G316" s="219" t="s">
        <v>382</v>
      </c>
      <c r="H316" s="220">
        <v>1</v>
      </c>
      <c r="I316" s="221"/>
      <c r="J316" s="222">
        <f>ROUND(I316*H316,2)</f>
        <v>0</v>
      </c>
      <c r="K316" s="218" t="s">
        <v>240</v>
      </c>
      <c r="L316" s="46"/>
      <c r="M316" s="223" t="s">
        <v>19</v>
      </c>
      <c r="N316" s="224" t="s">
        <v>43</v>
      </c>
      <c r="O316" s="86"/>
      <c r="P316" s="225">
        <f>O316*H316</f>
        <v>0</v>
      </c>
      <c r="Q316" s="225">
        <v>0.037249999999999998</v>
      </c>
      <c r="R316" s="225">
        <f>Q316*H316</f>
        <v>0.037249999999999998</v>
      </c>
      <c r="S316" s="225">
        <v>0</v>
      </c>
      <c r="T316" s="22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7" t="s">
        <v>93</v>
      </c>
      <c r="AT316" s="227" t="s">
        <v>236</v>
      </c>
      <c r="AU316" s="227" t="s">
        <v>81</v>
      </c>
      <c r="AY316" s="19" t="s">
        <v>234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19" t="s">
        <v>79</v>
      </c>
      <c r="BK316" s="228">
        <f>ROUND(I316*H316,2)</f>
        <v>0</v>
      </c>
      <c r="BL316" s="19" t="s">
        <v>93</v>
      </c>
      <c r="BM316" s="227" t="s">
        <v>1859</v>
      </c>
    </row>
    <row r="317" s="2" customFormat="1">
      <c r="A317" s="40"/>
      <c r="B317" s="41"/>
      <c r="C317" s="42"/>
      <c r="D317" s="229" t="s">
        <v>243</v>
      </c>
      <c r="E317" s="42"/>
      <c r="F317" s="230" t="s">
        <v>939</v>
      </c>
      <c r="G317" s="42"/>
      <c r="H317" s="42"/>
      <c r="I317" s="231"/>
      <c r="J317" s="42"/>
      <c r="K317" s="42"/>
      <c r="L317" s="46"/>
      <c r="M317" s="232"/>
      <c r="N317" s="23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243</v>
      </c>
      <c r="AU317" s="19" t="s">
        <v>81</v>
      </c>
    </row>
    <row r="318" s="2" customFormat="1">
      <c r="A318" s="40"/>
      <c r="B318" s="41"/>
      <c r="C318" s="42"/>
      <c r="D318" s="234" t="s">
        <v>244</v>
      </c>
      <c r="E318" s="42"/>
      <c r="F318" s="235" t="s">
        <v>940</v>
      </c>
      <c r="G318" s="42"/>
      <c r="H318" s="42"/>
      <c r="I318" s="231"/>
      <c r="J318" s="42"/>
      <c r="K318" s="42"/>
      <c r="L318" s="46"/>
      <c r="M318" s="232"/>
      <c r="N318" s="23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244</v>
      </c>
      <c r="AU318" s="19" t="s">
        <v>81</v>
      </c>
    </row>
    <row r="319" s="2" customFormat="1" ht="24.15" customHeight="1">
      <c r="A319" s="40"/>
      <c r="B319" s="41"/>
      <c r="C319" s="216" t="s">
        <v>731</v>
      </c>
      <c r="D319" s="216" t="s">
        <v>236</v>
      </c>
      <c r="E319" s="217" t="s">
        <v>1258</v>
      </c>
      <c r="F319" s="218" t="s">
        <v>1259</v>
      </c>
      <c r="G319" s="219" t="s">
        <v>274</v>
      </c>
      <c r="H319" s="220">
        <v>14.598000000000001</v>
      </c>
      <c r="I319" s="221"/>
      <c r="J319" s="222">
        <f>ROUND(I319*H319,2)</f>
        <v>0</v>
      </c>
      <c r="K319" s="218" t="s">
        <v>240</v>
      </c>
      <c r="L319" s="46"/>
      <c r="M319" s="223" t="s">
        <v>19</v>
      </c>
      <c r="N319" s="224" t="s">
        <v>43</v>
      </c>
      <c r="O319" s="86"/>
      <c r="P319" s="225">
        <f>O319*H319</f>
        <v>0</v>
      </c>
      <c r="Q319" s="225">
        <v>0.04512</v>
      </c>
      <c r="R319" s="225">
        <f>Q319*H319</f>
        <v>0.65866175999999999</v>
      </c>
      <c r="S319" s="225">
        <v>0</v>
      </c>
      <c r="T319" s="22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7" t="s">
        <v>93</v>
      </c>
      <c r="AT319" s="227" t="s">
        <v>236</v>
      </c>
      <c r="AU319" s="227" t="s">
        <v>81</v>
      </c>
      <c r="AY319" s="19" t="s">
        <v>234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19" t="s">
        <v>79</v>
      </c>
      <c r="BK319" s="228">
        <f>ROUND(I319*H319,2)</f>
        <v>0</v>
      </c>
      <c r="BL319" s="19" t="s">
        <v>93</v>
      </c>
      <c r="BM319" s="227" t="s">
        <v>1860</v>
      </c>
    </row>
    <row r="320" s="2" customFormat="1">
      <c r="A320" s="40"/>
      <c r="B320" s="41"/>
      <c r="C320" s="42"/>
      <c r="D320" s="229" t="s">
        <v>243</v>
      </c>
      <c r="E320" s="42"/>
      <c r="F320" s="230" t="s">
        <v>1261</v>
      </c>
      <c r="G320" s="42"/>
      <c r="H320" s="42"/>
      <c r="I320" s="231"/>
      <c r="J320" s="42"/>
      <c r="K320" s="42"/>
      <c r="L320" s="46"/>
      <c r="M320" s="232"/>
      <c r="N320" s="23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243</v>
      </c>
      <c r="AU320" s="19" t="s">
        <v>81</v>
      </c>
    </row>
    <row r="321" s="2" customFormat="1">
      <c r="A321" s="40"/>
      <c r="B321" s="41"/>
      <c r="C321" s="42"/>
      <c r="D321" s="234" t="s">
        <v>244</v>
      </c>
      <c r="E321" s="42"/>
      <c r="F321" s="235" t="s">
        <v>1262</v>
      </c>
      <c r="G321" s="42"/>
      <c r="H321" s="42"/>
      <c r="I321" s="231"/>
      <c r="J321" s="42"/>
      <c r="K321" s="42"/>
      <c r="L321" s="46"/>
      <c r="M321" s="232"/>
      <c r="N321" s="23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244</v>
      </c>
      <c r="AU321" s="19" t="s">
        <v>81</v>
      </c>
    </row>
    <row r="322" s="2" customFormat="1">
      <c r="A322" s="40"/>
      <c r="B322" s="41"/>
      <c r="C322" s="42"/>
      <c r="D322" s="229" t="s">
        <v>1263</v>
      </c>
      <c r="E322" s="42"/>
      <c r="F322" s="285" t="s">
        <v>1861</v>
      </c>
      <c r="G322" s="42"/>
      <c r="H322" s="42"/>
      <c r="I322" s="231"/>
      <c r="J322" s="42"/>
      <c r="K322" s="42"/>
      <c r="L322" s="46"/>
      <c r="M322" s="232"/>
      <c r="N322" s="233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1263</v>
      </c>
      <c r="AU322" s="19" t="s">
        <v>81</v>
      </c>
    </row>
    <row r="323" s="14" customFormat="1">
      <c r="A323" s="14"/>
      <c r="B323" s="246"/>
      <c r="C323" s="247"/>
      <c r="D323" s="229" t="s">
        <v>252</v>
      </c>
      <c r="E323" s="248" t="s">
        <v>19</v>
      </c>
      <c r="F323" s="249" t="s">
        <v>1862</v>
      </c>
      <c r="G323" s="247"/>
      <c r="H323" s="250">
        <v>14.598000000000001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252</v>
      </c>
      <c r="AU323" s="256" t="s">
        <v>81</v>
      </c>
      <c r="AV323" s="14" t="s">
        <v>81</v>
      </c>
      <c r="AW323" s="14" t="s">
        <v>33</v>
      </c>
      <c r="AX323" s="14" t="s">
        <v>79</v>
      </c>
      <c r="AY323" s="256" t="s">
        <v>234</v>
      </c>
    </row>
    <row r="324" s="2" customFormat="1" ht="16.5" customHeight="1">
      <c r="A324" s="40"/>
      <c r="B324" s="41"/>
      <c r="C324" s="216" t="s">
        <v>735</v>
      </c>
      <c r="D324" s="216" t="s">
        <v>236</v>
      </c>
      <c r="E324" s="217" t="s">
        <v>1266</v>
      </c>
      <c r="F324" s="218" t="s">
        <v>1267</v>
      </c>
      <c r="G324" s="219" t="s">
        <v>382</v>
      </c>
      <c r="H324" s="220">
        <v>3</v>
      </c>
      <c r="I324" s="221"/>
      <c r="J324" s="222">
        <f>ROUND(I324*H324,2)</f>
        <v>0</v>
      </c>
      <c r="K324" s="218" t="s">
        <v>240</v>
      </c>
      <c r="L324" s="46"/>
      <c r="M324" s="223" t="s">
        <v>19</v>
      </c>
      <c r="N324" s="224" t="s">
        <v>43</v>
      </c>
      <c r="O324" s="86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7" t="s">
        <v>93</v>
      </c>
      <c r="AT324" s="227" t="s">
        <v>236</v>
      </c>
      <c r="AU324" s="227" t="s">
        <v>81</v>
      </c>
      <c r="AY324" s="19" t="s">
        <v>234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19" t="s">
        <v>79</v>
      </c>
      <c r="BK324" s="228">
        <f>ROUND(I324*H324,2)</f>
        <v>0</v>
      </c>
      <c r="BL324" s="19" t="s">
        <v>93</v>
      </c>
      <c r="BM324" s="227" t="s">
        <v>1863</v>
      </c>
    </row>
    <row r="325" s="2" customFormat="1">
      <c r="A325" s="40"/>
      <c r="B325" s="41"/>
      <c r="C325" s="42"/>
      <c r="D325" s="229" t="s">
        <v>243</v>
      </c>
      <c r="E325" s="42"/>
      <c r="F325" s="230" t="s">
        <v>1269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243</v>
      </c>
      <c r="AU325" s="19" t="s">
        <v>81</v>
      </c>
    </row>
    <row r="326" s="2" customFormat="1">
      <c r="A326" s="40"/>
      <c r="B326" s="41"/>
      <c r="C326" s="42"/>
      <c r="D326" s="234" t="s">
        <v>244</v>
      </c>
      <c r="E326" s="42"/>
      <c r="F326" s="235" t="s">
        <v>1270</v>
      </c>
      <c r="G326" s="42"/>
      <c r="H326" s="42"/>
      <c r="I326" s="231"/>
      <c r="J326" s="42"/>
      <c r="K326" s="42"/>
      <c r="L326" s="46"/>
      <c r="M326" s="232"/>
      <c r="N326" s="23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244</v>
      </c>
      <c r="AU326" s="19" t="s">
        <v>81</v>
      </c>
    </row>
    <row r="327" s="2" customFormat="1" ht="16.5" customHeight="1">
      <c r="A327" s="40"/>
      <c r="B327" s="41"/>
      <c r="C327" s="268" t="s">
        <v>740</v>
      </c>
      <c r="D327" s="268" t="s">
        <v>295</v>
      </c>
      <c r="E327" s="269" t="s">
        <v>1271</v>
      </c>
      <c r="F327" s="270" t="s">
        <v>1272</v>
      </c>
      <c r="G327" s="271" t="s">
        <v>382</v>
      </c>
      <c r="H327" s="272">
        <v>3</v>
      </c>
      <c r="I327" s="273"/>
      <c r="J327" s="274">
        <f>ROUND(I327*H327,2)</f>
        <v>0</v>
      </c>
      <c r="K327" s="270" t="s">
        <v>240</v>
      </c>
      <c r="L327" s="275"/>
      <c r="M327" s="276" t="s">
        <v>19</v>
      </c>
      <c r="N327" s="277" t="s">
        <v>43</v>
      </c>
      <c r="O327" s="86"/>
      <c r="P327" s="225">
        <f>O327*H327</f>
        <v>0</v>
      </c>
      <c r="Q327" s="225">
        <v>0.056300000000000003</v>
      </c>
      <c r="R327" s="225">
        <f>Q327*H327</f>
        <v>0.1689</v>
      </c>
      <c r="S327" s="225">
        <v>0</v>
      </c>
      <c r="T327" s="22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7" t="s">
        <v>294</v>
      </c>
      <c r="AT327" s="227" t="s">
        <v>295</v>
      </c>
      <c r="AU327" s="227" t="s">
        <v>81</v>
      </c>
      <c r="AY327" s="19" t="s">
        <v>234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19" t="s">
        <v>79</v>
      </c>
      <c r="BK327" s="228">
        <f>ROUND(I327*H327,2)</f>
        <v>0</v>
      </c>
      <c r="BL327" s="19" t="s">
        <v>93</v>
      </c>
      <c r="BM327" s="227" t="s">
        <v>1864</v>
      </c>
    </row>
    <row r="328" s="2" customFormat="1">
      <c r="A328" s="40"/>
      <c r="B328" s="41"/>
      <c r="C328" s="42"/>
      <c r="D328" s="229" t="s">
        <v>243</v>
      </c>
      <c r="E328" s="42"/>
      <c r="F328" s="230" t="s">
        <v>1272</v>
      </c>
      <c r="G328" s="42"/>
      <c r="H328" s="42"/>
      <c r="I328" s="231"/>
      <c r="J328" s="42"/>
      <c r="K328" s="42"/>
      <c r="L328" s="46"/>
      <c r="M328" s="232"/>
      <c r="N328" s="23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243</v>
      </c>
      <c r="AU328" s="19" t="s">
        <v>81</v>
      </c>
    </row>
    <row r="329" s="2" customFormat="1" ht="16.5" customHeight="1">
      <c r="A329" s="40"/>
      <c r="B329" s="41"/>
      <c r="C329" s="216" t="s">
        <v>747</v>
      </c>
      <c r="D329" s="216" t="s">
        <v>236</v>
      </c>
      <c r="E329" s="217" t="s">
        <v>1274</v>
      </c>
      <c r="F329" s="218" t="s">
        <v>1179</v>
      </c>
      <c r="G329" s="219" t="s">
        <v>879</v>
      </c>
      <c r="H329" s="220">
        <v>6</v>
      </c>
      <c r="I329" s="221"/>
      <c r="J329" s="222">
        <f>ROUND(I329*H329,2)</f>
        <v>0</v>
      </c>
      <c r="K329" s="218" t="s">
        <v>19</v>
      </c>
      <c r="L329" s="46"/>
      <c r="M329" s="223" t="s">
        <v>19</v>
      </c>
      <c r="N329" s="224" t="s">
        <v>43</v>
      </c>
      <c r="O329" s="86"/>
      <c r="P329" s="225">
        <f>O329*H329</f>
        <v>0</v>
      </c>
      <c r="Q329" s="225">
        <v>1.0000000000000001E-05</v>
      </c>
      <c r="R329" s="225">
        <f>Q329*H329</f>
        <v>6.0000000000000008E-05</v>
      </c>
      <c r="S329" s="225">
        <v>0</v>
      </c>
      <c r="T329" s="226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7" t="s">
        <v>93</v>
      </c>
      <c r="AT329" s="227" t="s">
        <v>236</v>
      </c>
      <c r="AU329" s="227" t="s">
        <v>81</v>
      </c>
      <c r="AY329" s="19" t="s">
        <v>234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19" t="s">
        <v>79</v>
      </c>
      <c r="BK329" s="228">
        <f>ROUND(I329*H329,2)</f>
        <v>0</v>
      </c>
      <c r="BL329" s="19" t="s">
        <v>93</v>
      </c>
      <c r="BM329" s="227" t="s">
        <v>1865</v>
      </c>
    </row>
    <row r="330" s="2" customFormat="1">
      <c r="A330" s="40"/>
      <c r="B330" s="41"/>
      <c r="C330" s="42"/>
      <c r="D330" s="229" t="s">
        <v>243</v>
      </c>
      <c r="E330" s="42"/>
      <c r="F330" s="230" t="s">
        <v>1277</v>
      </c>
      <c r="G330" s="42"/>
      <c r="H330" s="42"/>
      <c r="I330" s="231"/>
      <c r="J330" s="42"/>
      <c r="K330" s="42"/>
      <c r="L330" s="46"/>
      <c r="M330" s="232"/>
      <c r="N330" s="233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243</v>
      </c>
      <c r="AU330" s="19" t="s">
        <v>81</v>
      </c>
    </row>
    <row r="331" s="2" customFormat="1" ht="16.5" customHeight="1">
      <c r="A331" s="40"/>
      <c r="B331" s="41"/>
      <c r="C331" s="268" t="s">
        <v>757</v>
      </c>
      <c r="D331" s="268" t="s">
        <v>295</v>
      </c>
      <c r="E331" s="269" t="s">
        <v>1278</v>
      </c>
      <c r="F331" s="270" t="s">
        <v>1279</v>
      </c>
      <c r="G331" s="271" t="s">
        <v>879</v>
      </c>
      <c r="H331" s="272">
        <v>6.0899999999999999</v>
      </c>
      <c r="I331" s="273"/>
      <c r="J331" s="274">
        <f>ROUND(I331*H331,2)</f>
        <v>0</v>
      </c>
      <c r="K331" s="270" t="s">
        <v>240</v>
      </c>
      <c r="L331" s="275"/>
      <c r="M331" s="276" t="s">
        <v>19</v>
      </c>
      <c r="N331" s="277" t="s">
        <v>43</v>
      </c>
      <c r="O331" s="86"/>
      <c r="P331" s="225">
        <f>O331*H331</f>
        <v>0</v>
      </c>
      <c r="Q331" s="225">
        <v>0.0014300000000000001</v>
      </c>
      <c r="R331" s="225">
        <f>Q331*H331</f>
        <v>0.0087086999999999998</v>
      </c>
      <c r="S331" s="225">
        <v>0</v>
      </c>
      <c r="T331" s="226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7" t="s">
        <v>294</v>
      </c>
      <c r="AT331" s="227" t="s">
        <v>295</v>
      </c>
      <c r="AU331" s="227" t="s">
        <v>81</v>
      </c>
      <c r="AY331" s="19" t="s">
        <v>234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19" t="s">
        <v>79</v>
      </c>
      <c r="BK331" s="228">
        <f>ROUND(I331*H331,2)</f>
        <v>0</v>
      </c>
      <c r="BL331" s="19" t="s">
        <v>93</v>
      </c>
      <c r="BM331" s="227" t="s">
        <v>1866</v>
      </c>
    </row>
    <row r="332" s="2" customFormat="1">
      <c r="A332" s="40"/>
      <c r="B332" s="41"/>
      <c r="C332" s="42"/>
      <c r="D332" s="229" t="s">
        <v>243</v>
      </c>
      <c r="E332" s="42"/>
      <c r="F332" s="230" t="s">
        <v>1279</v>
      </c>
      <c r="G332" s="42"/>
      <c r="H332" s="42"/>
      <c r="I332" s="231"/>
      <c r="J332" s="42"/>
      <c r="K332" s="42"/>
      <c r="L332" s="46"/>
      <c r="M332" s="232"/>
      <c r="N332" s="233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243</v>
      </c>
      <c r="AU332" s="19" t="s">
        <v>81</v>
      </c>
    </row>
    <row r="333" s="14" customFormat="1">
      <c r="A333" s="14"/>
      <c r="B333" s="246"/>
      <c r="C333" s="247"/>
      <c r="D333" s="229" t="s">
        <v>252</v>
      </c>
      <c r="E333" s="247"/>
      <c r="F333" s="249" t="s">
        <v>1867</v>
      </c>
      <c r="G333" s="247"/>
      <c r="H333" s="250">
        <v>6.0899999999999999</v>
      </c>
      <c r="I333" s="251"/>
      <c r="J333" s="247"/>
      <c r="K333" s="247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252</v>
      </c>
      <c r="AU333" s="256" t="s">
        <v>81</v>
      </c>
      <c r="AV333" s="14" t="s">
        <v>81</v>
      </c>
      <c r="AW333" s="14" t="s">
        <v>4</v>
      </c>
      <c r="AX333" s="14" t="s">
        <v>79</v>
      </c>
      <c r="AY333" s="256" t="s">
        <v>234</v>
      </c>
    </row>
    <row r="334" s="12" customFormat="1" ht="22.8" customHeight="1">
      <c r="A334" s="12"/>
      <c r="B334" s="200"/>
      <c r="C334" s="201"/>
      <c r="D334" s="202" t="s">
        <v>71</v>
      </c>
      <c r="E334" s="214" t="s">
        <v>453</v>
      </c>
      <c r="F334" s="214" t="s">
        <v>454</v>
      </c>
      <c r="G334" s="201"/>
      <c r="H334" s="201"/>
      <c r="I334" s="204"/>
      <c r="J334" s="215">
        <f>BK334</f>
        <v>0</v>
      </c>
      <c r="K334" s="201"/>
      <c r="L334" s="206"/>
      <c r="M334" s="207"/>
      <c r="N334" s="208"/>
      <c r="O334" s="208"/>
      <c r="P334" s="209">
        <f>SUM(P335:P340)</f>
        <v>0</v>
      </c>
      <c r="Q334" s="208"/>
      <c r="R334" s="209">
        <f>SUM(R335:R340)</f>
        <v>0</v>
      </c>
      <c r="S334" s="208"/>
      <c r="T334" s="210">
        <f>SUM(T335:T340)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1" t="s">
        <v>79</v>
      </c>
      <c r="AT334" s="212" t="s">
        <v>71</v>
      </c>
      <c r="AU334" s="212" t="s">
        <v>79</v>
      </c>
      <c r="AY334" s="211" t="s">
        <v>234</v>
      </c>
      <c r="BK334" s="213">
        <f>SUM(BK335:BK340)</f>
        <v>0</v>
      </c>
    </row>
    <row r="335" s="2" customFormat="1" ht="16.5" customHeight="1">
      <c r="A335" s="40"/>
      <c r="B335" s="41"/>
      <c r="C335" s="216" t="s">
        <v>765</v>
      </c>
      <c r="D335" s="216" t="s">
        <v>236</v>
      </c>
      <c r="E335" s="217" t="s">
        <v>1282</v>
      </c>
      <c r="F335" s="218" t="s">
        <v>1283</v>
      </c>
      <c r="G335" s="219" t="s">
        <v>364</v>
      </c>
      <c r="H335" s="220">
        <v>79.805000000000007</v>
      </c>
      <c r="I335" s="221"/>
      <c r="J335" s="222">
        <f>ROUND(I335*H335,2)</f>
        <v>0</v>
      </c>
      <c r="K335" s="218" t="s">
        <v>240</v>
      </c>
      <c r="L335" s="46"/>
      <c r="M335" s="223" t="s">
        <v>19</v>
      </c>
      <c r="N335" s="224" t="s">
        <v>43</v>
      </c>
      <c r="O335" s="86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7" t="s">
        <v>93</v>
      </c>
      <c r="AT335" s="227" t="s">
        <v>236</v>
      </c>
      <c r="AU335" s="227" t="s">
        <v>81</v>
      </c>
      <c r="AY335" s="19" t="s">
        <v>234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19" t="s">
        <v>79</v>
      </c>
      <c r="BK335" s="228">
        <f>ROUND(I335*H335,2)</f>
        <v>0</v>
      </c>
      <c r="BL335" s="19" t="s">
        <v>93</v>
      </c>
      <c r="BM335" s="227" t="s">
        <v>1868</v>
      </c>
    </row>
    <row r="336" s="2" customFormat="1">
      <c r="A336" s="40"/>
      <c r="B336" s="41"/>
      <c r="C336" s="42"/>
      <c r="D336" s="229" t="s">
        <v>243</v>
      </c>
      <c r="E336" s="42"/>
      <c r="F336" s="230" t="s">
        <v>1285</v>
      </c>
      <c r="G336" s="42"/>
      <c r="H336" s="42"/>
      <c r="I336" s="231"/>
      <c r="J336" s="42"/>
      <c r="K336" s="42"/>
      <c r="L336" s="46"/>
      <c r="M336" s="232"/>
      <c r="N336" s="233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243</v>
      </c>
      <c r="AU336" s="19" t="s">
        <v>81</v>
      </c>
    </row>
    <row r="337" s="2" customFormat="1">
      <c r="A337" s="40"/>
      <c r="B337" s="41"/>
      <c r="C337" s="42"/>
      <c r="D337" s="234" t="s">
        <v>244</v>
      </c>
      <c r="E337" s="42"/>
      <c r="F337" s="235" t="s">
        <v>1286</v>
      </c>
      <c r="G337" s="42"/>
      <c r="H337" s="42"/>
      <c r="I337" s="231"/>
      <c r="J337" s="42"/>
      <c r="K337" s="42"/>
      <c r="L337" s="46"/>
      <c r="M337" s="232"/>
      <c r="N337" s="23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244</v>
      </c>
      <c r="AU337" s="19" t="s">
        <v>81</v>
      </c>
    </row>
    <row r="338" s="2" customFormat="1" ht="16.5" customHeight="1">
      <c r="A338" s="40"/>
      <c r="B338" s="41"/>
      <c r="C338" s="216" t="s">
        <v>767</v>
      </c>
      <c r="D338" s="216" t="s">
        <v>236</v>
      </c>
      <c r="E338" s="217" t="s">
        <v>941</v>
      </c>
      <c r="F338" s="218" t="s">
        <v>942</v>
      </c>
      <c r="G338" s="219" t="s">
        <v>364</v>
      </c>
      <c r="H338" s="220">
        <v>79.805000000000007</v>
      </c>
      <c r="I338" s="221"/>
      <c r="J338" s="222">
        <f>ROUND(I338*H338,2)</f>
        <v>0</v>
      </c>
      <c r="K338" s="218" t="s">
        <v>240</v>
      </c>
      <c r="L338" s="46"/>
      <c r="M338" s="223" t="s">
        <v>19</v>
      </c>
      <c r="N338" s="224" t="s">
        <v>43</v>
      </c>
      <c r="O338" s="86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7" t="s">
        <v>93</v>
      </c>
      <c r="AT338" s="227" t="s">
        <v>236</v>
      </c>
      <c r="AU338" s="227" t="s">
        <v>81</v>
      </c>
      <c r="AY338" s="19" t="s">
        <v>234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19" t="s">
        <v>79</v>
      </c>
      <c r="BK338" s="228">
        <f>ROUND(I338*H338,2)</f>
        <v>0</v>
      </c>
      <c r="BL338" s="19" t="s">
        <v>93</v>
      </c>
      <c r="BM338" s="227" t="s">
        <v>1869</v>
      </c>
    </row>
    <row r="339" s="2" customFormat="1">
      <c r="A339" s="40"/>
      <c r="B339" s="41"/>
      <c r="C339" s="42"/>
      <c r="D339" s="229" t="s">
        <v>243</v>
      </c>
      <c r="E339" s="42"/>
      <c r="F339" s="230" t="s">
        <v>944</v>
      </c>
      <c r="G339" s="42"/>
      <c r="H339" s="42"/>
      <c r="I339" s="231"/>
      <c r="J339" s="42"/>
      <c r="K339" s="42"/>
      <c r="L339" s="46"/>
      <c r="M339" s="232"/>
      <c r="N339" s="23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243</v>
      </c>
      <c r="AU339" s="19" t="s">
        <v>81</v>
      </c>
    </row>
    <row r="340" s="2" customFormat="1">
      <c r="A340" s="40"/>
      <c r="B340" s="41"/>
      <c r="C340" s="42"/>
      <c r="D340" s="234" t="s">
        <v>244</v>
      </c>
      <c r="E340" s="42"/>
      <c r="F340" s="235" t="s">
        <v>945</v>
      </c>
      <c r="G340" s="42"/>
      <c r="H340" s="42"/>
      <c r="I340" s="231"/>
      <c r="J340" s="42"/>
      <c r="K340" s="42"/>
      <c r="L340" s="46"/>
      <c r="M340" s="278"/>
      <c r="N340" s="279"/>
      <c r="O340" s="280"/>
      <c r="P340" s="280"/>
      <c r="Q340" s="280"/>
      <c r="R340" s="280"/>
      <c r="S340" s="280"/>
      <c r="T340" s="281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244</v>
      </c>
      <c r="AU340" s="19" t="s">
        <v>81</v>
      </c>
    </row>
    <row r="341" s="2" customFormat="1" ht="6.96" customHeight="1">
      <c r="A341" s="40"/>
      <c r="B341" s="61"/>
      <c r="C341" s="62"/>
      <c r="D341" s="62"/>
      <c r="E341" s="62"/>
      <c r="F341" s="62"/>
      <c r="G341" s="62"/>
      <c r="H341" s="62"/>
      <c r="I341" s="62"/>
      <c r="J341" s="62"/>
      <c r="K341" s="62"/>
      <c r="L341" s="46"/>
      <c r="M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</sheetData>
  <sheetProtection sheet="1" autoFilter="0" formatColumns="0" formatRows="0" objects="1" scenarios="1" spinCount="100000" saltValue="zeknBUogHy14r5VUt0dWbwqplzjRryq7BL61BSbkJxwrvx0yXNjlixyQcCnY7Depxhcr0L+mJz3mS4+RIQnU8Q==" hashValue="xjXD3o+y5hvzy18asC2QwKxWmQb5PAgY7f0CA8nM7r13J+JWTgee1wHwFCTLM+nu+tqi1tFRsKaWBwBxdMQ7HA==" algorithmName="SHA-512" password="CA9F"/>
  <autoFilter ref="C97:K34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3" r:id="rId1" display="https://podminky.urs.cz/item/CS_URS_2024_01/131151204"/>
    <hyperlink ref="F112" r:id="rId2" display="https://podminky.urs.cz/item/CS_URS_2024_01/132112131"/>
    <hyperlink ref="F123" r:id="rId3" display="https://podminky.urs.cz/item/CS_URS_2024_01/132112221"/>
    <hyperlink ref="F129" r:id="rId4" display="https://podminky.urs.cz/item/CS_URS_2024_01/151101102"/>
    <hyperlink ref="F133" r:id="rId5" display="https://podminky.urs.cz/item/CS_URS_2024_01/151101112"/>
    <hyperlink ref="F136" r:id="rId6" display="https://podminky.urs.cz/item/CS_URS_2024_01/151101201"/>
    <hyperlink ref="F143" r:id="rId7" display="https://podminky.urs.cz/item/CS_URS_2024_01/151101211"/>
    <hyperlink ref="F146" r:id="rId8" display="https://podminky.urs.cz/item/CS_URS_2024_01/162751117"/>
    <hyperlink ref="F161" r:id="rId9" display="https://podminky.urs.cz/item/CS_URS_2024_01/162751119"/>
    <hyperlink ref="F165" r:id="rId10" display="https://podminky.urs.cz/item/CS_URS_2024_01/167151111"/>
    <hyperlink ref="F168" r:id="rId11" display="https://podminky.urs.cz/item/CS_URS_2024_01/171201231"/>
    <hyperlink ref="F172" r:id="rId12" display="https://podminky.urs.cz/item/CS_URS_2024_01/174151101"/>
    <hyperlink ref="F197" r:id="rId13" display="https://podminky.urs.cz/item/CS_URS_2024_01/212752132"/>
    <hyperlink ref="F200" r:id="rId14" display="https://podminky.urs.cz/item/CS_URS_2024_01/212752402"/>
    <hyperlink ref="F203" r:id="rId15" display="https://podminky.urs.cz/item/CS_URS_2024_01/213141111"/>
    <hyperlink ref="F215" r:id="rId16" display="https://podminky.urs.cz/item/CS_URS_2024_01/271532212"/>
    <hyperlink ref="F223" r:id="rId17" display="https://podminky.urs.cz/item/CS_URS_2024_01/386110103"/>
    <hyperlink ref="F229" r:id="rId18" display="https://podminky.urs.cz/item/CS_URS_2024_01/451573111"/>
    <hyperlink ref="F240" r:id="rId19" display="https://podminky.urs.cz/item/CS_URS_2024_01/452112112"/>
    <hyperlink ref="F247" r:id="rId20" display="https://podminky.urs.cz/item/CS_URS_2024_01/452112122"/>
    <hyperlink ref="F253" r:id="rId21" display="https://podminky.urs.cz/item/CS_URS_2024_01/871350420"/>
    <hyperlink ref="F259" r:id="rId22" display="https://podminky.urs.cz/item/CS_URS_2024_01/877310410"/>
    <hyperlink ref="F264" r:id="rId23" display="https://podminky.urs.cz/item/CS_URS_2024_01/877310420"/>
    <hyperlink ref="F269" r:id="rId24" display="https://podminky.urs.cz/item/CS_URS_2024_01/877350420"/>
    <hyperlink ref="F274" r:id="rId25" display="https://podminky.urs.cz/item/CS_URS_2024_01/877350430"/>
    <hyperlink ref="F279" r:id="rId26" display="https://podminky.urs.cz/item/CS_URS_2024_01/877350440"/>
    <hyperlink ref="F284" r:id="rId27" display="https://podminky.urs.cz/item/CS_URS_2024_01/894410101"/>
    <hyperlink ref="F289" r:id="rId28" display="https://podminky.urs.cz/item/CS_URS_2024_01/894410103"/>
    <hyperlink ref="F294" r:id="rId29" display="https://podminky.urs.cz/item/CS_URS_2024_01/894410211"/>
    <hyperlink ref="F299" r:id="rId30" display="https://podminky.urs.cz/item/CS_URS_2024_01/894410213"/>
    <hyperlink ref="F304" r:id="rId31" display="https://podminky.urs.cz/item/CS_URS_2024_01/894410302"/>
    <hyperlink ref="F309" r:id="rId32" display="https://podminky.urs.cz/item/CS_URS_2024_01/894812003"/>
    <hyperlink ref="F312" r:id="rId33" display="https://podminky.urs.cz/item/CS_URS_2024_01/894812032"/>
    <hyperlink ref="F315" r:id="rId34" display="https://podminky.urs.cz/item/CS_URS_2024_01/894812041"/>
    <hyperlink ref="F318" r:id="rId35" display="https://podminky.urs.cz/item/CS_URS_2024_01/894812063"/>
    <hyperlink ref="F321" r:id="rId36" display="https://podminky.urs.cz/item/CS_URS_2024_01/897171112"/>
    <hyperlink ref="F326" r:id="rId37" display="https://podminky.urs.cz/item/CS_URS_2024_01/899101113"/>
    <hyperlink ref="F337" r:id="rId38" display="https://podminky.urs.cz/item/CS_URS_2024_01/998271301"/>
    <hyperlink ref="F340" r:id="rId39" display="https://podminky.urs.cz/item/CS_URS_2024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0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1288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1870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Michal Štafl, DiS.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ROUND((SUM(BE95:BE147)),  2)</f>
        <v>0</v>
      </c>
      <c r="G37" s="40"/>
      <c r="H37" s="40"/>
      <c r="I37" s="160">
        <v>0.20999999999999999</v>
      </c>
      <c r="J37" s="159">
        <f>ROUND(((SUM(BE95:BE147))*I37),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ROUND((SUM(BF95:BF147)),  2)</f>
        <v>0</v>
      </c>
      <c r="G38" s="40"/>
      <c r="H38" s="40"/>
      <c r="I38" s="160">
        <v>0.12</v>
      </c>
      <c r="J38" s="159">
        <f>ROUND(((SUM(BF95:BF147))*I38),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ROUND((SUM(BG95:BG147)),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ROUND((SUM(BH95:BH147)),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ROUND((SUM(BI95:BI147)),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1288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07_ - kód intervence 64 (07)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1290</v>
      </c>
      <c r="E69" s="186"/>
      <c r="F69" s="186"/>
      <c r="G69" s="186"/>
      <c r="H69" s="186"/>
      <c r="I69" s="186"/>
      <c r="J69" s="187">
        <f>J97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1291</v>
      </c>
      <c r="E70" s="186"/>
      <c r="F70" s="186"/>
      <c r="G70" s="186"/>
      <c r="H70" s="186"/>
      <c r="I70" s="186"/>
      <c r="J70" s="187">
        <f>J121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1292</v>
      </c>
      <c r="E71" s="186"/>
      <c r="F71" s="186"/>
      <c r="G71" s="186"/>
      <c r="H71" s="186"/>
      <c r="I71" s="186"/>
      <c r="J71" s="187">
        <f>J122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219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Envelopa - Revitalizace infrastruktury</v>
      </c>
      <c r="F81" s="34"/>
      <c r="G81" s="34"/>
      <c r="H81" s="34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203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204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205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3" t="s">
        <v>206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1288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07_ - kód intervence 64 (07)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Olomouc</v>
      </c>
      <c r="G89" s="42"/>
      <c r="H89" s="42"/>
      <c r="I89" s="34" t="s">
        <v>23</v>
      </c>
      <c r="J89" s="74" t="str">
        <f>IF(J16="","",J16)</f>
        <v>15. 7. 2024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E19</f>
        <v>Univerzita Palackého Olomouc</v>
      </c>
      <c r="G91" s="42"/>
      <c r="H91" s="42"/>
      <c r="I91" s="34" t="s">
        <v>31</v>
      </c>
      <c r="J91" s="38" t="str">
        <f>E25</f>
        <v>Alfaprojekt Olomouc a.s.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Michal Štafl, DiS.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9"/>
      <c r="B94" s="190"/>
      <c r="C94" s="191" t="s">
        <v>220</v>
      </c>
      <c r="D94" s="192" t="s">
        <v>57</v>
      </c>
      <c r="E94" s="192" t="s">
        <v>53</v>
      </c>
      <c r="F94" s="192" t="s">
        <v>54</v>
      </c>
      <c r="G94" s="192" t="s">
        <v>221</v>
      </c>
      <c r="H94" s="192" t="s">
        <v>222</v>
      </c>
      <c r="I94" s="192" t="s">
        <v>223</v>
      </c>
      <c r="J94" s="192" t="s">
        <v>213</v>
      </c>
      <c r="K94" s="193" t="s">
        <v>224</v>
      </c>
      <c r="L94" s="194"/>
      <c r="M94" s="94" t="s">
        <v>19</v>
      </c>
      <c r="N94" s="95" t="s">
        <v>42</v>
      </c>
      <c r="O94" s="95" t="s">
        <v>225</v>
      </c>
      <c r="P94" s="95" t="s">
        <v>226</v>
      </c>
      <c r="Q94" s="95" t="s">
        <v>227</v>
      </c>
      <c r="R94" s="95" t="s">
        <v>228</v>
      </c>
      <c r="S94" s="95" t="s">
        <v>229</v>
      </c>
      <c r="T94" s="96" t="s">
        <v>230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0"/>
      <c r="B95" s="41"/>
      <c r="C95" s="101" t="s">
        <v>231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</f>
        <v>0</v>
      </c>
      <c r="Q95" s="98"/>
      <c r="R95" s="197">
        <f>R96</f>
        <v>127.46398370999999</v>
      </c>
      <c r="S95" s="98"/>
      <c r="T95" s="198">
        <f>T96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214</v>
      </c>
      <c r="BK95" s="199">
        <f>BK96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232</v>
      </c>
      <c r="F96" s="203" t="s">
        <v>815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P97+P121</f>
        <v>0</v>
      </c>
      <c r="Q96" s="208"/>
      <c r="R96" s="209">
        <f>R97+R121</f>
        <v>127.46398370999999</v>
      </c>
      <c r="S96" s="208"/>
      <c r="T96" s="210">
        <f>T97+T121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72</v>
      </c>
      <c r="AY96" s="211" t="s">
        <v>234</v>
      </c>
      <c r="BK96" s="213">
        <f>BK97+BK121</f>
        <v>0</v>
      </c>
    </row>
    <row r="97" s="12" customFormat="1" ht="22.8" customHeight="1">
      <c r="A97" s="12"/>
      <c r="B97" s="200"/>
      <c r="C97" s="201"/>
      <c r="D97" s="202" t="s">
        <v>71</v>
      </c>
      <c r="E97" s="214" t="s">
        <v>271</v>
      </c>
      <c r="F97" s="214" t="s">
        <v>1293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SUM(P98:P120)</f>
        <v>0</v>
      </c>
      <c r="Q97" s="208"/>
      <c r="R97" s="209">
        <f>SUM(R98:R120)</f>
        <v>106.306895</v>
      </c>
      <c r="S97" s="208"/>
      <c r="T97" s="210">
        <f>SUM(T98:T120)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71</v>
      </c>
      <c r="AU97" s="212" t="s">
        <v>79</v>
      </c>
      <c r="AY97" s="211" t="s">
        <v>234</v>
      </c>
      <c r="BK97" s="213">
        <f>SUM(BK98:BK120)</f>
        <v>0</v>
      </c>
    </row>
    <row r="98" s="2" customFormat="1" ht="16.5" customHeight="1">
      <c r="A98" s="40"/>
      <c r="B98" s="41"/>
      <c r="C98" s="216" t="s">
        <v>79</v>
      </c>
      <c r="D98" s="216" t="s">
        <v>236</v>
      </c>
      <c r="E98" s="217" t="s">
        <v>1294</v>
      </c>
      <c r="F98" s="218" t="s">
        <v>1295</v>
      </c>
      <c r="G98" s="219" t="s">
        <v>248</v>
      </c>
      <c r="H98" s="220">
        <v>435</v>
      </c>
      <c r="I98" s="221"/>
      <c r="J98" s="222">
        <f>ROUND(I98*H98,2)</f>
        <v>0</v>
      </c>
      <c r="K98" s="218" t="s">
        <v>1296</v>
      </c>
      <c r="L98" s="46"/>
      <c r="M98" s="223" t="s">
        <v>19</v>
      </c>
      <c r="N98" s="224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93</v>
      </c>
      <c r="AT98" s="227" t="s">
        <v>236</v>
      </c>
      <c r="AU98" s="227" t="s">
        <v>81</v>
      </c>
      <c r="AY98" s="19" t="s">
        <v>234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93</v>
      </c>
      <c r="BM98" s="227" t="s">
        <v>1871</v>
      </c>
    </row>
    <row r="99" s="2" customFormat="1">
      <c r="A99" s="40"/>
      <c r="B99" s="41"/>
      <c r="C99" s="42"/>
      <c r="D99" s="229" t="s">
        <v>243</v>
      </c>
      <c r="E99" s="42"/>
      <c r="F99" s="230" t="s">
        <v>1298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243</v>
      </c>
      <c r="AU99" s="19" t="s">
        <v>81</v>
      </c>
    </row>
    <row r="100" s="2" customFormat="1">
      <c r="A100" s="40"/>
      <c r="B100" s="41"/>
      <c r="C100" s="42"/>
      <c r="D100" s="234" t="s">
        <v>244</v>
      </c>
      <c r="E100" s="42"/>
      <c r="F100" s="235" t="s">
        <v>1299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244</v>
      </c>
      <c r="AU100" s="19" t="s">
        <v>81</v>
      </c>
    </row>
    <row r="101" s="2" customFormat="1">
      <c r="A101" s="40"/>
      <c r="B101" s="41"/>
      <c r="C101" s="42"/>
      <c r="D101" s="229" t="s">
        <v>1263</v>
      </c>
      <c r="E101" s="42"/>
      <c r="F101" s="285" t="s">
        <v>1300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1263</v>
      </c>
      <c r="AU101" s="19" t="s">
        <v>81</v>
      </c>
    </row>
    <row r="102" s="13" customFormat="1">
      <c r="A102" s="13"/>
      <c r="B102" s="236"/>
      <c r="C102" s="237"/>
      <c r="D102" s="229" t="s">
        <v>252</v>
      </c>
      <c r="E102" s="238" t="s">
        <v>19</v>
      </c>
      <c r="F102" s="239" t="s">
        <v>1872</v>
      </c>
      <c r="G102" s="237"/>
      <c r="H102" s="238" t="s">
        <v>19</v>
      </c>
      <c r="I102" s="240"/>
      <c r="J102" s="237"/>
      <c r="K102" s="237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252</v>
      </c>
      <c r="AU102" s="245" t="s">
        <v>81</v>
      </c>
      <c r="AV102" s="13" t="s">
        <v>79</v>
      </c>
      <c r="AW102" s="13" t="s">
        <v>33</v>
      </c>
      <c r="AX102" s="13" t="s">
        <v>72</v>
      </c>
      <c r="AY102" s="245" t="s">
        <v>234</v>
      </c>
    </row>
    <row r="103" s="14" customFormat="1">
      <c r="A103" s="14"/>
      <c r="B103" s="246"/>
      <c r="C103" s="247"/>
      <c r="D103" s="229" t="s">
        <v>252</v>
      </c>
      <c r="E103" s="248" t="s">
        <v>19</v>
      </c>
      <c r="F103" s="249" t="s">
        <v>1873</v>
      </c>
      <c r="G103" s="247"/>
      <c r="H103" s="250">
        <v>435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252</v>
      </c>
      <c r="AU103" s="256" t="s">
        <v>81</v>
      </c>
      <c r="AV103" s="14" t="s">
        <v>81</v>
      </c>
      <c r="AW103" s="14" t="s">
        <v>33</v>
      </c>
      <c r="AX103" s="14" t="s">
        <v>79</v>
      </c>
      <c r="AY103" s="256" t="s">
        <v>234</v>
      </c>
    </row>
    <row r="104" s="2" customFormat="1" ht="16.5" customHeight="1">
      <c r="A104" s="40"/>
      <c r="B104" s="41"/>
      <c r="C104" s="216" t="s">
        <v>81</v>
      </c>
      <c r="D104" s="216" t="s">
        <v>236</v>
      </c>
      <c r="E104" s="217" t="s">
        <v>1303</v>
      </c>
      <c r="F104" s="218" t="s">
        <v>1304</v>
      </c>
      <c r="G104" s="219" t="s">
        <v>248</v>
      </c>
      <c r="H104" s="220">
        <v>435</v>
      </c>
      <c r="I104" s="221"/>
      <c r="J104" s="222">
        <f>ROUND(I104*H104,2)</f>
        <v>0</v>
      </c>
      <c r="K104" s="218" t="s">
        <v>1296</v>
      </c>
      <c r="L104" s="46"/>
      <c r="M104" s="223" t="s">
        <v>19</v>
      </c>
      <c r="N104" s="224" t="s">
        <v>43</v>
      </c>
      <c r="O104" s="86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7" t="s">
        <v>93</v>
      </c>
      <c r="AT104" s="227" t="s">
        <v>236</v>
      </c>
      <c r="AU104" s="227" t="s">
        <v>81</v>
      </c>
      <c r="AY104" s="19" t="s">
        <v>234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19" t="s">
        <v>79</v>
      </c>
      <c r="BK104" s="228">
        <f>ROUND(I104*H104,2)</f>
        <v>0</v>
      </c>
      <c r="BL104" s="19" t="s">
        <v>93</v>
      </c>
      <c r="BM104" s="227" t="s">
        <v>1874</v>
      </c>
    </row>
    <row r="105" s="2" customFormat="1">
      <c r="A105" s="40"/>
      <c r="B105" s="41"/>
      <c r="C105" s="42"/>
      <c r="D105" s="229" t="s">
        <v>243</v>
      </c>
      <c r="E105" s="42"/>
      <c r="F105" s="230" t="s">
        <v>1306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243</v>
      </c>
      <c r="AU105" s="19" t="s">
        <v>81</v>
      </c>
    </row>
    <row r="106" s="2" customFormat="1">
      <c r="A106" s="40"/>
      <c r="B106" s="41"/>
      <c r="C106" s="42"/>
      <c r="D106" s="234" t="s">
        <v>244</v>
      </c>
      <c r="E106" s="42"/>
      <c r="F106" s="235" t="s">
        <v>1307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244</v>
      </c>
      <c r="AU106" s="19" t="s">
        <v>81</v>
      </c>
    </row>
    <row r="107" s="2" customFormat="1">
      <c r="A107" s="40"/>
      <c r="B107" s="41"/>
      <c r="C107" s="42"/>
      <c r="D107" s="229" t="s">
        <v>1263</v>
      </c>
      <c r="E107" s="42"/>
      <c r="F107" s="285" t="s">
        <v>1300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1263</v>
      </c>
      <c r="AU107" s="19" t="s">
        <v>81</v>
      </c>
    </row>
    <row r="108" s="2" customFormat="1" ht="16.5" customHeight="1">
      <c r="A108" s="40"/>
      <c r="B108" s="41"/>
      <c r="C108" s="216" t="s">
        <v>88</v>
      </c>
      <c r="D108" s="216" t="s">
        <v>236</v>
      </c>
      <c r="E108" s="217" t="s">
        <v>1875</v>
      </c>
      <c r="F108" s="218" t="s">
        <v>1876</v>
      </c>
      <c r="G108" s="219" t="s">
        <v>248</v>
      </c>
      <c r="H108" s="220">
        <v>435</v>
      </c>
      <c r="I108" s="221"/>
      <c r="J108" s="222">
        <f>ROUND(I108*H108,2)</f>
        <v>0</v>
      </c>
      <c r="K108" s="218" t="s">
        <v>1296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0.098000000000000004</v>
      </c>
      <c r="R108" s="225">
        <f>Q108*H108</f>
        <v>42.630000000000003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93</v>
      </c>
      <c r="AT108" s="227" t="s">
        <v>236</v>
      </c>
      <c r="AU108" s="227" t="s">
        <v>81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1877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1878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81</v>
      </c>
    </row>
    <row r="110" s="2" customFormat="1">
      <c r="A110" s="40"/>
      <c r="B110" s="41"/>
      <c r="C110" s="42"/>
      <c r="D110" s="234" t="s">
        <v>244</v>
      </c>
      <c r="E110" s="42"/>
      <c r="F110" s="235" t="s">
        <v>1879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244</v>
      </c>
      <c r="AU110" s="19" t="s">
        <v>81</v>
      </c>
    </row>
    <row r="111" s="2" customFormat="1">
      <c r="A111" s="40"/>
      <c r="B111" s="41"/>
      <c r="C111" s="42"/>
      <c r="D111" s="229" t="s">
        <v>1263</v>
      </c>
      <c r="E111" s="42"/>
      <c r="F111" s="285" t="s">
        <v>1300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1263</v>
      </c>
      <c r="AU111" s="19" t="s">
        <v>81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1880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81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4" customFormat="1">
      <c r="A113" s="14"/>
      <c r="B113" s="246"/>
      <c r="C113" s="247"/>
      <c r="D113" s="229" t="s">
        <v>252</v>
      </c>
      <c r="E113" s="248" t="s">
        <v>19</v>
      </c>
      <c r="F113" s="249" t="s">
        <v>1873</v>
      </c>
      <c r="G113" s="247"/>
      <c r="H113" s="250">
        <v>435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252</v>
      </c>
      <c r="AU113" s="256" t="s">
        <v>81</v>
      </c>
      <c r="AV113" s="14" t="s">
        <v>81</v>
      </c>
      <c r="AW113" s="14" t="s">
        <v>33</v>
      </c>
      <c r="AX113" s="14" t="s">
        <v>72</v>
      </c>
      <c r="AY113" s="256" t="s">
        <v>234</v>
      </c>
    </row>
    <row r="114" s="15" customFormat="1">
      <c r="A114" s="15"/>
      <c r="B114" s="257"/>
      <c r="C114" s="258"/>
      <c r="D114" s="229" t="s">
        <v>252</v>
      </c>
      <c r="E114" s="259" t="s">
        <v>19</v>
      </c>
      <c r="F114" s="260" t="s">
        <v>256</v>
      </c>
      <c r="G114" s="258"/>
      <c r="H114" s="261">
        <v>435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252</v>
      </c>
      <c r="AU114" s="267" t="s">
        <v>81</v>
      </c>
      <c r="AV114" s="15" t="s">
        <v>93</v>
      </c>
      <c r="AW114" s="15" t="s">
        <v>33</v>
      </c>
      <c r="AX114" s="15" t="s">
        <v>79</v>
      </c>
      <c r="AY114" s="267" t="s">
        <v>234</v>
      </c>
    </row>
    <row r="115" s="2" customFormat="1" ht="16.5" customHeight="1">
      <c r="A115" s="40"/>
      <c r="B115" s="41"/>
      <c r="C115" s="268" t="s">
        <v>93</v>
      </c>
      <c r="D115" s="268" t="s">
        <v>295</v>
      </c>
      <c r="E115" s="269" t="s">
        <v>1330</v>
      </c>
      <c r="F115" s="270" t="s">
        <v>1331</v>
      </c>
      <c r="G115" s="271" t="s">
        <v>248</v>
      </c>
      <c r="H115" s="272">
        <v>439.15100000000001</v>
      </c>
      <c r="I115" s="273"/>
      <c r="J115" s="274">
        <f>ROUND(I115*H115,2)</f>
        <v>0</v>
      </c>
      <c r="K115" s="270" t="s">
        <v>1296</v>
      </c>
      <c r="L115" s="275"/>
      <c r="M115" s="276" t="s">
        <v>19</v>
      </c>
      <c r="N115" s="277" t="s">
        <v>43</v>
      </c>
      <c r="O115" s="86"/>
      <c r="P115" s="225">
        <f>O115*H115</f>
        <v>0</v>
      </c>
      <c r="Q115" s="225">
        <v>0.14499999999999999</v>
      </c>
      <c r="R115" s="225">
        <f>Q115*H115</f>
        <v>63.676894999999995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294</v>
      </c>
      <c r="AT115" s="227" t="s">
        <v>295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1881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1331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2" customFormat="1">
      <c r="A117" s="40"/>
      <c r="B117" s="41"/>
      <c r="C117" s="42"/>
      <c r="D117" s="229" t="s">
        <v>1263</v>
      </c>
      <c r="E117" s="42"/>
      <c r="F117" s="285" t="s">
        <v>1300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1263</v>
      </c>
      <c r="AU117" s="19" t="s">
        <v>81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1882</v>
      </c>
      <c r="G118" s="247"/>
      <c r="H118" s="250">
        <v>430.54000000000002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72</v>
      </c>
      <c r="AY118" s="256" t="s">
        <v>234</v>
      </c>
    </row>
    <row r="119" s="15" customFormat="1">
      <c r="A119" s="15"/>
      <c r="B119" s="257"/>
      <c r="C119" s="258"/>
      <c r="D119" s="229" t="s">
        <v>252</v>
      </c>
      <c r="E119" s="259" t="s">
        <v>19</v>
      </c>
      <c r="F119" s="260" t="s">
        <v>256</v>
      </c>
      <c r="G119" s="258"/>
      <c r="H119" s="261">
        <v>430.54000000000002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252</v>
      </c>
      <c r="AU119" s="267" t="s">
        <v>81</v>
      </c>
      <c r="AV119" s="15" t="s">
        <v>93</v>
      </c>
      <c r="AW119" s="15" t="s">
        <v>33</v>
      </c>
      <c r="AX119" s="15" t="s">
        <v>79</v>
      </c>
      <c r="AY119" s="267" t="s">
        <v>234</v>
      </c>
    </row>
    <row r="120" s="14" customFormat="1">
      <c r="A120" s="14"/>
      <c r="B120" s="246"/>
      <c r="C120" s="247"/>
      <c r="D120" s="229" t="s">
        <v>252</v>
      </c>
      <c r="E120" s="247"/>
      <c r="F120" s="249" t="s">
        <v>1883</v>
      </c>
      <c r="G120" s="247"/>
      <c r="H120" s="250">
        <v>439.15100000000001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252</v>
      </c>
      <c r="AU120" s="256" t="s">
        <v>81</v>
      </c>
      <c r="AV120" s="14" t="s">
        <v>81</v>
      </c>
      <c r="AW120" s="14" t="s">
        <v>4</v>
      </c>
      <c r="AX120" s="14" t="s">
        <v>79</v>
      </c>
      <c r="AY120" s="256" t="s">
        <v>234</v>
      </c>
    </row>
    <row r="121" s="12" customFormat="1" ht="22.8" customHeight="1">
      <c r="A121" s="12"/>
      <c r="B121" s="200"/>
      <c r="C121" s="201"/>
      <c r="D121" s="202" t="s">
        <v>71</v>
      </c>
      <c r="E121" s="214" t="s">
        <v>301</v>
      </c>
      <c r="F121" s="214" t="s">
        <v>1339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P122</f>
        <v>0</v>
      </c>
      <c r="Q121" s="208"/>
      <c r="R121" s="209">
        <f>R122</f>
        <v>21.15708871</v>
      </c>
      <c r="S121" s="208"/>
      <c r="T121" s="210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79</v>
      </c>
      <c r="AT121" s="212" t="s">
        <v>71</v>
      </c>
      <c r="AU121" s="212" t="s">
        <v>79</v>
      </c>
      <c r="AY121" s="211" t="s">
        <v>234</v>
      </c>
      <c r="BK121" s="213">
        <f>BK122</f>
        <v>0</v>
      </c>
    </row>
    <row r="122" s="12" customFormat="1" ht="20.88" customHeight="1">
      <c r="A122" s="12"/>
      <c r="B122" s="200"/>
      <c r="C122" s="201"/>
      <c r="D122" s="202" t="s">
        <v>71</v>
      </c>
      <c r="E122" s="214" t="s">
        <v>1340</v>
      </c>
      <c r="F122" s="214" t="s">
        <v>1341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SUM(P123:P147)</f>
        <v>0</v>
      </c>
      <c r="Q122" s="208"/>
      <c r="R122" s="209">
        <f>SUM(R123:R147)</f>
        <v>21.15708871</v>
      </c>
      <c r="S122" s="208"/>
      <c r="T122" s="210">
        <f>SUM(T123:T147)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79</v>
      </c>
      <c r="AT122" s="212" t="s">
        <v>71</v>
      </c>
      <c r="AU122" s="212" t="s">
        <v>81</v>
      </c>
      <c r="AY122" s="211" t="s">
        <v>234</v>
      </c>
      <c r="BK122" s="213">
        <f>SUM(BK123:BK147)</f>
        <v>0</v>
      </c>
    </row>
    <row r="123" s="2" customFormat="1" ht="16.5" customHeight="1">
      <c r="A123" s="40"/>
      <c r="B123" s="41"/>
      <c r="C123" s="216" t="s">
        <v>271</v>
      </c>
      <c r="D123" s="216" t="s">
        <v>236</v>
      </c>
      <c r="E123" s="217" t="s">
        <v>1342</v>
      </c>
      <c r="F123" s="218" t="s">
        <v>1343</v>
      </c>
      <c r="G123" s="219" t="s">
        <v>879</v>
      </c>
      <c r="H123" s="220">
        <v>89</v>
      </c>
      <c r="I123" s="221"/>
      <c r="J123" s="222">
        <f>ROUND(I123*H123,2)</f>
        <v>0</v>
      </c>
      <c r="K123" s="218" t="s">
        <v>1344</v>
      </c>
      <c r="L123" s="46"/>
      <c r="M123" s="223" t="s">
        <v>19</v>
      </c>
      <c r="N123" s="224" t="s">
        <v>43</v>
      </c>
      <c r="O123" s="86"/>
      <c r="P123" s="225">
        <f>O123*H123</f>
        <v>0</v>
      </c>
      <c r="Q123" s="225">
        <v>0.15540000000000001</v>
      </c>
      <c r="R123" s="225">
        <f>Q123*H123</f>
        <v>13.8306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93</v>
      </c>
      <c r="AT123" s="227" t="s">
        <v>236</v>
      </c>
      <c r="AU123" s="227" t="s">
        <v>88</v>
      </c>
      <c r="AY123" s="19" t="s">
        <v>234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93</v>
      </c>
      <c r="BM123" s="227" t="s">
        <v>1884</v>
      </c>
    </row>
    <row r="124" s="2" customFormat="1">
      <c r="A124" s="40"/>
      <c r="B124" s="41"/>
      <c r="C124" s="42"/>
      <c r="D124" s="229" t="s">
        <v>243</v>
      </c>
      <c r="E124" s="42"/>
      <c r="F124" s="230" t="s">
        <v>1346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243</v>
      </c>
      <c r="AU124" s="19" t="s">
        <v>88</v>
      </c>
    </row>
    <row r="125" s="2" customFormat="1">
      <c r="A125" s="40"/>
      <c r="B125" s="41"/>
      <c r="C125" s="42"/>
      <c r="D125" s="229" t="s">
        <v>1263</v>
      </c>
      <c r="E125" s="42"/>
      <c r="F125" s="285" t="s">
        <v>1347</v>
      </c>
      <c r="G125" s="42"/>
      <c r="H125" s="42"/>
      <c r="I125" s="231"/>
      <c r="J125" s="42"/>
      <c r="K125" s="42"/>
      <c r="L125" s="46"/>
      <c r="M125" s="232"/>
      <c r="N125" s="23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1263</v>
      </c>
      <c r="AU125" s="19" t="s">
        <v>88</v>
      </c>
    </row>
    <row r="126" s="13" customFormat="1">
      <c r="A126" s="13"/>
      <c r="B126" s="236"/>
      <c r="C126" s="237"/>
      <c r="D126" s="229" t="s">
        <v>252</v>
      </c>
      <c r="E126" s="238" t="s">
        <v>19</v>
      </c>
      <c r="F126" s="239" t="s">
        <v>1880</v>
      </c>
      <c r="G126" s="237"/>
      <c r="H126" s="238" t="s">
        <v>19</v>
      </c>
      <c r="I126" s="240"/>
      <c r="J126" s="237"/>
      <c r="K126" s="237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252</v>
      </c>
      <c r="AU126" s="245" t="s">
        <v>88</v>
      </c>
      <c r="AV126" s="13" t="s">
        <v>79</v>
      </c>
      <c r="AW126" s="13" t="s">
        <v>33</v>
      </c>
      <c r="AX126" s="13" t="s">
        <v>72</v>
      </c>
      <c r="AY126" s="245" t="s">
        <v>234</v>
      </c>
    </row>
    <row r="127" s="13" customFormat="1">
      <c r="A127" s="13"/>
      <c r="B127" s="236"/>
      <c r="C127" s="237"/>
      <c r="D127" s="229" t="s">
        <v>252</v>
      </c>
      <c r="E127" s="238" t="s">
        <v>19</v>
      </c>
      <c r="F127" s="239" t="s">
        <v>1348</v>
      </c>
      <c r="G127" s="237"/>
      <c r="H127" s="238" t="s">
        <v>19</v>
      </c>
      <c r="I127" s="240"/>
      <c r="J127" s="237"/>
      <c r="K127" s="237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252</v>
      </c>
      <c r="AU127" s="245" t="s">
        <v>88</v>
      </c>
      <c r="AV127" s="13" t="s">
        <v>79</v>
      </c>
      <c r="AW127" s="13" t="s">
        <v>33</v>
      </c>
      <c r="AX127" s="13" t="s">
        <v>72</v>
      </c>
      <c r="AY127" s="245" t="s">
        <v>234</v>
      </c>
    </row>
    <row r="128" s="14" customFormat="1">
      <c r="A128" s="14"/>
      <c r="B128" s="246"/>
      <c r="C128" s="247"/>
      <c r="D128" s="229" t="s">
        <v>252</v>
      </c>
      <c r="E128" s="248" t="s">
        <v>19</v>
      </c>
      <c r="F128" s="249" t="s">
        <v>1885</v>
      </c>
      <c r="G128" s="247"/>
      <c r="H128" s="250">
        <v>77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252</v>
      </c>
      <c r="AU128" s="256" t="s">
        <v>88</v>
      </c>
      <c r="AV128" s="14" t="s">
        <v>81</v>
      </c>
      <c r="AW128" s="14" t="s">
        <v>33</v>
      </c>
      <c r="AX128" s="14" t="s">
        <v>72</v>
      </c>
      <c r="AY128" s="256" t="s">
        <v>234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1350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88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4" customFormat="1">
      <c r="A130" s="14"/>
      <c r="B130" s="246"/>
      <c r="C130" s="247"/>
      <c r="D130" s="229" t="s">
        <v>252</v>
      </c>
      <c r="E130" s="248" t="s">
        <v>19</v>
      </c>
      <c r="F130" s="249" t="s">
        <v>308</v>
      </c>
      <c r="G130" s="247"/>
      <c r="H130" s="250">
        <v>10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252</v>
      </c>
      <c r="AU130" s="256" t="s">
        <v>88</v>
      </c>
      <c r="AV130" s="14" t="s">
        <v>81</v>
      </c>
      <c r="AW130" s="14" t="s">
        <v>33</v>
      </c>
      <c r="AX130" s="14" t="s">
        <v>72</v>
      </c>
      <c r="AY130" s="256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1352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88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81</v>
      </c>
      <c r="G132" s="247"/>
      <c r="H132" s="250">
        <v>2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88</v>
      </c>
      <c r="AV132" s="14" t="s">
        <v>81</v>
      </c>
      <c r="AW132" s="14" t="s">
        <v>33</v>
      </c>
      <c r="AX132" s="14" t="s">
        <v>72</v>
      </c>
      <c r="AY132" s="256" t="s">
        <v>234</v>
      </c>
    </row>
    <row r="133" s="15" customFormat="1">
      <c r="A133" s="15"/>
      <c r="B133" s="257"/>
      <c r="C133" s="258"/>
      <c r="D133" s="229" t="s">
        <v>252</v>
      </c>
      <c r="E133" s="259" t="s">
        <v>19</v>
      </c>
      <c r="F133" s="260" t="s">
        <v>256</v>
      </c>
      <c r="G133" s="258"/>
      <c r="H133" s="261">
        <v>89</v>
      </c>
      <c r="I133" s="262"/>
      <c r="J133" s="258"/>
      <c r="K133" s="258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252</v>
      </c>
      <c r="AU133" s="267" t="s">
        <v>88</v>
      </c>
      <c r="AV133" s="15" t="s">
        <v>93</v>
      </c>
      <c r="AW133" s="15" t="s">
        <v>33</v>
      </c>
      <c r="AX133" s="15" t="s">
        <v>79</v>
      </c>
      <c r="AY133" s="267" t="s">
        <v>234</v>
      </c>
    </row>
    <row r="134" s="2" customFormat="1" ht="16.5" customHeight="1">
      <c r="A134" s="40"/>
      <c r="B134" s="41"/>
      <c r="C134" s="268" t="s">
        <v>280</v>
      </c>
      <c r="D134" s="268" t="s">
        <v>295</v>
      </c>
      <c r="E134" s="269" t="s">
        <v>1353</v>
      </c>
      <c r="F134" s="270" t="s">
        <v>1354</v>
      </c>
      <c r="G134" s="271" t="s">
        <v>879</v>
      </c>
      <c r="H134" s="272">
        <v>10.815</v>
      </c>
      <c r="I134" s="273"/>
      <c r="J134" s="274">
        <f>ROUND(I134*H134,2)</f>
        <v>0</v>
      </c>
      <c r="K134" s="270" t="s">
        <v>1344</v>
      </c>
      <c r="L134" s="275"/>
      <c r="M134" s="276" t="s">
        <v>19</v>
      </c>
      <c r="N134" s="277" t="s">
        <v>43</v>
      </c>
      <c r="O134" s="86"/>
      <c r="P134" s="225">
        <f>O134*H134</f>
        <v>0</v>
      </c>
      <c r="Q134" s="225">
        <v>0.048300000000000003</v>
      </c>
      <c r="R134" s="225">
        <f>Q134*H134</f>
        <v>0.52236450000000001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294</v>
      </c>
      <c r="AT134" s="227" t="s">
        <v>295</v>
      </c>
      <c r="AU134" s="227" t="s">
        <v>88</v>
      </c>
      <c r="AY134" s="19" t="s">
        <v>234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93</v>
      </c>
      <c r="BM134" s="227" t="s">
        <v>1886</v>
      </c>
    </row>
    <row r="135" s="2" customFormat="1">
      <c r="A135" s="40"/>
      <c r="B135" s="41"/>
      <c r="C135" s="42"/>
      <c r="D135" s="229" t="s">
        <v>243</v>
      </c>
      <c r="E135" s="42"/>
      <c r="F135" s="230" t="s">
        <v>1354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243</v>
      </c>
      <c r="AU135" s="19" t="s">
        <v>88</v>
      </c>
    </row>
    <row r="136" s="14" customFormat="1">
      <c r="A136" s="14"/>
      <c r="B136" s="246"/>
      <c r="C136" s="247"/>
      <c r="D136" s="229" t="s">
        <v>252</v>
      </c>
      <c r="E136" s="248" t="s">
        <v>19</v>
      </c>
      <c r="F136" s="249" t="s">
        <v>1366</v>
      </c>
      <c r="G136" s="247"/>
      <c r="H136" s="250">
        <v>10.300000000000001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88</v>
      </c>
      <c r="AV136" s="14" t="s">
        <v>81</v>
      </c>
      <c r="AW136" s="14" t="s">
        <v>33</v>
      </c>
      <c r="AX136" s="14" t="s">
        <v>79</v>
      </c>
      <c r="AY136" s="256" t="s">
        <v>234</v>
      </c>
    </row>
    <row r="137" s="14" customFormat="1">
      <c r="A137" s="14"/>
      <c r="B137" s="246"/>
      <c r="C137" s="247"/>
      <c r="D137" s="229" t="s">
        <v>252</v>
      </c>
      <c r="E137" s="247"/>
      <c r="F137" s="249" t="s">
        <v>1367</v>
      </c>
      <c r="G137" s="247"/>
      <c r="H137" s="250">
        <v>10.815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88</v>
      </c>
      <c r="AV137" s="14" t="s">
        <v>81</v>
      </c>
      <c r="AW137" s="14" t="s">
        <v>4</v>
      </c>
      <c r="AX137" s="14" t="s">
        <v>79</v>
      </c>
      <c r="AY137" s="256" t="s">
        <v>234</v>
      </c>
    </row>
    <row r="138" s="2" customFormat="1" ht="16.5" customHeight="1">
      <c r="A138" s="40"/>
      <c r="B138" s="41"/>
      <c r="C138" s="268" t="s">
        <v>288</v>
      </c>
      <c r="D138" s="268" t="s">
        <v>295</v>
      </c>
      <c r="E138" s="269" t="s">
        <v>1358</v>
      </c>
      <c r="F138" s="270" t="s">
        <v>1359</v>
      </c>
      <c r="G138" s="271" t="s">
        <v>879</v>
      </c>
      <c r="H138" s="272">
        <v>83.275999999999996</v>
      </c>
      <c r="I138" s="273"/>
      <c r="J138" s="274">
        <f>ROUND(I138*H138,2)</f>
        <v>0</v>
      </c>
      <c r="K138" s="270" t="s">
        <v>1344</v>
      </c>
      <c r="L138" s="275"/>
      <c r="M138" s="276" t="s">
        <v>19</v>
      </c>
      <c r="N138" s="277" t="s">
        <v>43</v>
      </c>
      <c r="O138" s="86"/>
      <c r="P138" s="225">
        <f>O138*H138</f>
        <v>0</v>
      </c>
      <c r="Q138" s="225">
        <v>0.080000000000000002</v>
      </c>
      <c r="R138" s="225">
        <f>Q138*H138</f>
        <v>6.6620799999999996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294</v>
      </c>
      <c r="AT138" s="227" t="s">
        <v>295</v>
      </c>
      <c r="AU138" s="227" t="s">
        <v>88</v>
      </c>
      <c r="AY138" s="19" t="s">
        <v>234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93</v>
      </c>
      <c r="BM138" s="227" t="s">
        <v>1887</v>
      </c>
    </row>
    <row r="139" s="2" customFormat="1">
      <c r="A139" s="40"/>
      <c r="B139" s="41"/>
      <c r="C139" s="42"/>
      <c r="D139" s="229" t="s">
        <v>243</v>
      </c>
      <c r="E139" s="42"/>
      <c r="F139" s="230" t="s">
        <v>1359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243</v>
      </c>
      <c r="AU139" s="19" t="s">
        <v>88</v>
      </c>
    </row>
    <row r="140" s="14" customFormat="1">
      <c r="A140" s="14"/>
      <c r="B140" s="246"/>
      <c r="C140" s="247"/>
      <c r="D140" s="229" t="s">
        <v>252</v>
      </c>
      <c r="E140" s="248" t="s">
        <v>19</v>
      </c>
      <c r="F140" s="249" t="s">
        <v>1888</v>
      </c>
      <c r="G140" s="247"/>
      <c r="H140" s="250">
        <v>79.310000000000002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88</v>
      </c>
      <c r="AV140" s="14" t="s">
        <v>81</v>
      </c>
      <c r="AW140" s="14" t="s">
        <v>33</v>
      </c>
      <c r="AX140" s="14" t="s">
        <v>72</v>
      </c>
      <c r="AY140" s="256" t="s">
        <v>234</v>
      </c>
    </row>
    <row r="141" s="15" customFormat="1">
      <c r="A141" s="15"/>
      <c r="B141" s="257"/>
      <c r="C141" s="258"/>
      <c r="D141" s="229" t="s">
        <v>252</v>
      </c>
      <c r="E141" s="259" t="s">
        <v>19</v>
      </c>
      <c r="F141" s="260" t="s">
        <v>256</v>
      </c>
      <c r="G141" s="258"/>
      <c r="H141" s="261">
        <v>79.310000000000002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252</v>
      </c>
      <c r="AU141" s="267" t="s">
        <v>88</v>
      </c>
      <c r="AV141" s="15" t="s">
        <v>93</v>
      </c>
      <c r="AW141" s="15" t="s">
        <v>33</v>
      </c>
      <c r="AX141" s="15" t="s">
        <v>79</v>
      </c>
      <c r="AY141" s="267" t="s">
        <v>234</v>
      </c>
    </row>
    <row r="142" s="14" customFormat="1">
      <c r="A142" s="14"/>
      <c r="B142" s="246"/>
      <c r="C142" s="247"/>
      <c r="D142" s="229" t="s">
        <v>252</v>
      </c>
      <c r="E142" s="247"/>
      <c r="F142" s="249" t="s">
        <v>1889</v>
      </c>
      <c r="G142" s="247"/>
      <c r="H142" s="250">
        <v>83.275999999999996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252</v>
      </c>
      <c r="AU142" s="256" t="s">
        <v>88</v>
      </c>
      <c r="AV142" s="14" t="s">
        <v>81</v>
      </c>
      <c r="AW142" s="14" t="s">
        <v>4</v>
      </c>
      <c r="AX142" s="14" t="s">
        <v>79</v>
      </c>
      <c r="AY142" s="256" t="s">
        <v>234</v>
      </c>
    </row>
    <row r="143" s="2" customFormat="1" ht="16.5" customHeight="1">
      <c r="A143" s="40"/>
      <c r="B143" s="41"/>
      <c r="C143" s="268" t="s">
        <v>294</v>
      </c>
      <c r="D143" s="268" t="s">
        <v>295</v>
      </c>
      <c r="E143" s="269" t="s">
        <v>1363</v>
      </c>
      <c r="F143" s="270" t="s">
        <v>1364</v>
      </c>
      <c r="G143" s="271" t="s">
        <v>879</v>
      </c>
      <c r="H143" s="272">
        <v>2.1629999999999998</v>
      </c>
      <c r="I143" s="273"/>
      <c r="J143" s="274">
        <f>ROUND(I143*H143,2)</f>
        <v>0</v>
      </c>
      <c r="K143" s="270" t="s">
        <v>1344</v>
      </c>
      <c r="L143" s="275"/>
      <c r="M143" s="276" t="s">
        <v>19</v>
      </c>
      <c r="N143" s="277" t="s">
        <v>43</v>
      </c>
      <c r="O143" s="86"/>
      <c r="P143" s="225">
        <f>O143*H143</f>
        <v>0</v>
      </c>
      <c r="Q143" s="225">
        <v>0.065670000000000006</v>
      </c>
      <c r="R143" s="225">
        <f>Q143*H143</f>
        <v>0.14204421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294</v>
      </c>
      <c r="AT143" s="227" t="s">
        <v>295</v>
      </c>
      <c r="AU143" s="227" t="s">
        <v>88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1890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1364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88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1594</v>
      </c>
      <c r="G145" s="247"/>
      <c r="H145" s="250">
        <v>2.0600000000000001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88</v>
      </c>
      <c r="AV145" s="14" t="s">
        <v>81</v>
      </c>
      <c r="AW145" s="14" t="s">
        <v>33</v>
      </c>
      <c r="AX145" s="14" t="s">
        <v>72</v>
      </c>
      <c r="AY145" s="256" t="s">
        <v>234</v>
      </c>
    </row>
    <row r="146" s="15" customFormat="1">
      <c r="A146" s="15"/>
      <c r="B146" s="257"/>
      <c r="C146" s="258"/>
      <c r="D146" s="229" t="s">
        <v>252</v>
      </c>
      <c r="E146" s="259" t="s">
        <v>19</v>
      </c>
      <c r="F146" s="260" t="s">
        <v>256</v>
      </c>
      <c r="G146" s="258"/>
      <c r="H146" s="261">
        <v>2.0600000000000001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252</v>
      </c>
      <c r="AU146" s="267" t="s">
        <v>88</v>
      </c>
      <c r="AV146" s="15" t="s">
        <v>93</v>
      </c>
      <c r="AW146" s="15" t="s">
        <v>33</v>
      </c>
      <c r="AX146" s="15" t="s">
        <v>79</v>
      </c>
      <c r="AY146" s="267" t="s">
        <v>234</v>
      </c>
    </row>
    <row r="147" s="14" customFormat="1">
      <c r="A147" s="14"/>
      <c r="B147" s="246"/>
      <c r="C147" s="247"/>
      <c r="D147" s="229" t="s">
        <v>252</v>
      </c>
      <c r="E147" s="247"/>
      <c r="F147" s="249" t="s">
        <v>1595</v>
      </c>
      <c r="G147" s="247"/>
      <c r="H147" s="250">
        <v>2.1629999999999998</v>
      </c>
      <c r="I147" s="251"/>
      <c r="J147" s="247"/>
      <c r="K147" s="247"/>
      <c r="L147" s="252"/>
      <c r="M147" s="282"/>
      <c r="N147" s="283"/>
      <c r="O147" s="283"/>
      <c r="P147" s="283"/>
      <c r="Q147" s="283"/>
      <c r="R147" s="283"/>
      <c r="S147" s="283"/>
      <c r="T147" s="28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88</v>
      </c>
      <c r="AV147" s="14" t="s">
        <v>81</v>
      </c>
      <c r="AW147" s="14" t="s">
        <v>4</v>
      </c>
      <c r="AX147" s="14" t="s">
        <v>79</v>
      </c>
      <c r="AY147" s="256" t="s">
        <v>234</v>
      </c>
    </row>
    <row r="148" s="2" customFormat="1" ht="6.96" customHeight="1">
      <c r="A148" s="40"/>
      <c r="B148" s="61"/>
      <c r="C148" s="62"/>
      <c r="D148" s="62"/>
      <c r="E148" s="62"/>
      <c r="F148" s="62"/>
      <c r="G148" s="62"/>
      <c r="H148" s="62"/>
      <c r="I148" s="62"/>
      <c r="J148" s="62"/>
      <c r="K148" s="62"/>
      <c r="L148" s="46"/>
      <c r="M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</sheetData>
  <sheetProtection sheet="1" autoFilter="0" formatColumns="0" formatRows="0" objects="1" scenarios="1" spinCount="100000" saltValue="mXcgk/2ulyZl2xCZLCanZHO3/83INR94rc1Dy9RPzaOf1KZSIsdfb+HNQuI/zulqNJFaLJyR1Ql4Dmet0VcNpg==" hashValue="4+VRCczqcqI0iUHpK1785EHlkgFYVoT/88gP7+z1v5YNQTaX1sF7rNHbyhpdeQoT+sWI7UqNC10bdsRmSlIqgg==" algorithmName="SHA-512" password="CA9F"/>
  <autoFilter ref="C94:K14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100" r:id="rId1" display="https://podminky.urs.cz/item/CS_URS_2023_01/564851111"/>
    <hyperlink ref="F106" r:id="rId2" display="https://podminky.urs.cz/item/CS_URS_2023_01/564861111"/>
    <hyperlink ref="F110" r:id="rId3" display="https://podminky.urs.cz/item/CS_URS_2023_01/5964122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1892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151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/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Univerzita Palackého Olomouc</v>
      </c>
      <c r="F19" s="40"/>
      <c r="G19" s="40"/>
      <c r="H19" s="40"/>
      <c r="I19" s="145" t="s">
        <v>28</v>
      </c>
      <c r="J19" s="135" t="str">
        <f>IF('Rekapitulace stavby'!AN11="","",'Rekapitulace stavby'!AN11)</f>
        <v/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27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1893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ROUND(J102,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ROUND((SUM(BE102:BE282)),  2)</f>
        <v>0</v>
      </c>
      <c r="G37" s="40"/>
      <c r="H37" s="40"/>
      <c r="I37" s="160">
        <v>0.20999999999999999</v>
      </c>
      <c r="J37" s="159">
        <f>ROUND(((SUM(BE102:BE282))*I37),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ROUND((SUM(BF102:BF282)),  2)</f>
        <v>0</v>
      </c>
      <c r="G38" s="40"/>
      <c r="H38" s="40"/>
      <c r="I38" s="160">
        <v>0.12</v>
      </c>
      <c r="J38" s="159">
        <f>ROUND(((SUM(BF102:BF282))*I38),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ROUND((SUM(BG102:BG282)),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ROUND((SUM(BH102:BH282)),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ROUND((SUM(BI102:BI282)),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SO.01 (1) - Komunikace a zpevněné plochy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Univerzita Palackého Olomouc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Janásek Jiří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J102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J103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J104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1894</v>
      </c>
      <c r="E70" s="186"/>
      <c r="F70" s="186"/>
      <c r="G70" s="186"/>
      <c r="H70" s="186"/>
      <c r="I70" s="186"/>
      <c r="J70" s="187">
        <f>J133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1895</v>
      </c>
      <c r="E71" s="186"/>
      <c r="F71" s="186"/>
      <c r="G71" s="186"/>
      <c r="H71" s="186"/>
      <c r="I71" s="186"/>
      <c r="J71" s="187">
        <f>J176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1896</v>
      </c>
      <c r="E72" s="186"/>
      <c r="F72" s="186"/>
      <c r="G72" s="186"/>
      <c r="H72" s="186"/>
      <c r="I72" s="186"/>
      <c r="J72" s="187">
        <f>J188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6"/>
      <c r="D73" s="185" t="s">
        <v>1897</v>
      </c>
      <c r="E73" s="186"/>
      <c r="F73" s="186"/>
      <c r="G73" s="186"/>
      <c r="H73" s="186"/>
      <c r="I73" s="186"/>
      <c r="J73" s="187">
        <f>J193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812</v>
      </c>
      <c r="E74" s="186"/>
      <c r="F74" s="186"/>
      <c r="G74" s="186"/>
      <c r="H74" s="186"/>
      <c r="I74" s="186"/>
      <c r="J74" s="187">
        <f>J199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813</v>
      </c>
      <c r="E75" s="186"/>
      <c r="F75" s="186"/>
      <c r="G75" s="186"/>
      <c r="H75" s="186"/>
      <c r="I75" s="186"/>
      <c r="J75" s="187">
        <f>J219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1290</v>
      </c>
      <c r="E76" s="186"/>
      <c r="F76" s="186"/>
      <c r="G76" s="186"/>
      <c r="H76" s="186"/>
      <c r="I76" s="186"/>
      <c r="J76" s="187">
        <f>J225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1291</v>
      </c>
      <c r="E77" s="186"/>
      <c r="F77" s="186"/>
      <c r="G77" s="186"/>
      <c r="H77" s="186"/>
      <c r="I77" s="186"/>
      <c r="J77" s="187">
        <f>J262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4.88" customHeight="1">
      <c r="A78" s="10"/>
      <c r="B78" s="184"/>
      <c r="C78" s="126"/>
      <c r="D78" s="185" t="s">
        <v>1292</v>
      </c>
      <c r="E78" s="186"/>
      <c r="F78" s="186"/>
      <c r="G78" s="186"/>
      <c r="H78" s="186"/>
      <c r="I78" s="186"/>
      <c r="J78" s="187">
        <f>J263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219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Envelopa - Revitalizace infrastruktury</v>
      </c>
      <c r="F88" s="34"/>
      <c r="G88" s="34"/>
      <c r="H88" s="34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203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1" customFormat="1" ht="16.5" customHeight="1">
      <c r="B90" s="23"/>
      <c r="C90" s="24"/>
      <c r="D90" s="24"/>
      <c r="E90" s="172" t="s">
        <v>204</v>
      </c>
      <c r="F90" s="24"/>
      <c r="G90" s="24"/>
      <c r="H90" s="24"/>
      <c r="I90" s="24"/>
      <c r="J90" s="24"/>
      <c r="K90" s="24"/>
      <c r="L90" s="22"/>
    </row>
    <row r="91" s="1" customFormat="1" ht="12" customHeight="1">
      <c r="B91" s="23"/>
      <c r="C91" s="34" t="s">
        <v>205</v>
      </c>
      <c r="D91" s="24"/>
      <c r="E91" s="24"/>
      <c r="F91" s="24"/>
      <c r="G91" s="24"/>
      <c r="H91" s="24"/>
      <c r="I91" s="24"/>
      <c r="J91" s="24"/>
      <c r="K91" s="24"/>
      <c r="L91" s="22"/>
    </row>
    <row r="92" s="2" customFormat="1" ht="16.5" customHeight="1">
      <c r="A92" s="40"/>
      <c r="B92" s="41"/>
      <c r="C92" s="42"/>
      <c r="D92" s="42"/>
      <c r="E92" s="173" t="s">
        <v>1891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207</v>
      </c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71" t="str">
        <f>E13</f>
        <v>SO.01 (1) - Komunikace a zpevněné plochy (1)</v>
      </c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21</v>
      </c>
      <c r="D96" s="42"/>
      <c r="E96" s="42"/>
      <c r="F96" s="29" t="str">
        <f>F16</f>
        <v>Olomouc</v>
      </c>
      <c r="G96" s="42"/>
      <c r="H96" s="42"/>
      <c r="I96" s="34" t="s">
        <v>23</v>
      </c>
      <c r="J96" s="74" t="str">
        <f>IF(J16="","",J16)</f>
        <v>15. 7. 2024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5.65" customHeight="1">
      <c r="A98" s="40"/>
      <c r="B98" s="41"/>
      <c r="C98" s="34" t="s">
        <v>25</v>
      </c>
      <c r="D98" s="42"/>
      <c r="E98" s="42"/>
      <c r="F98" s="29" t="str">
        <f>E19</f>
        <v>Univerzita Palackého Olomouc</v>
      </c>
      <c r="G98" s="42"/>
      <c r="H98" s="42"/>
      <c r="I98" s="34" t="s">
        <v>31</v>
      </c>
      <c r="J98" s="38" t="str">
        <f>E25</f>
        <v>Univerzita Palackého Olomouc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29</v>
      </c>
      <c r="D99" s="42"/>
      <c r="E99" s="42"/>
      <c r="F99" s="29" t="str">
        <f>IF(E22="","",E22)</f>
        <v>Vyplň údaj</v>
      </c>
      <c r="G99" s="42"/>
      <c r="H99" s="42"/>
      <c r="I99" s="34" t="s">
        <v>34</v>
      </c>
      <c r="J99" s="38" t="str">
        <f>E28</f>
        <v>Janásek Jiří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0.32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1" customFormat="1" ht="29.28" customHeight="1">
      <c r="A101" s="189"/>
      <c r="B101" s="190"/>
      <c r="C101" s="191" t="s">
        <v>220</v>
      </c>
      <c r="D101" s="192" t="s">
        <v>57</v>
      </c>
      <c r="E101" s="192" t="s">
        <v>53</v>
      </c>
      <c r="F101" s="192" t="s">
        <v>54</v>
      </c>
      <c r="G101" s="192" t="s">
        <v>221</v>
      </c>
      <c r="H101" s="192" t="s">
        <v>222</v>
      </c>
      <c r="I101" s="192" t="s">
        <v>223</v>
      </c>
      <c r="J101" s="192" t="s">
        <v>213</v>
      </c>
      <c r="K101" s="193" t="s">
        <v>224</v>
      </c>
      <c r="L101" s="194"/>
      <c r="M101" s="94" t="s">
        <v>19</v>
      </c>
      <c r="N101" s="95" t="s">
        <v>42</v>
      </c>
      <c r="O101" s="95" t="s">
        <v>225</v>
      </c>
      <c r="P101" s="95" t="s">
        <v>226</v>
      </c>
      <c r="Q101" s="95" t="s">
        <v>227</v>
      </c>
      <c r="R101" s="95" t="s">
        <v>228</v>
      </c>
      <c r="S101" s="95" t="s">
        <v>229</v>
      </c>
      <c r="T101" s="96" t="s">
        <v>230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</row>
    <row r="102" s="2" customFormat="1" ht="22.8" customHeight="1">
      <c r="A102" s="40"/>
      <c r="B102" s="41"/>
      <c r="C102" s="101" t="s">
        <v>231</v>
      </c>
      <c r="D102" s="42"/>
      <c r="E102" s="42"/>
      <c r="F102" s="42"/>
      <c r="G102" s="42"/>
      <c r="H102" s="42"/>
      <c r="I102" s="42"/>
      <c r="J102" s="195">
        <f>BK102</f>
        <v>0</v>
      </c>
      <c r="K102" s="42"/>
      <c r="L102" s="46"/>
      <c r="M102" s="97"/>
      <c r="N102" s="196"/>
      <c r="O102" s="98"/>
      <c r="P102" s="197">
        <f>P103</f>
        <v>0</v>
      </c>
      <c r="Q102" s="98"/>
      <c r="R102" s="197">
        <f>R103</f>
        <v>349.40057675000003</v>
      </c>
      <c r="S102" s="98"/>
      <c r="T102" s="198">
        <f>T103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71</v>
      </c>
      <c r="AU102" s="19" t="s">
        <v>214</v>
      </c>
      <c r="BK102" s="199">
        <f>BK103</f>
        <v>0</v>
      </c>
    </row>
    <row r="103" s="12" customFormat="1" ht="25.92" customHeight="1">
      <c r="A103" s="12"/>
      <c r="B103" s="200"/>
      <c r="C103" s="201"/>
      <c r="D103" s="202" t="s">
        <v>71</v>
      </c>
      <c r="E103" s="203" t="s">
        <v>232</v>
      </c>
      <c r="F103" s="203" t="s">
        <v>815</v>
      </c>
      <c r="G103" s="201"/>
      <c r="H103" s="201"/>
      <c r="I103" s="204"/>
      <c r="J103" s="205">
        <f>BK103</f>
        <v>0</v>
      </c>
      <c r="K103" s="201"/>
      <c r="L103" s="206"/>
      <c r="M103" s="207"/>
      <c r="N103" s="208"/>
      <c r="O103" s="208"/>
      <c r="P103" s="209">
        <f>P104+P199+P219+P225+P262</f>
        <v>0</v>
      </c>
      <c r="Q103" s="208"/>
      <c r="R103" s="209">
        <f>R104+R199+R219+R225+R262</f>
        <v>349.40057675000003</v>
      </c>
      <c r="S103" s="208"/>
      <c r="T103" s="210">
        <f>T104+T199+T219+T225+T262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72</v>
      </c>
      <c r="AY103" s="211" t="s">
        <v>234</v>
      </c>
      <c r="BK103" s="213">
        <f>BK104+BK199+BK219+BK225+BK262</f>
        <v>0</v>
      </c>
    </row>
    <row r="104" s="12" customFormat="1" ht="22.8" customHeight="1">
      <c r="A104" s="12"/>
      <c r="B104" s="200"/>
      <c r="C104" s="201"/>
      <c r="D104" s="202" t="s">
        <v>71</v>
      </c>
      <c r="E104" s="214" t="s">
        <v>79</v>
      </c>
      <c r="F104" s="214" t="s">
        <v>235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P105+SUM(P106:P133)+P176+P188+P193</f>
        <v>0</v>
      </c>
      <c r="Q104" s="208"/>
      <c r="R104" s="209">
        <f>R105+SUM(R106:R133)+R176+R188+R193</f>
        <v>0.34814999999999996</v>
      </c>
      <c r="S104" s="208"/>
      <c r="T104" s="210">
        <f>T105+SUM(T106:T133)+T176+T188+T193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71</v>
      </c>
      <c r="AU104" s="212" t="s">
        <v>79</v>
      </c>
      <c r="AY104" s="211" t="s">
        <v>234</v>
      </c>
      <c r="BK104" s="213">
        <f>BK105+SUM(BK106:BK133)+BK176+BK188+BK193</f>
        <v>0</v>
      </c>
    </row>
    <row r="105" s="2" customFormat="1" ht="21.75" customHeight="1">
      <c r="A105" s="40"/>
      <c r="B105" s="41"/>
      <c r="C105" s="216" t="s">
        <v>79</v>
      </c>
      <c r="D105" s="216" t="s">
        <v>236</v>
      </c>
      <c r="E105" s="217" t="s">
        <v>1898</v>
      </c>
      <c r="F105" s="218" t="s">
        <v>1899</v>
      </c>
      <c r="G105" s="219" t="s">
        <v>274</v>
      </c>
      <c r="H105" s="220">
        <v>202</v>
      </c>
      <c r="I105" s="221"/>
      <c r="J105" s="222">
        <f>ROUND(I105*H105,2)</f>
        <v>0</v>
      </c>
      <c r="K105" s="218" t="s">
        <v>1296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93</v>
      </c>
      <c r="AT105" s="227" t="s">
        <v>236</v>
      </c>
      <c r="AU105" s="227" t="s">
        <v>81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93</v>
      </c>
      <c r="BM105" s="227" t="s">
        <v>1900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1901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81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1902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81</v>
      </c>
    </row>
    <row r="108" s="2" customFormat="1">
      <c r="A108" s="40"/>
      <c r="B108" s="41"/>
      <c r="C108" s="42"/>
      <c r="D108" s="229" t="s">
        <v>1263</v>
      </c>
      <c r="E108" s="42"/>
      <c r="F108" s="285" t="s">
        <v>1903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1263</v>
      </c>
      <c r="AU108" s="19" t="s">
        <v>81</v>
      </c>
    </row>
    <row r="109" s="13" customFormat="1">
      <c r="A109" s="13"/>
      <c r="B109" s="236"/>
      <c r="C109" s="237"/>
      <c r="D109" s="229" t="s">
        <v>252</v>
      </c>
      <c r="E109" s="238" t="s">
        <v>19</v>
      </c>
      <c r="F109" s="239" t="s">
        <v>1904</v>
      </c>
      <c r="G109" s="237"/>
      <c r="H109" s="238" t="s">
        <v>19</v>
      </c>
      <c r="I109" s="240"/>
      <c r="J109" s="237"/>
      <c r="K109" s="237"/>
      <c r="L109" s="241"/>
      <c r="M109" s="242"/>
      <c r="N109" s="243"/>
      <c r="O109" s="243"/>
      <c r="P109" s="243"/>
      <c r="Q109" s="243"/>
      <c r="R109" s="243"/>
      <c r="S109" s="243"/>
      <c r="T109" s="24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5" t="s">
        <v>252</v>
      </c>
      <c r="AU109" s="245" t="s">
        <v>81</v>
      </c>
      <c r="AV109" s="13" t="s">
        <v>79</v>
      </c>
      <c r="AW109" s="13" t="s">
        <v>33</v>
      </c>
      <c r="AX109" s="13" t="s">
        <v>72</v>
      </c>
      <c r="AY109" s="245" t="s">
        <v>234</v>
      </c>
    </row>
    <row r="110" s="13" customFormat="1">
      <c r="A110" s="13"/>
      <c r="B110" s="236"/>
      <c r="C110" s="237"/>
      <c r="D110" s="229" t="s">
        <v>252</v>
      </c>
      <c r="E110" s="238" t="s">
        <v>19</v>
      </c>
      <c r="F110" s="239" t="s">
        <v>1905</v>
      </c>
      <c r="G110" s="237"/>
      <c r="H110" s="238" t="s">
        <v>19</v>
      </c>
      <c r="I110" s="240"/>
      <c r="J110" s="237"/>
      <c r="K110" s="237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252</v>
      </c>
      <c r="AU110" s="245" t="s">
        <v>81</v>
      </c>
      <c r="AV110" s="13" t="s">
        <v>79</v>
      </c>
      <c r="AW110" s="13" t="s">
        <v>33</v>
      </c>
      <c r="AX110" s="13" t="s">
        <v>72</v>
      </c>
      <c r="AY110" s="245" t="s">
        <v>234</v>
      </c>
    </row>
    <row r="111" s="14" customFormat="1">
      <c r="A111" s="14"/>
      <c r="B111" s="246"/>
      <c r="C111" s="247"/>
      <c r="D111" s="229" t="s">
        <v>252</v>
      </c>
      <c r="E111" s="248" t="s">
        <v>19</v>
      </c>
      <c r="F111" s="249" t="s">
        <v>1906</v>
      </c>
      <c r="G111" s="247"/>
      <c r="H111" s="250">
        <v>51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252</v>
      </c>
      <c r="AU111" s="256" t="s">
        <v>81</v>
      </c>
      <c r="AV111" s="14" t="s">
        <v>81</v>
      </c>
      <c r="AW111" s="14" t="s">
        <v>33</v>
      </c>
      <c r="AX111" s="14" t="s">
        <v>72</v>
      </c>
      <c r="AY111" s="256" t="s">
        <v>234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1907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81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4" customFormat="1">
      <c r="A113" s="14"/>
      <c r="B113" s="246"/>
      <c r="C113" s="247"/>
      <c r="D113" s="229" t="s">
        <v>252</v>
      </c>
      <c r="E113" s="248" t="s">
        <v>19</v>
      </c>
      <c r="F113" s="249" t="s">
        <v>1908</v>
      </c>
      <c r="G113" s="247"/>
      <c r="H113" s="250">
        <v>151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252</v>
      </c>
      <c r="AU113" s="256" t="s">
        <v>81</v>
      </c>
      <c r="AV113" s="14" t="s">
        <v>81</v>
      </c>
      <c r="AW113" s="14" t="s">
        <v>33</v>
      </c>
      <c r="AX113" s="14" t="s">
        <v>72</v>
      </c>
      <c r="AY113" s="256" t="s">
        <v>234</v>
      </c>
    </row>
    <row r="114" s="15" customFormat="1">
      <c r="A114" s="15"/>
      <c r="B114" s="257"/>
      <c r="C114" s="258"/>
      <c r="D114" s="229" t="s">
        <v>252</v>
      </c>
      <c r="E114" s="259" t="s">
        <v>19</v>
      </c>
      <c r="F114" s="260" t="s">
        <v>256</v>
      </c>
      <c r="G114" s="258"/>
      <c r="H114" s="261">
        <v>202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252</v>
      </c>
      <c r="AU114" s="267" t="s">
        <v>81</v>
      </c>
      <c r="AV114" s="15" t="s">
        <v>93</v>
      </c>
      <c r="AW114" s="15" t="s">
        <v>33</v>
      </c>
      <c r="AX114" s="15" t="s">
        <v>79</v>
      </c>
      <c r="AY114" s="267" t="s">
        <v>234</v>
      </c>
    </row>
    <row r="115" s="2" customFormat="1" ht="16.5" customHeight="1">
      <c r="A115" s="40"/>
      <c r="B115" s="41"/>
      <c r="C115" s="216" t="s">
        <v>81</v>
      </c>
      <c r="D115" s="216" t="s">
        <v>236</v>
      </c>
      <c r="E115" s="217" t="s">
        <v>1909</v>
      </c>
      <c r="F115" s="218" t="s">
        <v>1910</v>
      </c>
      <c r="G115" s="219" t="s">
        <v>274</v>
      </c>
      <c r="H115" s="220">
        <v>15.4</v>
      </c>
      <c r="I115" s="221"/>
      <c r="J115" s="222">
        <f>ROUND(I115*H115,2)</f>
        <v>0</v>
      </c>
      <c r="K115" s="218" t="s">
        <v>19</v>
      </c>
      <c r="L115" s="46"/>
      <c r="M115" s="223" t="s">
        <v>19</v>
      </c>
      <c r="N115" s="224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93</v>
      </c>
      <c r="AT115" s="227" t="s">
        <v>236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1911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1910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2" customFormat="1">
      <c r="A117" s="40"/>
      <c r="B117" s="41"/>
      <c r="C117" s="42"/>
      <c r="D117" s="229" t="s">
        <v>1263</v>
      </c>
      <c r="E117" s="42"/>
      <c r="F117" s="285" t="s">
        <v>1912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1263</v>
      </c>
      <c r="AU117" s="19" t="s">
        <v>81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1913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1914</v>
      </c>
      <c r="G119" s="247"/>
      <c r="H119" s="250">
        <v>15.4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72</v>
      </c>
      <c r="AY119" s="256" t="s">
        <v>234</v>
      </c>
    </row>
    <row r="120" s="15" customFormat="1">
      <c r="A120" s="15"/>
      <c r="B120" s="257"/>
      <c r="C120" s="258"/>
      <c r="D120" s="229" t="s">
        <v>252</v>
      </c>
      <c r="E120" s="259" t="s">
        <v>19</v>
      </c>
      <c r="F120" s="260" t="s">
        <v>256</v>
      </c>
      <c r="G120" s="258"/>
      <c r="H120" s="261">
        <v>15.4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252</v>
      </c>
      <c r="AU120" s="267" t="s">
        <v>81</v>
      </c>
      <c r="AV120" s="15" t="s">
        <v>93</v>
      </c>
      <c r="AW120" s="15" t="s">
        <v>33</v>
      </c>
      <c r="AX120" s="15" t="s">
        <v>79</v>
      </c>
      <c r="AY120" s="267" t="s">
        <v>234</v>
      </c>
    </row>
    <row r="121" s="2" customFormat="1" ht="16.5" customHeight="1">
      <c r="A121" s="40"/>
      <c r="B121" s="41"/>
      <c r="C121" s="216" t="s">
        <v>88</v>
      </c>
      <c r="D121" s="216" t="s">
        <v>236</v>
      </c>
      <c r="E121" s="217" t="s">
        <v>1915</v>
      </c>
      <c r="F121" s="218" t="s">
        <v>1916</v>
      </c>
      <c r="G121" s="219" t="s">
        <v>274</v>
      </c>
      <c r="H121" s="220">
        <v>9</v>
      </c>
      <c r="I121" s="221"/>
      <c r="J121" s="222">
        <f>ROUND(I121*H121,2)</f>
        <v>0</v>
      </c>
      <c r="K121" s="218" t="s">
        <v>1917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81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1918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1919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81</v>
      </c>
    </row>
    <row r="123" s="2" customFormat="1">
      <c r="A123" s="40"/>
      <c r="B123" s="41"/>
      <c r="C123" s="42"/>
      <c r="D123" s="229" t="s">
        <v>1263</v>
      </c>
      <c r="E123" s="42"/>
      <c r="F123" s="285" t="s">
        <v>1920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1263</v>
      </c>
      <c r="AU123" s="19" t="s">
        <v>81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1921</v>
      </c>
      <c r="G124" s="247"/>
      <c r="H124" s="250">
        <v>9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72</v>
      </c>
      <c r="AY124" s="256" t="s">
        <v>234</v>
      </c>
    </row>
    <row r="125" s="15" customFormat="1">
      <c r="A125" s="15"/>
      <c r="B125" s="257"/>
      <c r="C125" s="258"/>
      <c r="D125" s="229" t="s">
        <v>252</v>
      </c>
      <c r="E125" s="259" t="s">
        <v>19</v>
      </c>
      <c r="F125" s="260" t="s">
        <v>256</v>
      </c>
      <c r="G125" s="258"/>
      <c r="H125" s="261">
        <v>9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252</v>
      </c>
      <c r="AU125" s="267" t="s">
        <v>81</v>
      </c>
      <c r="AV125" s="15" t="s">
        <v>93</v>
      </c>
      <c r="AW125" s="15" t="s">
        <v>33</v>
      </c>
      <c r="AX125" s="15" t="s">
        <v>79</v>
      </c>
      <c r="AY125" s="267" t="s">
        <v>234</v>
      </c>
    </row>
    <row r="126" s="2" customFormat="1" ht="16.5" customHeight="1">
      <c r="A126" s="40"/>
      <c r="B126" s="41"/>
      <c r="C126" s="216" t="s">
        <v>93</v>
      </c>
      <c r="D126" s="216" t="s">
        <v>236</v>
      </c>
      <c r="E126" s="217" t="s">
        <v>1922</v>
      </c>
      <c r="F126" s="218" t="s">
        <v>864</v>
      </c>
      <c r="G126" s="219" t="s">
        <v>274</v>
      </c>
      <c r="H126" s="220">
        <v>21.960000000000001</v>
      </c>
      <c r="I126" s="221"/>
      <c r="J126" s="222">
        <f>ROUND(I126*H126,2)</f>
        <v>0</v>
      </c>
      <c r="K126" s="218" t="s">
        <v>1923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93</v>
      </c>
      <c r="AT126" s="227" t="s">
        <v>236</v>
      </c>
      <c r="AU126" s="227" t="s">
        <v>81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93</v>
      </c>
      <c r="BM126" s="227" t="s">
        <v>1924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1925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81</v>
      </c>
    </row>
    <row r="128" s="2" customFormat="1">
      <c r="A128" s="40"/>
      <c r="B128" s="41"/>
      <c r="C128" s="42"/>
      <c r="D128" s="229" t="s">
        <v>1263</v>
      </c>
      <c r="E128" s="42"/>
      <c r="F128" s="285" t="s">
        <v>1926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1263</v>
      </c>
      <c r="AU128" s="19" t="s">
        <v>81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1904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81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4" customFormat="1">
      <c r="A130" s="14"/>
      <c r="B130" s="246"/>
      <c r="C130" s="247"/>
      <c r="D130" s="229" t="s">
        <v>252</v>
      </c>
      <c r="E130" s="248" t="s">
        <v>19</v>
      </c>
      <c r="F130" s="249" t="s">
        <v>1927</v>
      </c>
      <c r="G130" s="247"/>
      <c r="H130" s="250">
        <v>13.859999999999999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252</v>
      </c>
      <c r="AU130" s="256" t="s">
        <v>81</v>
      </c>
      <c r="AV130" s="14" t="s">
        <v>81</v>
      </c>
      <c r="AW130" s="14" t="s">
        <v>33</v>
      </c>
      <c r="AX130" s="14" t="s">
        <v>72</v>
      </c>
      <c r="AY130" s="256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1928</v>
      </c>
      <c r="G131" s="247"/>
      <c r="H131" s="250">
        <v>8.0999999999999996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72</v>
      </c>
      <c r="AY131" s="256" t="s">
        <v>234</v>
      </c>
    </row>
    <row r="132" s="15" customFormat="1">
      <c r="A132" s="15"/>
      <c r="B132" s="257"/>
      <c r="C132" s="258"/>
      <c r="D132" s="229" t="s">
        <v>252</v>
      </c>
      <c r="E132" s="259" t="s">
        <v>19</v>
      </c>
      <c r="F132" s="260" t="s">
        <v>256</v>
      </c>
      <c r="G132" s="258"/>
      <c r="H132" s="261">
        <v>21.960000000000001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252</v>
      </c>
      <c r="AU132" s="267" t="s">
        <v>81</v>
      </c>
      <c r="AV132" s="15" t="s">
        <v>93</v>
      </c>
      <c r="AW132" s="15" t="s">
        <v>33</v>
      </c>
      <c r="AX132" s="15" t="s">
        <v>79</v>
      </c>
      <c r="AY132" s="267" t="s">
        <v>234</v>
      </c>
    </row>
    <row r="133" s="12" customFormat="1" ht="20.88" customHeight="1">
      <c r="A133" s="12"/>
      <c r="B133" s="200"/>
      <c r="C133" s="201"/>
      <c r="D133" s="202" t="s">
        <v>71</v>
      </c>
      <c r="E133" s="214" t="s">
        <v>1929</v>
      </c>
      <c r="F133" s="214" t="s">
        <v>1930</v>
      </c>
      <c r="G133" s="201"/>
      <c r="H133" s="201"/>
      <c r="I133" s="204"/>
      <c r="J133" s="215">
        <f>BK133</f>
        <v>0</v>
      </c>
      <c r="K133" s="201"/>
      <c r="L133" s="206"/>
      <c r="M133" s="207"/>
      <c r="N133" s="208"/>
      <c r="O133" s="208"/>
      <c r="P133" s="209">
        <f>SUM(P134:P175)</f>
        <v>0</v>
      </c>
      <c r="Q133" s="208"/>
      <c r="R133" s="209">
        <f>SUM(R134:R175)</f>
        <v>0.34814999999999996</v>
      </c>
      <c r="S133" s="208"/>
      <c r="T133" s="210">
        <f>SUM(T134:T175)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79</v>
      </c>
      <c r="AT133" s="212" t="s">
        <v>71</v>
      </c>
      <c r="AU133" s="212" t="s">
        <v>81</v>
      </c>
      <c r="AY133" s="211" t="s">
        <v>234</v>
      </c>
      <c r="BK133" s="213">
        <f>SUM(BK134:BK175)</f>
        <v>0</v>
      </c>
    </row>
    <row r="134" s="2" customFormat="1" ht="21.75" customHeight="1">
      <c r="A134" s="40"/>
      <c r="B134" s="41"/>
      <c r="C134" s="216" t="s">
        <v>271</v>
      </c>
      <c r="D134" s="216" t="s">
        <v>236</v>
      </c>
      <c r="E134" s="217" t="s">
        <v>1931</v>
      </c>
      <c r="F134" s="218" t="s">
        <v>1932</v>
      </c>
      <c r="G134" s="219" t="s">
        <v>274</v>
      </c>
      <c r="H134" s="220">
        <v>159</v>
      </c>
      <c r="I134" s="221"/>
      <c r="J134" s="222">
        <f>ROUND(I134*H134,2)</f>
        <v>0</v>
      </c>
      <c r="K134" s="218" t="s">
        <v>1296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93</v>
      </c>
      <c r="AT134" s="227" t="s">
        <v>236</v>
      </c>
      <c r="AU134" s="227" t="s">
        <v>88</v>
      </c>
      <c r="AY134" s="19" t="s">
        <v>234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93</v>
      </c>
      <c r="BM134" s="227" t="s">
        <v>1933</v>
      </c>
    </row>
    <row r="135" s="2" customFormat="1">
      <c r="A135" s="40"/>
      <c r="B135" s="41"/>
      <c r="C135" s="42"/>
      <c r="D135" s="229" t="s">
        <v>243</v>
      </c>
      <c r="E135" s="42"/>
      <c r="F135" s="230" t="s">
        <v>1934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243</v>
      </c>
      <c r="AU135" s="19" t="s">
        <v>88</v>
      </c>
    </row>
    <row r="136" s="2" customFormat="1">
      <c r="A136" s="40"/>
      <c r="B136" s="41"/>
      <c r="C136" s="42"/>
      <c r="D136" s="234" t="s">
        <v>244</v>
      </c>
      <c r="E136" s="42"/>
      <c r="F136" s="235" t="s">
        <v>1935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244</v>
      </c>
      <c r="AU136" s="19" t="s">
        <v>88</v>
      </c>
    </row>
    <row r="137" s="2" customFormat="1">
      <c r="A137" s="40"/>
      <c r="B137" s="41"/>
      <c r="C137" s="42"/>
      <c r="D137" s="229" t="s">
        <v>1263</v>
      </c>
      <c r="E137" s="42"/>
      <c r="F137" s="285" t="s">
        <v>1936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1263</v>
      </c>
      <c r="AU137" s="19" t="s">
        <v>88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1904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88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1937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88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4" customFormat="1">
      <c r="A140" s="14"/>
      <c r="B140" s="246"/>
      <c r="C140" s="247"/>
      <c r="D140" s="229" t="s">
        <v>252</v>
      </c>
      <c r="E140" s="248" t="s">
        <v>19</v>
      </c>
      <c r="F140" s="249" t="s">
        <v>1938</v>
      </c>
      <c r="G140" s="247"/>
      <c r="H140" s="250">
        <v>159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88</v>
      </c>
      <c r="AV140" s="14" t="s">
        <v>81</v>
      </c>
      <c r="AW140" s="14" t="s">
        <v>33</v>
      </c>
      <c r="AX140" s="14" t="s">
        <v>72</v>
      </c>
      <c r="AY140" s="256" t="s">
        <v>234</v>
      </c>
    </row>
    <row r="141" s="15" customFormat="1">
      <c r="A141" s="15"/>
      <c r="B141" s="257"/>
      <c r="C141" s="258"/>
      <c r="D141" s="229" t="s">
        <v>252</v>
      </c>
      <c r="E141" s="259" t="s">
        <v>19</v>
      </c>
      <c r="F141" s="260" t="s">
        <v>256</v>
      </c>
      <c r="G141" s="258"/>
      <c r="H141" s="261">
        <v>159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252</v>
      </c>
      <c r="AU141" s="267" t="s">
        <v>88</v>
      </c>
      <c r="AV141" s="15" t="s">
        <v>93</v>
      </c>
      <c r="AW141" s="15" t="s">
        <v>33</v>
      </c>
      <c r="AX141" s="15" t="s">
        <v>79</v>
      </c>
      <c r="AY141" s="267" t="s">
        <v>234</v>
      </c>
    </row>
    <row r="142" s="2" customFormat="1" ht="16.5" customHeight="1">
      <c r="A142" s="40"/>
      <c r="B142" s="41"/>
      <c r="C142" s="216" t="s">
        <v>280</v>
      </c>
      <c r="D142" s="216" t="s">
        <v>236</v>
      </c>
      <c r="E142" s="217" t="s">
        <v>1939</v>
      </c>
      <c r="F142" s="218" t="s">
        <v>1940</v>
      </c>
      <c r="G142" s="219" t="s">
        <v>274</v>
      </c>
      <c r="H142" s="220">
        <v>159</v>
      </c>
      <c r="I142" s="221"/>
      <c r="J142" s="222">
        <f>ROUND(I142*H142,2)</f>
        <v>0</v>
      </c>
      <c r="K142" s="218" t="s">
        <v>1923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93</v>
      </c>
      <c r="AT142" s="227" t="s">
        <v>236</v>
      </c>
      <c r="AU142" s="227" t="s">
        <v>88</v>
      </c>
      <c r="AY142" s="19" t="s">
        <v>234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93</v>
      </c>
      <c r="BM142" s="227" t="s">
        <v>1941</v>
      </c>
    </row>
    <row r="143" s="2" customFormat="1">
      <c r="A143" s="40"/>
      <c r="B143" s="41"/>
      <c r="C143" s="42"/>
      <c r="D143" s="229" t="s">
        <v>243</v>
      </c>
      <c r="E143" s="42"/>
      <c r="F143" s="230" t="s">
        <v>1942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243</v>
      </c>
      <c r="AU143" s="19" t="s">
        <v>88</v>
      </c>
    </row>
    <row r="144" s="2" customFormat="1">
      <c r="A144" s="40"/>
      <c r="B144" s="41"/>
      <c r="C144" s="42"/>
      <c r="D144" s="229" t="s">
        <v>1263</v>
      </c>
      <c r="E144" s="42"/>
      <c r="F144" s="285" t="s">
        <v>1943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1263</v>
      </c>
      <c r="AU144" s="19" t="s">
        <v>88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1944</v>
      </c>
      <c r="G145" s="247"/>
      <c r="H145" s="250">
        <v>159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88</v>
      </c>
      <c r="AV145" s="14" t="s">
        <v>81</v>
      </c>
      <c r="AW145" s="14" t="s">
        <v>33</v>
      </c>
      <c r="AX145" s="14" t="s">
        <v>72</v>
      </c>
      <c r="AY145" s="256" t="s">
        <v>234</v>
      </c>
    </row>
    <row r="146" s="15" customFormat="1">
      <c r="A146" s="15"/>
      <c r="B146" s="257"/>
      <c r="C146" s="258"/>
      <c r="D146" s="229" t="s">
        <v>252</v>
      </c>
      <c r="E146" s="259" t="s">
        <v>19</v>
      </c>
      <c r="F146" s="260" t="s">
        <v>256</v>
      </c>
      <c r="G146" s="258"/>
      <c r="H146" s="261">
        <v>159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252</v>
      </c>
      <c r="AU146" s="267" t="s">
        <v>88</v>
      </c>
      <c r="AV146" s="15" t="s">
        <v>93</v>
      </c>
      <c r="AW146" s="15" t="s">
        <v>33</v>
      </c>
      <c r="AX146" s="15" t="s">
        <v>79</v>
      </c>
      <c r="AY146" s="267" t="s">
        <v>234</v>
      </c>
    </row>
    <row r="147" s="2" customFormat="1" ht="21.75" customHeight="1">
      <c r="A147" s="40"/>
      <c r="B147" s="41"/>
      <c r="C147" s="216" t="s">
        <v>288</v>
      </c>
      <c r="D147" s="216" t="s">
        <v>236</v>
      </c>
      <c r="E147" s="217" t="s">
        <v>1945</v>
      </c>
      <c r="F147" s="218" t="s">
        <v>1946</v>
      </c>
      <c r="G147" s="219" t="s">
        <v>274</v>
      </c>
      <c r="H147" s="220">
        <v>159</v>
      </c>
      <c r="I147" s="221"/>
      <c r="J147" s="222">
        <f>ROUND(I147*H147,2)</f>
        <v>0</v>
      </c>
      <c r="K147" s="218" t="s">
        <v>19</v>
      </c>
      <c r="L147" s="46"/>
      <c r="M147" s="223" t="s">
        <v>19</v>
      </c>
      <c r="N147" s="224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93</v>
      </c>
      <c r="AT147" s="227" t="s">
        <v>236</v>
      </c>
      <c r="AU147" s="227" t="s">
        <v>88</v>
      </c>
      <c r="AY147" s="19" t="s">
        <v>234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93</v>
      </c>
      <c r="BM147" s="227" t="s">
        <v>1947</v>
      </c>
    </row>
    <row r="148" s="2" customFormat="1">
      <c r="A148" s="40"/>
      <c r="B148" s="41"/>
      <c r="C148" s="42"/>
      <c r="D148" s="229" t="s">
        <v>243</v>
      </c>
      <c r="E148" s="42"/>
      <c r="F148" s="230" t="s">
        <v>1946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243</v>
      </c>
      <c r="AU148" s="19" t="s">
        <v>88</v>
      </c>
    </row>
    <row r="149" s="2" customFormat="1">
      <c r="A149" s="40"/>
      <c r="B149" s="41"/>
      <c r="C149" s="42"/>
      <c r="D149" s="229" t="s">
        <v>1263</v>
      </c>
      <c r="E149" s="42"/>
      <c r="F149" s="285" t="s">
        <v>1948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1263</v>
      </c>
      <c r="AU149" s="19" t="s">
        <v>88</v>
      </c>
    </row>
    <row r="150" s="14" customFormat="1">
      <c r="A150" s="14"/>
      <c r="B150" s="246"/>
      <c r="C150" s="247"/>
      <c r="D150" s="229" t="s">
        <v>252</v>
      </c>
      <c r="E150" s="248" t="s">
        <v>19</v>
      </c>
      <c r="F150" s="249" t="s">
        <v>1944</v>
      </c>
      <c r="G150" s="247"/>
      <c r="H150" s="250">
        <v>159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252</v>
      </c>
      <c r="AU150" s="256" t="s">
        <v>88</v>
      </c>
      <c r="AV150" s="14" t="s">
        <v>81</v>
      </c>
      <c r="AW150" s="14" t="s">
        <v>33</v>
      </c>
      <c r="AX150" s="14" t="s">
        <v>79</v>
      </c>
      <c r="AY150" s="256" t="s">
        <v>234</v>
      </c>
    </row>
    <row r="151" s="2" customFormat="1" ht="16.5" customHeight="1">
      <c r="A151" s="40"/>
      <c r="B151" s="41"/>
      <c r="C151" s="216" t="s">
        <v>294</v>
      </c>
      <c r="D151" s="216" t="s">
        <v>236</v>
      </c>
      <c r="E151" s="217" t="s">
        <v>1949</v>
      </c>
      <c r="F151" s="218" t="s">
        <v>1950</v>
      </c>
      <c r="G151" s="219" t="s">
        <v>364</v>
      </c>
      <c r="H151" s="220">
        <v>254.40000000000001</v>
      </c>
      <c r="I151" s="221"/>
      <c r="J151" s="222">
        <f>ROUND(I151*H151,2)</f>
        <v>0</v>
      </c>
      <c r="K151" s="218" t="s">
        <v>19</v>
      </c>
      <c r="L151" s="46"/>
      <c r="M151" s="223" t="s">
        <v>19</v>
      </c>
      <c r="N151" s="224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93</v>
      </c>
      <c r="AT151" s="227" t="s">
        <v>236</v>
      </c>
      <c r="AU151" s="227" t="s">
        <v>88</v>
      </c>
      <c r="AY151" s="19" t="s">
        <v>234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93</v>
      </c>
      <c r="BM151" s="227" t="s">
        <v>1951</v>
      </c>
    </row>
    <row r="152" s="2" customFormat="1">
      <c r="A152" s="40"/>
      <c r="B152" s="41"/>
      <c r="C152" s="42"/>
      <c r="D152" s="229" t="s">
        <v>243</v>
      </c>
      <c r="E152" s="42"/>
      <c r="F152" s="230" t="s">
        <v>1950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243</v>
      </c>
      <c r="AU152" s="19" t="s">
        <v>88</v>
      </c>
    </row>
    <row r="153" s="2" customFormat="1">
      <c r="A153" s="40"/>
      <c r="B153" s="41"/>
      <c r="C153" s="42"/>
      <c r="D153" s="229" t="s">
        <v>1263</v>
      </c>
      <c r="E153" s="42"/>
      <c r="F153" s="285" t="s">
        <v>1952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1263</v>
      </c>
      <c r="AU153" s="19" t="s">
        <v>88</v>
      </c>
    </row>
    <row r="154" s="14" customFormat="1">
      <c r="A154" s="14"/>
      <c r="B154" s="246"/>
      <c r="C154" s="247"/>
      <c r="D154" s="229" t="s">
        <v>252</v>
      </c>
      <c r="E154" s="248" t="s">
        <v>19</v>
      </c>
      <c r="F154" s="249" t="s">
        <v>1953</v>
      </c>
      <c r="G154" s="247"/>
      <c r="H154" s="250">
        <v>254.40000000000001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252</v>
      </c>
      <c r="AU154" s="256" t="s">
        <v>88</v>
      </c>
      <c r="AV154" s="14" t="s">
        <v>81</v>
      </c>
      <c r="AW154" s="14" t="s">
        <v>33</v>
      </c>
      <c r="AX154" s="14" t="s">
        <v>72</v>
      </c>
      <c r="AY154" s="256" t="s">
        <v>234</v>
      </c>
    </row>
    <row r="155" s="15" customFormat="1">
      <c r="A155" s="15"/>
      <c r="B155" s="257"/>
      <c r="C155" s="258"/>
      <c r="D155" s="229" t="s">
        <v>252</v>
      </c>
      <c r="E155" s="259" t="s">
        <v>19</v>
      </c>
      <c r="F155" s="260" t="s">
        <v>256</v>
      </c>
      <c r="G155" s="258"/>
      <c r="H155" s="261">
        <v>254.40000000000001</v>
      </c>
      <c r="I155" s="262"/>
      <c r="J155" s="258"/>
      <c r="K155" s="258"/>
      <c r="L155" s="263"/>
      <c r="M155" s="264"/>
      <c r="N155" s="265"/>
      <c r="O155" s="265"/>
      <c r="P155" s="265"/>
      <c r="Q155" s="265"/>
      <c r="R155" s="265"/>
      <c r="S155" s="265"/>
      <c r="T155" s="26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7" t="s">
        <v>252</v>
      </c>
      <c r="AU155" s="267" t="s">
        <v>88</v>
      </c>
      <c r="AV155" s="15" t="s">
        <v>93</v>
      </c>
      <c r="AW155" s="15" t="s">
        <v>33</v>
      </c>
      <c r="AX155" s="15" t="s">
        <v>79</v>
      </c>
      <c r="AY155" s="267" t="s">
        <v>234</v>
      </c>
    </row>
    <row r="156" s="2" customFormat="1" ht="16.5" customHeight="1">
      <c r="A156" s="40"/>
      <c r="B156" s="41"/>
      <c r="C156" s="216" t="s">
        <v>301</v>
      </c>
      <c r="D156" s="216" t="s">
        <v>236</v>
      </c>
      <c r="E156" s="217" t="s">
        <v>1954</v>
      </c>
      <c r="F156" s="218" t="s">
        <v>1955</v>
      </c>
      <c r="G156" s="219" t="s">
        <v>248</v>
      </c>
      <c r="H156" s="220">
        <v>1055</v>
      </c>
      <c r="I156" s="221"/>
      <c r="J156" s="222">
        <f>ROUND(I156*H156,2)</f>
        <v>0</v>
      </c>
      <c r="K156" s="218" t="s">
        <v>19</v>
      </c>
      <c r="L156" s="46"/>
      <c r="M156" s="223" t="s">
        <v>19</v>
      </c>
      <c r="N156" s="224" t="s">
        <v>43</v>
      </c>
      <c r="O156" s="86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7" t="s">
        <v>93</v>
      </c>
      <c r="AT156" s="227" t="s">
        <v>236</v>
      </c>
      <c r="AU156" s="227" t="s">
        <v>88</v>
      </c>
      <c r="AY156" s="19" t="s">
        <v>234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19" t="s">
        <v>79</v>
      </c>
      <c r="BK156" s="228">
        <f>ROUND(I156*H156,2)</f>
        <v>0</v>
      </c>
      <c r="BL156" s="19" t="s">
        <v>93</v>
      </c>
      <c r="BM156" s="227" t="s">
        <v>1956</v>
      </c>
    </row>
    <row r="157" s="2" customFormat="1">
      <c r="A157" s="40"/>
      <c r="B157" s="41"/>
      <c r="C157" s="42"/>
      <c r="D157" s="229" t="s">
        <v>243</v>
      </c>
      <c r="E157" s="42"/>
      <c r="F157" s="230" t="s">
        <v>1955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243</v>
      </c>
      <c r="AU157" s="19" t="s">
        <v>88</v>
      </c>
    </row>
    <row r="158" s="2" customFormat="1">
      <c r="A158" s="40"/>
      <c r="B158" s="41"/>
      <c r="C158" s="42"/>
      <c r="D158" s="229" t="s">
        <v>1263</v>
      </c>
      <c r="E158" s="42"/>
      <c r="F158" s="285" t="s">
        <v>1957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1263</v>
      </c>
      <c r="AU158" s="19" t="s">
        <v>88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1904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88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1958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88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4" customFormat="1">
      <c r="A161" s="14"/>
      <c r="B161" s="246"/>
      <c r="C161" s="247"/>
      <c r="D161" s="229" t="s">
        <v>252</v>
      </c>
      <c r="E161" s="248" t="s">
        <v>19</v>
      </c>
      <c r="F161" s="249" t="s">
        <v>1959</v>
      </c>
      <c r="G161" s="247"/>
      <c r="H161" s="250">
        <v>300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252</v>
      </c>
      <c r="AU161" s="256" t="s">
        <v>88</v>
      </c>
      <c r="AV161" s="14" t="s">
        <v>81</v>
      </c>
      <c r="AW161" s="14" t="s">
        <v>33</v>
      </c>
      <c r="AX161" s="14" t="s">
        <v>72</v>
      </c>
      <c r="AY161" s="256" t="s">
        <v>234</v>
      </c>
    </row>
    <row r="162" s="13" customFormat="1">
      <c r="A162" s="13"/>
      <c r="B162" s="236"/>
      <c r="C162" s="237"/>
      <c r="D162" s="229" t="s">
        <v>252</v>
      </c>
      <c r="E162" s="238" t="s">
        <v>19</v>
      </c>
      <c r="F162" s="239" t="s">
        <v>1960</v>
      </c>
      <c r="G162" s="237"/>
      <c r="H162" s="238" t="s">
        <v>19</v>
      </c>
      <c r="I162" s="240"/>
      <c r="J162" s="237"/>
      <c r="K162" s="237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252</v>
      </c>
      <c r="AU162" s="245" t="s">
        <v>88</v>
      </c>
      <c r="AV162" s="13" t="s">
        <v>79</v>
      </c>
      <c r="AW162" s="13" t="s">
        <v>33</v>
      </c>
      <c r="AX162" s="13" t="s">
        <v>72</v>
      </c>
      <c r="AY162" s="245" t="s">
        <v>234</v>
      </c>
    </row>
    <row r="163" s="14" customFormat="1">
      <c r="A163" s="14"/>
      <c r="B163" s="246"/>
      <c r="C163" s="247"/>
      <c r="D163" s="229" t="s">
        <v>252</v>
      </c>
      <c r="E163" s="248" t="s">
        <v>19</v>
      </c>
      <c r="F163" s="249" t="s">
        <v>1961</v>
      </c>
      <c r="G163" s="247"/>
      <c r="H163" s="250">
        <v>755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252</v>
      </c>
      <c r="AU163" s="256" t="s">
        <v>88</v>
      </c>
      <c r="AV163" s="14" t="s">
        <v>81</v>
      </c>
      <c r="AW163" s="14" t="s">
        <v>33</v>
      </c>
      <c r="AX163" s="14" t="s">
        <v>72</v>
      </c>
      <c r="AY163" s="256" t="s">
        <v>234</v>
      </c>
    </row>
    <row r="164" s="15" customFormat="1">
      <c r="A164" s="15"/>
      <c r="B164" s="257"/>
      <c r="C164" s="258"/>
      <c r="D164" s="229" t="s">
        <v>252</v>
      </c>
      <c r="E164" s="259" t="s">
        <v>19</v>
      </c>
      <c r="F164" s="260" t="s">
        <v>256</v>
      </c>
      <c r="G164" s="258"/>
      <c r="H164" s="261">
        <v>1055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252</v>
      </c>
      <c r="AU164" s="267" t="s">
        <v>88</v>
      </c>
      <c r="AV164" s="15" t="s">
        <v>93</v>
      </c>
      <c r="AW164" s="15" t="s">
        <v>33</v>
      </c>
      <c r="AX164" s="15" t="s">
        <v>79</v>
      </c>
      <c r="AY164" s="267" t="s">
        <v>234</v>
      </c>
    </row>
    <row r="165" s="2" customFormat="1" ht="16.5" customHeight="1">
      <c r="A165" s="40"/>
      <c r="B165" s="41"/>
      <c r="C165" s="268" t="s">
        <v>308</v>
      </c>
      <c r="D165" s="268" t="s">
        <v>295</v>
      </c>
      <c r="E165" s="269" t="s">
        <v>1962</v>
      </c>
      <c r="F165" s="270" t="s">
        <v>1963</v>
      </c>
      <c r="G165" s="271" t="s">
        <v>248</v>
      </c>
      <c r="H165" s="272">
        <v>1160.5</v>
      </c>
      <c r="I165" s="273"/>
      <c r="J165" s="274">
        <f>ROUND(I165*H165,2)</f>
        <v>0</v>
      </c>
      <c r="K165" s="270" t="s">
        <v>19</v>
      </c>
      <c r="L165" s="275"/>
      <c r="M165" s="276" t="s">
        <v>19</v>
      </c>
      <c r="N165" s="277" t="s">
        <v>43</v>
      </c>
      <c r="O165" s="86"/>
      <c r="P165" s="225">
        <f>O165*H165</f>
        <v>0</v>
      </c>
      <c r="Q165" s="225">
        <v>0.00029999999999999997</v>
      </c>
      <c r="R165" s="225">
        <f>Q165*H165</f>
        <v>0.34814999999999996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294</v>
      </c>
      <c r="AT165" s="227" t="s">
        <v>295</v>
      </c>
      <c r="AU165" s="227" t="s">
        <v>88</v>
      </c>
      <c r="AY165" s="19" t="s">
        <v>234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93</v>
      </c>
      <c r="BM165" s="227" t="s">
        <v>1964</v>
      </c>
    </row>
    <row r="166" s="2" customFormat="1">
      <c r="A166" s="40"/>
      <c r="B166" s="41"/>
      <c r="C166" s="42"/>
      <c r="D166" s="229" t="s">
        <v>243</v>
      </c>
      <c r="E166" s="42"/>
      <c r="F166" s="230" t="s">
        <v>1965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243</v>
      </c>
      <c r="AU166" s="19" t="s">
        <v>88</v>
      </c>
    </row>
    <row r="167" s="2" customFormat="1">
      <c r="A167" s="40"/>
      <c r="B167" s="41"/>
      <c r="C167" s="42"/>
      <c r="D167" s="229" t="s">
        <v>1263</v>
      </c>
      <c r="E167" s="42"/>
      <c r="F167" s="285" t="s">
        <v>1966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1263</v>
      </c>
      <c r="AU167" s="19" t="s">
        <v>88</v>
      </c>
    </row>
    <row r="168" s="14" customFormat="1">
      <c r="A168" s="14"/>
      <c r="B168" s="246"/>
      <c r="C168" s="247"/>
      <c r="D168" s="229" t="s">
        <v>252</v>
      </c>
      <c r="E168" s="248" t="s">
        <v>19</v>
      </c>
      <c r="F168" s="249" t="s">
        <v>1967</v>
      </c>
      <c r="G168" s="247"/>
      <c r="H168" s="250">
        <v>1160.5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252</v>
      </c>
      <c r="AU168" s="256" t="s">
        <v>88</v>
      </c>
      <c r="AV168" s="14" t="s">
        <v>81</v>
      </c>
      <c r="AW168" s="14" t="s">
        <v>33</v>
      </c>
      <c r="AX168" s="14" t="s">
        <v>72</v>
      </c>
      <c r="AY168" s="256" t="s">
        <v>234</v>
      </c>
    </row>
    <row r="169" s="15" customFormat="1">
      <c r="A169" s="15"/>
      <c r="B169" s="257"/>
      <c r="C169" s="258"/>
      <c r="D169" s="229" t="s">
        <v>252</v>
      </c>
      <c r="E169" s="259" t="s">
        <v>19</v>
      </c>
      <c r="F169" s="260" t="s">
        <v>256</v>
      </c>
      <c r="G169" s="258"/>
      <c r="H169" s="261">
        <v>1160.5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252</v>
      </c>
      <c r="AU169" s="267" t="s">
        <v>88</v>
      </c>
      <c r="AV169" s="15" t="s">
        <v>93</v>
      </c>
      <c r="AW169" s="15" t="s">
        <v>33</v>
      </c>
      <c r="AX169" s="15" t="s">
        <v>79</v>
      </c>
      <c r="AY169" s="267" t="s">
        <v>234</v>
      </c>
    </row>
    <row r="170" s="2" customFormat="1" ht="16.5" customHeight="1">
      <c r="A170" s="40"/>
      <c r="B170" s="41"/>
      <c r="C170" s="216" t="s">
        <v>315</v>
      </c>
      <c r="D170" s="216" t="s">
        <v>236</v>
      </c>
      <c r="E170" s="217" t="s">
        <v>1968</v>
      </c>
      <c r="F170" s="218" t="s">
        <v>1969</v>
      </c>
      <c r="G170" s="219" t="s">
        <v>248</v>
      </c>
      <c r="H170" s="220">
        <v>300</v>
      </c>
      <c r="I170" s="221"/>
      <c r="J170" s="222">
        <f>ROUND(I170*H170,2)</f>
        <v>0</v>
      </c>
      <c r="K170" s="218" t="s">
        <v>1296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88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1970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1971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88</v>
      </c>
    </row>
    <row r="172" s="2" customFormat="1">
      <c r="A172" s="40"/>
      <c r="B172" s="41"/>
      <c r="C172" s="42"/>
      <c r="D172" s="234" t="s">
        <v>244</v>
      </c>
      <c r="E172" s="42"/>
      <c r="F172" s="235" t="s">
        <v>1972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244</v>
      </c>
      <c r="AU172" s="19" t="s">
        <v>88</v>
      </c>
    </row>
    <row r="173" s="13" customFormat="1">
      <c r="A173" s="13"/>
      <c r="B173" s="236"/>
      <c r="C173" s="237"/>
      <c r="D173" s="229" t="s">
        <v>252</v>
      </c>
      <c r="E173" s="238" t="s">
        <v>19</v>
      </c>
      <c r="F173" s="239" t="s">
        <v>1973</v>
      </c>
      <c r="G173" s="237"/>
      <c r="H173" s="238" t="s">
        <v>19</v>
      </c>
      <c r="I173" s="240"/>
      <c r="J173" s="237"/>
      <c r="K173" s="237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252</v>
      </c>
      <c r="AU173" s="245" t="s">
        <v>88</v>
      </c>
      <c r="AV173" s="13" t="s">
        <v>79</v>
      </c>
      <c r="AW173" s="13" t="s">
        <v>33</v>
      </c>
      <c r="AX173" s="13" t="s">
        <v>72</v>
      </c>
      <c r="AY173" s="245" t="s">
        <v>234</v>
      </c>
    </row>
    <row r="174" s="14" customFormat="1">
      <c r="A174" s="14"/>
      <c r="B174" s="246"/>
      <c r="C174" s="247"/>
      <c r="D174" s="229" t="s">
        <v>252</v>
      </c>
      <c r="E174" s="248" t="s">
        <v>19</v>
      </c>
      <c r="F174" s="249" t="s">
        <v>1959</v>
      </c>
      <c r="G174" s="247"/>
      <c r="H174" s="250">
        <v>300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88</v>
      </c>
      <c r="AV174" s="14" t="s">
        <v>81</v>
      </c>
      <c r="AW174" s="14" t="s">
        <v>33</v>
      </c>
      <c r="AX174" s="14" t="s">
        <v>72</v>
      </c>
      <c r="AY174" s="256" t="s">
        <v>234</v>
      </c>
    </row>
    <row r="175" s="15" customFormat="1">
      <c r="A175" s="15"/>
      <c r="B175" s="257"/>
      <c r="C175" s="258"/>
      <c r="D175" s="229" t="s">
        <v>252</v>
      </c>
      <c r="E175" s="259" t="s">
        <v>19</v>
      </c>
      <c r="F175" s="260" t="s">
        <v>256</v>
      </c>
      <c r="G175" s="258"/>
      <c r="H175" s="261">
        <v>300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252</v>
      </c>
      <c r="AU175" s="267" t="s">
        <v>88</v>
      </c>
      <c r="AV175" s="15" t="s">
        <v>93</v>
      </c>
      <c r="AW175" s="15" t="s">
        <v>33</v>
      </c>
      <c r="AX175" s="15" t="s">
        <v>79</v>
      </c>
      <c r="AY175" s="267" t="s">
        <v>234</v>
      </c>
    </row>
    <row r="176" s="12" customFormat="1" ht="20.88" customHeight="1">
      <c r="A176" s="12"/>
      <c r="B176" s="200"/>
      <c r="C176" s="201"/>
      <c r="D176" s="202" t="s">
        <v>71</v>
      </c>
      <c r="E176" s="214" t="s">
        <v>354</v>
      </c>
      <c r="F176" s="214" t="s">
        <v>1974</v>
      </c>
      <c r="G176" s="201"/>
      <c r="H176" s="201"/>
      <c r="I176" s="204"/>
      <c r="J176" s="215">
        <f>BK176</f>
        <v>0</v>
      </c>
      <c r="K176" s="201"/>
      <c r="L176" s="206"/>
      <c r="M176" s="207"/>
      <c r="N176" s="208"/>
      <c r="O176" s="208"/>
      <c r="P176" s="209">
        <f>SUM(P177:P187)</f>
        <v>0</v>
      </c>
      <c r="Q176" s="208"/>
      <c r="R176" s="209">
        <f>SUM(R177:R187)</f>
        <v>0</v>
      </c>
      <c r="S176" s="208"/>
      <c r="T176" s="210">
        <f>SUM(T177:T187)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79</v>
      </c>
      <c r="AT176" s="212" t="s">
        <v>71</v>
      </c>
      <c r="AU176" s="212" t="s">
        <v>81</v>
      </c>
      <c r="AY176" s="211" t="s">
        <v>234</v>
      </c>
      <c r="BK176" s="213">
        <f>SUM(BK177:BK187)</f>
        <v>0</v>
      </c>
    </row>
    <row r="177" s="2" customFormat="1" ht="16.5" customHeight="1">
      <c r="A177" s="40"/>
      <c r="B177" s="41"/>
      <c r="C177" s="216" t="s">
        <v>8</v>
      </c>
      <c r="D177" s="216" t="s">
        <v>236</v>
      </c>
      <c r="E177" s="217" t="s">
        <v>1975</v>
      </c>
      <c r="F177" s="218" t="s">
        <v>1976</v>
      </c>
      <c r="G177" s="219" t="s">
        <v>274</v>
      </c>
      <c r="H177" s="220">
        <v>204.44</v>
      </c>
      <c r="I177" s="221"/>
      <c r="J177" s="222">
        <f>ROUND(I177*H177,2)</f>
        <v>0</v>
      </c>
      <c r="K177" s="218" t="s">
        <v>1344</v>
      </c>
      <c r="L177" s="46"/>
      <c r="M177" s="223" t="s">
        <v>19</v>
      </c>
      <c r="N177" s="224" t="s">
        <v>43</v>
      </c>
      <c r="O177" s="86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93</v>
      </c>
      <c r="AT177" s="227" t="s">
        <v>236</v>
      </c>
      <c r="AU177" s="227" t="s">
        <v>88</v>
      </c>
      <c r="AY177" s="19" t="s">
        <v>234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93</v>
      </c>
      <c r="BM177" s="227" t="s">
        <v>1977</v>
      </c>
    </row>
    <row r="178" s="2" customFormat="1">
      <c r="A178" s="40"/>
      <c r="B178" s="41"/>
      <c r="C178" s="42"/>
      <c r="D178" s="229" t="s">
        <v>243</v>
      </c>
      <c r="E178" s="42"/>
      <c r="F178" s="230" t="s">
        <v>1978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243</v>
      </c>
      <c r="AU178" s="19" t="s">
        <v>88</v>
      </c>
    </row>
    <row r="179" s="2" customFormat="1">
      <c r="A179" s="40"/>
      <c r="B179" s="41"/>
      <c r="C179" s="42"/>
      <c r="D179" s="229" t="s">
        <v>1263</v>
      </c>
      <c r="E179" s="42"/>
      <c r="F179" s="285" t="s">
        <v>1979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1263</v>
      </c>
      <c r="AU179" s="19" t="s">
        <v>88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1904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88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1980</v>
      </c>
      <c r="G181" s="247"/>
      <c r="H181" s="250">
        <v>204.44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88</v>
      </c>
      <c r="AV181" s="14" t="s">
        <v>81</v>
      </c>
      <c r="AW181" s="14" t="s">
        <v>33</v>
      </c>
      <c r="AX181" s="14" t="s">
        <v>72</v>
      </c>
      <c r="AY181" s="256" t="s">
        <v>234</v>
      </c>
    </row>
    <row r="182" s="15" customFormat="1">
      <c r="A182" s="15"/>
      <c r="B182" s="257"/>
      <c r="C182" s="258"/>
      <c r="D182" s="229" t="s">
        <v>252</v>
      </c>
      <c r="E182" s="259" t="s">
        <v>19</v>
      </c>
      <c r="F182" s="260" t="s">
        <v>256</v>
      </c>
      <c r="G182" s="258"/>
      <c r="H182" s="261">
        <v>204.44</v>
      </c>
      <c r="I182" s="262"/>
      <c r="J182" s="258"/>
      <c r="K182" s="258"/>
      <c r="L182" s="263"/>
      <c r="M182" s="264"/>
      <c r="N182" s="265"/>
      <c r="O182" s="265"/>
      <c r="P182" s="265"/>
      <c r="Q182" s="265"/>
      <c r="R182" s="265"/>
      <c r="S182" s="265"/>
      <c r="T182" s="266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7" t="s">
        <v>252</v>
      </c>
      <c r="AU182" s="267" t="s">
        <v>88</v>
      </c>
      <c r="AV182" s="15" t="s">
        <v>93</v>
      </c>
      <c r="AW182" s="15" t="s">
        <v>33</v>
      </c>
      <c r="AX182" s="15" t="s">
        <v>79</v>
      </c>
      <c r="AY182" s="267" t="s">
        <v>234</v>
      </c>
    </row>
    <row r="183" s="2" customFormat="1" ht="24.15" customHeight="1">
      <c r="A183" s="40"/>
      <c r="B183" s="41"/>
      <c r="C183" s="216" t="s">
        <v>331</v>
      </c>
      <c r="D183" s="216" t="s">
        <v>236</v>
      </c>
      <c r="E183" s="217" t="s">
        <v>854</v>
      </c>
      <c r="F183" s="218" t="s">
        <v>1981</v>
      </c>
      <c r="G183" s="219" t="s">
        <v>274</v>
      </c>
      <c r="H183" s="220">
        <v>1839.5999999999999</v>
      </c>
      <c r="I183" s="221"/>
      <c r="J183" s="222">
        <f>ROUND(I183*H183,2)</f>
        <v>0</v>
      </c>
      <c r="K183" s="218" t="s">
        <v>1344</v>
      </c>
      <c r="L183" s="46"/>
      <c r="M183" s="223" t="s">
        <v>19</v>
      </c>
      <c r="N183" s="224" t="s">
        <v>43</v>
      </c>
      <c r="O183" s="86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7" t="s">
        <v>93</v>
      </c>
      <c r="AT183" s="227" t="s">
        <v>236</v>
      </c>
      <c r="AU183" s="227" t="s">
        <v>88</v>
      </c>
      <c r="AY183" s="19" t="s">
        <v>234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19" t="s">
        <v>79</v>
      </c>
      <c r="BK183" s="228">
        <f>ROUND(I183*H183,2)</f>
        <v>0</v>
      </c>
      <c r="BL183" s="19" t="s">
        <v>93</v>
      </c>
      <c r="BM183" s="227" t="s">
        <v>1982</v>
      </c>
    </row>
    <row r="184" s="2" customFormat="1">
      <c r="A184" s="40"/>
      <c r="B184" s="41"/>
      <c r="C184" s="42"/>
      <c r="D184" s="229" t="s">
        <v>243</v>
      </c>
      <c r="E184" s="42"/>
      <c r="F184" s="230" t="s">
        <v>1983</v>
      </c>
      <c r="G184" s="42"/>
      <c r="H184" s="42"/>
      <c r="I184" s="231"/>
      <c r="J184" s="42"/>
      <c r="K184" s="42"/>
      <c r="L184" s="46"/>
      <c r="M184" s="232"/>
      <c r="N184" s="23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243</v>
      </c>
      <c r="AU184" s="19" t="s">
        <v>88</v>
      </c>
    </row>
    <row r="185" s="2" customFormat="1">
      <c r="A185" s="40"/>
      <c r="B185" s="41"/>
      <c r="C185" s="42"/>
      <c r="D185" s="229" t="s">
        <v>1263</v>
      </c>
      <c r="E185" s="42"/>
      <c r="F185" s="285" t="s">
        <v>1984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1263</v>
      </c>
      <c r="AU185" s="19" t="s">
        <v>88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1985</v>
      </c>
      <c r="G186" s="247"/>
      <c r="H186" s="250">
        <v>204.40000000000001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88</v>
      </c>
      <c r="AV186" s="14" t="s">
        <v>81</v>
      </c>
      <c r="AW186" s="14" t="s">
        <v>33</v>
      </c>
      <c r="AX186" s="14" t="s">
        <v>79</v>
      </c>
      <c r="AY186" s="256" t="s">
        <v>234</v>
      </c>
    </row>
    <row r="187" s="14" customFormat="1">
      <c r="A187" s="14"/>
      <c r="B187" s="246"/>
      <c r="C187" s="247"/>
      <c r="D187" s="229" t="s">
        <v>252</v>
      </c>
      <c r="E187" s="247"/>
      <c r="F187" s="249" t="s">
        <v>1986</v>
      </c>
      <c r="G187" s="247"/>
      <c r="H187" s="250">
        <v>1839.5999999999999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252</v>
      </c>
      <c r="AU187" s="256" t="s">
        <v>88</v>
      </c>
      <c r="AV187" s="14" t="s">
        <v>81</v>
      </c>
      <c r="AW187" s="14" t="s">
        <v>4</v>
      </c>
      <c r="AX187" s="14" t="s">
        <v>79</v>
      </c>
      <c r="AY187" s="256" t="s">
        <v>234</v>
      </c>
    </row>
    <row r="188" s="12" customFormat="1" ht="20.88" customHeight="1">
      <c r="A188" s="12"/>
      <c r="B188" s="200"/>
      <c r="C188" s="201"/>
      <c r="D188" s="202" t="s">
        <v>71</v>
      </c>
      <c r="E188" s="214" t="s">
        <v>361</v>
      </c>
      <c r="F188" s="214" t="s">
        <v>1987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SUM(P189:P192)</f>
        <v>0</v>
      </c>
      <c r="Q188" s="208"/>
      <c r="R188" s="209">
        <f>SUM(R189:R192)</f>
        <v>0</v>
      </c>
      <c r="S188" s="208"/>
      <c r="T188" s="210">
        <f>SUM(T189:T192)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79</v>
      </c>
      <c r="AT188" s="212" t="s">
        <v>71</v>
      </c>
      <c r="AU188" s="212" t="s">
        <v>81</v>
      </c>
      <c r="AY188" s="211" t="s">
        <v>234</v>
      </c>
      <c r="BK188" s="213">
        <f>SUM(BK189:BK192)</f>
        <v>0</v>
      </c>
    </row>
    <row r="189" s="2" customFormat="1" ht="16.5" customHeight="1">
      <c r="A189" s="40"/>
      <c r="B189" s="41"/>
      <c r="C189" s="216" t="s">
        <v>339</v>
      </c>
      <c r="D189" s="216" t="s">
        <v>236</v>
      </c>
      <c r="E189" s="217" t="s">
        <v>1988</v>
      </c>
      <c r="F189" s="218" t="s">
        <v>1989</v>
      </c>
      <c r="G189" s="219" t="s">
        <v>364</v>
      </c>
      <c r="H189" s="220">
        <v>327.04000000000002</v>
      </c>
      <c r="I189" s="221"/>
      <c r="J189" s="222">
        <f>ROUND(I189*H189,2)</f>
        <v>0</v>
      </c>
      <c r="K189" s="218" t="s">
        <v>1344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93</v>
      </c>
      <c r="AT189" s="227" t="s">
        <v>236</v>
      </c>
      <c r="AU189" s="227" t="s">
        <v>88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93</v>
      </c>
      <c r="BM189" s="227" t="s">
        <v>1990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1991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88</v>
      </c>
    </row>
    <row r="191" s="2" customFormat="1">
      <c r="A191" s="40"/>
      <c r="B191" s="41"/>
      <c r="C191" s="42"/>
      <c r="D191" s="229" t="s">
        <v>1263</v>
      </c>
      <c r="E191" s="42"/>
      <c r="F191" s="285" t="s">
        <v>1952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1263</v>
      </c>
      <c r="AU191" s="19" t="s">
        <v>88</v>
      </c>
    </row>
    <row r="192" s="14" customFormat="1">
      <c r="A192" s="14"/>
      <c r="B192" s="246"/>
      <c r="C192" s="247"/>
      <c r="D192" s="229" t="s">
        <v>252</v>
      </c>
      <c r="E192" s="248" t="s">
        <v>19</v>
      </c>
      <c r="F192" s="249" t="s">
        <v>1992</v>
      </c>
      <c r="G192" s="247"/>
      <c r="H192" s="250">
        <v>327.04000000000002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252</v>
      </c>
      <c r="AU192" s="256" t="s">
        <v>88</v>
      </c>
      <c r="AV192" s="14" t="s">
        <v>81</v>
      </c>
      <c r="AW192" s="14" t="s">
        <v>33</v>
      </c>
      <c r="AX192" s="14" t="s">
        <v>79</v>
      </c>
      <c r="AY192" s="256" t="s">
        <v>234</v>
      </c>
    </row>
    <row r="193" s="12" customFormat="1" ht="20.88" customHeight="1">
      <c r="A193" s="12"/>
      <c r="B193" s="200"/>
      <c r="C193" s="201"/>
      <c r="D193" s="202" t="s">
        <v>71</v>
      </c>
      <c r="E193" s="214" t="s">
        <v>370</v>
      </c>
      <c r="F193" s="214" t="s">
        <v>1993</v>
      </c>
      <c r="G193" s="201"/>
      <c r="H193" s="201"/>
      <c r="I193" s="204"/>
      <c r="J193" s="215">
        <f>BK193</f>
        <v>0</v>
      </c>
      <c r="K193" s="201"/>
      <c r="L193" s="206"/>
      <c r="M193" s="207"/>
      <c r="N193" s="208"/>
      <c r="O193" s="208"/>
      <c r="P193" s="209">
        <f>SUM(P194:P198)</f>
        <v>0</v>
      </c>
      <c r="Q193" s="208"/>
      <c r="R193" s="209">
        <f>SUM(R194:R198)</f>
        <v>0</v>
      </c>
      <c r="S193" s="208"/>
      <c r="T193" s="210">
        <f>SUM(T194:T198)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11" t="s">
        <v>79</v>
      </c>
      <c r="AT193" s="212" t="s">
        <v>71</v>
      </c>
      <c r="AU193" s="212" t="s">
        <v>81</v>
      </c>
      <c r="AY193" s="211" t="s">
        <v>234</v>
      </c>
      <c r="BK193" s="213">
        <f>SUM(BK194:BK198)</f>
        <v>0</v>
      </c>
    </row>
    <row r="194" s="2" customFormat="1" ht="16.5" customHeight="1">
      <c r="A194" s="40"/>
      <c r="B194" s="41"/>
      <c r="C194" s="216" t="s">
        <v>347</v>
      </c>
      <c r="D194" s="216" t="s">
        <v>236</v>
      </c>
      <c r="E194" s="217" t="s">
        <v>1994</v>
      </c>
      <c r="F194" s="218" t="s">
        <v>1995</v>
      </c>
      <c r="G194" s="219" t="s">
        <v>248</v>
      </c>
      <c r="H194" s="220">
        <v>1055</v>
      </c>
      <c r="I194" s="221"/>
      <c r="J194" s="222">
        <f>ROUND(I194*H194,2)</f>
        <v>0</v>
      </c>
      <c r="K194" s="218" t="s">
        <v>1344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93</v>
      </c>
      <c r="AT194" s="227" t="s">
        <v>236</v>
      </c>
      <c r="AU194" s="227" t="s">
        <v>88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93</v>
      </c>
      <c r="BM194" s="227" t="s">
        <v>1996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1997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88</v>
      </c>
    </row>
    <row r="196" s="2" customFormat="1">
      <c r="A196" s="40"/>
      <c r="B196" s="41"/>
      <c r="C196" s="42"/>
      <c r="D196" s="229" t="s">
        <v>1263</v>
      </c>
      <c r="E196" s="42"/>
      <c r="F196" s="285" t="s">
        <v>1998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1263</v>
      </c>
      <c r="AU196" s="19" t="s">
        <v>88</v>
      </c>
    </row>
    <row r="197" s="14" customFormat="1">
      <c r="A197" s="14"/>
      <c r="B197" s="246"/>
      <c r="C197" s="247"/>
      <c r="D197" s="229" t="s">
        <v>252</v>
      </c>
      <c r="E197" s="248" t="s">
        <v>19</v>
      </c>
      <c r="F197" s="249" t="s">
        <v>1999</v>
      </c>
      <c r="G197" s="247"/>
      <c r="H197" s="250">
        <v>1055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252</v>
      </c>
      <c r="AU197" s="256" t="s">
        <v>88</v>
      </c>
      <c r="AV197" s="14" t="s">
        <v>81</v>
      </c>
      <c r="AW197" s="14" t="s">
        <v>33</v>
      </c>
      <c r="AX197" s="14" t="s">
        <v>72</v>
      </c>
      <c r="AY197" s="256" t="s">
        <v>234</v>
      </c>
    </row>
    <row r="198" s="15" customFormat="1">
      <c r="A198" s="15"/>
      <c r="B198" s="257"/>
      <c r="C198" s="258"/>
      <c r="D198" s="229" t="s">
        <v>252</v>
      </c>
      <c r="E198" s="259" t="s">
        <v>19</v>
      </c>
      <c r="F198" s="260" t="s">
        <v>256</v>
      </c>
      <c r="G198" s="258"/>
      <c r="H198" s="261">
        <v>1055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252</v>
      </c>
      <c r="AU198" s="267" t="s">
        <v>88</v>
      </c>
      <c r="AV198" s="15" t="s">
        <v>93</v>
      </c>
      <c r="AW198" s="15" t="s">
        <v>33</v>
      </c>
      <c r="AX198" s="15" t="s">
        <v>79</v>
      </c>
      <c r="AY198" s="267" t="s">
        <v>234</v>
      </c>
    </row>
    <row r="199" s="12" customFormat="1" ht="22.8" customHeight="1">
      <c r="A199" s="12"/>
      <c r="B199" s="200"/>
      <c r="C199" s="201"/>
      <c r="D199" s="202" t="s">
        <v>71</v>
      </c>
      <c r="E199" s="214" t="s">
        <v>81</v>
      </c>
      <c r="F199" s="214" t="s">
        <v>876</v>
      </c>
      <c r="G199" s="201"/>
      <c r="H199" s="201"/>
      <c r="I199" s="204"/>
      <c r="J199" s="215">
        <f>BK199</f>
        <v>0</v>
      </c>
      <c r="K199" s="201"/>
      <c r="L199" s="206"/>
      <c r="M199" s="207"/>
      <c r="N199" s="208"/>
      <c r="O199" s="208"/>
      <c r="P199" s="209">
        <f>SUM(P200:P218)</f>
        <v>0</v>
      </c>
      <c r="Q199" s="208"/>
      <c r="R199" s="209">
        <f>SUM(R200:R218)</f>
        <v>23.3184</v>
      </c>
      <c r="S199" s="208"/>
      <c r="T199" s="210">
        <f>SUM(T200:T218)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1" t="s">
        <v>79</v>
      </c>
      <c r="AT199" s="212" t="s">
        <v>71</v>
      </c>
      <c r="AU199" s="212" t="s">
        <v>79</v>
      </c>
      <c r="AY199" s="211" t="s">
        <v>234</v>
      </c>
      <c r="BK199" s="213">
        <f>SUM(BK200:BK218)</f>
        <v>0</v>
      </c>
    </row>
    <row r="200" s="2" customFormat="1" ht="24.15" customHeight="1">
      <c r="A200" s="40"/>
      <c r="B200" s="41"/>
      <c r="C200" s="216" t="s">
        <v>354</v>
      </c>
      <c r="D200" s="216" t="s">
        <v>236</v>
      </c>
      <c r="E200" s="217" t="s">
        <v>2000</v>
      </c>
      <c r="F200" s="218" t="s">
        <v>2001</v>
      </c>
      <c r="G200" s="219" t="s">
        <v>879</v>
      </c>
      <c r="H200" s="220">
        <v>70</v>
      </c>
      <c r="I200" s="221"/>
      <c r="J200" s="222">
        <f>ROUND(I200*H200,2)</f>
        <v>0</v>
      </c>
      <c r="K200" s="218" t="s">
        <v>1296</v>
      </c>
      <c r="L200" s="46"/>
      <c r="M200" s="223" t="s">
        <v>19</v>
      </c>
      <c r="N200" s="224" t="s">
        <v>43</v>
      </c>
      <c r="O200" s="86"/>
      <c r="P200" s="225">
        <f>O200*H200</f>
        <v>0</v>
      </c>
      <c r="Q200" s="225">
        <v>0.27378000000000002</v>
      </c>
      <c r="R200" s="225">
        <f>Q200*H200</f>
        <v>19.1646</v>
      </c>
      <c r="S200" s="225">
        <v>0</v>
      </c>
      <c r="T200" s="22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7" t="s">
        <v>93</v>
      </c>
      <c r="AT200" s="227" t="s">
        <v>236</v>
      </c>
      <c r="AU200" s="227" t="s">
        <v>81</v>
      </c>
      <c r="AY200" s="19" t="s">
        <v>234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19" t="s">
        <v>79</v>
      </c>
      <c r="BK200" s="228">
        <f>ROUND(I200*H200,2)</f>
        <v>0</v>
      </c>
      <c r="BL200" s="19" t="s">
        <v>93</v>
      </c>
      <c r="BM200" s="227" t="s">
        <v>2002</v>
      </c>
    </row>
    <row r="201" s="2" customFormat="1">
      <c r="A201" s="40"/>
      <c r="B201" s="41"/>
      <c r="C201" s="42"/>
      <c r="D201" s="229" t="s">
        <v>243</v>
      </c>
      <c r="E201" s="42"/>
      <c r="F201" s="230" t="s">
        <v>2003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243</v>
      </c>
      <c r="AU201" s="19" t="s">
        <v>81</v>
      </c>
    </row>
    <row r="202" s="2" customFormat="1">
      <c r="A202" s="40"/>
      <c r="B202" s="41"/>
      <c r="C202" s="42"/>
      <c r="D202" s="234" t="s">
        <v>244</v>
      </c>
      <c r="E202" s="42"/>
      <c r="F202" s="235" t="s">
        <v>2004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244</v>
      </c>
      <c r="AU202" s="19" t="s">
        <v>81</v>
      </c>
    </row>
    <row r="203" s="2" customFormat="1">
      <c r="A203" s="40"/>
      <c r="B203" s="41"/>
      <c r="C203" s="42"/>
      <c r="D203" s="229" t="s">
        <v>1263</v>
      </c>
      <c r="E203" s="42"/>
      <c r="F203" s="285" t="s">
        <v>2005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1263</v>
      </c>
      <c r="AU203" s="19" t="s">
        <v>81</v>
      </c>
    </row>
    <row r="204" s="13" customFormat="1">
      <c r="A204" s="13"/>
      <c r="B204" s="236"/>
      <c r="C204" s="237"/>
      <c r="D204" s="229" t="s">
        <v>252</v>
      </c>
      <c r="E204" s="238" t="s">
        <v>19</v>
      </c>
      <c r="F204" s="239" t="s">
        <v>1913</v>
      </c>
      <c r="G204" s="237"/>
      <c r="H204" s="238" t="s">
        <v>19</v>
      </c>
      <c r="I204" s="240"/>
      <c r="J204" s="237"/>
      <c r="K204" s="237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252</v>
      </c>
      <c r="AU204" s="245" t="s">
        <v>81</v>
      </c>
      <c r="AV204" s="13" t="s">
        <v>79</v>
      </c>
      <c r="AW204" s="13" t="s">
        <v>33</v>
      </c>
      <c r="AX204" s="13" t="s">
        <v>72</v>
      </c>
      <c r="AY204" s="245" t="s">
        <v>234</v>
      </c>
    </row>
    <row r="205" s="14" customFormat="1">
      <c r="A205" s="14"/>
      <c r="B205" s="246"/>
      <c r="C205" s="247"/>
      <c r="D205" s="229" t="s">
        <v>252</v>
      </c>
      <c r="E205" s="248" t="s">
        <v>19</v>
      </c>
      <c r="F205" s="249" t="s">
        <v>2006</v>
      </c>
      <c r="G205" s="247"/>
      <c r="H205" s="250">
        <v>70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252</v>
      </c>
      <c r="AU205" s="256" t="s">
        <v>81</v>
      </c>
      <c r="AV205" s="14" t="s">
        <v>81</v>
      </c>
      <c r="AW205" s="14" t="s">
        <v>33</v>
      </c>
      <c r="AX205" s="14" t="s">
        <v>72</v>
      </c>
      <c r="AY205" s="256" t="s">
        <v>234</v>
      </c>
    </row>
    <row r="206" s="15" customFormat="1">
      <c r="A206" s="15"/>
      <c r="B206" s="257"/>
      <c r="C206" s="258"/>
      <c r="D206" s="229" t="s">
        <v>252</v>
      </c>
      <c r="E206" s="259" t="s">
        <v>19</v>
      </c>
      <c r="F206" s="260" t="s">
        <v>256</v>
      </c>
      <c r="G206" s="258"/>
      <c r="H206" s="261">
        <v>70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252</v>
      </c>
      <c r="AU206" s="267" t="s">
        <v>81</v>
      </c>
      <c r="AV206" s="15" t="s">
        <v>93</v>
      </c>
      <c r="AW206" s="15" t="s">
        <v>33</v>
      </c>
      <c r="AX206" s="15" t="s">
        <v>79</v>
      </c>
      <c r="AY206" s="267" t="s">
        <v>234</v>
      </c>
    </row>
    <row r="207" s="2" customFormat="1" ht="24.15" customHeight="1">
      <c r="A207" s="40"/>
      <c r="B207" s="41"/>
      <c r="C207" s="268" t="s">
        <v>361</v>
      </c>
      <c r="D207" s="268" t="s">
        <v>295</v>
      </c>
      <c r="E207" s="269" t="s">
        <v>2007</v>
      </c>
      <c r="F207" s="270" t="s">
        <v>2008</v>
      </c>
      <c r="G207" s="271" t="s">
        <v>879</v>
      </c>
      <c r="H207" s="272">
        <v>70</v>
      </c>
      <c r="I207" s="273"/>
      <c r="J207" s="274">
        <f>ROUND(I207*H207,2)</f>
        <v>0</v>
      </c>
      <c r="K207" s="270" t="s">
        <v>1296</v>
      </c>
      <c r="L207" s="275"/>
      <c r="M207" s="276" t="s">
        <v>19</v>
      </c>
      <c r="N207" s="277" t="s">
        <v>43</v>
      </c>
      <c r="O207" s="86"/>
      <c r="P207" s="225">
        <f>O207*H207</f>
        <v>0</v>
      </c>
      <c r="Q207" s="225">
        <v>0.00072000000000000005</v>
      </c>
      <c r="R207" s="225">
        <f>Q207*H207</f>
        <v>0.0504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294</v>
      </c>
      <c r="AT207" s="227" t="s">
        <v>295</v>
      </c>
      <c r="AU207" s="227" t="s">
        <v>81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2009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2008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81</v>
      </c>
    </row>
    <row r="209" s="2" customFormat="1">
      <c r="A209" s="40"/>
      <c r="B209" s="41"/>
      <c r="C209" s="42"/>
      <c r="D209" s="229" t="s">
        <v>1263</v>
      </c>
      <c r="E209" s="42"/>
      <c r="F209" s="285" t="s">
        <v>2005</v>
      </c>
      <c r="G209" s="42"/>
      <c r="H209" s="42"/>
      <c r="I209" s="231"/>
      <c r="J209" s="42"/>
      <c r="K209" s="42"/>
      <c r="L209" s="46"/>
      <c r="M209" s="232"/>
      <c r="N209" s="233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1263</v>
      </c>
      <c r="AU209" s="19" t="s">
        <v>81</v>
      </c>
    </row>
    <row r="210" s="2" customFormat="1" ht="24.15" customHeight="1">
      <c r="A210" s="40"/>
      <c r="B210" s="41"/>
      <c r="C210" s="216" t="s">
        <v>370</v>
      </c>
      <c r="D210" s="216" t="s">
        <v>236</v>
      </c>
      <c r="E210" s="217" t="s">
        <v>2010</v>
      </c>
      <c r="F210" s="218" t="s">
        <v>2011</v>
      </c>
      <c r="G210" s="219" t="s">
        <v>879</v>
      </c>
      <c r="H210" s="220">
        <v>20</v>
      </c>
      <c r="I210" s="221"/>
      <c r="J210" s="222">
        <f>ROUND(I210*H210,2)</f>
        <v>0</v>
      </c>
      <c r="K210" s="218" t="s">
        <v>1296</v>
      </c>
      <c r="L210" s="46"/>
      <c r="M210" s="223" t="s">
        <v>19</v>
      </c>
      <c r="N210" s="224" t="s">
        <v>43</v>
      </c>
      <c r="O210" s="86"/>
      <c r="P210" s="225">
        <f>O210*H210</f>
        <v>0</v>
      </c>
      <c r="Q210" s="225">
        <v>0.20469000000000001</v>
      </c>
      <c r="R210" s="225">
        <f>Q210*H210</f>
        <v>4.0937999999999999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93</v>
      </c>
      <c r="AT210" s="227" t="s">
        <v>236</v>
      </c>
      <c r="AU210" s="227" t="s">
        <v>81</v>
      </c>
      <c r="AY210" s="19" t="s">
        <v>234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93</v>
      </c>
      <c r="BM210" s="227" t="s">
        <v>2012</v>
      </c>
    </row>
    <row r="211" s="2" customFormat="1">
      <c r="A211" s="40"/>
      <c r="B211" s="41"/>
      <c r="C211" s="42"/>
      <c r="D211" s="229" t="s">
        <v>243</v>
      </c>
      <c r="E211" s="42"/>
      <c r="F211" s="230" t="s">
        <v>2013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243</v>
      </c>
      <c r="AU211" s="19" t="s">
        <v>81</v>
      </c>
    </row>
    <row r="212" s="2" customFormat="1">
      <c r="A212" s="40"/>
      <c r="B212" s="41"/>
      <c r="C212" s="42"/>
      <c r="D212" s="234" t="s">
        <v>244</v>
      </c>
      <c r="E212" s="42"/>
      <c r="F212" s="235" t="s">
        <v>2014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244</v>
      </c>
      <c r="AU212" s="19" t="s">
        <v>81</v>
      </c>
    </row>
    <row r="213" s="2" customFormat="1">
      <c r="A213" s="40"/>
      <c r="B213" s="41"/>
      <c r="C213" s="42"/>
      <c r="D213" s="229" t="s">
        <v>1263</v>
      </c>
      <c r="E213" s="42"/>
      <c r="F213" s="285" t="s">
        <v>2015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1263</v>
      </c>
      <c r="AU213" s="19" t="s">
        <v>81</v>
      </c>
    </row>
    <row r="214" s="13" customFormat="1">
      <c r="A214" s="13"/>
      <c r="B214" s="236"/>
      <c r="C214" s="237"/>
      <c r="D214" s="229" t="s">
        <v>252</v>
      </c>
      <c r="E214" s="238" t="s">
        <v>19</v>
      </c>
      <c r="F214" s="239" t="s">
        <v>1913</v>
      </c>
      <c r="G214" s="237"/>
      <c r="H214" s="238" t="s">
        <v>19</v>
      </c>
      <c r="I214" s="240"/>
      <c r="J214" s="237"/>
      <c r="K214" s="237"/>
      <c r="L214" s="241"/>
      <c r="M214" s="242"/>
      <c r="N214" s="243"/>
      <c r="O214" s="243"/>
      <c r="P214" s="243"/>
      <c r="Q214" s="243"/>
      <c r="R214" s="243"/>
      <c r="S214" s="243"/>
      <c r="T214" s="24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5" t="s">
        <v>252</v>
      </c>
      <c r="AU214" s="245" t="s">
        <v>81</v>
      </c>
      <c r="AV214" s="13" t="s">
        <v>79</v>
      </c>
      <c r="AW214" s="13" t="s">
        <v>33</v>
      </c>
      <c r="AX214" s="13" t="s">
        <v>72</v>
      </c>
      <c r="AY214" s="245" t="s">
        <v>234</v>
      </c>
    </row>
    <row r="215" s="14" customFormat="1">
      <c r="A215" s="14"/>
      <c r="B215" s="246"/>
      <c r="C215" s="247"/>
      <c r="D215" s="229" t="s">
        <v>252</v>
      </c>
      <c r="E215" s="248" t="s">
        <v>19</v>
      </c>
      <c r="F215" s="249" t="s">
        <v>386</v>
      </c>
      <c r="G215" s="247"/>
      <c r="H215" s="250">
        <v>20</v>
      </c>
      <c r="I215" s="251"/>
      <c r="J215" s="247"/>
      <c r="K215" s="247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252</v>
      </c>
      <c r="AU215" s="256" t="s">
        <v>81</v>
      </c>
      <c r="AV215" s="14" t="s">
        <v>81</v>
      </c>
      <c r="AW215" s="14" t="s">
        <v>33</v>
      </c>
      <c r="AX215" s="14" t="s">
        <v>79</v>
      </c>
      <c r="AY215" s="256" t="s">
        <v>234</v>
      </c>
    </row>
    <row r="216" s="2" customFormat="1" ht="16.5" customHeight="1">
      <c r="A216" s="40"/>
      <c r="B216" s="41"/>
      <c r="C216" s="268" t="s">
        <v>379</v>
      </c>
      <c r="D216" s="268" t="s">
        <v>295</v>
      </c>
      <c r="E216" s="269" t="s">
        <v>2016</v>
      </c>
      <c r="F216" s="270" t="s">
        <v>2017</v>
      </c>
      <c r="G216" s="271" t="s">
        <v>879</v>
      </c>
      <c r="H216" s="272">
        <v>20</v>
      </c>
      <c r="I216" s="273"/>
      <c r="J216" s="274">
        <f>ROUND(I216*H216,2)</f>
        <v>0</v>
      </c>
      <c r="K216" s="270" t="s">
        <v>1917</v>
      </c>
      <c r="L216" s="275"/>
      <c r="M216" s="276" t="s">
        <v>19</v>
      </c>
      <c r="N216" s="277" t="s">
        <v>43</v>
      </c>
      <c r="O216" s="86"/>
      <c r="P216" s="225">
        <f>O216*H216</f>
        <v>0</v>
      </c>
      <c r="Q216" s="225">
        <v>0.00048000000000000001</v>
      </c>
      <c r="R216" s="225">
        <f>Q216*H216</f>
        <v>0.0096000000000000009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294</v>
      </c>
      <c r="AT216" s="227" t="s">
        <v>295</v>
      </c>
      <c r="AU216" s="227" t="s">
        <v>81</v>
      </c>
      <c r="AY216" s="19" t="s">
        <v>234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93</v>
      </c>
      <c r="BM216" s="227" t="s">
        <v>2018</v>
      </c>
    </row>
    <row r="217" s="2" customFormat="1">
      <c r="A217" s="40"/>
      <c r="B217" s="41"/>
      <c r="C217" s="42"/>
      <c r="D217" s="229" t="s">
        <v>243</v>
      </c>
      <c r="E217" s="42"/>
      <c r="F217" s="230" t="s">
        <v>2017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243</v>
      </c>
      <c r="AU217" s="19" t="s">
        <v>81</v>
      </c>
    </row>
    <row r="218" s="2" customFormat="1">
      <c r="A218" s="40"/>
      <c r="B218" s="41"/>
      <c r="C218" s="42"/>
      <c r="D218" s="229" t="s">
        <v>1263</v>
      </c>
      <c r="E218" s="42"/>
      <c r="F218" s="285" t="s">
        <v>2015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1263</v>
      </c>
      <c r="AU218" s="19" t="s">
        <v>81</v>
      </c>
    </row>
    <row r="219" s="12" customFormat="1" ht="22.8" customHeight="1">
      <c r="A219" s="12"/>
      <c r="B219" s="200"/>
      <c r="C219" s="201"/>
      <c r="D219" s="202" t="s">
        <v>71</v>
      </c>
      <c r="E219" s="214" t="s">
        <v>93</v>
      </c>
      <c r="F219" s="214" t="s">
        <v>911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SUM(P220:P224)</f>
        <v>0</v>
      </c>
      <c r="Q219" s="208"/>
      <c r="R219" s="209">
        <f>SUM(R220:R224)</f>
        <v>10.919196750000001</v>
      </c>
      <c r="S219" s="208"/>
      <c r="T219" s="210">
        <f>SUM(T220:T224)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79</v>
      </c>
      <c r="AT219" s="212" t="s">
        <v>71</v>
      </c>
      <c r="AU219" s="212" t="s">
        <v>79</v>
      </c>
      <c r="AY219" s="211" t="s">
        <v>234</v>
      </c>
      <c r="BK219" s="213">
        <f>SUM(BK220:BK224)</f>
        <v>0</v>
      </c>
    </row>
    <row r="220" s="2" customFormat="1" ht="16.5" customHeight="1">
      <c r="A220" s="40"/>
      <c r="B220" s="41"/>
      <c r="C220" s="216" t="s">
        <v>386</v>
      </c>
      <c r="D220" s="216" t="s">
        <v>236</v>
      </c>
      <c r="E220" s="217" t="s">
        <v>912</v>
      </c>
      <c r="F220" s="218" t="s">
        <v>2019</v>
      </c>
      <c r="G220" s="219" t="s">
        <v>274</v>
      </c>
      <c r="H220" s="220">
        <v>5.7750000000000004</v>
      </c>
      <c r="I220" s="221"/>
      <c r="J220" s="222">
        <f>ROUND(I220*H220,2)</f>
        <v>0</v>
      </c>
      <c r="K220" s="218" t="s">
        <v>19</v>
      </c>
      <c r="L220" s="46"/>
      <c r="M220" s="223" t="s">
        <v>19</v>
      </c>
      <c r="N220" s="224" t="s">
        <v>43</v>
      </c>
      <c r="O220" s="86"/>
      <c r="P220" s="225">
        <f>O220*H220</f>
        <v>0</v>
      </c>
      <c r="Q220" s="225">
        <v>1.8907700000000001</v>
      </c>
      <c r="R220" s="225">
        <f>Q220*H220</f>
        <v>10.919196750000001</v>
      </c>
      <c r="S220" s="225">
        <v>0</v>
      </c>
      <c r="T220" s="22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7" t="s">
        <v>93</v>
      </c>
      <c r="AT220" s="227" t="s">
        <v>236</v>
      </c>
      <c r="AU220" s="227" t="s">
        <v>81</v>
      </c>
      <c r="AY220" s="19" t="s">
        <v>234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19" t="s">
        <v>79</v>
      </c>
      <c r="BK220" s="228">
        <f>ROUND(I220*H220,2)</f>
        <v>0</v>
      </c>
      <c r="BL220" s="19" t="s">
        <v>93</v>
      </c>
      <c r="BM220" s="227" t="s">
        <v>2020</v>
      </c>
    </row>
    <row r="221" s="2" customFormat="1">
      <c r="A221" s="40"/>
      <c r="B221" s="41"/>
      <c r="C221" s="42"/>
      <c r="D221" s="229" t="s">
        <v>243</v>
      </c>
      <c r="E221" s="42"/>
      <c r="F221" s="230" t="s">
        <v>2019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243</v>
      </c>
      <c r="AU221" s="19" t="s">
        <v>81</v>
      </c>
    </row>
    <row r="222" s="2" customFormat="1">
      <c r="A222" s="40"/>
      <c r="B222" s="41"/>
      <c r="C222" s="42"/>
      <c r="D222" s="229" t="s">
        <v>1263</v>
      </c>
      <c r="E222" s="42"/>
      <c r="F222" s="285" t="s">
        <v>2021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1263</v>
      </c>
      <c r="AU222" s="19" t="s">
        <v>81</v>
      </c>
    </row>
    <row r="223" s="14" customFormat="1">
      <c r="A223" s="14"/>
      <c r="B223" s="246"/>
      <c r="C223" s="247"/>
      <c r="D223" s="229" t="s">
        <v>252</v>
      </c>
      <c r="E223" s="248" t="s">
        <v>19</v>
      </c>
      <c r="F223" s="249" t="s">
        <v>2022</v>
      </c>
      <c r="G223" s="247"/>
      <c r="H223" s="250">
        <v>5.7750000000000004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252</v>
      </c>
      <c r="AU223" s="256" t="s">
        <v>81</v>
      </c>
      <c r="AV223" s="14" t="s">
        <v>81</v>
      </c>
      <c r="AW223" s="14" t="s">
        <v>33</v>
      </c>
      <c r="AX223" s="14" t="s">
        <v>72</v>
      </c>
      <c r="AY223" s="256" t="s">
        <v>234</v>
      </c>
    </row>
    <row r="224" s="15" customFormat="1">
      <c r="A224" s="15"/>
      <c r="B224" s="257"/>
      <c r="C224" s="258"/>
      <c r="D224" s="229" t="s">
        <v>252</v>
      </c>
      <c r="E224" s="259" t="s">
        <v>19</v>
      </c>
      <c r="F224" s="260" t="s">
        <v>256</v>
      </c>
      <c r="G224" s="258"/>
      <c r="H224" s="261">
        <v>5.7750000000000004</v>
      </c>
      <c r="I224" s="262"/>
      <c r="J224" s="258"/>
      <c r="K224" s="258"/>
      <c r="L224" s="263"/>
      <c r="M224" s="264"/>
      <c r="N224" s="265"/>
      <c r="O224" s="265"/>
      <c r="P224" s="265"/>
      <c r="Q224" s="265"/>
      <c r="R224" s="265"/>
      <c r="S224" s="265"/>
      <c r="T224" s="26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7" t="s">
        <v>252</v>
      </c>
      <c r="AU224" s="267" t="s">
        <v>81</v>
      </c>
      <c r="AV224" s="15" t="s">
        <v>93</v>
      </c>
      <c r="AW224" s="15" t="s">
        <v>33</v>
      </c>
      <c r="AX224" s="15" t="s">
        <v>79</v>
      </c>
      <c r="AY224" s="267" t="s">
        <v>234</v>
      </c>
    </row>
    <row r="225" s="12" customFormat="1" ht="22.8" customHeight="1">
      <c r="A225" s="12"/>
      <c r="B225" s="200"/>
      <c r="C225" s="201"/>
      <c r="D225" s="202" t="s">
        <v>71</v>
      </c>
      <c r="E225" s="214" t="s">
        <v>271</v>
      </c>
      <c r="F225" s="214" t="s">
        <v>1293</v>
      </c>
      <c r="G225" s="201"/>
      <c r="H225" s="201"/>
      <c r="I225" s="204"/>
      <c r="J225" s="215">
        <f>BK225</f>
        <v>0</v>
      </c>
      <c r="K225" s="201"/>
      <c r="L225" s="206"/>
      <c r="M225" s="207"/>
      <c r="N225" s="208"/>
      <c r="O225" s="208"/>
      <c r="P225" s="209">
        <f>SUM(P226:P261)</f>
        <v>0</v>
      </c>
      <c r="Q225" s="208"/>
      <c r="R225" s="209">
        <f>SUM(R226:R261)</f>
        <v>267.75200000000001</v>
      </c>
      <c r="S225" s="208"/>
      <c r="T225" s="210">
        <f>SUM(T226:T261)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1" t="s">
        <v>79</v>
      </c>
      <c r="AT225" s="212" t="s">
        <v>71</v>
      </c>
      <c r="AU225" s="212" t="s">
        <v>79</v>
      </c>
      <c r="AY225" s="211" t="s">
        <v>234</v>
      </c>
      <c r="BK225" s="213">
        <f>SUM(BK226:BK261)</f>
        <v>0</v>
      </c>
    </row>
    <row r="226" s="2" customFormat="1" ht="16.5" customHeight="1">
      <c r="A226" s="40"/>
      <c r="B226" s="41"/>
      <c r="C226" s="216" t="s">
        <v>7</v>
      </c>
      <c r="D226" s="216" t="s">
        <v>236</v>
      </c>
      <c r="E226" s="217" t="s">
        <v>2023</v>
      </c>
      <c r="F226" s="218" t="s">
        <v>2024</v>
      </c>
      <c r="G226" s="219" t="s">
        <v>274</v>
      </c>
      <c r="H226" s="220">
        <v>113.25</v>
      </c>
      <c r="I226" s="221"/>
      <c r="J226" s="222">
        <f>ROUND(I226*H226,2)</f>
        <v>0</v>
      </c>
      <c r="K226" s="218" t="s">
        <v>19</v>
      </c>
      <c r="L226" s="46"/>
      <c r="M226" s="223" t="s">
        <v>19</v>
      </c>
      <c r="N226" s="224" t="s">
        <v>43</v>
      </c>
      <c r="O226" s="86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7" t="s">
        <v>93</v>
      </c>
      <c r="AT226" s="227" t="s">
        <v>236</v>
      </c>
      <c r="AU226" s="227" t="s">
        <v>81</v>
      </c>
      <c r="AY226" s="19" t="s">
        <v>234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19" t="s">
        <v>79</v>
      </c>
      <c r="BK226" s="228">
        <f>ROUND(I226*H226,2)</f>
        <v>0</v>
      </c>
      <c r="BL226" s="19" t="s">
        <v>93</v>
      </c>
      <c r="BM226" s="227" t="s">
        <v>2025</v>
      </c>
    </row>
    <row r="227" s="2" customFormat="1">
      <c r="A227" s="40"/>
      <c r="B227" s="41"/>
      <c r="C227" s="42"/>
      <c r="D227" s="229" t="s">
        <v>243</v>
      </c>
      <c r="E227" s="42"/>
      <c r="F227" s="230" t="s">
        <v>2026</v>
      </c>
      <c r="G227" s="42"/>
      <c r="H227" s="42"/>
      <c r="I227" s="231"/>
      <c r="J227" s="42"/>
      <c r="K227" s="42"/>
      <c r="L227" s="46"/>
      <c r="M227" s="232"/>
      <c r="N227" s="23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243</v>
      </c>
      <c r="AU227" s="19" t="s">
        <v>81</v>
      </c>
    </row>
    <row r="228" s="2" customFormat="1">
      <c r="A228" s="40"/>
      <c r="B228" s="41"/>
      <c r="C228" s="42"/>
      <c r="D228" s="229" t="s">
        <v>1263</v>
      </c>
      <c r="E228" s="42"/>
      <c r="F228" s="285" t="s">
        <v>2027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1263</v>
      </c>
      <c r="AU228" s="19" t="s">
        <v>81</v>
      </c>
    </row>
    <row r="229" s="13" customFormat="1">
      <c r="A229" s="13"/>
      <c r="B229" s="236"/>
      <c r="C229" s="237"/>
      <c r="D229" s="229" t="s">
        <v>252</v>
      </c>
      <c r="E229" s="238" t="s">
        <v>19</v>
      </c>
      <c r="F229" s="239" t="s">
        <v>1913</v>
      </c>
      <c r="G229" s="237"/>
      <c r="H229" s="238" t="s">
        <v>19</v>
      </c>
      <c r="I229" s="240"/>
      <c r="J229" s="237"/>
      <c r="K229" s="237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252</v>
      </c>
      <c r="AU229" s="245" t="s">
        <v>81</v>
      </c>
      <c r="AV229" s="13" t="s">
        <v>79</v>
      </c>
      <c r="AW229" s="13" t="s">
        <v>33</v>
      </c>
      <c r="AX229" s="13" t="s">
        <v>72</v>
      </c>
      <c r="AY229" s="245" t="s">
        <v>234</v>
      </c>
    </row>
    <row r="230" s="13" customFormat="1">
      <c r="A230" s="13"/>
      <c r="B230" s="236"/>
      <c r="C230" s="237"/>
      <c r="D230" s="229" t="s">
        <v>252</v>
      </c>
      <c r="E230" s="238" t="s">
        <v>19</v>
      </c>
      <c r="F230" s="239" t="s">
        <v>2028</v>
      </c>
      <c r="G230" s="237"/>
      <c r="H230" s="238" t="s">
        <v>19</v>
      </c>
      <c r="I230" s="240"/>
      <c r="J230" s="237"/>
      <c r="K230" s="237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252</v>
      </c>
      <c r="AU230" s="245" t="s">
        <v>81</v>
      </c>
      <c r="AV230" s="13" t="s">
        <v>79</v>
      </c>
      <c r="AW230" s="13" t="s">
        <v>33</v>
      </c>
      <c r="AX230" s="13" t="s">
        <v>72</v>
      </c>
      <c r="AY230" s="245" t="s">
        <v>234</v>
      </c>
    </row>
    <row r="231" s="13" customFormat="1">
      <c r="A231" s="13"/>
      <c r="B231" s="236"/>
      <c r="C231" s="237"/>
      <c r="D231" s="229" t="s">
        <v>252</v>
      </c>
      <c r="E231" s="238" t="s">
        <v>19</v>
      </c>
      <c r="F231" s="239" t="s">
        <v>2029</v>
      </c>
      <c r="G231" s="237"/>
      <c r="H231" s="238" t="s">
        <v>19</v>
      </c>
      <c r="I231" s="240"/>
      <c r="J231" s="237"/>
      <c r="K231" s="237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252</v>
      </c>
      <c r="AU231" s="245" t="s">
        <v>81</v>
      </c>
      <c r="AV231" s="13" t="s">
        <v>79</v>
      </c>
      <c r="AW231" s="13" t="s">
        <v>33</v>
      </c>
      <c r="AX231" s="13" t="s">
        <v>72</v>
      </c>
      <c r="AY231" s="245" t="s">
        <v>234</v>
      </c>
    </row>
    <row r="232" s="14" customFormat="1">
      <c r="A232" s="14"/>
      <c r="B232" s="246"/>
      <c r="C232" s="247"/>
      <c r="D232" s="229" t="s">
        <v>252</v>
      </c>
      <c r="E232" s="248" t="s">
        <v>19</v>
      </c>
      <c r="F232" s="249" t="s">
        <v>2030</v>
      </c>
      <c r="G232" s="247"/>
      <c r="H232" s="250">
        <v>113.25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252</v>
      </c>
      <c r="AU232" s="256" t="s">
        <v>81</v>
      </c>
      <c r="AV232" s="14" t="s">
        <v>81</v>
      </c>
      <c r="AW232" s="14" t="s">
        <v>33</v>
      </c>
      <c r="AX232" s="14" t="s">
        <v>72</v>
      </c>
      <c r="AY232" s="256" t="s">
        <v>234</v>
      </c>
    </row>
    <row r="233" s="15" customFormat="1">
      <c r="A233" s="15"/>
      <c r="B233" s="257"/>
      <c r="C233" s="258"/>
      <c r="D233" s="229" t="s">
        <v>252</v>
      </c>
      <c r="E233" s="259" t="s">
        <v>19</v>
      </c>
      <c r="F233" s="260" t="s">
        <v>256</v>
      </c>
      <c r="G233" s="258"/>
      <c r="H233" s="261">
        <v>113.25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252</v>
      </c>
      <c r="AU233" s="267" t="s">
        <v>81</v>
      </c>
      <c r="AV233" s="15" t="s">
        <v>93</v>
      </c>
      <c r="AW233" s="15" t="s">
        <v>33</v>
      </c>
      <c r="AX233" s="15" t="s">
        <v>79</v>
      </c>
      <c r="AY233" s="267" t="s">
        <v>234</v>
      </c>
    </row>
    <row r="234" s="2" customFormat="1" ht="16.5" customHeight="1">
      <c r="A234" s="40"/>
      <c r="B234" s="41"/>
      <c r="C234" s="216" t="s">
        <v>399</v>
      </c>
      <c r="D234" s="216" t="s">
        <v>236</v>
      </c>
      <c r="E234" s="217" t="s">
        <v>1303</v>
      </c>
      <c r="F234" s="218" t="s">
        <v>1304</v>
      </c>
      <c r="G234" s="219" t="s">
        <v>248</v>
      </c>
      <c r="H234" s="220">
        <v>755</v>
      </c>
      <c r="I234" s="221"/>
      <c r="J234" s="222">
        <f>ROUND(I234*H234,2)</f>
        <v>0</v>
      </c>
      <c r="K234" s="218" t="s">
        <v>1296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81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2031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1306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81</v>
      </c>
    </row>
    <row r="236" s="2" customFormat="1">
      <c r="A236" s="40"/>
      <c r="B236" s="41"/>
      <c r="C236" s="42"/>
      <c r="D236" s="234" t="s">
        <v>244</v>
      </c>
      <c r="E236" s="42"/>
      <c r="F236" s="235" t="s">
        <v>1307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244</v>
      </c>
      <c r="AU236" s="19" t="s">
        <v>81</v>
      </c>
    </row>
    <row r="237" s="2" customFormat="1">
      <c r="A237" s="40"/>
      <c r="B237" s="41"/>
      <c r="C237" s="42"/>
      <c r="D237" s="229" t="s">
        <v>1263</v>
      </c>
      <c r="E237" s="42"/>
      <c r="F237" s="285" t="s">
        <v>2027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1263</v>
      </c>
      <c r="AU237" s="19" t="s">
        <v>81</v>
      </c>
    </row>
    <row r="238" s="14" customFormat="1">
      <c r="A238" s="14"/>
      <c r="B238" s="246"/>
      <c r="C238" s="247"/>
      <c r="D238" s="229" t="s">
        <v>252</v>
      </c>
      <c r="E238" s="248" t="s">
        <v>19</v>
      </c>
      <c r="F238" s="249" t="s">
        <v>1961</v>
      </c>
      <c r="G238" s="247"/>
      <c r="H238" s="250">
        <v>755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252</v>
      </c>
      <c r="AU238" s="256" t="s">
        <v>81</v>
      </c>
      <c r="AV238" s="14" t="s">
        <v>81</v>
      </c>
      <c r="AW238" s="14" t="s">
        <v>33</v>
      </c>
      <c r="AX238" s="14" t="s">
        <v>72</v>
      </c>
      <c r="AY238" s="256" t="s">
        <v>234</v>
      </c>
    </row>
    <row r="239" s="15" customFormat="1">
      <c r="A239" s="15"/>
      <c r="B239" s="257"/>
      <c r="C239" s="258"/>
      <c r="D239" s="229" t="s">
        <v>252</v>
      </c>
      <c r="E239" s="259" t="s">
        <v>19</v>
      </c>
      <c r="F239" s="260" t="s">
        <v>256</v>
      </c>
      <c r="G239" s="258"/>
      <c r="H239" s="261">
        <v>755</v>
      </c>
      <c r="I239" s="262"/>
      <c r="J239" s="258"/>
      <c r="K239" s="258"/>
      <c r="L239" s="263"/>
      <c r="M239" s="264"/>
      <c r="N239" s="265"/>
      <c r="O239" s="265"/>
      <c r="P239" s="265"/>
      <c r="Q239" s="265"/>
      <c r="R239" s="265"/>
      <c r="S239" s="265"/>
      <c r="T239" s="26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7" t="s">
        <v>252</v>
      </c>
      <c r="AU239" s="267" t="s">
        <v>81</v>
      </c>
      <c r="AV239" s="15" t="s">
        <v>93</v>
      </c>
      <c r="AW239" s="15" t="s">
        <v>33</v>
      </c>
      <c r="AX239" s="15" t="s">
        <v>79</v>
      </c>
      <c r="AY239" s="267" t="s">
        <v>234</v>
      </c>
    </row>
    <row r="240" s="2" customFormat="1" ht="16.5" customHeight="1">
      <c r="A240" s="40"/>
      <c r="B240" s="41"/>
      <c r="C240" s="216" t="s">
        <v>406</v>
      </c>
      <c r="D240" s="216" t="s">
        <v>236</v>
      </c>
      <c r="E240" s="217" t="s">
        <v>2032</v>
      </c>
      <c r="F240" s="218" t="s">
        <v>2033</v>
      </c>
      <c r="G240" s="219" t="s">
        <v>248</v>
      </c>
      <c r="H240" s="220">
        <v>300</v>
      </c>
      <c r="I240" s="221"/>
      <c r="J240" s="222">
        <f>ROUND(I240*H240,2)</f>
        <v>0</v>
      </c>
      <c r="K240" s="218" t="s">
        <v>1296</v>
      </c>
      <c r="L240" s="46"/>
      <c r="M240" s="223" t="s">
        <v>19</v>
      </c>
      <c r="N240" s="224" t="s">
        <v>43</v>
      </c>
      <c r="O240" s="86"/>
      <c r="P240" s="225">
        <f>O240*H240</f>
        <v>0</v>
      </c>
      <c r="Q240" s="225">
        <v>0.1002</v>
      </c>
      <c r="R240" s="225">
        <f>Q240*H240</f>
        <v>30.059999999999999</v>
      </c>
      <c r="S240" s="225">
        <v>0</v>
      </c>
      <c r="T240" s="22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7" t="s">
        <v>93</v>
      </c>
      <c r="AT240" s="227" t="s">
        <v>236</v>
      </c>
      <c r="AU240" s="227" t="s">
        <v>81</v>
      </c>
      <c r="AY240" s="19" t="s">
        <v>234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19" t="s">
        <v>79</v>
      </c>
      <c r="BK240" s="228">
        <f>ROUND(I240*H240,2)</f>
        <v>0</v>
      </c>
      <c r="BL240" s="19" t="s">
        <v>93</v>
      </c>
      <c r="BM240" s="227" t="s">
        <v>2034</v>
      </c>
    </row>
    <row r="241" s="2" customFormat="1">
      <c r="A241" s="40"/>
      <c r="B241" s="41"/>
      <c r="C241" s="42"/>
      <c r="D241" s="229" t="s">
        <v>243</v>
      </c>
      <c r="E241" s="42"/>
      <c r="F241" s="230" t="s">
        <v>2035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243</v>
      </c>
      <c r="AU241" s="19" t="s">
        <v>81</v>
      </c>
    </row>
    <row r="242" s="2" customFormat="1">
      <c r="A242" s="40"/>
      <c r="B242" s="41"/>
      <c r="C242" s="42"/>
      <c r="D242" s="234" t="s">
        <v>244</v>
      </c>
      <c r="E242" s="42"/>
      <c r="F242" s="235" t="s">
        <v>2036</v>
      </c>
      <c r="G242" s="42"/>
      <c r="H242" s="42"/>
      <c r="I242" s="231"/>
      <c r="J242" s="42"/>
      <c r="K242" s="42"/>
      <c r="L242" s="46"/>
      <c r="M242" s="232"/>
      <c r="N242" s="23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244</v>
      </c>
      <c r="AU242" s="19" t="s">
        <v>81</v>
      </c>
    </row>
    <row r="243" s="2" customFormat="1">
      <c r="A243" s="40"/>
      <c r="B243" s="41"/>
      <c r="C243" s="42"/>
      <c r="D243" s="229" t="s">
        <v>1263</v>
      </c>
      <c r="E243" s="42"/>
      <c r="F243" s="285" t="s">
        <v>2037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1263</v>
      </c>
      <c r="AU243" s="19" t="s">
        <v>81</v>
      </c>
    </row>
    <row r="244" s="13" customFormat="1">
      <c r="A244" s="13"/>
      <c r="B244" s="236"/>
      <c r="C244" s="237"/>
      <c r="D244" s="229" t="s">
        <v>252</v>
      </c>
      <c r="E244" s="238" t="s">
        <v>19</v>
      </c>
      <c r="F244" s="239" t="s">
        <v>1913</v>
      </c>
      <c r="G244" s="237"/>
      <c r="H244" s="238" t="s">
        <v>19</v>
      </c>
      <c r="I244" s="240"/>
      <c r="J244" s="237"/>
      <c r="K244" s="237"/>
      <c r="L244" s="241"/>
      <c r="M244" s="242"/>
      <c r="N244" s="243"/>
      <c r="O244" s="243"/>
      <c r="P244" s="243"/>
      <c r="Q244" s="243"/>
      <c r="R244" s="243"/>
      <c r="S244" s="243"/>
      <c r="T244" s="24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5" t="s">
        <v>252</v>
      </c>
      <c r="AU244" s="245" t="s">
        <v>81</v>
      </c>
      <c r="AV244" s="13" t="s">
        <v>79</v>
      </c>
      <c r="AW244" s="13" t="s">
        <v>33</v>
      </c>
      <c r="AX244" s="13" t="s">
        <v>72</v>
      </c>
      <c r="AY244" s="245" t="s">
        <v>234</v>
      </c>
    </row>
    <row r="245" s="13" customFormat="1">
      <c r="A245" s="13"/>
      <c r="B245" s="236"/>
      <c r="C245" s="237"/>
      <c r="D245" s="229" t="s">
        <v>252</v>
      </c>
      <c r="E245" s="238" t="s">
        <v>19</v>
      </c>
      <c r="F245" s="239" t="s">
        <v>253</v>
      </c>
      <c r="G245" s="237"/>
      <c r="H245" s="238" t="s">
        <v>19</v>
      </c>
      <c r="I245" s="240"/>
      <c r="J245" s="237"/>
      <c r="K245" s="237"/>
      <c r="L245" s="241"/>
      <c r="M245" s="242"/>
      <c r="N245" s="243"/>
      <c r="O245" s="243"/>
      <c r="P245" s="243"/>
      <c r="Q245" s="243"/>
      <c r="R245" s="243"/>
      <c r="S245" s="243"/>
      <c r="T245" s="24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5" t="s">
        <v>252</v>
      </c>
      <c r="AU245" s="245" t="s">
        <v>81</v>
      </c>
      <c r="AV245" s="13" t="s">
        <v>79</v>
      </c>
      <c r="AW245" s="13" t="s">
        <v>33</v>
      </c>
      <c r="AX245" s="13" t="s">
        <v>72</v>
      </c>
      <c r="AY245" s="245" t="s">
        <v>234</v>
      </c>
    </row>
    <row r="246" s="14" customFormat="1">
      <c r="A246" s="14"/>
      <c r="B246" s="246"/>
      <c r="C246" s="247"/>
      <c r="D246" s="229" t="s">
        <v>252</v>
      </c>
      <c r="E246" s="248" t="s">
        <v>19</v>
      </c>
      <c r="F246" s="249" t="s">
        <v>1959</v>
      </c>
      <c r="G246" s="247"/>
      <c r="H246" s="250">
        <v>300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252</v>
      </c>
      <c r="AU246" s="256" t="s">
        <v>81</v>
      </c>
      <c r="AV246" s="14" t="s">
        <v>81</v>
      </c>
      <c r="AW246" s="14" t="s">
        <v>33</v>
      </c>
      <c r="AX246" s="14" t="s">
        <v>72</v>
      </c>
      <c r="AY246" s="256" t="s">
        <v>234</v>
      </c>
    </row>
    <row r="247" s="15" customFormat="1">
      <c r="A247" s="15"/>
      <c r="B247" s="257"/>
      <c r="C247" s="258"/>
      <c r="D247" s="229" t="s">
        <v>252</v>
      </c>
      <c r="E247" s="259" t="s">
        <v>19</v>
      </c>
      <c r="F247" s="260" t="s">
        <v>256</v>
      </c>
      <c r="G247" s="258"/>
      <c r="H247" s="261">
        <v>300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252</v>
      </c>
      <c r="AU247" s="267" t="s">
        <v>81</v>
      </c>
      <c r="AV247" s="15" t="s">
        <v>93</v>
      </c>
      <c r="AW247" s="15" t="s">
        <v>33</v>
      </c>
      <c r="AX247" s="15" t="s">
        <v>79</v>
      </c>
      <c r="AY247" s="267" t="s">
        <v>234</v>
      </c>
    </row>
    <row r="248" s="2" customFormat="1" ht="16.5" customHeight="1">
      <c r="A248" s="40"/>
      <c r="B248" s="41"/>
      <c r="C248" s="268" t="s">
        <v>413</v>
      </c>
      <c r="D248" s="268" t="s">
        <v>295</v>
      </c>
      <c r="E248" s="269" t="s">
        <v>2038</v>
      </c>
      <c r="F248" s="270" t="s">
        <v>2039</v>
      </c>
      <c r="G248" s="271" t="s">
        <v>364</v>
      </c>
      <c r="H248" s="272">
        <v>237.69200000000001</v>
      </c>
      <c r="I248" s="273"/>
      <c r="J248" s="274">
        <f>ROUND(I248*H248,2)</f>
        <v>0</v>
      </c>
      <c r="K248" s="270" t="s">
        <v>1296</v>
      </c>
      <c r="L248" s="275"/>
      <c r="M248" s="276" t="s">
        <v>19</v>
      </c>
      <c r="N248" s="277" t="s">
        <v>43</v>
      </c>
      <c r="O248" s="86"/>
      <c r="P248" s="225">
        <f>O248*H248</f>
        <v>0</v>
      </c>
      <c r="Q248" s="225">
        <v>1</v>
      </c>
      <c r="R248" s="225">
        <f>Q248*H248</f>
        <v>237.69200000000001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294</v>
      </c>
      <c r="AT248" s="227" t="s">
        <v>295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2040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2039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2" customFormat="1">
      <c r="A250" s="40"/>
      <c r="B250" s="41"/>
      <c r="C250" s="42"/>
      <c r="D250" s="229" t="s">
        <v>1263</v>
      </c>
      <c r="E250" s="42"/>
      <c r="F250" s="285" t="s">
        <v>2037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1263</v>
      </c>
      <c r="AU250" s="19" t="s">
        <v>81</v>
      </c>
    </row>
    <row r="251" s="13" customFormat="1">
      <c r="A251" s="13"/>
      <c r="B251" s="236"/>
      <c r="C251" s="237"/>
      <c r="D251" s="229" t="s">
        <v>252</v>
      </c>
      <c r="E251" s="238" t="s">
        <v>19</v>
      </c>
      <c r="F251" s="239" t="s">
        <v>2041</v>
      </c>
      <c r="G251" s="237"/>
      <c r="H251" s="238" t="s">
        <v>19</v>
      </c>
      <c r="I251" s="240"/>
      <c r="J251" s="237"/>
      <c r="K251" s="237"/>
      <c r="L251" s="241"/>
      <c r="M251" s="242"/>
      <c r="N251" s="243"/>
      <c r="O251" s="243"/>
      <c r="P251" s="243"/>
      <c r="Q251" s="243"/>
      <c r="R251" s="243"/>
      <c r="S251" s="243"/>
      <c r="T251" s="24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5" t="s">
        <v>252</v>
      </c>
      <c r="AU251" s="245" t="s">
        <v>81</v>
      </c>
      <c r="AV251" s="13" t="s">
        <v>79</v>
      </c>
      <c r="AW251" s="13" t="s">
        <v>33</v>
      </c>
      <c r="AX251" s="13" t="s">
        <v>72</v>
      </c>
      <c r="AY251" s="245" t="s">
        <v>234</v>
      </c>
    </row>
    <row r="252" s="14" customFormat="1">
      <c r="A252" s="14"/>
      <c r="B252" s="246"/>
      <c r="C252" s="247"/>
      <c r="D252" s="229" t="s">
        <v>252</v>
      </c>
      <c r="E252" s="248" t="s">
        <v>19</v>
      </c>
      <c r="F252" s="249" t="s">
        <v>2042</v>
      </c>
      <c r="G252" s="247"/>
      <c r="H252" s="250">
        <v>237.69200000000001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252</v>
      </c>
      <c r="AU252" s="256" t="s">
        <v>81</v>
      </c>
      <c r="AV252" s="14" t="s">
        <v>81</v>
      </c>
      <c r="AW252" s="14" t="s">
        <v>33</v>
      </c>
      <c r="AX252" s="14" t="s">
        <v>72</v>
      </c>
      <c r="AY252" s="256" t="s">
        <v>234</v>
      </c>
    </row>
    <row r="253" s="15" customFormat="1">
      <c r="A253" s="15"/>
      <c r="B253" s="257"/>
      <c r="C253" s="258"/>
      <c r="D253" s="229" t="s">
        <v>252</v>
      </c>
      <c r="E253" s="259" t="s">
        <v>19</v>
      </c>
      <c r="F253" s="260" t="s">
        <v>256</v>
      </c>
      <c r="G253" s="258"/>
      <c r="H253" s="261">
        <v>237.69200000000001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252</v>
      </c>
      <c r="AU253" s="267" t="s">
        <v>81</v>
      </c>
      <c r="AV253" s="15" t="s">
        <v>93</v>
      </c>
      <c r="AW253" s="15" t="s">
        <v>33</v>
      </c>
      <c r="AX253" s="15" t="s">
        <v>79</v>
      </c>
      <c r="AY253" s="267" t="s">
        <v>234</v>
      </c>
    </row>
    <row r="254" s="2" customFormat="1" ht="16.5" customHeight="1">
      <c r="A254" s="40"/>
      <c r="B254" s="41"/>
      <c r="C254" s="216" t="s">
        <v>420</v>
      </c>
      <c r="D254" s="216" t="s">
        <v>236</v>
      </c>
      <c r="E254" s="217" t="s">
        <v>2043</v>
      </c>
      <c r="F254" s="218" t="s">
        <v>2044</v>
      </c>
      <c r="G254" s="219" t="s">
        <v>248</v>
      </c>
      <c r="H254" s="220">
        <v>300</v>
      </c>
      <c r="I254" s="221"/>
      <c r="J254" s="222">
        <f>ROUND(I254*H254,2)</f>
        <v>0</v>
      </c>
      <c r="K254" s="218" t="s">
        <v>1296</v>
      </c>
      <c r="L254" s="46"/>
      <c r="M254" s="223" t="s">
        <v>19</v>
      </c>
      <c r="N254" s="224" t="s">
        <v>43</v>
      </c>
      <c r="O254" s="86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7" t="s">
        <v>93</v>
      </c>
      <c r="AT254" s="227" t="s">
        <v>236</v>
      </c>
      <c r="AU254" s="227" t="s">
        <v>81</v>
      </c>
      <c r="AY254" s="19" t="s">
        <v>234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19" t="s">
        <v>79</v>
      </c>
      <c r="BK254" s="228">
        <f>ROUND(I254*H254,2)</f>
        <v>0</v>
      </c>
      <c r="BL254" s="19" t="s">
        <v>93</v>
      </c>
      <c r="BM254" s="227" t="s">
        <v>2045</v>
      </c>
    </row>
    <row r="255" s="2" customFormat="1">
      <c r="A255" s="40"/>
      <c r="B255" s="41"/>
      <c r="C255" s="42"/>
      <c r="D255" s="229" t="s">
        <v>243</v>
      </c>
      <c r="E255" s="42"/>
      <c r="F255" s="230" t="s">
        <v>2046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243</v>
      </c>
      <c r="AU255" s="19" t="s">
        <v>81</v>
      </c>
    </row>
    <row r="256" s="2" customFormat="1">
      <c r="A256" s="40"/>
      <c r="B256" s="41"/>
      <c r="C256" s="42"/>
      <c r="D256" s="234" t="s">
        <v>244</v>
      </c>
      <c r="E256" s="42"/>
      <c r="F256" s="235" t="s">
        <v>2047</v>
      </c>
      <c r="G256" s="42"/>
      <c r="H256" s="42"/>
      <c r="I256" s="231"/>
      <c r="J256" s="42"/>
      <c r="K256" s="42"/>
      <c r="L256" s="46"/>
      <c r="M256" s="232"/>
      <c r="N256" s="23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244</v>
      </c>
      <c r="AU256" s="19" t="s">
        <v>81</v>
      </c>
    </row>
    <row r="257" s="2" customFormat="1">
      <c r="A257" s="40"/>
      <c r="B257" s="41"/>
      <c r="C257" s="42"/>
      <c r="D257" s="229" t="s">
        <v>1263</v>
      </c>
      <c r="E257" s="42"/>
      <c r="F257" s="285" t="s">
        <v>2037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1263</v>
      </c>
      <c r="AU257" s="19" t="s">
        <v>81</v>
      </c>
    </row>
    <row r="258" s="2" customFormat="1" ht="16.5" customHeight="1">
      <c r="A258" s="40"/>
      <c r="B258" s="41"/>
      <c r="C258" s="216" t="s">
        <v>427</v>
      </c>
      <c r="D258" s="216" t="s">
        <v>236</v>
      </c>
      <c r="E258" s="217" t="s">
        <v>2048</v>
      </c>
      <c r="F258" s="218" t="s">
        <v>2049</v>
      </c>
      <c r="G258" s="219" t="s">
        <v>248</v>
      </c>
      <c r="H258" s="220">
        <v>300</v>
      </c>
      <c r="I258" s="221"/>
      <c r="J258" s="222">
        <f>ROUND(I258*H258,2)</f>
        <v>0</v>
      </c>
      <c r="K258" s="218" t="s">
        <v>1296</v>
      </c>
      <c r="L258" s="46"/>
      <c r="M258" s="223" t="s">
        <v>19</v>
      </c>
      <c r="N258" s="224" t="s">
        <v>43</v>
      </c>
      <c r="O258" s="86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7" t="s">
        <v>93</v>
      </c>
      <c r="AT258" s="227" t="s">
        <v>236</v>
      </c>
      <c r="AU258" s="227" t="s">
        <v>81</v>
      </c>
      <c r="AY258" s="19" t="s">
        <v>234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19" t="s">
        <v>79</v>
      </c>
      <c r="BK258" s="228">
        <f>ROUND(I258*H258,2)</f>
        <v>0</v>
      </c>
      <c r="BL258" s="19" t="s">
        <v>93</v>
      </c>
      <c r="BM258" s="227" t="s">
        <v>2050</v>
      </c>
    </row>
    <row r="259" s="2" customFormat="1">
      <c r="A259" s="40"/>
      <c r="B259" s="41"/>
      <c r="C259" s="42"/>
      <c r="D259" s="229" t="s">
        <v>243</v>
      </c>
      <c r="E259" s="42"/>
      <c r="F259" s="230" t="s">
        <v>2051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243</v>
      </c>
      <c r="AU259" s="19" t="s">
        <v>81</v>
      </c>
    </row>
    <row r="260" s="2" customFormat="1">
      <c r="A260" s="40"/>
      <c r="B260" s="41"/>
      <c r="C260" s="42"/>
      <c r="D260" s="234" t="s">
        <v>244</v>
      </c>
      <c r="E260" s="42"/>
      <c r="F260" s="235" t="s">
        <v>2052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244</v>
      </c>
      <c r="AU260" s="19" t="s">
        <v>81</v>
      </c>
    </row>
    <row r="261" s="2" customFormat="1">
      <c r="A261" s="40"/>
      <c r="B261" s="41"/>
      <c r="C261" s="42"/>
      <c r="D261" s="229" t="s">
        <v>1263</v>
      </c>
      <c r="E261" s="42"/>
      <c r="F261" s="285" t="s">
        <v>2037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1263</v>
      </c>
      <c r="AU261" s="19" t="s">
        <v>81</v>
      </c>
    </row>
    <row r="262" s="12" customFormat="1" ht="22.8" customHeight="1">
      <c r="A262" s="12"/>
      <c r="B262" s="200"/>
      <c r="C262" s="201"/>
      <c r="D262" s="202" t="s">
        <v>71</v>
      </c>
      <c r="E262" s="214" t="s">
        <v>301</v>
      </c>
      <c r="F262" s="214" t="s">
        <v>1339</v>
      </c>
      <c r="G262" s="201"/>
      <c r="H262" s="201"/>
      <c r="I262" s="204"/>
      <c r="J262" s="215">
        <f>BK262</f>
        <v>0</v>
      </c>
      <c r="K262" s="201"/>
      <c r="L262" s="206"/>
      <c r="M262" s="207"/>
      <c r="N262" s="208"/>
      <c r="O262" s="208"/>
      <c r="P262" s="209">
        <f>P263</f>
        <v>0</v>
      </c>
      <c r="Q262" s="208"/>
      <c r="R262" s="209">
        <f>R263</f>
        <v>47.062829999999998</v>
      </c>
      <c r="S262" s="208"/>
      <c r="T262" s="210">
        <f>T263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1" t="s">
        <v>79</v>
      </c>
      <c r="AT262" s="212" t="s">
        <v>71</v>
      </c>
      <c r="AU262" s="212" t="s">
        <v>79</v>
      </c>
      <c r="AY262" s="211" t="s">
        <v>234</v>
      </c>
      <c r="BK262" s="213">
        <f>BK263</f>
        <v>0</v>
      </c>
    </row>
    <row r="263" s="12" customFormat="1" ht="20.88" customHeight="1">
      <c r="A263" s="12"/>
      <c r="B263" s="200"/>
      <c r="C263" s="201"/>
      <c r="D263" s="202" t="s">
        <v>71</v>
      </c>
      <c r="E263" s="214" t="s">
        <v>1340</v>
      </c>
      <c r="F263" s="214" t="s">
        <v>1341</v>
      </c>
      <c r="G263" s="201"/>
      <c r="H263" s="201"/>
      <c r="I263" s="204"/>
      <c r="J263" s="215">
        <f>BK263</f>
        <v>0</v>
      </c>
      <c r="K263" s="201"/>
      <c r="L263" s="206"/>
      <c r="M263" s="207"/>
      <c r="N263" s="208"/>
      <c r="O263" s="208"/>
      <c r="P263" s="209">
        <f>SUM(P264:P282)</f>
        <v>0</v>
      </c>
      <c r="Q263" s="208"/>
      <c r="R263" s="209">
        <f>SUM(R264:R282)</f>
        <v>47.062829999999998</v>
      </c>
      <c r="S263" s="208"/>
      <c r="T263" s="210">
        <f>SUM(T264:T282)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1" t="s">
        <v>79</v>
      </c>
      <c r="AT263" s="212" t="s">
        <v>71</v>
      </c>
      <c r="AU263" s="212" t="s">
        <v>81</v>
      </c>
      <c r="AY263" s="211" t="s">
        <v>234</v>
      </c>
      <c r="BK263" s="213">
        <f>SUM(BK264:BK282)</f>
        <v>0</v>
      </c>
    </row>
    <row r="264" s="2" customFormat="1" ht="16.5" customHeight="1">
      <c r="A264" s="40"/>
      <c r="B264" s="41"/>
      <c r="C264" s="216" t="s">
        <v>434</v>
      </c>
      <c r="D264" s="216" t="s">
        <v>236</v>
      </c>
      <c r="E264" s="217" t="s">
        <v>2053</v>
      </c>
      <c r="F264" s="218" t="s">
        <v>2054</v>
      </c>
      <c r="G264" s="219" t="s">
        <v>879</v>
      </c>
      <c r="H264" s="220">
        <v>54</v>
      </c>
      <c r="I264" s="221"/>
      <c r="J264" s="222">
        <f>ROUND(I264*H264,2)</f>
        <v>0</v>
      </c>
      <c r="K264" s="218" t="s">
        <v>1296</v>
      </c>
      <c r="L264" s="46"/>
      <c r="M264" s="223" t="s">
        <v>19</v>
      </c>
      <c r="N264" s="224" t="s">
        <v>43</v>
      </c>
      <c r="O264" s="86"/>
      <c r="P264" s="225">
        <f>O264*H264</f>
        <v>0</v>
      </c>
      <c r="Q264" s="225">
        <v>0.14066999999999999</v>
      </c>
      <c r="R264" s="225">
        <f>Q264*H264</f>
        <v>7.5961799999999995</v>
      </c>
      <c r="S264" s="225">
        <v>0</v>
      </c>
      <c r="T264" s="22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7" t="s">
        <v>93</v>
      </c>
      <c r="AT264" s="227" t="s">
        <v>236</v>
      </c>
      <c r="AU264" s="227" t="s">
        <v>88</v>
      </c>
      <c r="AY264" s="19" t="s">
        <v>234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19" t="s">
        <v>79</v>
      </c>
      <c r="BK264" s="228">
        <f>ROUND(I264*H264,2)</f>
        <v>0</v>
      </c>
      <c r="BL264" s="19" t="s">
        <v>93</v>
      </c>
      <c r="BM264" s="227" t="s">
        <v>2055</v>
      </c>
    </row>
    <row r="265" s="2" customFormat="1">
      <c r="A265" s="40"/>
      <c r="B265" s="41"/>
      <c r="C265" s="42"/>
      <c r="D265" s="229" t="s">
        <v>243</v>
      </c>
      <c r="E265" s="42"/>
      <c r="F265" s="230" t="s">
        <v>2056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243</v>
      </c>
      <c r="AU265" s="19" t="s">
        <v>88</v>
      </c>
    </row>
    <row r="266" s="2" customFormat="1">
      <c r="A266" s="40"/>
      <c r="B266" s="41"/>
      <c r="C266" s="42"/>
      <c r="D266" s="234" t="s">
        <v>244</v>
      </c>
      <c r="E266" s="42"/>
      <c r="F266" s="235" t="s">
        <v>2057</v>
      </c>
      <c r="G266" s="42"/>
      <c r="H266" s="42"/>
      <c r="I266" s="231"/>
      <c r="J266" s="42"/>
      <c r="K266" s="42"/>
      <c r="L266" s="46"/>
      <c r="M266" s="232"/>
      <c r="N266" s="23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244</v>
      </c>
      <c r="AU266" s="19" t="s">
        <v>88</v>
      </c>
    </row>
    <row r="267" s="2" customFormat="1">
      <c r="A267" s="40"/>
      <c r="B267" s="41"/>
      <c r="C267" s="42"/>
      <c r="D267" s="229" t="s">
        <v>1263</v>
      </c>
      <c r="E267" s="42"/>
      <c r="F267" s="285" t="s">
        <v>2058</v>
      </c>
      <c r="G267" s="42"/>
      <c r="H267" s="42"/>
      <c r="I267" s="231"/>
      <c r="J267" s="42"/>
      <c r="K267" s="42"/>
      <c r="L267" s="46"/>
      <c r="M267" s="232"/>
      <c r="N267" s="23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1263</v>
      </c>
      <c r="AU267" s="19" t="s">
        <v>88</v>
      </c>
    </row>
    <row r="268" s="13" customFormat="1">
      <c r="A268" s="13"/>
      <c r="B268" s="236"/>
      <c r="C268" s="237"/>
      <c r="D268" s="229" t="s">
        <v>252</v>
      </c>
      <c r="E268" s="238" t="s">
        <v>19</v>
      </c>
      <c r="F268" s="239" t="s">
        <v>1913</v>
      </c>
      <c r="G268" s="237"/>
      <c r="H268" s="238" t="s">
        <v>19</v>
      </c>
      <c r="I268" s="240"/>
      <c r="J268" s="237"/>
      <c r="K268" s="237"/>
      <c r="L268" s="241"/>
      <c r="M268" s="242"/>
      <c r="N268" s="243"/>
      <c r="O268" s="243"/>
      <c r="P268" s="243"/>
      <c r="Q268" s="243"/>
      <c r="R268" s="243"/>
      <c r="S268" s="243"/>
      <c r="T268" s="24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5" t="s">
        <v>252</v>
      </c>
      <c r="AU268" s="245" t="s">
        <v>88</v>
      </c>
      <c r="AV268" s="13" t="s">
        <v>79</v>
      </c>
      <c r="AW268" s="13" t="s">
        <v>33</v>
      </c>
      <c r="AX268" s="13" t="s">
        <v>72</v>
      </c>
      <c r="AY268" s="245" t="s">
        <v>234</v>
      </c>
    </row>
    <row r="269" s="13" customFormat="1">
      <c r="A269" s="13"/>
      <c r="B269" s="236"/>
      <c r="C269" s="237"/>
      <c r="D269" s="229" t="s">
        <v>252</v>
      </c>
      <c r="E269" s="238" t="s">
        <v>19</v>
      </c>
      <c r="F269" s="239" t="s">
        <v>2059</v>
      </c>
      <c r="G269" s="237"/>
      <c r="H269" s="238" t="s">
        <v>19</v>
      </c>
      <c r="I269" s="240"/>
      <c r="J269" s="237"/>
      <c r="K269" s="237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252</v>
      </c>
      <c r="AU269" s="245" t="s">
        <v>88</v>
      </c>
      <c r="AV269" s="13" t="s">
        <v>79</v>
      </c>
      <c r="AW269" s="13" t="s">
        <v>33</v>
      </c>
      <c r="AX269" s="13" t="s">
        <v>72</v>
      </c>
      <c r="AY269" s="245" t="s">
        <v>234</v>
      </c>
    </row>
    <row r="270" s="14" customFormat="1">
      <c r="A270" s="14"/>
      <c r="B270" s="246"/>
      <c r="C270" s="247"/>
      <c r="D270" s="229" t="s">
        <v>252</v>
      </c>
      <c r="E270" s="248" t="s">
        <v>19</v>
      </c>
      <c r="F270" s="249" t="s">
        <v>740</v>
      </c>
      <c r="G270" s="247"/>
      <c r="H270" s="250">
        <v>54</v>
      </c>
      <c r="I270" s="251"/>
      <c r="J270" s="247"/>
      <c r="K270" s="247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252</v>
      </c>
      <c r="AU270" s="256" t="s">
        <v>88</v>
      </c>
      <c r="AV270" s="14" t="s">
        <v>81</v>
      </c>
      <c r="AW270" s="14" t="s">
        <v>33</v>
      </c>
      <c r="AX270" s="14" t="s">
        <v>72</v>
      </c>
      <c r="AY270" s="256" t="s">
        <v>234</v>
      </c>
    </row>
    <row r="271" s="15" customFormat="1">
      <c r="A271" s="15"/>
      <c r="B271" s="257"/>
      <c r="C271" s="258"/>
      <c r="D271" s="229" t="s">
        <v>252</v>
      </c>
      <c r="E271" s="259" t="s">
        <v>19</v>
      </c>
      <c r="F271" s="260" t="s">
        <v>256</v>
      </c>
      <c r="G271" s="258"/>
      <c r="H271" s="261">
        <v>54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252</v>
      </c>
      <c r="AU271" s="267" t="s">
        <v>88</v>
      </c>
      <c r="AV271" s="15" t="s">
        <v>93</v>
      </c>
      <c r="AW271" s="15" t="s">
        <v>33</v>
      </c>
      <c r="AX271" s="15" t="s">
        <v>79</v>
      </c>
      <c r="AY271" s="267" t="s">
        <v>234</v>
      </c>
    </row>
    <row r="272" s="2" customFormat="1" ht="16.5" customHeight="1">
      <c r="A272" s="40"/>
      <c r="B272" s="41"/>
      <c r="C272" s="268" t="s">
        <v>440</v>
      </c>
      <c r="D272" s="268" t="s">
        <v>295</v>
      </c>
      <c r="E272" s="269" t="s">
        <v>2060</v>
      </c>
      <c r="F272" s="270" t="s">
        <v>2061</v>
      </c>
      <c r="G272" s="271" t="s">
        <v>879</v>
      </c>
      <c r="H272" s="272">
        <v>55.619999999999997</v>
      </c>
      <c r="I272" s="273"/>
      <c r="J272" s="274">
        <f>ROUND(I272*H272,2)</f>
        <v>0</v>
      </c>
      <c r="K272" s="270" t="s">
        <v>19</v>
      </c>
      <c r="L272" s="275"/>
      <c r="M272" s="276" t="s">
        <v>19</v>
      </c>
      <c r="N272" s="277" t="s">
        <v>43</v>
      </c>
      <c r="O272" s="86"/>
      <c r="P272" s="225">
        <f>O272*H272</f>
        <v>0</v>
      </c>
      <c r="Q272" s="225">
        <v>0.082000000000000003</v>
      </c>
      <c r="R272" s="225">
        <f>Q272*H272</f>
        <v>4.5608399999999998</v>
      </c>
      <c r="S272" s="225">
        <v>0</v>
      </c>
      <c r="T272" s="22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7" t="s">
        <v>294</v>
      </c>
      <c r="AT272" s="227" t="s">
        <v>295</v>
      </c>
      <c r="AU272" s="227" t="s">
        <v>88</v>
      </c>
      <c r="AY272" s="19" t="s">
        <v>234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19" t="s">
        <v>79</v>
      </c>
      <c r="BK272" s="228">
        <f>ROUND(I272*H272,2)</f>
        <v>0</v>
      </c>
      <c r="BL272" s="19" t="s">
        <v>93</v>
      </c>
      <c r="BM272" s="227" t="s">
        <v>2062</v>
      </c>
    </row>
    <row r="273" s="2" customFormat="1">
      <c r="A273" s="40"/>
      <c r="B273" s="41"/>
      <c r="C273" s="42"/>
      <c r="D273" s="229" t="s">
        <v>243</v>
      </c>
      <c r="E273" s="42"/>
      <c r="F273" s="230" t="s">
        <v>2063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243</v>
      </c>
      <c r="AU273" s="19" t="s">
        <v>88</v>
      </c>
    </row>
    <row r="274" s="2" customFormat="1">
      <c r="A274" s="40"/>
      <c r="B274" s="41"/>
      <c r="C274" s="42"/>
      <c r="D274" s="229" t="s">
        <v>1263</v>
      </c>
      <c r="E274" s="42"/>
      <c r="F274" s="285" t="s">
        <v>2064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1263</v>
      </c>
      <c r="AU274" s="19" t="s">
        <v>88</v>
      </c>
    </row>
    <row r="275" s="14" customFormat="1">
      <c r="A275" s="14"/>
      <c r="B275" s="246"/>
      <c r="C275" s="247"/>
      <c r="D275" s="229" t="s">
        <v>252</v>
      </c>
      <c r="E275" s="248" t="s">
        <v>19</v>
      </c>
      <c r="F275" s="249" t="s">
        <v>2065</v>
      </c>
      <c r="G275" s="247"/>
      <c r="H275" s="250">
        <v>55.619999999999997</v>
      </c>
      <c r="I275" s="251"/>
      <c r="J275" s="247"/>
      <c r="K275" s="247"/>
      <c r="L275" s="252"/>
      <c r="M275" s="253"/>
      <c r="N275" s="254"/>
      <c r="O275" s="254"/>
      <c r="P275" s="254"/>
      <c r="Q275" s="254"/>
      <c r="R275" s="254"/>
      <c r="S275" s="254"/>
      <c r="T275" s="25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6" t="s">
        <v>252</v>
      </c>
      <c r="AU275" s="256" t="s">
        <v>88</v>
      </c>
      <c r="AV275" s="14" t="s">
        <v>81</v>
      </c>
      <c r="AW275" s="14" t="s">
        <v>33</v>
      </c>
      <c r="AX275" s="14" t="s">
        <v>72</v>
      </c>
      <c r="AY275" s="256" t="s">
        <v>234</v>
      </c>
    </row>
    <row r="276" s="15" customFormat="1">
      <c r="A276" s="15"/>
      <c r="B276" s="257"/>
      <c r="C276" s="258"/>
      <c r="D276" s="229" t="s">
        <v>252</v>
      </c>
      <c r="E276" s="259" t="s">
        <v>19</v>
      </c>
      <c r="F276" s="260" t="s">
        <v>256</v>
      </c>
      <c r="G276" s="258"/>
      <c r="H276" s="261">
        <v>55.619999999999997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252</v>
      </c>
      <c r="AU276" s="267" t="s">
        <v>88</v>
      </c>
      <c r="AV276" s="15" t="s">
        <v>93</v>
      </c>
      <c r="AW276" s="15" t="s">
        <v>33</v>
      </c>
      <c r="AX276" s="15" t="s">
        <v>79</v>
      </c>
      <c r="AY276" s="267" t="s">
        <v>234</v>
      </c>
    </row>
    <row r="277" s="2" customFormat="1" ht="16.5" customHeight="1">
      <c r="A277" s="40"/>
      <c r="B277" s="41"/>
      <c r="C277" s="216" t="s">
        <v>446</v>
      </c>
      <c r="D277" s="216" t="s">
        <v>236</v>
      </c>
      <c r="E277" s="217" t="s">
        <v>2066</v>
      </c>
      <c r="F277" s="218" t="s">
        <v>2067</v>
      </c>
      <c r="G277" s="219" t="s">
        <v>879</v>
      </c>
      <c r="H277" s="220">
        <v>471</v>
      </c>
      <c r="I277" s="221"/>
      <c r="J277" s="222">
        <f>ROUND(I277*H277,2)</f>
        <v>0</v>
      </c>
      <c r="K277" s="218" t="s">
        <v>19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0.072870000000000004</v>
      </c>
      <c r="R277" s="225">
        <f>Q277*H277</f>
        <v>34.321770000000001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93</v>
      </c>
      <c r="AT277" s="227" t="s">
        <v>236</v>
      </c>
      <c r="AU277" s="227" t="s">
        <v>88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2068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2067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88</v>
      </c>
    </row>
    <row r="279" s="14" customFormat="1">
      <c r="A279" s="14"/>
      <c r="B279" s="246"/>
      <c r="C279" s="247"/>
      <c r="D279" s="229" t="s">
        <v>252</v>
      </c>
      <c r="E279" s="248" t="s">
        <v>19</v>
      </c>
      <c r="F279" s="249" t="s">
        <v>2069</v>
      </c>
      <c r="G279" s="247"/>
      <c r="H279" s="250">
        <v>471</v>
      </c>
      <c r="I279" s="251"/>
      <c r="J279" s="247"/>
      <c r="K279" s="247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252</v>
      </c>
      <c r="AU279" s="256" t="s">
        <v>88</v>
      </c>
      <c r="AV279" s="14" t="s">
        <v>81</v>
      </c>
      <c r="AW279" s="14" t="s">
        <v>33</v>
      </c>
      <c r="AX279" s="14" t="s">
        <v>79</v>
      </c>
      <c r="AY279" s="256" t="s">
        <v>234</v>
      </c>
    </row>
    <row r="280" s="2" customFormat="1" ht="16.5" customHeight="1">
      <c r="A280" s="40"/>
      <c r="B280" s="41"/>
      <c r="C280" s="268" t="s">
        <v>455</v>
      </c>
      <c r="D280" s="268" t="s">
        <v>295</v>
      </c>
      <c r="E280" s="269" t="s">
        <v>2070</v>
      </c>
      <c r="F280" s="270" t="s">
        <v>2071</v>
      </c>
      <c r="G280" s="271" t="s">
        <v>879</v>
      </c>
      <c r="H280" s="272">
        <v>471</v>
      </c>
      <c r="I280" s="273"/>
      <c r="J280" s="274">
        <f>ROUND(I280*H280,2)</f>
        <v>0</v>
      </c>
      <c r="K280" s="270" t="s">
        <v>19</v>
      </c>
      <c r="L280" s="275"/>
      <c r="M280" s="276" t="s">
        <v>19</v>
      </c>
      <c r="N280" s="277" t="s">
        <v>43</v>
      </c>
      <c r="O280" s="86"/>
      <c r="P280" s="225">
        <f>O280*H280</f>
        <v>0</v>
      </c>
      <c r="Q280" s="225">
        <v>0.00124</v>
      </c>
      <c r="R280" s="225">
        <f>Q280*H280</f>
        <v>0.58404</v>
      </c>
      <c r="S280" s="225">
        <v>0</v>
      </c>
      <c r="T280" s="22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7" t="s">
        <v>294</v>
      </c>
      <c r="AT280" s="227" t="s">
        <v>295</v>
      </c>
      <c r="AU280" s="227" t="s">
        <v>88</v>
      </c>
      <c r="AY280" s="19" t="s">
        <v>234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19" t="s">
        <v>79</v>
      </c>
      <c r="BK280" s="228">
        <f>ROUND(I280*H280,2)</f>
        <v>0</v>
      </c>
      <c r="BL280" s="19" t="s">
        <v>93</v>
      </c>
      <c r="BM280" s="227" t="s">
        <v>2072</v>
      </c>
    </row>
    <row r="281" s="2" customFormat="1">
      <c r="A281" s="40"/>
      <c r="B281" s="41"/>
      <c r="C281" s="42"/>
      <c r="D281" s="229" t="s">
        <v>243</v>
      </c>
      <c r="E281" s="42"/>
      <c r="F281" s="230" t="s">
        <v>2071</v>
      </c>
      <c r="G281" s="42"/>
      <c r="H281" s="42"/>
      <c r="I281" s="231"/>
      <c r="J281" s="42"/>
      <c r="K281" s="42"/>
      <c r="L281" s="46"/>
      <c r="M281" s="232"/>
      <c r="N281" s="23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243</v>
      </c>
      <c r="AU281" s="19" t="s">
        <v>88</v>
      </c>
    </row>
    <row r="282" s="2" customFormat="1">
      <c r="A282" s="40"/>
      <c r="B282" s="41"/>
      <c r="C282" s="42"/>
      <c r="D282" s="229" t="s">
        <v>1263</v>
      </c>
      <c r="E282" s="42"/>
      <c r="F282" s="285" t="s">
        <v>2073</v>
      </c>
      <c r="G282" s="42"/>
      <c r="H282" s="42"/>
      <c r="I282" s="231"/>
      <c r="J282" s="42"/>
      <c r="K282" s="42"/>
      <c r="L282" s="46"/>
      <c r="M282" s="278"/>
      <c r="N282" s="279"/>
      <c r="O282" s="280"/>
      <c r="P282" s="280"/>
      <c r="Q282" s="280"/>
      <c r="R282" s="280"/>
      <c r="S282" s="280"/>
      <c r="T282" s="281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1263</v>
      </c>
      <c r="AU282" s="19" t="s">
        <v>88</v>
      </c>
    </row>
    <row r="283" s="2" customFormat="1" ht="6.96" customHeight="1">
      <c r="A283" s="40"/>
      <c r="B283" s="61"/>
      <c r="C283" s="62"/>
      <c r="D283" s="62"/>
      <c r="E283" s="62"/>
      <c r="F283" s="62"/>
      <c r="G283" s="62"/>
      <c r="H283" s="62"/>
      <c r="I283" s="62"/>
      <c r="J283" s="62"/>
      <c r="K283" s="62"/>
      <c r="L283" s="46"/>
      <c r="M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</sheetData>
  <sheetProtection sheet="1" autoFilter="0" formatColumns="0" formatRows="0" objects="1" scenarios="1" spinCount="100000" saltValue="jGhKkmVxqqkLDRiy8wxo+VGb50tIsG5Y9RIS/jGaLTKmtLmShYYbE186xCSclYLYmKMZF6S8sc19T9JDFL131Q==" hashValue="7SjUgpFp7mHbqPhwJY6ISe5lJBZahTDq70Fp/ilIlOWnBkUEma59FY+Odh71jwelXz4SCDzQ/nz4Rv3eB9H+JA==" algorithmName="SHA-512" password="CA9F"/>
  <autoFilter ref="C101:K28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7" r:id="rId1" display="https://podminky.urs.cz/item/CS_URS_2023_01/122251103"/>
    <hyperlink ref="F136" r:id="rId2" display="https://podminky.urs.cz/item/CS_URS_2023_01/122151104"/>
    <hyperlink ref="F172" r:id="rId3" display="https://podminky.urs.cz/item/CS_URS_2023_01/564971315"/>
    <hyperlink ref="F202" r:id="rId4" display="https://podminky.urs.cz/item/CS_URS_2023_01/212752102"/>
    <hyperlink ref="F212" r:id="rId5" display="https://podminky.urs.cz/item/CS_URS_2023_01/212752101"/>
    <hyperlink ref="F236" r:id="rId6" display="https://podminky.urs.cz/item/CS_URS_2023_01/564861111"/>
    <hyperlink ref="F242" r:id="rId7" display="https://podminky.urs.cz/item/CS_URS_2023_01/594111112"/>
    <hyperlink ref="F256" r:id="rId8" display="https://podminky.urs.cz/item/CS_URS_2023_01/567132113"/>
    <hyperlink ref="F260" r:id="rId9" display="https://podminky.urs.cz/item/CS_URS_2023_01/564851011"/>
    <hyperlink ref="F266" r:id="rId10" display="https://podminky.urs.cz/item/CS_URS_2023_01/9162412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208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ROUND((SUM(BE95:BE252)),  2)</f>
        <v>0</v>
      </c>
      <c r="G37" s="40"/>
      <c r="H37" s="40"/>
      <c r="I37" s="160">
        <v>0.20999999999999999</v>
      </c>
      <c r="J37" s="159">
        <f>ROUND(((SUM(BE95:BE252))*I37),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ROUND((SUM(BF95:BF252)),  2)</f>
        <v>0</v>
      </c>
      <c r="G38" s="40"/>
      <c r="H38" s="40"/>
      <c r="I38" s="160">
        <v>0.12</v>
      </c>
      <c r="J38" s="159">
        <f>ROUND(((SUM(BF95:BF252))*I38),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ROUND((SUM(BG95:BG252)),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ROUND((SUM(BH95:BH252)),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ROUND((SUM(BI95:BI252)),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SO.00 - Příprava území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J97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217</v>
      </c>
      <c r="E70" s="186"/>
      <c r="F70" s="186"/>
      <c r="G70" s="186"/>
      <c r="H70" s="186"/>
      <c r="I70" s="186"/>
      <c r="J70" s="187">
        <f>J187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218</v>
      </c>
      <c r="E71" s="186"/>
      <c r="F71" s="186"/>
      <c r="G71" s="186"/>
      <c r="H71" s="186"/>
      <c r="I71" s="186"/>
      <c r="J71" s="187">
        <f>J249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219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Envelopa - Revitalizace infrastruktury</v>
      </c>
      <c r="F81" s="34"/>
      <c r="G81" s="34"/>
      <c r="H81" s="34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203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204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205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3" t="s">
        <v>206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207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SO.00 - Příprava území (1)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Olomouc</v>
      </c>
      <c r="G89" s="42"/>
      <c r="H89" s="42"/>
      <c r="I89" s="34" t="s">
        <v>23</v>
      </c>
      <c r="J89" s="74" t="str">
        <f>IF(J16="","",J16)</f>
        <v>15. 7. 2024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E19</f>
        <v>Univerzita Palackého Olomouc</v>
      </c>
      <c r="G91" s="42"/>
      <c r="H91" s="42"/>
      <c r="I91" s="34" t="s">
        <v>31</v>
      </c>
      <c r="J91" s="38" t="str">
        <f>E25</f>
        <v>Alfaprojekt Olomouc a.s.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ing. Pavlína Řmotová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9"/>
      <c r="B94" s="190"/>
      <c r="C94" s="191" t="s">
        <v>220</v>
      </c>
      <c r="D94" s="192" t="s">
        <v>57</v>
      </c>
      <c r="E94" s="192" t="s">
        <v>53</v>
      </c>
      <c r="F94" s="192" t="s">
        <v>54</v>
      </c>
      <c r="G94" s="192" t="s">
        <v>221</v>
      </c>
      <c r="H94" s="192" t="s">
        <v>222</v>
      </c>
      <c r="I94" s="192" t="s">
        <v>223</v>
      </c>
      <c r="J94" s="192" t="s">
        <v>213</v>
      </c>
      <c r="K94" s="193" t="s">
        <v>224</v>
      </c>
      <c r="L94" s="194"/>
      <c r="M94" s="94" t="s">
        <v>19</v>
      </c>
      <c r="N94" s="95" t="s">
        <v>42</v>
      </c>
      <c r="O94" s="95" t="s">
        <v>225</v>
      </c>
      <c r="P94" s="95" t="s">
        <v>226</v>
      </c>
      <c r="Q94" s="95" t="s">
        <v>227</v>
      </c>
      <c r="R94" s="95" t="s">
        <v>228</v>
      </c>
      <c r="S94" s="95" t="s">
        <v>229</v>
      </c>
      <c r="T94" s="96" t="s">
        <v>230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0"/>
      <c r="B95" s="41"/>
      <c r="C95" s="101" t="s">
        <v>231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</f>
        <v>0</v>
      </c>
      <c r="Q95" s="98"/>
      <c r="R95" s="197">
        <f>R96</f>
        <v>47.4099</v>
      </c>
      <c r="S95" s="98"/>
      <c r="T95" s="198">
        <f>T96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214</v>
      </c>
      <c r="BK95" s="199">
        <f>BK96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232</v>
      </c>
      <c r="F96" s="203" t="s">
        <v>233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P97+P187+P249</f>
        <v>0</v>
      </c>
      <c r="Q96" s="208"/>
      <c r="R96" s="209">
        <f>R97+R187+R249</f>
        <v>47.4099</v>
      </c>
      <c r="S96" s="208"/>
      <c r="T96" s="210">
        <f>T97+T187+T249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72</v>
      </c>
      <c r="AY96" s="211" t="s">
        <v>234</v>
      </c>
      <c r="BK96" s="213">
        <f>BK97+BK187+BK249</f>
        <v>0</v>
      </c>
    </row>
    <row r="97" s="12" customFormat="1" ht="22.8" customHeight="1">
      <c r="A97" s="12"/>
      <c r="B97" s="200"/>
      <c r="C97" s="201"/>
      <c r="D97" s="202" t="s">
        <v>71</v>
      </c>
      <c r="E97" s="214" t="s">
        <v>79</v>
      </c>
      <c r="F97" s="214" t="s">
        <v>235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SUM(P98:P186)</f>
        <v>0</v>
      </c>
      <c r="Q97" s="208"/>
      <c r="R97" s="209">
        <f>SUM(R98:R186)</f>
        <v>47.4099</v>
      </c>
      <c r="S97" s="208"/>
      <c r="T97" s="210">
        <f>SUM(T98:T186)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71</v>
      </c>
      <c r="AU97" s="212" t="s">
        <v>79</v>
      </c>
      <c r="AY97" s="211" t="s">
        <v>234</v>
      </c>
      <c r="BK97" s="213">
        <f>SUM(BK98:BK186)</f>
        <v>0</v>
      </c>
    </row>
    <row r="98" s="2" customFormat="1" ht="16.5" customHeight="1">
      <c r="A98" s="40"/>
      <c r="B98" s="41"/>
      <c r="C98" s="216" t="s">
        <v>79</v>
      </c>
      <c r="D98" s="216" t="s">
        <v>236</v>
      </c>
      <c r="E98" s="217" t="s">
        <v>237</v>
      </c>
      <c r="F98" s="218" t="s">
        <v>238</v>
      </c>
      <c r="G98" s="219" t="s">
        <v>239</v>
      </c>
      <c r="H98" s="220">
        <v>1</v>
      </c>
      <c r="I98" s="221"/>
      <c r="J98" s="222">
        <f>ROUND(I98*H98,2)</f>
        <v>0</v>
      </c>
      <c r="K98" s="218" t="s">
        <v>240</v>
      </c>
      <c r="L98" s="46"/>
      <c r="M98" s="223" t="s">
        <v>19</v>
      </c>
      <c r="N98" s="224" t="s">
        <v>43</v>
      </c>
      <c r="O98" s="86"/>
      <c r="P98" s="225">
        <f>O98*H98</f>
        <v>0</v>
      </c>
      <c r="Q98" s="225">
        <v>0.0099000000000000008</v>
      </c>
      <c r="R98" s="225">
        <f>Q98*H98</f>
        <v>0.0099000000000000008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241</v>
      </c>
      <c r="AT98" s="227" t="s">
        <v>236</v>
      </c>
      <c r="AU98" s="227" t="s">
        <v>81</v>
      </c>
      <c r="AY98" s="19" t="s">
        <v>234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241</v>
      </c>
      <c r="BM98" s="227" t="s">
        <v>242</v>
      </c>
    </row>
    <row r="99" s="2" customFormat="1">
      <c r="A99" s="40"/>
      <c r="B99" s="41"/>
      <c r="C99" s="42"/>
      <c r="D99" s="229" t="s">
        <v>243</v>
      </c>
      <c r="E99" s="42"/>
      <c r="F99" s="230" t="s">
        <v>238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243</v>
      </c>
      <c r="AU99" s="19" t="s">
        <v>81</v>
      </c>
    </row>
    <row r="100" s="2" customFormat="1">
      <c r="A100" s="40"/>
      <c r="B100" s="41"/>
      <c r="C100" s="42"/>
      <c r="D100" s="234" t="s">
        <v>244</v>
      </c>
      <c r="E100" s="42"/>
      <c r="F100" s="235" t="s">
        <v>245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244</v>
      </c>
      <c r="AU100" s="19" t="s">
        <v>81</v>
      </c>
    </row>
    <row r="101" s="2" customFormat="1" ht="21.75" customHeight="1">
      <c r="A101" s="40"/>
      <c r="B101" s="41"/>
      <c r="C101" s="216" t="s">
        <v>81</v>
      </c>
      <c r="D101" s="216" t="s">
        <v>236</v>
      </c>
      <c r="E101" s="217" t="s">
        <v>246</v>
      </c>
      <c r="F101" s="218" t="s">
        <v>247</v>
      </c>
      <c r="G101" s="219" t="s">
        <v>248</v>
      </c>
      <c r="H101" s="220">
        <v>443</v>
      </c>
      <c r="I101" s="221"/>
      <c r="J101" s="222">
        <f>ROUND(I101*H101,2)</f>
        <v>0</v>
      </c>
      <c r="K101" s="218" t="s">
        <v>240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93</v>
      </c>
      <c r="AT101" s="227" t="s">
        <v>236</v>
      </c>
      <c r="AU101" s="227" t="s">
        <v>81</v>
      </c>
      <c r="AY101" s="19" t="s">
        <v>234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93</v>
      </c>
      <c r="BM101" s="227" t="s">
        <v>249</v>
      </c>
    </row>
    <row r="102" s="2" customFormat="1">
      <c r="A102" s="40"/>
      <c r="B102" s="41"/>
      <c r="C102" s="42"/>
      <c r="D102" s="229" t="s">
        <v>243</v>
      </c>
      <c r="E102" s="42"/>
      <c r="F102" s="230" t="s">
        <v>250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243</v>
      </c>
      <c r="AU102" s="19" t="s">
        <v>81</v>
      </c>
    </row>
    <row r="103" s="2" customFormat="1">
      <c r="A103" s="40"/>
      <c r="B103" s="41"/>
      <c r="C103" s="42"/>
      <c r="D103" s="234" t="s">
        <v>244</v>
      </c>
      <c r="E103" s="42"/>
      <c r="F103" s="235" t="s">
        <v>251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244</v>
      </c>
      <c r="AU103" s="19" t="s">
        <v>81</v>
      </c>
    </row>
    <row r="104" s="13" customFormat="1">
      <c r="A104" s="13"/>
      <c r="B104" s="236"/>
      <c r="C104" s="237"/>
      <c r="D104" s="229" t="s">
        <v>252</v>
      </c>
      <c r="E104" s="238" t="s">
        <v>19</v>
      </c>
      <c r="F104" s="239" t="s">
        <v>253</v>
      </c>
      <c r="G104" s="237"/>
      <c r="H104" s="238" t="s">
        <v>19</v>
      </c>
      <c r="I104" s="240"/>
      <c r="J104" s="237"/>
      <c r="K104" s="237"/>
      <c r="L104" s="241"/>
      <c r="M104" s="242"/>
      <c r="N104" s="243"/>
      <c r="O104" s="243"/>
      <c r="P104" s="243"/>
      <c r="Q104" s="243"/>
      <c r="R104" s="243"/>
      <c r="S104" s="243"/>
      <c r="T104" s="24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5" t="s">
        <v>252</v>
      </c>
      <c r="AU104" s="245" t="s">
        <v>81</v>
      </c>
      <c r="AV104" s="13" t="s">
        <v>79</v>
      </c>
      <c r="AW104" s="13" t="s">
        <v>33</v>
      </c>
      <c r="AX104" s="13" t="s">
        <v>72</v>
      </c>
      <c r="AY104" s="245" t="s">
        <v>234</v>
      </c>
    </row>
    <row r="105" s="13" customFormat="1">
      <c r="A105" s="13"/>
      <c r="B105" s="236"/>
      <c r="C105" s="237"/>
      <c r="D105" s="229" t="s">
        <v>252</v>
      </c>
      <c r="E105" s="238" t="s">
        <v>19</v>
      </c>
      <c r="F105" s="239" t="s">
        <v>254</v>
      </c>
      <c r="G105" s="237"/>
      <c r="H105" s="238" t="s">
        <v>19</v>
      </c>
      <c r="I105" s="240"/>
      <c r="J105" s="237"/>
      <c r="K105" s="237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252</v>
      </c>
      <c r="AU105" s="245" t="s">
        <v>81</v>
      </c>
      <c r="AV105" s="13" t="s">
        <v>79</v>
      </c>
      <c r="AW105" s="13" t="s">
        <v>33</v>
      </c>
      <c r="AX105" s="13" t="s">
        <v>72</v>
      </c>
      <c r="AY105" s="245" t="s">
        <v>234</v>
      </c>
    </row>
    <row r="106" s="14" customFormat="1">
      <c r="A106" s="14"/>
      <c r="B106" s="246"/>
      <c r="C106" s="247"/>
      <c r="D106" s="229" t="s">
        <v>252</v>
      </c>
      <c r="E106" s="248" t="s">
        <v>19</v>
      </c>
      <c r="F106" s="249" t="s">
        <v>255</v>
      </c>
      <c r="G106" s="247"/>
      <c r="H106" s="250">
        <v>443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252</v>
      </c>
      <c r="AU106" s="256" t="s">
        <v>81</v>
      </c>
      <c r="AV106" s="14" t="s">
        <v>81</v>
      </c>
      <c r="AW106" s="14" t="s">
        <v>33</v>
      </c>
      <c r="AX106" s="14" t="s">
        <v>72</v>
      </c>
      <c r="AY106" s="256" t="s">
        <v>234</v>
      </c>
    </row>
    <row r="107" s="15" customFormat="1">
      <c r="A107" s="15"/>
      <c r="B107" s="257"/>
      <c r="C107" s="258"/>
      <c r="D107" s="229" t="s">
        <v>252</v>
      </c>
      <c r="E107" s="259" t="s">
        <v>19</v>
      </c>
      <c r="F107" s="260" t="s">
        <v>256</v>
      </c>
      <c r="G107" s="258"/>
      <c r="H107" s="261">
        <v>443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252</v>
      </c>
      <c r="AU107" s="267" t="s">
        <v>81</v>
      </c>
      <c r="AV107" s="15" t="s">
        <v>93</v>
      </c>
      <c r="AW107" s="15" t="s">
        <v>33</v>
      </c>
      <c r="AX107" s="15" t="s">
        <v>79</v>
      </c>
      <c r="AY107" s="267" t="s">
        <v>234</v>
      </c>
    </row>
    <row r="108" s="2" customFormat="1" ht="16.5" customHeight="1">
      <c r="A108" s="40"/>
      <c r="B108" s="41"/>
      <c r="C108" s="216" t="s">
        <v>88</v>
      </c>
      <c r="D108" s="216" t="s">
        <v>236</v>
      </c>
      <c r="E108" s="217" t="s">
        <v>257</v>
      </c>
      <c r="F108" s="218" t="s">
        <v>258</v>
      </c>
      <c r="G108" s="219" t="s">
        <v>248</v>
      </c>
      <c r="H108" s="220">
        <v>1368</v>
      </c>
      <c r="I108" s="221"/>
      <c r="J108" s="222">
        <f>ROUND(I108*H108,2)</f>
        <v>0</v>
      </c>
      <c r="K108" s="218" t="s">
        <v>240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93</v>
      </c>
      <c r="AT108" s="227" t="s">
        <v>236</v>
      </c>
      <c r="AU108" s="227" t="s">
        <v>81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259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260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81</v>
      </c>
    </row>
    <row r="110" s="2" customFormat="1">
      <c r="A110" s="40"/>
      <c r="B110" s="41"/>
      <c r="C110" s="42"/>
      <c r="D110" s="234" t="s">
        <v>244</v>
      </c>
      <c r="E110" s="42"/>
      <c r="F110" s="235" t="s">
        <v>261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244</v>
      </c>
      <c r="AU110" s="19" t="s">
        <v>81</v>
      </c>
    </row>
    <row r="111" s="13" customFormat="1">
      <c r="A111" s="13"/>
      <c r="B111" s="236"/>
      <c r="C111" s="237"/>
      <c r="D111" s="229" t="s">
        <v>252</v>
      </c>
      <c r="E111" s="238" t="s">
        <v>19</v>
      </c>
      <c r="F111" s="239" t="s">
        <v>262</v>
      </c>
      <c r="G111" s="237"/>
      <c r="H111" s="238" t="s">
        <v>19</v>
      </c>
      <c r="I111" s="240"/>
      <c r="J111" s="237"/>
      <c r="K111" s="237"/>
      <c r="L111" s="241"/>
      <c r="M111" s="242"/>
      <c r="N111" s="243"/>
      <c r="O111" s="243"/>
      <c r="P111" s="243"/>
      <c r="Q111" s="243"/>
      <c r="R111" s="243"/>
      <c r="S111" s="243"/>
      <c r="T111" s="24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5" t="s">
        <v>252</v>
      </c>
      <c r="AU111" s="245" t="s">
        <v>81</v>
      </c>
      <c r="AV111" s="13" t="s">
        <v>79</v>
      </c>
      <c r="AW111" s="13" t="s">
        <v>33</v>
      </c>
      <c r="AX111" s="13" t="s">
        <v>72</v>
      </c>
      <c r="AY111" s="245" t="s">
        <v>234</v>
      </c>
    </row>
    <row r="112" s="14" customFormat="1">
      <c r="A112" s="14"/>
      <c r="B112" s="246"/>
      <c r="C112" s="247"/>
      <c r="D112" s="229" t="s">
        <v>252</v>
      </c>
      <c r="E112" s="248" t="s">
        <v>19</v>
      </c>
      <c r="F112" s="249" t="s">
        <v>263</v>
      </c>
      <c r="G112" s="247"/>
      <c r="H112" s="250">
        <v>1368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252</v>
      </c>
      <c r="AU112" s="256" t="s">
        <v>81</v>
      </c>
      <c r="AV112" s="14" t="s">
        <v>81</v>
      </c>
      <c r="AW112" s="14" t="s">
        <v>33</v>
      </c>
      <c r="AX112" s="14" t="s">
        <v>79</v>
      </c>
      <c r="AY112" s="256" t="s">
        <v>234</v>
      </c>
    </row>
    <row r="113" s="2" customFormat="1" ht="16.5" customHeight="1">
      <c r="A113" s="40"/>
      <c r="B113" s="41"/>
      <c r="C113" s="216" t="s">
        <v>93</v>
      </c>
      <c r="D113" s="216" t="s">
        <v>236</v>
      </c>
      <c r="E113" s="217" t="s">
        <v>264</v>
      </c>
      <c r="F113" s="218" t="s">
        <v>265</v>
      </c>
      <c r="G113" s="219" t="s">
        <v>248</v>
      </c>
      <c r="H113" s="220">
        <v>395</v>
      </c>
      <c r="I113" s="221"/>
      <c r="J113" s="222">
        <f>ROUND(I113*H113,2)</f>
        <v>0</v>
      </c>
      <c r="K113" s="218" t="s">
        <v>240</v>
      </c>
      <c r="L113" s="46"/>
      <c r="M113" s="223" t="s">
        <v>19</v>
      </c>
      <c r="N113" s="224" t="s">
        <v>43</v>
      </c>
      <c r="O113" s="86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93</v>
      </c>
      <c r="AT113" s="227" t="s">
        <v>236</v>
      </c>
      <c r="AU113" s="227" t="s">
        <v>81</v>
      </c>
      <c r="AY113" s="19" t="s">
        <v>234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93</v>
      </c>
      <c r="BM113" s="227" t="s">
        <v>266</v>
      </c>
    </row>
    <row r="114" s="2" customFormat="1">
      <c r="A114" s="40"/>
      <c r="B114" s="41"/>
      <c r="C114" s="42"/>
      <c r="D114" s="229" t="s">
        <v>243</v>
      </c>
      <c r="E114" s="42"/>
      <c r="F114" s="230" t="s">
        <v>267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243</v>
      </c>
      <c r="AU114" s="19" t="s">
        <v>81</v>
      </c>
    </row>
    <row r="115" s="2" customFormat="1">
      <c r="A115" s="40"/>
      <c r="B115" s="41"/>
      <c r="C115" s="42"/>
      <c r="D115" s="234" t="s">
        <v>244</v>
      </c>
      <c r="E115" s="42"/>
      <c r="F115" s="235" t="s">
        <v>268</v>
      </c>
      <c r="G115" s="42"/>
      <c r="H115" s="42"/>
      <c r="I115" s="231"/>
      <c r="J115" s="42"/>
      <c r="K115" s="42"/>
      <c r="L115" s="46"/>
      <c r="M115" s="232"/>
      <c r="N115" s="23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244</v>
      </c>
      <c r="AU115" s="19" t="s">
        <v>81</v>
      </c>
    </row>
    <row r="116" s="13" customFormat="1">
      <c r="A116" s="13"/>
      <c r="B116" s="236"/>
      <c r="C116" s="237"/>
      <c r="D116" s="229" t="s">
        <v>252</v>
      </c>
      <c r="E116" s="238" t="s">
        <v>19</v>
      </c>
      <c r="F116" s="239" t="s">
        <v>269</v>
      </c>
      <c r="G116" s="237"/>
      <c r="H116" s="238" t="s">
        <v>19</v>
      </c>
      <c r="I116" s="240"/>
      <c r="J116" s="237"/>
      <c r="K116" s="237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252</v>
      </c>
      <c r="AU116" s="245" t="s">
        <v>81</v>
      </c>
      <c r="AV116" s="13" t="s">
        <v>79</v>
      </c>
      <c r="AW116" s="13" t="s">
        <v>33</v>
      </c>
      <c r="AX116" s="13" t="s">
        <v>72</v>
      </c>
      <c r="AY116" s="245" t="s">
        <v>234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253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270</v>
      </c>
      <c r="G118" s="247"/>
      <c r="H118" s="250">
        <v>395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79</v>
      </c>
      <c r="AY118" s="256" t="s">
        <v>234</v>
      </c>
    </row>
    <row r="119" s="2" customFormat="1" ht="21.75" customHeight="1">
      <c r="A119" s="40"/>
      <c r="B119" s="41"/>
      <c r="C119" s="216" t="s">
        <v>271</v>
      </c>
      <c r="D119" s="216" t="s">
        <v>236</v>
      </c>
      <c r="E119" s="217" t="s">
        <v>272</v>
      </c>
      <c r="F119" s="218" t="s">
        <v>273</v>
      </c>
      <c r="G119" s="219" t="s">
        <v>274</v>
      </c>
      <c r="H119" s="220">
        <v>79</v>
      </c>
      <c r="I119" s="221"/>
      <c r="J119" s="222">
        <f>ROUND(I119*H119,2)</f>
        <v>0</v>
      </c>
      <c r="K119" s="218" t="s">
        <v>240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93</v>
      </c>
      <c r="AT119" s="227" t="s">
        <v>236</v>
      </c>
      <c r="AU119" s="227" t="s">
        <v>81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93</v>
      </c>
      <c r="BM119" s="227" t="s">
        <v>275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276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81</v>
      </c>
    </row>
    <row r="121" s="2" customFormat="1">
      <c r="A121" s="40"/>
      <c r="B121" s="41"/>
      <c r="C121" s="42"/>
      <c r="D121" s="234" t="s">
        <v>244</v>
      </c>
      <c r="E121" s="42"/>
      <c r="F121" s="235" t="s">
        <v>277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244</v>
      </c>
      <c r="AU121" s="19" t="s">
        <v>81</v>
      </c>
    </row>
    <row r="122" s="13" customFormat="1">
      <c r="A122" s="13"/>
      <c r="B122" s="236"/>
      <c r="C122" s="237"/>
      <c r="D122" s="229" t="s">
        <v>252</v>
      </c>
      <c r="E122" s="238" t="s">
        <v>19</v>
      </c>
      <c r="F122" s="239" t="s">
        <v>278</v>
      </c>
      <c r="G122" s="237"/>
      <c r="H122" s="238" t="s">
        <v>19</v>
      </c>
      <c r="I122" s="240"/>
      <c r="J122" s="237"/>
      <c r="K122" s="237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252</v>
      </c>
      <c r="AU122" s="245" t="s">
        <v>81</v>
      </c>
      <c r="AV122" s="13" t="s">
        <v>79</v>
      </c>
      <c r="AW122" s="13" t="s">
        <v>33</v>
      </c>
      <c r="AX122" s="13" t="s">
        <v>72</v>
      </c>
      <c r="AY122" s="245" t="s">
        <v>234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253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81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279</v>
      </c>
      <c r="G124" s="247"/>
      <c r="H124" s="250">
        <v>79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79</v>
      </c>
      <c r="AY124" s="256" t="s">
        <v>234</v>
      </c>
    </row>
    <row r="125" s="2" customFormat="1" ht="24.15" customHeight="1">
      <c r="A125" s="40"/>
      <c r="B125" s="41"/>
      <c r="C125" s="216" t="s">
        <v>280</v>
      </c>
      <c r="D125" s="216" t="s">
        <v>236</v>
      </c>
      <c r="E125" s="217" t="s">
        <v>281</v>
      </c>
      <c r="F125" s="218" t="s">
        <v>282</v>
      </c>
      <c r="G125" s="219" t="s">
        <v>248</v>
      </c>
      <c r="H125" s="220">
        <v>838</v>
      </c>
      <c r="I125" s="221"/>
      <c r="J125" s="222">
        <f>ROUND(I125*H125,2)</f>
        <v>0</v>
      </c>
      <c r="K125" s="218" t="s">
        <v>240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93</v>
      </c>
      <c r="AT125" s="227" t="s">
        <v>236</v>
      </c>
      <c r="AU125" s="227" t="s">
        <v>81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93</v>
      </c>
      <c r="BM125" s="227" t="s">
        <v>283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284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81</v>
      </c>
    </row>
    <row r="127" s="2" customFormat="1">
      <c r="A127" s="40"/>
      <c r="B127" s="41"/>
      <c r="C127" s="42"/>
      <c r="D127" s="234" t="s">
        <v>244</v>
      </c>
      <c r="E127" s="42"/>
      <c r="F127" s="235" t="s">
        <v>285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244</v>
      </c>
      <c r="AU127" s="19" t="s">
        <v>81</v>
      </c>
    </row>
    <row r="128" s="13" customFormat="1">
      <c r="A128" s="13"/>
      <c r="B128" s="236"/>
      <c r="C128" s="237"/>
      <c r="D128" s="229" t="s">
        <v>252</v>
      </c>
      <c r="E128" s="238" t="s">
        <v>19</v>
      </c>
      <c r="F128" s="239" t="s">
        <v>286</v>
      </c>
      <c r="G128" s="237"/>
      <c r="H128" s="238" t="s">
        <v>19</v>
      </c>
      <c r="I128" s="240"/>
      <c r="J128" s="237"/>
      <c r="K128" s="237"/>
      <c r="L128" s="241"/>
      <c r="M128" s="242"/>
      <c r="N128" s="243"/>
      <c r="O128" s="243"/>
      <c r="P128" s="243"/>
      <c r="Q128" s="243"/>
      <c r="R128" s="243"/>
      <c r="S128" s="243"/>
      <c r="T128" s="24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5" t="s">
        <v>252</v>
      </c>
      <c r="AU128" s="245" t="s">
        <v>81</v>
      </c>
      <c r="AV128" s="13" t="s">
        <v>79</v>
      </c>
      <c r="AW128" s="13" t="s">
        <v>33</v>
      </c>
      <c r="AX128" s="13" t="s">
        <v>72</v>
      </c>
      <c r="AY128" s="245" t="s">
        <v>234</v>
      </c>
    </row>
    <row r="129" s="14" customFormat="1">
      <c r="A129" s="14"/>
      <c r="B129" s="246"/>
      <c r="C129" s="247"/>
      <c r="D129" s="229" t="s">
        <v>252</v>
      </c>
      <c r="E129" s="248" t="s">
        <v>19</v>
      </c>
      <c r="F129" s="249" t="s">
        <v>287</v>
      </c>
      <c r="G129" s="247"/>
      <c r="H129" s="250">
        <v>838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252</v>
      </c>
      <c r="AU129" s="256" t="s">
        <v>81</v>
      </c>
      <c r="AV129" s="14" t="s">
        <v>81</v>
      </c>
      <c r="AW129" s="14" t="s">
        <v>33</v>
      </c>
      <c r="AX129" s="14" t="s">
        <v>79</v>
      </c>
      <c r="AY129" s="256" t="s">
        <v>234</v>
      </c>
    </row>
    <row r="130" s="2" customFormat="1" ht="16.5" customHeight="1">
      <c r="A130" s="40"/>
      <c r="B130" s="41"/>
      <c r="C130" s="216" t="s">
        <v>288</v>
      </c>
      <c r="D130" s="216" t="s">
        <v>236</v>
      </c>
      <c r="E130" s="217" t="s">
        <v>289</v>
      </c>
      <c r="F130" s="218" t="s">
        <v>290</v>
      </c>
      <c r="G130" s="219" t="s">
        <v>248</v>
      </c>
      <c r="H130" s="220">
        <v>395</v>
      </c>
      <c r="I130" s="221"/>
      <c r="J130" s="222">
        <f>ROUND(I130*H130,2)</f>
        <v>0</v>
      </c>
      <c r="K130" s="218" t="s">
        <v>19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241</v>
      </c>
      <c r="AT130" s="227" t="s">
        <v>236</v>
      </c>
      <c r="AU130" s="227" t="s">
        <v>81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241</v>
      </c>
      <c r="BM130" s="227" t="s">
        <v>291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292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81</v>
      </c>
    </row>
    <row r="132" s="13" customFormat="1">
      <c r="A132" s="13"/>
      <c r="B132" s="236"/>
      <c r="C132" s="237"/>
      <c r="D132" s="229" t="s">
        <v>252</v>
      </c>
      <c r="E132" s="238" t="s">
        <v>19</v>
      </c>
      <c r="F132" s="239" t="s">
        <v>293</v>
      </c>
      <c r="G132" s="237"/>
      <c r="H132" s="238" t="s">
        <v>19</v>
      </c>
      <c r="I132" s="240"/>
      <c r="J132" s="237"/>
      <c r="K132" s="237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252</v>
      </c>
      <c r="AU132" s="245" t="s">
        <v>81</v>
      </c>
      <c r="AV132" s="13" t="s">
        <v>79</v>
      </c>
      <c r="AW132" s="13" t="s">
        <v>33</v>
      </c>
      <c r="AX132" s="13" t="s">
        <v>72</v>
      </c>
      <c r="AY132" s="245" t="s">
        <v>234</v>
      </c>
    </row>
    <row r="133" s="14" customFormat="1">
      <c r="A133" s="14"/>
      <c r="B133" s="246"/>
      <c r="C133" s="247"/>
      <c r="D133" s="229" t="s">
        <v>252</v>
      </c>
      <c r="E133" s="248" t="s">
        <v>19</v>
      </c>
      <c r="F133" s="249" t="s">
        <v>270</v>
      </c>
      <c r="G133" s="247"/>
      <c r="H133" s="250">
        <v>395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252</v>
      </c>
      <c r="AU133" s="256" t="s">
        <v>81</v>
      </c>
      <c r="AV133" s="14" t="s">
        <v>81</v>
      </c>
      <c r="AW133" s="14" t="s">
        <v>33</v>
      </c>
      <c r="AX133" s="14" t="s">
        <v>79</v>
      </c>
      <c r="AY133" s="256" t="s">
        <v>234</v>
      </c>
    </row>
    <row r="134" s="2" customFormat="1" ht="16.5" customHeight="1">
      <c r="A134" s="40"/>
      <c r="B134" s="41"/>
      <c r="C134" s="268" t="s">
        <v>294</v>
      </c>
      <c r="D134" s="268" t="s">
        <v>295</v>
      </c>
      <c r="E134" s="269" t="s">
        <v>296</v>
      </c>
      <c r="F134" s="270" t="s">
        <v>297</v>
      </c>
      <c r="G134" s="271" t="s">
        <v>274</v>
      </c>
      <c r="H134" s="272">
        <v>79</v>
      </c>
      <c r="I134" s="273"/>
      <c r="J134" s="274">
        <f>ROUND(I134*H134,2)</f>
        <v>0</v>
      </c>
      <c r="K134" s="270" t="s">
        <v>19</v>
      </c>
      <c r="L134" s="275"/>
      <c r="M134" s="276" t="s">
        <v>19</v>
      </c>
      <c r="N134" s="277" t="s">
        <v>43</v>
      </c>
      <c r="O134" s="86"/>
      <c r="P134" s="225">
        <f>O134*H134</f>
        <v>0</v>
      </c>
      <c r="Q134" s="225">
        <v>0.59999999999999998</v>
      </c>
      <c r="R134" s="225">
        <f>Q134*H134</f>
        <v>47.399999999999999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294</v>
      </c>
      <c r="AT134" s="227" t="s">
        <v>295</v>
      </c>
      <c r="AU134" s="227" t="s">
        <v>81</v>
      </c>
      <c r="AY134" s="19" t="s">
        <v>234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93</v>
      </c>
      <c r="BM134" s="227" t="s">
        <v>298</v>
      </c>
    </row>
    <row r="135" s="2" customFormat="1">
      <c r="A135" s="40"/>
      <c r="B135" s="41"/>
      <c r="C135" s="42"/>
      <c r="D135" s="229" t="s">
        <v>243</v>
      </c>
      <c r="E135" s="42"/>
      <c r="F135" s="230" t="s">
        <v>297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243</v>
      </c>
      <c r="AU135" s="19" t="s">
        <v>81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299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81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300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81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279</v>
      </c>
      <c r="G138" s="247"/>
      <c r="H138" s="250">
        <v>79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79</v>
      </c>
      <c r="AY138" s="256" t="s">
        <v>234</v>
      </c>
    </row>
    <row r="139" s="2" customFormat="1" ht="16.5" customHeight="1">
      <c r="A139" s="40"/>
      <c r="B139" s="41"/>
      <c r="C139" s="216" t="s">
        <v>301</v>
      </c>
      <c r="D139" s="216" t="s">
        <v>236</v>
      </c>
      <c r="E139" s="217" t="s">
        <v>302</v>
      </c>
      <c r="F139" s="218" t="s">
        <v>303</v>
      </c>
      <c r="G139" s="219" t="s">
        <v>248</v>
      </c>
      <c r="H139" s="220">
        <v>5</v>
      </c>
      <c r="I139" s="221"/>
      <c r="J139" s="222">
        <f>ROUND(I139*H139,2)</f>
        <v>0</v>
      </c>
      <c r="K139" s="218" t="s">
        <v>240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93</v>
      </c>
      <c r="AT139" s="227" t="s">
        <v>236</v>
      </c>
      <c r="AU139" s="227" t="s">
        <v>81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304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305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81</v>
      </c>
    </row>
    <row r="141" s="2" customFormat="1">
      <c r="A141" s="40"/>
      <c r="B141" s="41"/>
      <c r="C141" s="42"/>
      <c r="D141" s="234" t="s">
        <v>244</v>
      </c>
      <c r="E141" s="42"/>
      <c r="F141" s="235" t="s">
        <v>306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244</v>
      </c>
      <c r="AU141" s="19" t="s">
        <v>81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307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81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271</v>
      </c>
      <c r="G143" s="247"/>
      <c r="H143" s="250">
        <v>5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81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308</v>
      </c>
      <c r="D144" s="216" t="s">
        <v>236</v>
      </c>
      <c r="E144" s="217" t="s">
        <v>309</v>
      </c>
      <c r="F144" s="218" t="s">
        <v>310</v>
      </c>
      <c r="G144" s="219" t="s">
        <v>248</v>
      </c>
      <c r="H144" s="220">
        <v>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311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312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313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81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314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81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4" customFormat="1">
      <c r="A148" s="14"/>
      <c r="B148" s="246"/>
      <c r="C148" s="247"/>
      <c r="D148" s="229" t="s">
        <v>252</v>
      </c>
      <c r="E148" s="248" t="s">
        <v>19</v>
      </c>
      <c r="F148" s="249" t="s">
        <v>79</v>
      </c>
      <c r="G148" s="247"/>
      <c r="H148" s="250">
        <v>1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252</v>
      </c>
      <c r="AU148" s="256" t="s">
        <v>81</v>
      </c>
      <c r="AV148" s="14" t="s">
        <v>81</v>
      </c>
      <c r="AW148" s="14" t="s">
        <v>33</v>
      </c>
      <c r="AX148" s="14" t="s">
        <v>79</v>
      </c>
      <c r="AY148" s="256" t="s">
        <v>234</v>
      </c>
    </row>
    <row r="149" s="2" customFormat="1" ht="16.5" customHeight="1">
      <c r="A149" s="40"/>
      <c r="B149" s="41"/>
      <c r="C149" s="216" t="s">
        <v>315</v>
      </c>
      <c r="D149" s="216" t="s">
        <v>236</v>
      </c>
      <c r="E149" s="217" t="s">
        <v>316</v>
      </c>
      <c r="F149" s="218" t="s">
        <v>317</v>
      </c>
      <c r="G149" s="219" t="s">
        <v>248</v>
      </c>
      <c r="H149" s="220">
        <v>48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318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319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320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13" customFormat="1">
      <c r="A152" s="13"/>
      <c r="B152" s="236"/>
      <c r="C152" s="237"/>
      <c r="D152" s="229" t="s">
        <v>252</v>
      </c>
      <c r="E152" s="238" t="s">
        <v>19</v>
      </c>
      <c r="F152" s="239" t="s">
        <v>321</v>
      </c>
      <c r="G152" s="237"/>
      <c r="H152" s="238" t="s">
        <v>19</v>
      </c>
      <c r="I152" s="240"/>
      <c r="J152" s="237"/>
      <c r="K152" s="237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252</v>
      </c>
      <c r="AU152" s="245" t="s">
        <v>81</v>
      </c>
      <c r="AV152" s="13" t="s">
        <v>79</v>
      </c>
      <c r="AW152" s="13" t="s">
        <v>33</v>
      </c>
      <c r="AX152" s="13" t="s">
        <v>72</v>
      </c>
      <c r="AY152" s="245" t="s">
        <v>234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322</v>
      </c>
      <c r="G153" s="247"/>
      <c r="H153" s="250">
        <v>48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81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2" customFormat="1" ht="16.5" customHeight="1">
      <c r="A154" s="40"/>
      <c r="B154" s="41"/>
      <c r="C154" s="216" t="s">
        <v>8</v>
      </c>
      <c r="D154" s="216" t="s">
        <v>236</v>
      </c>
      <c r="E154" s="217" t="s">
        <v>323</v>
      </c>
      <c r="F154" s="218" t="s">
        <v>324</v>
      </c>
      <c r="G154" s="219" t="s">
        <v>248</v>
      </c>
      <c r="H154" s="220">
        <v>24</v>
      </c>
      <c r="I154" s="221"/>
      <c r="J154" s="222">
        <f>ROUND(I154*H154,2)</f>
        <v>0</v>
      </c>
      <c r="K154" s="218" t="s">
        <v>240</v>
      </c>
      <c r="L154" s="46"/>
      <c r="M154" s="223" t="s">
        <v>19</v>
      </c>
      <c r="N154" s="224" t="s">
        <v>43</v>
      </c>
      <c r="O154" s="86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7" t="s">
        <v>93</v>
      </c>
      <c r="AT154" s="227" t="s">
        <v>236</v>
      </c>
      <c r="AU154" s="227" t="s">
        <v>81</v>
      </c>
      <c r="AY154" s="19" t="s">
        <v>234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19" t="s">
        <v>79</v>
      </c>
      <c r="BK154" s="228">
        <f>ROUND(I154*H154,2)</f>
        <v>0</v>
      </c>
      <c r="BL154" s="19" t="s">
        <v>93</v>
      </c>
      <c r="BM154" s="227" t="s">
        <v>325</v>
      </c>
    </row>
    <row r="155" s="2" customFormat="1">
      <c r="A155" s="40"/>
      <c r="B155" s="41"/>
      <c r="C155" s="42"/>
      <c r="D155" s="229" t="s">
        <v>243</v>
      </c>
      <c r="E155" s="42"/>
      <c r="F155" s="230" t="s">
        <v>326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243</v>
      </c>
      <c r="AU155" s="19" t="s">
        <v>81</v>
      </c>
    </row>
    <row r="156" s="2" customFormat="1">
      <c r="A156" s="40"/>
      <c r="B156" s="41"/>
      <c r="C156" s="42"/>
      <c r="D156" s="234" t="s">
        <v>244</v>
      </c>
      <c r="E156" s="42"/>
      <c r="F156" s="235" t="s">
        <v>327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244</v>
      </c>
      <c r="AU156" s="19" t="s">
        <v>81</v>
      </c>
    </row>
    <row r="157" s="13" customFormat="1">
      <c r="A157" s="13"/>
      <c r="B157" s="236"/>
      <c r="C157" s="237"/>
      <c r="D157" s="229" t="s">
        <v>252</v>
      </c>
      <c r="E157" s="238" t="s">
        <v>19</v>
      </c>
      <c r="F157" s="239" t="s">
        <v>328</v>
      </c>
      <c r="G157" s="237"/>
      <c r="H157" s="238" t="s">
        <v>19</v>
      </c>
      <c r="I157" s="240"/>
      <c r="J157" s="237"/>
      <c r="K157" s="237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252</v>
      </c>
      <c r="AU157" s="245" t="s">
        <v>81</v>
      </c>
      <c r="AV157" s="13" t="s">
        <v>79</v>
      </c>
      <c r="AW157" s="13" t="s">
        <v>33</v>
      </c>
      <c r="AX157" s="13" t="s">
        <v>72</v>
      </c>
      <c r="AY157" s="245" t="s">
        <v>234</v>
      </c>
    </row>
    <row r="158" s="13" customFormat="1">
      <c r="A158" s="13"/>
      <c r="B158" s="236"/>
      <c r="C158" s="237"/>
      <c r="D158" s="229" t="s">
        <v>252</v>
      </c>
      <c r="E158" s="238" t="s">
        <v>19</v>
      </c>
      <c r="F158" s="239" t="s">
        <v>329</v>
      </c>
      <c r="G158" s="237"/>
      <c r="H158" s="238" t="s">
        <v>19</v>
      </c>
      <c r="I158" s="240"/>
      <c r="J158" s="237"/>
      <c r="K158" s="237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252</v>
      </c>
      <c r="AU158" s="245" t="s">
        <v>81</v>
      </c>
      <c r="AV158" s="13" t="s">
        <v>79</v>
      </c>
      <c r="AW158" s="13" t="s">
        <v>33</v>
      </c>
      <c r="AX158" s="13" t="s">
        <v>72</v>
      </c>
      <c r="AY158" s="245" t="s">
        <v>234</v>
      </c>
    </row>
    <row r="159" s="14" customFormat="1">
      <c r="A159" s="14"/>
      <c r="B159" s="246"/>
      <c r="C159" s="247"/>
      <c r="D159" s="229" t="s">
        <v>252</v>
      </c>
      <c r="E159" s="248" t="s">
        <v>19</v>
      </c>
      <c r="F159" s="249" t="s">
        <v>330</v>
      </c>
      <c r="G159" s="247"/>
      <c r="H159" s="250">
        <v>24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81</v>
      </c>
      <c r="AV159" s="14" t="s">
        <v>81</v>
      </c>
      <c r="AW159" s="14" t="s">
        <v>33</v>
      </c>
      <c r="AX159" s="14" t="s">
        <v>79</v>
      </c>
      <c r="AY159" s="256" t="s">
        <v>234</v>
      </c>
    </row>
    <row r="160" s="2" customFormat="1" ht="16.5" customHeight="1">
      <c r="A160" s="40"/>
      <c r="B160" s="41"/>
      <c r="C160" s="216" t="s">
        <v>331</v>
      </c>
      <c r="D160" s="216" t="s">
        <v>236</v>
      </c>
      <c r="E160" s="217" t="s">
        <v>332</v>
      </c>
      <c r="F160" s="218" t="s">
        <v>333</v>
      </c>
      <c r="G160" s="219" t="s">
        <v>248</v>
      </c>
      <c r="H160" s="220">
        <v>520.5</v>
      </c>
      <c r="I160" s="221"/>
      <c r="J160" s="222">
        <f>ROUND(I160*H160,2)</f>
        <v>0</v>
      </c>
      <c r="K160" s="218" t="s">
        <v>240</v>
      </c>
      <c r="L160" s="46"/>
      <c r="M160" s="223" t="s">
        <v>19</v>
      </c>
      <c r="N160" s="224" t="s">
        <v>43</v>
      </c>
      <c r="O160" s="86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93</v>
      </c>
      <c r="AT160" s="227" t="s">
        <v>236</v>
      </c>
      <c r="AU160" s="227" t="s">
        <v>81</v>
      </c>
      <c r="AY160" s="19" t="s">
        <v>234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93</v>
      </c>
      <c r="BM160" s="227" t="s">
        <v>334</v>
      </c>
    </row>
    <row r="161" s="2" customFormat="1">
      <c r="A161" s="40"/>
      <c r="B161" s="41"/>
      <c r="C161" s="42"/>
      <c r="D161" s="229" t="s">
        <v>243</v>
      </c>
      <c r="E161" s="42"/>
      <c r="F161" s="230" t="s">
        <v>335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243</v>
      </c>
      <c r="AU161" s="19" t="s">
        <v>81</v>
      </c>
    </row>
    <row r="162" s="2" customFormat="1">
      <c r="A162" s="40"/>
      <c r="B162" s="41"/>
      <c r="C162" s="42"/>
      <c r="D162" s="234" t="s">
        <v>244</v>
      </c>
      <c r="E162" s="42"/>
      <c r="F162" s="235" t="s">
        <v>336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244</v>
      </c>
      <c r="AU162" s="19" t="s">
        <v>81</v>
      </c>
    </row>
    <row r="163" s="13" customFormat="1">
      <c r="A163" s="13"/>
      <c r="B163" s="236"/>
      <c r="C163" s="237"/>
      <c r="D163" s="229" t="s">
        <v>252</v>
      </c>
      <c r="E163" s="238" t="s">
        <v>19</v>
      </c>
      <c r="F163" s="239" t="s">
        <v>337</v>
      </c>
      <c r="G163" s="237"/>
      <c r="H163" s="238" t="s">
        <v>19</v>
      </c>
      <c r="I163" s="240"/>
      <c r="J163" s="237"/>
      <c r="K163" s="237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252</v>
      </c>
      <c r="AU163" s="245" t="s">
        <v>81</v>
      </c>
      <c r="AV163" s="13" t="s">
        <v>79</v>
      </c>
      <c r="AW163" s="13" t="s">
        <v>33</v>
      </c>
      <c r="AX163" s="13" t="s">
        <v>72</v>
      </c>
      <c r="AY163" s="245" t="s">
        <v>234</v>
      </c>
    </row>
    <row r="164" s="14" customFormat="1">
      <c r="A164" s="14"/>
      <c r="B164" s="246"/>
      <c r="C164" s="247"/>
      <c r="D164" s="229" t="s">
        <v>252</v>
      </c>
      <c r="E164" s="248" t="s">
        <v>19</v>
      </c>
      <c r="F164" s="249" t="s">
        <v>338</v>
      </c>
      <c r="G164" s="247"/>
      <c r="H164" s="250">
        <v>520.5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252</v>
      </c>
      <c r="AU164" s="256" t="s">
        <v>81</v>
      </c>
      <c r="AV164" s="14" t="s">
        <v>81</v>
      </c>
      <c r="AW164" s="14" t="s">
        <v>33</v>
      </c>
      <c r="AX164" s="14" t="s">
        <v>79</v>
      </c>
      <c r="AY164" s="256" t="s">
        <v>234</v>
      </c>
    </row>
    <row r="165" s="2" customFormat="1" ht="16.5" customHeight="1">
      <c r="A165" s="40"/>
      <c r="B165" s="41"/>
      <c r="C165" s="216" t="s">
        <v>339</v>
      </c>
      <c r="D165" s="216" t="s">
        <v>236</v>
      </c>
      <c r="E165" s="217" t="s">
        <v>340</v>
      </c>
      <c r="F165" s="218" t="s">
        <v>341</v>
      </c>
      <c r="G165" s="219" t="s">
        <v>274</v>
      </c>
      <c r="H165" s="220">
        <v>79</v>
      </c>
      <c r="I165" s="221"/>
      <c r="J165" s="222">
        <f>ROUND(I165*H165,2)</f>
        <v>0</v>
      </c>
      <c r="K165" s="218" t="s">
        <v>240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93</v>
      </c>
      <c r="AT165" s="227" t="s">
        <v>236</v>
      </c>
      <c r="AU165" s="227" t="s">
        <v>81</v>
      </c>
      <c r="AY165" s="19" t="s">
        <v>234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93</v>
      </c>
      <c r="BM165" s="227" t="s">
        <v>342</v>
      </c>
    </row>
    <row r="166" s="2" customFormat="1">
      <c r="A166" s="40"/>
      <c r="B166" s="41"/>
      <c r="C166" s="42"/>
      <c r="D166" s="229" t="s">
        <v>243</v>
      </c>
      <c r="E166" s="42"/>
      <c r="F166" s="230" t="s">
        <v>343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243</v>
      </c>
      <c r="AU166" s="19" t="s">
        <v>81</v>
      </c>
    </row>
    <row r="167" s="2" customFormat="1">
      <c r="A167" s="40"/>
      <c r="B167" s="41"/>
      <c r="C167" s="42"/>
      <c r="D167" s="234" t="s">
        <v>244</v>
      </c>
      <c r="E167" s="42"/>
      <c r="F167" s="235" t="s">
        <v>344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244</v>
      </c>
      <c r="AU167" s="19" t="s">
        <v>81</v>
      </c>
    </row>
    <row r="168" s="13" customFormat="1">
      <c r="A168" s="13"/>
      <c r="B168" s="236"/>
      <c r="C168" s="237"/>
      <c r="D168" s="229" t="s">
        <v>252</v>
      </c>
      <c r="E168" s="238" t="s">
        <v>19</v>
      </c>
      <c r="F168" s="239" t="s">
        <v>345</v>
      </c>
      <c r="G168" s="237"/>
      <c r="H168" s="238" t="s">
        <v>19</v>
      </c>
      <c r="I168" s="240"/>
      <c r="J168" s="237"/>
      <c r="K168" s="237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252</v>
      </c>
      <c r="AU168" s="245" t="s">
        <v>81</v>
      </c>
      <c r="AV168" s="13" t="s">
        <v>79</v>
      </c>
      <c r="AW168" s="13" t="s">
        <v>33</v>
      </c>
      <c r="AX168" s="13" t="s">
        <v>72</v>
      </c>
      <c r="AY168" s="245" t="s">
        <v>234</v>
      </c>
    </row>
    <row r="169" s="13" customFormat="1">
      <c r="A169" s="13"/>
      <c r="B169" s="236"/>
      <c r="C169" s="237"/>
      <c r="D169" s="229" t="s">
        <v>252</v>
      </c>
      <c r="E169" s="238" t="s">
        <v>19</v>
      </c>
      <c r="F169" s="239" t="s">
        <v>346</v>
      </c>
      <c r="G169" s="237"/>
      <c r="H169" s="238" t="s">
        <v>19</v>
      </c>
      <c r="I169" s="240"/>
      <c r="J169" s="237"/>
      <c r="K169" s="237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252</v>
      </c>
      <c r="AU169" s="245" t="s">
        <v>81</v>
      </c>
      <c r="AV169" s="13" t="s">
        <v>79</v>
      </c>
      <c r="AW169" s="13" t="s">
        <v>33</v>
      </c>
      <c r="AX169" s="13" t="s">
        <v>72</v>
      </c>
      <c r="AY169" s="245" t="s">
        <v>234</v>
      </c>
    </row>
    <row r="170" s="14" customFormat="1">
      <c r="A170" s="14"/>
      <c r="B170" s="246"/>
      <c r="C170" s="247"/>
      <c r="D170" s="229" t="s">
        <v>252</v>
      </c>
      <c r="E170" s="248" t="s">
        <v>19</v>
      </c>
      <c r="F170" s="249" t="s">
        <v>279</v>
      </c>
      <c r="G170" s="247"/>
      <c r="H170" s="250">
        <v>79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252</v>
      </c>
      <c r="AU170" s="256" t="s">
        <v>81</v>
      </c>
      <c r="AV170" s="14" t="s">
        <v>81</v>
      </c>
      <c r="AW170" s="14" t="s">
        <v>33</v>
      </c>
      <c r="AX170" s="14" t="s">
        <v>79</v>
      </c>
      <c r="AY170" s="256" t="s">
        <v>234</v>
      </c>
    </row>
    <row r="171" s="2" customFormat="1" ht="21.75" customHeight="1">
      <c r="A171" s="40"/>
      <c r="B171" s="41"/>
      <c r="C171" s="216" t="s">
        <v>347</v>
      </c>
      <c r="D171" s="216" t="s">
        <v>236</v>
      </c>
      <c r="E171" s="217" t="s">
        <v>348</v>
      </c>
      <c r="F171" s="218" t="s">
        <v>349</v>
      </c>
      <c r="G171" s="219" t="s">
        <v>274</v>
      </c>
      <c r="H171" s="220">
        <v>79</v>
      </c>
      <c r="I171" s="221"/>
      <c r="J171" s="222">
        <f>ROUND(I171*H171,2)</f>
        <v>0</v>
      </c>
      <c r="K171" s="218" t="s">
        <v>240</v>
      </c>
      <c r="L171" s="46"/>
      <c r="M171" s="223" t="s">
        <v>19</v>
      </c>
      <c r="N171" s="224" t="s">
        <v>43</v>
      </c>
      <c r="O171" s="86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7" t="s">
        <v>93</v>
      </c>
      <c r="AT171" s="227" t="s">
        <v>236</v>
      </c>
      <c r="AU171" s="227" t="s">
        <v>81</v>
      </c>
      <c r="AY171" s="19" t="s">
        <v>234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19" t="s">
        <v>79</v>
      </c>
      <c r="BK171" s="228">
        <f>ROUND(I171*H171,2)</f>
        <v>0</v>
      </c>
      <c r="BL171" s="19" t="s">
        <v>93</v>
      </c>
      <c r="BM171" s="227" t="s">
        <v>350</v>
      </c>
    </row>
    <row r="172" s="2" customFormat="1">
      <c r="A172" s="40"/>
      <c r="B172" s="41"/>
      <c r="C172" s="42"/>
      <c r="D172" s="229" t="s">
        <v>243</v>
      </c>
      <c r="E172" s="42"/>
      <c r="F172" s="230" t="s">
        <v>351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243</v>
      </c>
      <c r="AU172" s="19" t="s">
        <v>81</v>
      </c>
    </row>
    <row r="173" s="2" customFormat="1">
      <c r="A173" s="40"/>
      <c r="B173" s="41"/>
      <c r="C173" s="42"/>
      <c r="D173" s="234" t="s">
        <v>244</v>
      </c>
      <c r="E173" s="42"/>
      <c r="F173" s="235" t="s">
        <v>352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244</v>
      </c>
      <c r="AU173" s="19" t="s">
        <v>81</v>
      </c>
    </row>
    <row r="174" s="13" customFormat="1">
      <c r="A174" s="13"/>
      <c r="B174" s="236"/>
      <c r="C174" s="237"/>
      <c r="D174" s="229" t="s">
        <v>252</v>
      </c>
      <c r="E174" s="238" t="s">
        <v>19</v>
      </c>
      <c r="F174" s="239" t="s">
        <v>353</v>
      </c>
      <c r="G174" s="237"/>
      <c r="H174" s="238" t="s">
        <v>19</v>
      </c>
      <c r="I174" s="240"/>
      <c r="J174" s="237"/>
      <c r="K174" s="237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252</v>
      </c>
      <c r="AU174" s="245" t="s">
        <v>81</v>
      </c>
      <c r="AV174" s="13" t="s">
        <v>79</v>
      </c>
      <c r="AW174" s="13" t="s">
        <v>33</v>
      </c>
      <c r="AX174" s="13" t="s">
        <v>72</v>
      </c>
      <c r="AY174" s="245" t="s">
        <v>234</v>
      </c>
    </row>
    <row r="175" s="13" customFormat="1">
      <c r="A175" s="13"/>
      <c r="B175" s="236"/>
      <c r="C175" s="237"/>
      <c r="D175" s="229" t="s">
        <v>252</v>
      </c>
      <c r="E175" s="238" t="s">
        <v>19</v>
      </c>
      <c r="F175" s="239" t="s">
        <v>253</v>
      </c>
      <c r="G175" s="237"/>
      <c r="H175" s="238" t="s">
        <v>19</v>
      </c>
      <c r="I175" s="240"/>
      <c r="J175" s="237"/>
      <c r="K175" s="237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252</v>
      </c>
      <c r="AU175" s="245" t="s">
        <v>81</v>
      </c>
      <c r="AV175" s="13" t="s">
        <v>79</v>
      </c>
      <c r="AW175" s="13" t="s">
        <v>33</v>
      </c>
      <c r="AX175" s="13" t="s">
        <v>72</v>
      </c>
      <c r="AY175" s="245" t="s">
        <v>234</v>
      </c>
    </row>
    <row r="176" s="14" customFormat="1">
      <c r="A176" s="14"/>
      <c r="B176" s="246"/>
      <c r="C176" s="247"/>
      <c r="D176" s="229" t="s">
        <v>252</v>
      </c>
      <c r="E176" s="248" t="s">
        <v>19</v>
      </c>
      <c r="F176" s="249" t="s">
        <v>279</v>
      </c>
      <c r="G176" s="247"/>
      <c r="H176" s="250">
        <v>79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252</v>
      </c>
      <c r="AU176" s="256" t="s">
        <v>81</v>
      </c>
      <c r="AV176" s="14" t="s">
        <v>81</v>
      </c>
      <c r="AW176" s="14" t="s">
        <v>33</v>
      </c>
      <c r="AX176" s="14" t="s">
        <v>79</v>
      </c>
      <c r="AY176" s="256" t="s">
        <v>234</v>
      </c>
    </row>
    <row r="177" s="2" customFormat="1" ht="16.5" customHeight="1">
      <c r="A177" s="40"/>
      <c r="B177" s="41"/>
      <c r="C177" s="216" t="s">
        <v>354</v>
      </c>
      <c r="D177" s="216" t="s">
        <v>236</v>
      </c>
      <c r="E177" s="217" t="s">
        <v>355</v>
      </c>
      <c r="F177" s="218" t="s">
        <v>356</v>
      </c>
      <c r="G177" s="219" t="s">
        <v>274</v>
      </c>
      <c r="H177" s="220">
        <v>79</v>
      </c>
      <c r="I177" s="221"/>
      <c r="J177" s="222">
        <f>ROUND(I177*H177,2)</f>
        <v>0</v>
      </c>
      <c r="K177" s="218" t="s">
        <v>240</v>
      </c>
      <c r="L177" s="46"/>
      <c r="M177" s="223" t="s">
        <v>19</v>
      </c>
      <c r="N177" s="224" t="s">
        <v>43</v>
      </c>
      <c r="O177" s="86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93</v>
      </c>
      <c r="AT177" s="227" t="s">
        <v>236</v>
      </c>
      <c r="AU177" s="227" t="s">
        <v>81</v>
      </c>
      <c r="AY177" s="19" t="s">
        <v>234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93</v>
      </c>
      <c r="BM177" s="227" t="s">
        <v>357</v>
      </c>
    </row>
    <row r="178" s="2" customFormat="1">
      <c r="A178" s="40"/>
      <c r="B178" s="41"/>
      <c r="C178" s="42"/>
      <c r="D178" s="229" t="s">
        <v>243</v>
      </c>
      <c r="E178" s="42"/>
      <c r="F178" s="230" t="s">
        <v>358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243</v>
      </c>
      <c r="AU178" s="19" t="s">
        <v>81</v>
      </c>
    </row>
    <row r="179" s="2" customFormat="1">
      <c r="A179" s="40"/>
      <c r="B179" s="41"/>
      <c r="C179" s="42"/>
      <c r="D179" s="234" t="s">
        <v>244</v>
      </c>
      <c r="E179" s="42"/>
      <c r="F179" s="235" t="s">
        <v>359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244</v>
      </c>
      <c r="AU179" s="19" t="s">
        <v>81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360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81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3" customFormat="1">
      <c r="A181" s="13"/>
      <c r="B181" s="236"/>
      <c r="C181" s="237"/>
      <c r="D181" s="229" t="s">
        <v>252</v>
      </c>
      <c r="E181" s="238" t="s">
        <v>19</v>
      </c>
      <c r="F181" s="239" t="s">
        <v>253</v>
      </c>
      <c r="G181" s="237"/>
      <c r="H181" s="238" t="s">
        <v>19</v>
      </c>
      <c r="I181" s="240"/>
      <c r="J181" s="237"/>
      <c r="K181" s="237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252</v>
      </c>
      <c r="AU181" s="245" t="s">
        <v>81</v>
      </c>
      <c r="AV181" s="13" t="s">
        <v>79</v>
      </c>
      <c r="AW181" s="13" t="s">
        <v>33</v>
      </c>
      <c r="AX181" s="13" t="s">
        <v>72</v>
      </c>
      <c r="AY181" s="245" t="s">
        <v>234</v>
      </c>
    </row>
    <row r="182" s="14" customFormat="1">
      <c r="A182" s="14"/>
      <c r="B182" s="246"/>
      <c r="C182" s="247"/>
      <c r="D182" s="229" t="s">
        <v>252</v>
      </c>
      <c r="E182" s="248" t="s">
        <v>19</v>
      </c>
      <c r="F182" s="249" t="s">
        <v>279</v>
      </c>
      <c r="G182" s="247"/>
      <c r="H182" s="250">
        <v>79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252</v>
      </c>
      <c r="AU182" s="256" t="s">
        <v>81</v>
      </c>
      <c r="AV182" s="14" t="s">
        <v>81</v>
      </c>
      <c r="AW182" s="14" t="s">
        <v>33</v>
      </c>
      <c r="AX182" s="14" t="s">
        <v>79</v>
      </c>
      <c r="AY182" s="256" t="s">
        <v>234</v>
      </c>
    </row>
    <row r="183" s="2" customFormat="1" ht="16.5" customHeight="1">
      <c r="A183" s="40"/>
      <c r="B183" s="41"/>
      <c r="C183" s="216" t="s">
        <v>361</v>
      </c>
      <c r="D183" s="216" t="s">
        <v>236</v>
      </c>
      <c r="E183" s="217" t="s">
        <v>362</v>
      </c>
      <c r="F183" s="218" t="s">
        <v>363</v>
      </c>
      <c r="G183" s="219" t="s">
        <v>364</v>
      </c>
      <c r="H183" s="220">
        <v>110.59999999999999</v>
      </c>
      <c r="I183" s="221"/>
      <c r="J183" s="222">
        <f>ROUND(I183*H183,2)</f>
        <v>0</v>
      </c>
      <c r="K183" s="218" t="s">
        <v>240</v>
      </c>
      <c r="L183" s="46"/>
      <c r="M183" s="223" t="s">
        <v>19</v>
      </c>
      <c r="N183" s="224" t="s">
        <v>43</v>
      </c>
      <c r="O183" s="86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7" t="s">
        <v>93</v>
      </c>
      <c r="AT183" s="227" t="s">
        <v>236</v>
      </c>
      <c r="AU183" s="227" t="s">
        <v>81</v>
      </c>
      <c r="AY183" s="19" t="s">
        <v>234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19" t="s">
        <v>79</v>
      </c>
      <c r="BK183" s="228">
        <f>ROUND(I183*H183,2)</f>
        <v>0</v>
      </c>
      <c r="BL183" s="19" t="s">
        <v>93</v>
      </c>
      <c r="BM183" s="227" t="s">
        <v>365</v>
      </c>
    </row>
    <row r="184" s="2" customFormat="1">
      <c r="A184" s="40"/>
      <c r="B184" s="41"/>
      <c r="C184" s="42"/>
      <c r="D184" s="229" t="s">
        <v>243</v>
      </c>
      <c r="E184" s="42"/>
      <c r="F184" s="230" t="s">
        <v>366</v>
      </c>
      <c r="G184" s="42"/>
      <c r="H184" s="42"/>
      <c r="I184" s="231"/>
      <c r="J184" s="42"/>
      <c r="K184" s="42"/>
      <c r="L184" s="46"/>
      <c r="M184" s="232"/>
      <c r="N184" s="23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243</v>
      </c>
      <c r="AU184" s="19" t="s">
        <v>81</v>
      </c>
    </row>
    <row r="185" s="2" customFormat="1">
      <c r="A185" s="40"/>
      <c r="B185" s="41"/>
      <c r="C185" s="42"/>
      <c r="D185" s="234" t="s">
        <v>244</v>
      </c>
      <c r="E185" s="42"/>
      <c r="F185" s="235" t="s">
        <v>367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244</v>
      </c>
      <c r="AU185" s="19" t="s">
        <v>81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368</v>
      </c>
      <c r="G186" s="247"/>
      <c r="H186" s="250">
        <v>110.59999999999999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81</v>
      </c>
      <c r="AV186" s="14" t="s">
        <v>81</v>
      </c>
      <c r="AW186" s="14" t="s">
        <v>33</v>
      </c>
      <c r="AX186" s="14" t="s">
        <v>79</v>
      </c>
      <c r="AY186" s="256" t="s">
        <v>234</v>
      </c>
    </row>
    <row r="187" s="12" customFormat="1" ht="22.8" customHeight="1">
      <c r="A187" s="12"/>
      <c r="B187" s="200"/>
      <c r="C187" s="201"/>
      <c r="D187" s="202" t="s">
        <v>71</v>
      </c>
      <c r="E187" s="214" t="s">
        <v>81</v>
      </c>
      <c r="F187" s="214" t="s">
        <v>369</v>
      </c>
      <c r="G187" s="201"/>
      <c r="H187" s="201"/>
      <c r="I187" s="204"/>
      <c r="J187" s="215">
        <f>BK187</f>
        <v>0</v>
      </c>
      <c r="K187" s="201"/>
      <c r="L187" s="206"/>
      <c r="M187" s="207"/>
      <c r="N187" s="208"/>
      <c r="O187" s="208"/>
      <c r="P187" s="209">
        <f>SUM(P188:P248)</f>
        <v>0</v>
      </c>
      <c r="Q187" s="208"/>
      <c r="R187" s="209">
        <f>SUM(R188:R248)</f>
        <v>0</v>
      </c>
      <c r="S187" s="208"/>
      <c r="T187" s="210">
        <f>SUM(T188:T248)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79</v>
      </c>
      <c r="AT187" s="212" t="s">
        <v>71</v>
      </c>
      <c r="AU187" s="212" t="s">
        <v>79</v>
      </c>
      <c r="AY187" s="211" t="s">
        <v>234</v>
      </c>
      <c r="BK187" s="213">
        <f>SUM(BK188:BK248)</f>
        <v>0</v>
      </c>
    </row>
    <row r="188" s="2" customFormat="1" ht="21.75" customHeight="1">
      <c r="A188" s="40"/>
      <c r="B188" s="41"/>
      <c r="C188" s="216" t="s">
        <v>370</v>
      </c>
      <c r="D188" s="216" t="s">
        <v>236</v>
      </c>
      <c r="E188" s="217" t="s">
        <v>371</v>
      </c>
      <c r="F188" s="218" t="s">
        <v>372</v>
      </c>
      <c r="G188" s="219" t="s">
        <v>248</v>
      </c>
      <c r="H188" s="220">
        <v>77.5</v>
      </c>
      <c r="I188" s="221"/>
      <c r="J188" s="222">
        <f>ROUND(I188*H188,2)</f>
        <v>0</v>
      </c>
      <c r="K188" s="218" t="s">
        <v>240</v>
      </c>
      <c r="L188" s="46"/>
      <c r="M188" s="223" t="s">
        <v>19</v>
      </c>
      <c r="N188" s="224" t="s">
        <v>43</v>
      </c>
      <c r="O188" s="86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7" t="s">
        <v>93</v>
      </c>
      <c r="AT188" s="227" t="s">
        <v>236</v>
      </c>
      <c r="AU188" s="227" t="s">
        <v>81</v>
      </c>
      <c r="AY188" s="19" t="s">
        <v>234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19" t="s">
        <v>79</v>
      </c>
      <c r="BK188" s="228">
        <f>ROUND(I188*H188,2)</f>
        <v>0</v>
      </c>
      <c r="BL188" s="19" t="s">
        <v>93</v>
      </c>
      <c r="BM188" s="227" t="s">
        <v>373</v>
      </c>
    </row>
    <row r="189" s="2" customFormat="1">
      <c r="A189" s="40"/>
      <c r="B189" s="41"/>
      <c r="C189" s="42"/>
      <c r="D189" s="229" t="s">
        <v>243</v>
      </c>
      <c r="E189" s="42"/>
      <c r="F189" s="230" t="s">
        <v>374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243</v>
      </c>
      <c r="AU189" s="19" t="s">
        <v>81</v>
      </c>
    </row>
    <row r="190" s="2" customFormat="1">
      <c r="A190" s="40"/>
      <c r="B190" s="41"/>
      <c r="C190" s="42"/>
      <c r="D190" s="234" t="s">
        <v>244</v>
      </c>
      <c r="E190" s="42"/>
      <c r="F190" s="235" t="s">
        <v>375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244</v>
      </c>
      <c r="AU190" s="19" t="s">
        <v>81</v>
      </c>
    </row>
    <row r="191" s="13" customFormat="1">
      <c r="A191" s="13"/>
      <c r="B191" s="236"/>
      <c r="C191" s="237"/>
      <c r="D191" s="229" t="s">
        <v>252</v>
      </c>
      <c r="E191" s="238" t="s">
        <v>19</v>
      </c>
      <c r="F191" s="239" t="s">
        <v>376</v>
      </c>
      <c r="G191" s="237"/>
      <c r="H191" s="238" t="s">
        <v>19</v>
      </c>
      <c r="I191" s="240"/>
      <c r="J191" s="237"/>
      <c r="K191" s="237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252</v>
      </c>
      <c r="AU191" s="245" t="s">
        <v>81</v>
      </c>
      <c r="AV191" s="13" t="s">
        <v>79</v>
      </c>
      <c r="AW191" s="13" t="s">
        <v>33</v>
      </c>
      <c r="AX191" s="13" t="s">
        <v>72</v>
      </c>
      <c r="AY191" s="245" t="s">
        <v>234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377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81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378</v>
      </c>
      <c r="G193" s="247"/>
      <c r="H193" s="250">
        <v>77.5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81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379</v>
      </c>
      <c r="D194" s="216" t="s">
        <v>236</v>
      </c>
      <c r="E194" s="217" t="s">
        <v>380</v>
      </c>
      <c r="F194" s="218" t="s">
        <v>381</v>
      </c>
      <c r="G194" s="219" t="s">
        <v>382</v>
      </c>
      <c r="H194" s="220">
        <v>1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93</v>
      </c>
      <c r="AT194" s="227" t="s">
        <v>236</v>
      </c>
      <c r="AU194" s="227" t="s">
        <v>81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93</v>
      </c>
      <c r="BM194" s="227" t="s">
        <v>383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384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81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385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81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314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81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79</v>
      </c>
      <c r="G198" s="247"/>
      <c r="H198" s="250">
        <v>1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81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16.5" customHeight="1">
      <c r="A199" s="40"/>
      <c r="B199" s="41"/>
      <c r="C199" s="216" t="s">
        <v>386</v>
      </c>
      <c r="D199" s="216" t="s">
        <v>236</v>
      </c>
      <c r="E199" s="217" t="s">
        <v>387</v>
      </c>
      <c r="F199" s="218" t="s">
        <v>388</v>
      </c>
      <c r="G199" s="219" t="s">
        <v>382</v>
      </c>
      <c r="H199" s="220">
        <v>1</v>
      </c>
      <c r="I199" s="221"/>
      <c r="J199" s="222">
        <f>ROUND(I199*H199,2)</f>
        <v>0</v>
      </c>
      <c r="K199" s="218" t="s">
        <v>240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93</v>
      </c>
      <c r="AT199" s="227" t="s">
        <v>236</v>
      </c>
      <c r="AU199" s="227" t="s">
        <v>81</v>
      </c>
      <c r="AY199" s="19" t="s">
        <v>234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93</v>
      </c>
      <c r="BM199" s="227" t="s">
        <v>389</v>
      </c>
    </row>
    <row r="200" s="2" customFormat="1">
      <c r="A200" s="40"/>
      <c r="B200" s="41"/>
      <c r="C200" s="42"/>
      <c r="D200" s="229" t="s">
        <v>243</v>
      </c>
      <c r="E200" s="42"/>
      <c r="F200" s="230" t="s">
        <v>390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243</v>
      </c>
      <c r="AU200" s="19" t="s">
        <v>81</v>
      </c>
    </row>
    <row r="201" s="2" customFormat="1">
      <c r="A201" s="40"/>
      <c r="B201" s="41"/>
      <c r="C201" s="42"/>
      <c r="D201" s="234" t="s">
        <v>244</v>
      </c>
      <c r="E201" s="42"/>
      <c r="F201" s="235" t="s">
        <v>391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244</v>
      </c>
      <c r="AU201" s="19" t="s">
        <v>81</v>
      </c>
    </row>
    <row r="202" s="13" customFormat="1">
      <c r="A202" s="13"/>
      <c r="B202" s="236"/>
      <c r="C202" s="237"/>
      <c r="D202" s="229" t="s">
        <v>252</v>
      </c>
      <c r="E202" s="238" t="s">
        <v>19</v>
      </c>
      <c r="F202" s="239" t="s">
        <v>392</v>
      </c>
      <c r="G202" s="237"/>
      <c r="H202" s="238" t="s">
        <v>19</v>
      </c>
      <c r="I202" s="240"/>
      <c r="J202" s="237"/>
      <c r="K202" s="237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252</v>
      </c>
      <c r="AU202" s="245" t="s">
        <v>81</v>
      </c>
      <c r="AV202" s="13" t="s">
        <v>79</v>
      </c>
      <c r="AW202" s="13" t="s">
        <v>33</v>
      </c>
      <c r="AX202" s="13" t="s">
        <v>72</v>
      </c>
      <c r="AY202" s="245" t="s">
        <v>234</v>
      </c>
    </row>
    <row r="203" s="14" customFormat="1">
      <c r="A203" s="14"/>
      <c r="B203" s="246"/>
      <c r="C203" s="247"/>
      <c r="D203" s="229" t="s">
        <v>252</v>
      </c>
      <c r="E203" s="248" t="s">
        <v>19</v>
      </c>
      <c r="F203" s="249" t="s">
        <v>79</v>
      </c>
      <c r="G203" s="247"/>
      <c r="H203" s="250">
        <v>1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81</v>
      </c>
      <c r="AV203" s="14" t="s">
        <v>81</v>
      </c>
      <c r="AW203" s="14" t="s">
        <v>33</v>
      </c>
      <c r="AX203" s="14" t="s">
        <v>79</v>
      </c>
      <c r="AY203" s="256" t="s">
        <v>234</v>
      </c>
    </row>
    <row r="204" s="2" customFormat="1" ht="16.5" customHeight="1">
      <c r="A204" s="40"/>
      <c r="B204" s="41"/>
      <c r="C204" s="216" t="s">
        <v>7</v>
      </c>
      <c r="D204" s="216" t="s">
        <v>236</v>
      </c>
      <c r="E204" s="217" t="s">
        <v>393</v>
      </c>
      <c r="F204" s="218" t="s">
        <v>394</v>
      </c>
      <c r="G204" s="219" t="s">
        <v>382</v>
      </c>
      <c r="H204" s="220">
        <v>3</v>
      </c>
      <c r="I204" s="221"/>
      <c r="J204" s="222">
        <f>ROUND(I204*H204,2)</f>
        <v>0</v>
      </c>
      <c r="K204" s="218" t="s">
        <v>240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93</v>
      </c>
      <c r="AT204" s="227" t="s">
        <v>236</v>
      </c>
      <c r="AU204" s="227" t="s">
        <v>81</v>
      </c>
      <c r="AY204" s="19" t="s">
        <v>234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93</v>
      </c>
      <c r="BM204" s="227" t="s">
        <v>395</v>
      </c>
    </row>
    <row r="205" s="2" customFormat="1">
      <c r="A205" s="40"/>
      <c r="B205" s="41"/>
      <c r="C205" s="42"/>
      <c r="D205" s="229" t="s">
        <v>243</v>
      </c>
      <c r="E205" s="42"/>
      <c r="F205" s="230" t="s">
        <v>396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243</v>
      </c>
      <c r="AU205" s="19" t="s">
        <v>81</v>
      </c>
    </row>
    <row r="206" s="2" customFormat="1">
      <c r="A206" s="40"/>
      <c r="B206" s="41"/>
      <c r="C206" s="42"/>
      <c r="D206" s="234" t="s">
        <v>244</v>
      </c>
      <c r="E206" s="42"/>
      <c r="F206" s="235" t="s">
        <v>397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244</v>
      </c>
      <c r="AU206" s="19" t="s">
        <v>81</v>
      </c>
    </row>
    <row r="207" s="13" customFormat="1">
      <c r="A207" s="13"/>
      <c r="B207" s="236"/>
      <c r="C207" s="237"/>
      <c r="D207" s="229" t="s">
        <v>252</v>
      </c>
      <c r="E207" s="238" t="s">
        <v>19</v>
      </c>
      <c r="F207" s="239" t="s">
        <v>398</v>
      </c>
      <c r="G207" s="237"/>
      <c r="H207" s="238" t="s">
        <v>19</v>
      </c>
      <c r="I207" s="240"/>
      <c r="J207" s="237"/>
      <c r="K207" s="237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252</v>
      </c>
      <c r="AU207" s="245" t="s">
        <v>81</v>
      </c>
      <c r="AV207" s="13" t="s">
        <v>79</v>
      </c>
      <c r="AW207" s="13" t="s">
        <v>33</v>
      </c>
      <c r="AX207" s="13" t="s">
        <v>72</v>
      </c>
      <c r="AY207" s="245" t="s">
        <v>234</v>
      </c>
    </row>
    <row r="208" s="14" customFormat="1">
      <c r="A208" s="14"/>
      <c r="B208" s="246"/>
      <c r="C208" s="247"/>
      <c r="D208" s="229" t="s">
        <v>252</v>
      </c>
      <c r="E208" s="248" t="s">
        <v>19</v>
      </c>
      <c r="F208" s="249" t="s">
        <v>88</v>
      </c>
      <c r="G208" s="247"/>
      <c r="H208" s="250">
        <v>3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252</v>
      </c>
      <c r="AU208" s="256" t="s">
        <v>81</v>
      </c>
      <c r="AV208" s="14" t="s">
        <v>81</v>
      </c>
      <c r="AW208" s="14" t="s">
        <v>33</v>
      </c>
      <c r="AX208" s="14" t="s">
        <v>79</v>
      </c>
      <c r="AY208" s="256" t="s">
        <v>234</v>
      </c>
    </row>
    <row r="209" s="2" customFormat="1" ht="16.5" customHeight="1">
      <c r="A209" s="40"/>
      <c r="B209" s="41"/>
      <c r="C209" s="216" t="s">
        <v>399</v>
      </c>
      <c r="D209" s="216" t="s">
        <v>236</v>
      </c>
      <c r="E209" s="217" t="s">
        <v>400</v>
      </c>
      <c r="F209" s="218" t="s">
        <v>401</v>
      </c>
      <c r="G209" s="219" t="s">
        <v>382</v>
      </c>
      <c r="H209" s="220">
        <v>2</v>
      </c>
      <c r="I209" s="221"/>
      <c r="J209" s="222">
        <f>ROUND(I209*H209,2)</f>
        <v>0</v>
      </c>
      <c r="K209" s="218" t="s">
        <v>240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93</v>
      </c>
      <c r="AT209" s="227" t="s">
        <v>236</v>
      </c>
      <c r="AU209" s="227" t="s">
        <v>81</v>
      </c>
      <c r="AY209" s="19" t="s">
        <v>234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93</v>
      </c>
      <c r="BM209" s="227" t="s">
        <v>402</v>
      </c>
    </row>
    <row r="210" s="2" customFormat="1">
      <c r="A210" s="40"/>
      <c r="B210" s="41"/>
      <c r="C210" s="42"/>
      <c r="D210" s="229" t="s">
        <v>243</v>
      </c>
      <c r="E210" s="42"/>
      <c r="F210" s="230" t="s">
        <v>403</v>
      </c>
      <c r="G210" s="42"/>
      <c r="H210" s="42"/>
      <c r="I210" s="231"/>
      <c r="J210" s="42"/>
      <c r="K210" s="42"/>
      <c r="L210" s="46"/>
      <c r="M210" s="232"/>
      <c r="N210" s="23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243</v>
      </c>
      <c r="AU210" s="19" t="s">
        <v>81</v>
      </c>
    </row>
    <row r="211" s="2" customFormat="1">
      <c r="A211" s="40"/>
      <c r="B211" s="41"/>
      <c r="C211" s="42"/>
      <c r="D211" s="234" t="s">
        <v>244</v>
      </c>
      <c r="E211" s="42"/>
      <c r="F211" s="235" t="s">
        <v>404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244</v>
      </c>
      <c r="AU211" s="19" t="s">
        <v>81</v>
      </c>
    </row>
    <row r="212" s="13" customFormat="1">
      <c r="A212" s="13"/>
      <c r="B212" s="236"/>
      <c r="C212" s="237"/>
      <c r="D212" s="229" t="s">
        <v>252</v>
      </c>
      <c r="E212" s="238" t="s">
        <v>19</v>
      </c>
      <c r="F212" s="239" t="s">
        <v>405</v>
      </c>
      <c r="G212" s="237"/>
      <c r="H212" s="238" t="s">
        <v>19</v>
      </c>
      <c r="I212" s="240"/>
      <c r="J212" s="237"/>
      <c r="K212" s="237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252</v>
      </c>
      <c r="AU212" s="245" t="s">
        <v>81</v>
      </c>
      <c r="AV212" s="13" t="s">
        <v>79</v>
      </c>
      <c r="AW212" s="13" t="s">
        <v>33</v>
      </c>
      <c r="AX212" s="13" t="s">
        <v>72</v>
      </c>
      <c r="AY212" s="245" t="s">
        <v>234</v>
      </c>
    </row>
    <row r="213" s="14" customFormat="1">
      <c r="A213" s="14"/>
      <c r="B213" s="246"/>
      <c r="C213" s="247"/>
      <c r="D213" s="229" t="s">
        <v>252</v>
      </c>
      <c r="E213" s="248" t="s">
        <v>19</v>
      </c>
      <c r="F213" s="249" t="s">
        <v>81</v>
      </c>
      <c r="G213" s="247"/>
      <c r="H213" s="250">
        <v>2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252</v>
      </c>
      <c r="AU213" s="256" t="s">
        <v>81</v>
      </c>
      <c r="AV213" s="14" t="s">
        <v>81</v>
      </c>
      <c r="AW213" s="14" t="s">
        <v>33</v>
      </c>
      <c r="AX213" s="14" t="s">
        <v>79</v>
      </c>
      <c r="AY213" s="256" t="s">
        <v>234</v>
      </c>
    </row>
    <row r="214" s="2" customFormat="1" ht="16.5" customHeight="1">
      <c r="A214" s="40"/>
      <c r="B214" s="41"/>
      <c r="C214" s="216" t="s">
        <v>406</v>
      </c>
      <c r="D214" s="216" t="s">
        <v>236</v>
      </c>
      <c r="E214" s="217" t="s">
        <v>407</v>
      </c>
      <c r="F214" s="218" t="s">
        <v>408</v>
      </c>
      <c r="G214" s="219" t="s">
        <v>382</v>
      </c>
      <c r="H214" s="220">
        <v>3</v>
      </c>
      <c r="I214" s="221"/>
      <c r="J214" s="222">
        <f>ROUND(I214*H214,2)</f>
        <v>0</v>
      </c>
      <c r="K214" s="218" t="s">
        <v>240</v>
      </c>
      <c r="L214" s="46"/>
      <c r="M214" s="223" t="s">
        <v>19</v>
      </c>
      <c r="N214" s="224" t="s">
        <v>43</v>
      </c>
      <c r="O214" s="86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93</v>
      </c>
      <c r="AT214" s="227" t="s">
        <v>236</v>
      </c>
      <c r="AU214" s="227" t="s">
        <v>81</v>
      </c>
      <c r="AY214" s="19" t="s">
        <v>234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93</v>
      </c>
      <c r="BM214" s="227" t="s">
        <v>409</v>
      </c>
    </row>
    <row r="215" s="2" customFormat="1">
      <c r="A215" s="40"/>
      <c r="B215" s="41"/>
      <c r="C215" s="42"/>
      <c r="D215" s="229" t="s">
        <v>243</v>
      </c>
      <c r="E215" s="42"/>
      <c r="F215" s="230" t="s">
        <v>410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243</v>
      </c>
      <c r="AU215" s="19" t="s">
        <v>81</v>
      </c>
    </row>
    <row r="216" s="2" customFormat="1">
      <c r="A216" s="40"/>
      <c r="B216" s="41"/>
      <c r="C216" s="42"/>
      <c r="D216" s="234" t="s">
        <v>244</v>
      </c>
      <c r="E216" s="42"/>
      <c r="F216" s="235" t="s">
        <v>411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244</v>
      </c>
      <c r="AU216" s="19" t="s">
        <v>81</v>
      </c>
    </row>
    <row r="217" s="13" customFormat="1">
      <c r="A217" s="13"/>
      <c r="B217" s="236"/>
      <c r="C217" s="237"/>
      <c r="D217" s="229" t="s">
        <v>252</v>
      </c>
      <c r="E217" s="238" t="s">
        <v>19</v>
      </c>
      <c r="F217" s="239" t="s">
        <v>412</v>
      </c>
      <c r="G217" s="237"/>
      <c r="H217" s="238" t="s">
        <v>19</v>
      </c>
      <c r="I217" s="240"/>
      <c r="J217" s="237"/>
      <c r="K217" s="237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252</v>
      </c>
      <c r="AU217" s="245" t="s">
        <v>81</v>
      </c>
      <c r="AV217" s="13" t="s">
        <v>79</v>
      </c>
      <c r="AW217" s="13" t="s">
        <v>33</v>
      </c>
      <c r="AX217" s="13" t="s">
        <v>72</v>
      </c>
      <c r="AY217" s="245" t="s">
        <v>234</v>
      </c>
    </row>
    <row r="218" s="14" customFormat="1">
      <c r="A218" s="14"/>
      <c r="B218" s="246"/>
      <c r="C218" s="247"/>
      <c r="D218" s="229" t="s">
        <v>252</v>
      </c>
      <c r="E218" s="248" t="s">
        <v>19</v>
      </c>
      <c r="F218" s="249" t="s">
        <v>88</v>
      </c>
      <c r="G218" s="247"/>
      <c r="H218" s="250">
        <v>3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252</v>
      </c>
      <c r="AU218" s="256" t="s">
        <v>81</v>
      </c>
      <c r="AV218" s="14" t="s">
        <v>81</v>
      </c>
      <c r="AW218" s="14" t="s">
        <v>33</v>
      </c>
      <c r="AX218" s="14" t="s">
        <v>79</v>
      </c>
      <c r="AY218" s="256" t="s">
        <v>234</v>
      </c>
    </row>
    <row r="219" s="2" customFormat="1" ht="16.5" customHeight="1">
      <c r="A219" s="40"/>
      <c r="B219" s="41"/>
      <c r="C219" s="216" t="s">
        <v>413</v>
      </c>
      <c r="D219" s="216" t="s">
        <v>236</v>
      </c>
      <c r="E219" s="217" t="s">
        <v>414</v>
      </c>
      <c r="F219" s="218" t="s">
        <v>415</v>
      </c>
      <c r="G219" s="219" t="s">
        <v>382</v>
      </c>
      <c r="H219" s="220">
        <v>1</v>
      </c>
      <c r="I219" s="221"/>
      <c r="J219" s="222">
        <f>ROUND(I219*H219,2)</f>
        <v>0</v>
      </c>
      <c r="K219" s="218" t="s">
        <v>240</v>
      </c>
      <c r="L219" s="46"/>
      <c r="M219" s="223" t="s">
        <v>19</v>
      </c>
      <c r="N219" s="224" t="s">
        <v>43</v>
      </c>
      <c r="O219" s="86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7" t="s">
        <v>93</v>
      </c>
      <c r="AT219" s="227" t="s">
        <v>236</v>
      </c>
      <c r="AU219" s="227" t="s">
        <v>81</v>
      </c>
      <c r="AY219" s="19" t="s">
        <v>234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19" t="s">
        <v>79</v>
      </c>
      <c r="BK219" s="228">
        <f>ROUND(I219*H219,2)</f>
        <v>0</v>
      </c>
      <c r="BL219" s="19" t="s">
        <v>93</v>
      </c>
      <c r="BM219" s="227" t="s">
        <v>416</v>
      </c>
    </row>
    <row r="220" s="2" customFormat="1">
      <c r="A220" s="40"/>
      <c r="B220" s="41"/>
      <c r="C220" s="42"/>
      <c r="D220" s="229" t="s">
        <v>243</v>
      </c>
      <c r="E220" s="42"/>
      <c r="F220" s="230" t="s">
        <v>417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243</v>
      </c>
      <c r="AU220" s="19" t="s">
        <v>81</v>
      </c>
    </row>
    <row r="221" s="2" customFormat="1">
      <c r="A221" s="40"/>
      <c r="B221" s="41"/>
      <c r="C221" s="42"/>
      <c r="D221" s="234" t="s">
        <v>244</v>
      </c>
      <c r="E221" s="42"/>
      <c r="F221" s="235" t="s">
        <v>418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244</v>
      </c>
      <c r="AU221" s="19" t="s">
        <v>81</v>
      </c>
    </row>
    <row r="222" s="13" customFormat="1">
      <c r="A222" s="13"/>
      <c r="B222" s="236"/>
      <c r="C222" s="237"/>
      <c r="D222" s="229" t="s">
        <v>252</v>
      </c>
      <c r="E222" s="238" t="s">
        <v>19</v>
      </c>
      <c r="F222" s="239" t="s">
        <v>419</v>
      </c>
      <c r="G222" s="237"/>
      <c r="H222" s="238" t="s">
        <v>19</v>
      </c>
      <c r="I222" s="240"/>
      <c r="J222" s="237"/>
      <c r="K222" s="237"/>
      <c r="L222" s="241"/>
      <c r="M222" s="242"/>
      <c r="N222" s="243"/>
      <c r="O222" s="243"/>
      <c r="P222" s="243"/>
      <c r="Q222" s="243"/>
      <c r="R222" s="243"/>
      <c r="S222" s="243"/>
      <c r="T222" s="24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5" t="s">
        <v>252</v>
      </c>
      <c r="AU222" s="245" t="s">
        <v>81</v>
      </c>
      <c r="AV222" s="13" t="s">
        <v>79</v>
      </c>
      <c r="AW222" s="13" t="s">
        <v>33</v>
      </c>
      <c r="AX222" s="13" t="s">
        <v>72</v>
      </c>
      <c r="AY222" s="245" t="s">
        <v>234</v>
      </c>
    </row>
    <row r="223" s="14" customFormat="1">
      <c r="A223" s="14"/>
      <c r="B223" s="246"/>
      <c r="C223" s="247"/>
      <c r="D223" s="229" t="s">
        <v>252</v>
      </c>
      <c r="E223" s="248" t="s">
        <v>19</v>
      </c>
      <c r="F223" s="249" t="s">
        <v>79</v>
      </c>
      <c r="G223" s="247"/>
      <c r="H223" s="250">
        <v>1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252</v>
      </c>
      <c r="AU223" s="256" t="s">
        <v>81</v>
      </c>
      <c r="AV223" s="14" t="s">
        <v>81</v>
      </c>
      <c r="AW223" s="14" t="s">
        <v>33</v>
      </c>
      <c r="AX223" s="14" t="s">
        <v>79</v>
      </c>
      <c r="AY223" s="256" t="s">
        <v>234</v>
      </c>
    </row>
    <row r="224" s="2" customFormat="1" ht="16.5" customHeight="1">
      <c r="A224" s="40"/>
      <c r="B224" s="41"/>
      <c r="C224" s="216" t="s">
        <v>420</v>
      </c>
      <c r="D224" s="216" t="s">
        <v>236</v>
      </c>
      <c r="E224" s="217" t="s">
        <v>421</v>
      </c>
      <c r="F224" s="218" t="s">
        <v>422</v>
      </c>
      <c r="G224" s="219" t="s">
        <v>382</v>
      </c>
      <c r="H224" s="220">
        <v>1</v>
      </c>
      <c r="I224" s="221"/>
      <c r="J224" s="222">
        <f>ROUND(I224*H224,2)</f>
        <v>0</v>
      </c>
      <c r="K224" s="218" t="s">
        <v>240</v>
      </c>
      <c r="L224" s="46"/>
      <c r="M224" s="223" t="s">
        <v>19</v>
      </c>
      <c r="N224" s="224" t="s">
        <v>43</v>
      </c>
      <c r="O224" s="86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93</v>
      </c>
      <c r="AT224" s="227" t="s">
        <v>236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423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424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2" customFormat="1">
      <c r="A226" s="40"/>
      <c r="B226" s="41"/>
      <c r="C226" s="42"/>
      <c r="D226" s="234" t="s">
        <v>244</v>
      </c>
      <c r="E226" s="42"/>
      <c r="F226" s="235" t="s">
        <v>425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244</v>
      </c>
      <c r="AU226" s="19" t="s">
        <v>81</v>
      </c>
    </row>
    <row r="227" s="13" customFormat="1">
      <c r="A227" s="13"/>
      <c r="B227" s="236"/>
      <c r="C227" s="237"/>
      <c r="D227" s="229" t="s">
        <v>252</v>
      </c>
      <c r="E227" s="238" t="s">
        <v>19</v>
      </c>
      <c r="F227" s="239" t="s">
        <v>426</v>
      </c>
      <c r="G227" s="237"/>
      <c r="H227" s="238" t="s">
        <v>19</v>
      </c>
      <c r="I227" s="240"/>
      <c r="J227" s="237"/>
      <c r="K227" s="237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252</v>
      </c>
      <c r="AU227" s="245" t="s">
        <v>81</v>
      </c>
      <c r="AV227" s="13" t="s">
        <v>79</v>
      </c>
      <c r="AW227" s="13" t="s">
        <v>33</v>
      </c>
      <c r="AX227" s="13" t="s">
        <v>72</v>
      </c>
      <c r="AY227" s="245" t="s">
        <v>234</v>
      </c>
    </row>
    <row r="228" s="14" customFormat="1">
      <c r="A228" s="14"/>
      <c r="B228" s="246"/>
      <c r="C228" s="247"/>
      <c r="D228" s="229" t="s">
        <v>252</v>
      </c>
      <c r="E228" s="248" t="s">
        <v>19</v>
      </c>
      <c r="F228" s="249" t="s">
        <v>79</v>
      </c>
      <c r="G228" s="247"/>
      <c r="H228" s="250">
        <v>1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252</v>
      </c>
      <c r="AU228" s="256" t="s">
        <v>81</v>
      </c>
      <c r="AV228" s="14" t="s">
        <v>81</v>
      </c>
      <c r="AW228" s="14" t="s">
        <v>33</v>
      </c>
      <c r="AX228" s="14" t="s">
        <v>79</v>
      </c>
      <c r="AY228" s="256" t="s">
        <v>234</v>
      </c>
    </row>
    <row r="229" s="2" customFormat="1" ht="16.5" customHeight="1">
      <c r="A229" s="40"/>
      <c r="B229" s="41"/>
      <c r="C229" s="216" t="s">
        <v>427</v>
      </c>
      <c r="D229" s="216" t="s">
        <v>236</v>
      </c>
      <c r="E229" s="217" t="s">
        <v>428</v>
      </c>
      <c r="F229" s="218" t="s">
        <v>429</v>
      </c>
      <c r="G229" s="219" t="s">
        <v>382</v>
      </c>
      <c r="H229" s="220">
        <v>1</v>
      </c>
      <c r="I229" s="221"/>
      <c r="J229" s="222">
        <f>ROUND(I229*H229,2)</f>
        <v>0</v>
      </c>
      <c r="K229" s="218" t="s">
        <v>240</v>
      </c>
      <c r="L229" s="46"/>
      <c r="M229" s="223" t="s">
        <v>19</v>
      </c>
      <c r="N229" s="224" t="s">
        <v>43</v>
      </c>
      <c r="O229" s="86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7" t="s">
        <v>93</v>
      </c>
      <c r="AT229" s="227" t="s">
        <v>236</v>
      </c>
      <c r="AU229" s="227" t="s">
        <v>81</v>
      </c>
      <c r="AY229" s="19" t="s">
        <v>234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19" t="s">
        <v>79</v>
      </c>
      <c r="BK229" s="228">
        <f>ROUND(I229*H229,2)</f>
        <v>0</v>
      </c>
      <c r="BL229" s="19" t="s">
        <v>93</v>
      </c>
      <c r="BM229" s="227" t="s">
        <v>430</v>
      </c>
    </row>
    <row r="230" s="2" customFormat="1">
      <c r="A230" s="40"/>
      <c r="B230" s="41"/>
      <c r="C230" s="42"/>
      <c r="D230" s="229" t="s">
        <v>243</v>
      </c>
      <c r="E230" s="42"/>
      <c r="F230" s="230" t="s">
        <v>431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243</v>
      </c>
      <c r="AU230" s="19" t="s">
        <v>81</v>
      </c>
    </row>
    <row r="231" s="2" customFormat="1">
      <c r="A231" s="40"/>
      <c r="B231" s="41"/>
      <c r="C231" s="42"/>
      <c r="D231" s="234" t="s">
        <v>244</v>
      </c>
      <c r="E231" s="42"/>
      <c r="F231" s="235" t="s">
        <v>432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244</v>
      </c>
      <c r="AU231" s="19" t="s">
        <v>81</v>
      </c>
    </row>
    <row r="232" s="13" customFormat="1">
      <c r="A232" s="13"/>
      <c r="B232" s="236"/>
      <c r="C232" s="237"/>
      <c r="D232" s="229" t="s">
        <v>252</v>
      </c>
      <c r="E232" s="238" t="s">
        <v>19</v>
      </c>
      <c r="F232" s="239" t="s">
        <v>433</v>
      </c>
      <c r="G232" s="237"/>
      <c r="H232" s="238" t="s">
        <v>19</v>
      </c>
      <c r="I232" s="240"/>
      <c r="J232" s="237"/>
      <c r="K232" s="237"/>
      <c r="L232" s="241"/>
      <c r="M232" s="242"/>
      <c r="N232" s="243"/>
      <c r="O232" s="243"/>
      <c r="P232" s="243"/>
      <c r="Q232" s="243"/>
      <c r="R232" s="243"/>
      <c r="S232" s="243"/>
      <c r="T232" s="24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5" t="s">
        <v>252</v>
      </c>
      <c r="AU232" s="245" t="s">
        <v>81</v>
      </c>
      <c r="AV232" s="13" t="s">
        <v>79</v>
      </c>
      <c r="AW232" s="13" t="s">
        <v>33</v>
      </c>
      <c r="AX232" s="13" t="s">
        <v>72</v>
      </c>
      <c r="AY232" s="245" t="s">
        <v>234</v>
      </c>
    </row>
    <row r="233" s="14" customFormat="1">
      <c r="A233" s="14"/>
      <c r="B233" s="246"/>
      <c r="C233" s="247"/>
      <c r="D233" s="229" t="s">
        <v>252</v>
      </c>
      <c r="E233" s="248" t="s">
        <v>19</v>
      </c>
      <c r="F233" s="249" t="s">
        <v>79</v>
      </c>
      <c r="G233" s="247"/>
      <c r="H233" s="250">
        <v>1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252</v>
      </c>
      <c r="AU233" s="256" t="s">
        <v>81</v>
      </c>
      <c r="AV233" s="14" t="s">
        <v>81</v>
      </c>
      <c r="AW233" s="14" t="s">
        <v>33</v>
      </c>
      <c r="AX233" s="14" t="s">
        <v>79</v>
      </c>
      <c r="AY233" s="256" t="s">
        <v>234</v>
      </c>
    </row>
    <row r="234" s="2" customFormat="1" ht="16.5" customHeight="1">
      <c r="A234" s="40"/>
      <c r="B234" s="41"/>
      <c r="C234" s="216" t="s">
        <v>434</v>
      </c>
      <c r="D234" s="216" t="s">
        <v>236</v>
      </c>
      <c r="E234" s="217" t="s">
        <v>435</v>
      </c>
      <c r="F234" s="218" t="s">
        <v>436</v>
      </c>
      <c r="G234" s="219" t="s">
        <v>382</v>
      </c>
      <c r="H234" s="220">
        <v>1</v>
      </c>
      <c r="I234" s="221"/>
      <c r="J234" s="222">
        <f>ROUND(I234*H234,2)</f>
        <v>0</v>
      </c>
      <c r="K234" s="218" t="s">
        <v>240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81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437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438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81</v>
      </c>
    </row>
    <row r="236" s="2" customFormat="1">
      <c r="A236" s="40"/>
      <c r="B236" s="41"/>
      <c r="C236" s="42"/>
      <c r="D236" s="234" t="s">
        <v>244</v>
      </c>
      <c r="E236" s="42"/>
      <c r="F236" s="235" t="s">
        <v>439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244</v>
      </c>
      <c r="AU236" s="19" t="s">
        <v>81</v>
      </c>
    </row>
    <row r="237" s="13" customFormat="1">
      <c r="A237" s="13"/>
      <c r="B237" s="236"/>
      <c r="C237" s="237"/>
      <c r="D237" s="229" t="s">
        <v>252</v>
      </c>
      <c r="E237" s="238" t="s">
        <v>19</v>
      </c>
      <c r="F237" s="239" t="s">
        <v>314</v>
      </c>
      <c r="G237" s="237"/>
      <c r="H237" s="238" t="s">
        <v>19</v>
      </c>
      <c r="I237" s="240"/>
      <c r="J237" s="237"/>
      <c r="K237" s="237"/>
      <c r="L237" s="241"/>
      <c r="M237" s="242"/>
      <c r="N237" s="243"/>
      <c r="O237" s="243"/>
      <c r="P237" s="243"/>
      <c r="Q237" s="243"/>
      <c r="R237" s="243"/>
      <c r="S237" s="243"/>
      <c r="T237" s="24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5" t="s">
        <v>252</v>
      </c>
      <c r="AU237" s="245" t="s">
        <v>81</v>
      </c>
      <c r="AV237" s="13" t="s">
        <v>79</v>
      </c>
      <c r="AW237" s="13" t="s">
        <v>33</v>
      </c>
      <c r="AX237" s="13" t="s">
        <v>72</v>
      </c>
      <c r="AY237" s="245" t="s">
        <v>234</v>
      </c>
    </row>
    <row r="238" s="14" customFormat="1">
      <c r="A238" s="14"/>
      <c r="B238" s="246"/>
      <c r="C238" s="247"/>
      <c r="D238" s="229" t="s">
        <v>252</v>
      </c>
      <c r="E238" s="248" t="s">
        <v>19</v>
      </c>
      <c r="F238" s="249" t="s">
        <v>79</v>
      </c>
      <c r="G238" s="247"/>
      <c r="H238" s="250">
        <v>1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252</v>
      </c>
      <c r="AU238" s="256" t="s">
        <v>81</v>
      </c>
      <c r="AV238" s="14" t="s">
        <v>81</v>
      </c>
      <c r="AW238" s="14" t="s">
        <v>33</v>
      </c>
      <c r="AX238" s="14" t="s">
        <v>79</v>
      </c>
      <c r="AY238" s="256" t="s">
        <v>234</v>
      </c>
    </row>
    <row r="239" s="2" customFormat="1" ht="16.5" customHeight="1">
      <c r="A239" s="40"/>
      <c r="B239" s="41"/>
      <c r="C239" s="216" t="s">
        <v>440</v>
      </c>
      <c r="D239" s="216" t="s">
        <v>236</v>
      </c>
      <c r="E239" s="217" t="s">
        <v>441</v>
      </c>
      <c r="F239" s="218" t="s">
        <v>442</v>
      </c>
      <c r="G239" s="219" t="s">
        <v>382</v>
      </c>
      <c r="H239" s="220">
        <v>1</v>
      </c>
      <c r="I239" s="221"/>
      <c r="J239" s="222">
        <f>ROUND(I239*H239,2)</f>
        <v>0</v>
      </c>
      <c r="K239" s="218" t="s">
        <v>240</v>
      </c>
      <c r="L239" s="46"/>
      <c r="M239" s="223" t="s">
        <v>19</v>
      </c>
      <c r="N239" s="224" t="s">
        <v>43</v>
      </c>
      <c r="O239" s="86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7" t="s">
        <v>93</v>
      </c>
      <c r="AT239" s="227" t="s">
        <v>236</v>
      </c>
      <c r="AU239" s="227" t="s">
        <v>81</v>
      </c>
      <c r="AY239" s="19" t="s">
        <v>234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19" t="s">
        <v>79</v>
      </c>
      <c r="BK239" s="228">
        <f>ROUND(I239*H239,2)</f>
        <v>0</v>
      </c>
      <c r="BL239" s="19" t="s">
        <v>93</v>
      </c>
      <c r="BM239" s="227" t="s">
        <v>443</v>
      </c>
    </row>
    <row r="240" s="2" customFormat="1">
      <c r="A240" s="40"/>
      <c r="B240" s="41"/>
      <c r="C240" s="42"/>
      <c r="D240" s="229" t="s">
        <v>243</v>
      </c>
      <c r="E240" s="42"/>
      <c r="F240" s="230" t="s">
        <v>444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243</v>
      </c>
      <c r="AU240" s="19" t="s">
        <v>81</v>
      </c>
    </row>
    <row r="241" s="2" customFormat="1">
      <c r="A241" s="40"/>
      <c r="B241" s="41"/>
      <c r="C241" s="42"/>
      <c r="D241" s="234" t="s">
        <v>244</v>
      </c>
      <c r="E241" s="42"/>
      <c r="F241" s="235" t="s">
        <v>445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244</v>
      </c>
      <c r="AU241" s="19" t="s">
        <v>81</v>
      </c>
    </row>
    <row r="242" s="13" customFormat="1">
      <c r="A242" s="13"/>
      <c r="B242" s="236"/>
      <c r="C242" s="237"/>
      <c r="D242" s="229" t="s">
        <v>252</v>
      </c>
      <c r="E242" s="238" t="s">
        <v>19</v>
      </c>
      <c r="F242" s="239" t="s">
        <v>392</v>
      </c>
      <c r="G242" s="237"/>
      <c r="H242" s="238" t="s">
        <v>19</v>
      </c>
      <c r="I242" s="240"/>
      <c r="J242" s="237"/>
      <c r="K242" s="237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252</v>
      </c>
      <c r="AU242" s="245" t="s">
        <v>81</v>
      </c>
      <c r="AV242" s="13" t="s">
        <v>79</v>
      </c>
      <c r="AW242" s="13" t="s">
        <v>33</v>
      </c>
      <c r="AX242" s="13" t="s">
        <v>72</v>
      </c>
      <c r="AY242" s="245" t="s">
        <v>234</v>
      </c>
    </row>
    <row r="243" s="14" customFormat="1">
      <c r="A243" s="14"/>
      <c r="B243" s="246"/>
      <c r="C243" s="247"/>
      <c r="D243" s="229" t="s">
        <v>252</v>
      </c>
      <c r="E243" s="248" t="s">
        <v>19</v>
      </c>
      <c r="F243" s="249" t="s">
        <v>79</v>
      </c>
      <c r="G243" s="247"/>
      <c r="H243" s="250">
        <v>1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252</v>
      </c>
      <c r="AU243" s="256" t="s">
        <v>81</v>
      </c>
      <c r="AV243" s="14" t="s">
        <v>81</v>
      </c>
      <c r="AW243" s="14" t="s">
        <v>33</v>
      </c>
      <c r="AX243" s="14" t="s">
        <v>79</v>
      </c>
      <c r="AY243" s="256" t="s">
        <v>234</v>
      </c>
    </row>
    <row r="244" s="2" customFormat="1" ht="16.5" customHeight="1">
      <c r="A244" s="40"/>
      <c r="B244" s="41"/>
      <c r="C244" s="216" t="s">
        <v>446</v>
      </c>
      <c r="D244" s="216" t="s">
        <v>236</v>
      </c>
      <c r="E244" s="217" t="s">
        <v>447</v>
      </c>
      <c r="F244" s="218" t="s">
        <v>448</v>
      </c>
      <c r="G244" s="219" t="s">
        <v>382</v>
      </c>
      <c r="H244" s="220">
        <v>3</v>
      </c>
      <c r="I244" s="221"/>
      <c r="J244" s="222">
        <f>ROUND(I244*H244,2)</f>
        <v>0</v>
      </c>
      <c r="K244" s="218" t="s">
        <v>240</v>
      </c>
      <c r="L244" s="46"/>
      <c r="M244" s="223" t="s">
        <v>19</v>
      </c>
      <c r="N244" s="224" t="s">
        <v>43</v>
      </c>
      <c r="O244" s="86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7" t="s">
        <v>93</v>
      </c>
      <c r="AT244" s="227" t="s">
        <v>236</v>
      </c>
      <c r="AU244" s="227" t="s">
        <v>81</v>
      </c>
      <c r="AY244" s="19" t="s">
        <v>234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19" t="s">
        <v>79</v>
      </c>
      <c r="BK244" s="228">
        <f>ROUND(I244*H244,2)</f>
        <v>0</v>
      </c>
      <c r="BL244" s="19" t="s">
        <v>93</v>
      </c>
      <c r="BM244" s="227" t="s">
        <v>449</v>
      </c>
    </row>
    <row r="245" s="2" customFormat="1">
      <c r="A245" s="40"/>
      <c r="B245" s="41"/>
      <c r="C245" s="42"/>
      <c r="D245" s="229" t="s">
        <v>243</v>
      </c>
      <c r="E245" s="42"/>
      <c r="F245" s="230" t="s">
        <v>450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243</v>
      </c>
      <c r="AU245" s="19" t="s">
        <v>81</v>
      </c>
    </row>
    <row r="246" s="2" customFormat="1">
      <c r="A246" s="40"/>
      <c r="B246" s="41"/>
      <c r="C246" s="42"/>
      <c r="D246" s="234" t="s">
        <v>244</v>
      </c>
      <c r="E246" s="42"/>
      <c r="F246" s="235" t="s">
        <v>451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244</v>
      </c>
      <c r="AU246" s="19" t="s">
        <v>81</v>
      </c>
    </row>
    <row r="247" s="13" customFormat="1">
      <c r="A247" s="13"/>
      <c r="B247" s="236"/>
      <c r="C247" s="237"/>
      <c r="D247" s="229" t="s">
        <v>252</v>
      </c>
      <c r="E247" s="238" t="s">
        <v>19</v>
      </c>
      <c r="F247" s="239" t="s">
        <v>452</v>
      </c>
      <c r="G247" s="237"/>
      <c r="H247" s="238" t="s">
        <v>19</v>
      </c>
      <c r="I247" s="240"/>
      <c r="J247" s="237"/>
      <c r="K247" s="237"/>
      <c r="L247" s="241"/>
      <c r="M247" s="242"/>
      <c r="N247" s="243"/>
      <c r="O247" s="243"/>
      <c r="P247" s="243"/>
      <c r="Q247" s="243"/>
      <c r="R247" s="243"/>
      <c r="S247" s="243"/>
      <c r="T247" s="24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5" t="s">
        <v>252</v>
      </c>
      <c r="AU247" s="245" t="s">
        <v>81</v>
      </c>
      <c r="AV247" s="13" t="s">
        <v>79</v>
      </c>
      <c r="AW247" s="13" t="s">
        <v>33</v>
      </c>
      <c r="AX247" s="13" t="s">
        <v>72</v>
      </c>
      <c r="AY247" s="245" t="s">
        <v>234</v>
      </c>
    </row>
    <row r="248" s="14" customFormat="1">
      <c r="A248" s="14"/>
      <c r="B248" s="246"/>
      <c r="C248" s="247"/>
      <c r="D248" s="229" t="s">
        <v>252</v>
      </c>
      <c r="E248" s="248" t="s">
        <v>19</v>
      </c>
      <c r="F248" s="249" t="s">
        <v>88</v>
      </c>
      <c r="G248" s="247"/>
      <c r="H248" s="250">
        <v>3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252</v>
      </c>
      <c r="AU248" s="256" t="s">
        <v>81</v>
      </c>
      <c r="AV248" s="14" t="s">
        <v>81</v>
      </c>
      <c r="AW248" s="14" t="s">
        <v>33</v>
      </c>
      <c r="AX248" s="14" t="s">
        <v>79</v>
      </c>
      <c r="AY248" s="256" t="s">
        <v>234</v>
      </c>
    </row>
    <row r="249" s="12" customFormat="1" ht="22.8" customHeight="1">
      <c r="A249" s="12"/>
      <c r="B249" s="200"/>
      <c r="C249" s="201"/>
      <c r="D249" s="202" t="s">
        <v>71</v>
      </c>
      <c r="E249" s="214" t="s">
        <v>453</v>
      </c>
      <c r="F249" s="214" t="s">
        <v>454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SUM(P250:P252)</f>
        <v>0</v>
      </c>
      <c r="Q249" s="208"/>
      <c r="R249" s="209">
        <f>SUM(R250:R252)</f>
        <v>0</v>
      </c>
      <c r="S249" s="208"/>
      <c r="T249" s="210">
        <f>SUM(T250:T252)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79</v>
      </c>
      <c r="AT249" s="212" t="s">
        <v>71</v>
      </c>
      <c r="AU249" s="212" t="s">
        <v>79</v>
      </c>
      <c r="AY249" s="211" t="s">
        <v>234</v>
      </c>
      <c r="BK249" s="213">
        <f>SUM(BK250:BK252)</f>
        <v>0</v>
      </c>
    </row>
    <row r="250" s="2" customFormat="1" ht="16.5" customHeight="1">
      <c r="A250" s="40"/>
      <c r="B250" s="41"/>
      <c r="C250" s="216" t="s">
        <v>455</v>
      </c>
      <c r="D250" s="216" t="s">
        <v>236</v>
      </c>
      <c r="E250" s="217" t="s">
        <v>456</v>
      </c>
      <c r="F250" s="218" t="s">
        <v>457</v>
      </c>
      <c r="G250" s="219" t="s">
        <v>364</v>
      </c>
      <c r="H250" s="220">
        <v>47.399999999999999</v>
      </c>
      <c r="I250" s="221"/>
      <c r="J250" s="222">
        <f>ROUND(I250*H250,2)</f>
        <v>0</v>
      </c>
      <c r="K250" s="218" t="s">
        <v>240</v>
      </c>
      <c r="L250" s="46"/>
      <c r="M250" s="223" t="s">
        <v>19</v>
      </c>
      <c r="N250" s="224" t="s">
        <v>43</v>
      </c>
      <c r="O250" s="86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7" t="s">
        <v>93</v>
      </c>
      <c r="AT250" s="227" t="s">
        <v>236</v>
      </c>
      <c r="AU250" s="227" t="s">
        <v>81</v>
      </c>
      <c r="AY250" s="19" t="s">
        <v>234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19" t="s">
        <v>79</v>
      </c>
      <c r="BK250" s="228">
        <f>ROUND(I250*H250,2)</f>
        <v>0</v>
      </c>
      <c r="BL250" s="19" t="s">
        <v>93</v>
      </c>
      <c r="BM250" s="227" t="s">
        <v>458</v>
      </c>
    </row>
    <row r="251" s="2" customFormat="1">
      <c r="A251" s="40"/>
      <c r="B251" s="41"/>
      <c r="C251" s="42"/>
      <c r="D251" s="229" t="s">
        <v>243</v>
      </c>
      <c r="E251" s="42"/>
      <c r="F251" s="230" t="s">
        <v>459</v>
      </c>
      <c r="G251" s="42"/>
      <c r="H251" s="42"/>
      <c r="I251" s="231"/>
      <c r="J251" s="42"/>
      <c r="K251" s="42"/>
      <c r="L251" s="46"/>
      <c r="M251" s="232"/>
      <c r="N251" s="23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243</v>
      </c>
      <c r="AU251" s="19" t="s">
        <v>81</v>
      </c>
    </row>
    <row r="252" s="2" customFormat="1">
      <c r="A252" s="40"/>
      <c r="B252" s="41"/>
      <c r="C252" s="42"/>
      <c r="D252" s="234" t="s">
        <v>244</v>
      </c>
      <c r="E252" s="42"/>
      <c r="F252" s="235" t="s">
        <v>460</v>
      </c>
      <c r="G252" s="42"/>
      <c r="H252" s="42"/>
      <c r="I252" s="231"/>
      <c r="J252" s="42"/>
      <c r="K252" s="42"/>
      <c r="L252" s="46"/>
      <c r="M252" s="278"/>
      <c r="N252" s="279"/>
      <c r="O252" s="280"/>
      <c r="P252" s="280"/>
      <c r="Q252" s="280"/>
      <c r="R252" s="280"/>
      <c r="S252" s="280"/>
      <c r="T252" s="281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244</v>
      </c>
      <c r="AU252" s="19" t="s">
        <v>81</v>
      </c>
    </row>
    <row r="253" s="2" customFormat="1" ht="6.96" customHeight="1">
      <c r="A253" s="40"/>
      <c r="B253" s="61"/>
      <c r="C253" s="62"/>
      <c r="D253" s="62"/>
      <c r="E253" s="62"/>
      <c r="F253" s="62"/>
      <c r="G253" s="62"/>
      <c r="H253" s="62"/>
      <c r="I253" s="62"/>
      <c r="J253" s="62"/>
      <c r="K253" s="62"/>
      <c r="L253" s="46"/>
      <c r="M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</sheetData>
  <sheetProtection sheet="1" autoFilter="0" formatColumns="0" formatRows="0" objects="1" scenarios="1" spinCount="100000" saltValue="3+EERPpwD9qFSwKm8RaBet0OZF7NWpphBDp7aH97dNzLGJTfrjSGCEgjgUSI7ryvD9DkuL6GcggKJ3cIDuLPiw==" hashValue="oH292zzSYhisruo6etFD3g6bR8MYlXBwc/KWnMrsvB4WJLmLS8Su6GeIR1i1/aQPMDeMXiwpH/ZTR30og/gQwg==" algorithmName="SHA-512" password="CA9F"/>
  <autoFilter ref="C94:K25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100" r:id="rId1" display="https://podminky.urs.cz/item/CS_URS_2024_01/460010025"/>
    <hyperlink ref="F103" r:id="rId2" display="https://podminky.urs.cz/item/CS_URS_2024_01/184813511"/>
    <hyperlink ref="F110" r:id="rId3" display="https://podminky.urs.cz/item/CS_URS_2024_01/111301111"/>
    <hyperlink ref="F115" r:id="rId4" display="https://podminky.urs.cz/item/CS_URS_2024_01/121151104"/>
    <hyperlink ref="F121" r:id="rId5" display="https://podminky.urs.cz/item/CS_URS_2024_01/162351103"/>
    <hyperlink ref="F127" r:id="rId6" display="https://podminky.urs.cz/item/CS_URS_2024_01/181151311"/>
    <hyperlink ref="F141" r:id="rId7" display="https://podminky.urs.cz/item/CS_URS_2024_01/174111121"/>
    <hyperlink ref="F146" r:id="rId8" display="https://podminky.urs.cz/item/CS_URS_2024_01/174111111"/>
    <hyperlink ref="F151" r:id="rId9" display="https://podminky.urs.cz/item/CS_URS_2024_01/183403114"/>
    <hyperlink ref="F156" r:id="rId10" display="https://podminky.urs.cz/item/CS_URS_2024_01/183403131"/>
    <hyperlink ref="F162" r:id="rId11" display="https://podminky.urs.cz/item/CS_URS_2024_01/183403153"/>
    <hyperlink ref="F167" r:id="rId12" display="https://podminky.urs.cz/item/CS_URS_2024_01/167151111"/>
    <hyperlink ref="F173" r:id="rId13" display="https://podminky.urs.cz/item/CS_URS_2024_01/162751117"/>
    <hyperlink ref="F179" r:id="rId14" display="https://podminky.urs.cz/item/CS_URS_2024_01/171251201"/>
    <hyperlink ref="F185" r:id="rId15" display="https://podminky.urs.cz/item/CS_URS_2024_01/171201231"/>
    <hyperlink ref="F190" r:id="rId16" display="https://podminky.urs.cz/item/CS_URS_2024_01/111212211"/>
    <hyperlink ref="F196" r:id="rId17" display="https://podminky.urs.cz/item/CS_URS_2024_01/112101101"/>
    <hyperlink ref="F201" r:id="rId18" display="https://podminky.urs.cz/item/CS_URS_2024_01/112101121"/>
    <hyperlink ref="F206" r:id="rId19" display="https://podminky.urs.cz/item/CS_URS_2024_01/112101122"/>
    <hyperlink ref="F211" r:id="rId20" display="https://podminky.urs.cz/item/CS_URS_2024_01/112251101"/>
    <hyperlink ref="F216" r:id="rId21" display="https://podminky.urs.cz/item/CS_URS_2024_01/112251102"/>
    <hyperlink ref="F221" r:id="rId22" display="https://podminky.urs.cz/item/CS_URS_2024_01/184852322"/>
    <hyperlink ref="F226" r:id="rId23" display="https://podminky.urs.cz/item/CS_URS_2024_01/184852238"/>
    <hyperlink ref="F231" r:id="rId24" display="https://podminky.urs.cz/item/CS_URS_2024_01/184852237"/>
    <hyperlink ref="F236" r:id="rId25" display="https://podminky.urs.cz/item/CS_URS_2024_01/162201401"/>
    <hyperlink ref="F241" r:id="rId26" display="https://podminky.urs.cz/item/CS_URS_2024_01/162201405"/>
    <hyperlink ref="F246" r:id="rId27" display="https://podminky.urs.cz/item/CS_URS_2024_01/162201406"/>
    <hyperlink ref="F252" r:id="rId28" display="https://podminky.urs.cz/item/CS_URS_2024_01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9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2074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2075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ROUND((SUM(BE95:BE151)),  2)</f>
        <v>0</v>
      </c>
      <c r="G37" s="40"/>
      <c r="H37" s="40"/>
      <c r="I37" s="160">
        <v>0.20999999999999999</v>
      </c>
      <c r="J37" s="159">
        <f>ROUND(((SUM(BE95:BE151))*I37),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ROUND((SUM(BF95:BF151)),  2)</f>
        <v>0</v>
      </c>
      <c r="G38" s="40"/>
      <c r="H38" s="40"/>
      <c r="I38" s="160">
        <v>0.12</v>
      </c>
      <c r="J38" s="159">
        <f>ROUND(((SUM(BF95:BF151))*I38),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ROUND((SUM(BG95:BG151)),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ROUND((SUM(BH95:BH151)),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ROUND((SUM(BI95:BI151)),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SO.06 - Venkovní osvětlení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Vladimír Pokorný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2076</v>
      </c>
      <c r="E68" s="181"/>
      <c r="F68" s="181"/>
      <c r="G68" s="181"/>
      <c r="H68" s="181"/>
      <c r="I68" s="181"/>
      <c r="J68" s="182">
        <f>J96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2077</v>
      </c>
      <c r="E69" s="186"/>
      <c r="F69" s="186"/>
      <c r="G69" s="186"/>
      <c r="H69" s="186"/>
      <c r="I69" s="186"/>
      <c r="J69" s="187">
        <f>J121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2078</v>
      </c>
      <c r="E70" s="181"/>
      <c r="F70" s="181"/>
      <c r="G70" s="181"/>
      <c r="H70" s="181"/>
      <c r="I70" s="181"/>
      <c r="J70" s="182">
        <f>J130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2079</v>
      </c>
      <c r="E71" s="181"/>
      <c r="F71" s="181"/>
      <c r="G71" s="181"/>
      <c r="H71" s="181"/>
      <c r="I71" s="181"/>
      <c r="J71" s="182">
        <f>J145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219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Envelopa - Revitalizace infrastruktury</v>
      </c>
      <c r="F81" s="34"/>
      <c r="G81" s="34"/>
      <c r="H81" s="34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203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204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205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3" t="s">
        <v>1891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207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SO.06 - Venkovní osvětlení (1)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Olomouc</v>
      </c>
      <c r="G89" s="42"/>
      <c r="H89" s="42"/>
      <c r="I89" s="34" t="s">
        <v>23</v>
      </c>
      <c r="J89" s="74" t="str">
        <f>IF(J16="","",J16)</f>
        <v>15. 7. 2024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E19</f>
        <v>Univerzita Palackého Olomouc</v>
      </c>
      <c r="G91" s="42"/>
      <c r="H91" s="42"/>
      <c r="I91" s="34" t="s">
        <v>31</v>
      </c>
      <c r="J91" s="38" t="str">
        <f>E25</f>
        <v>Alfaprojekt Olomouc a.s.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Vladimír Pokorný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9"/>
      <c r="B94" s="190"/>
      <c r="C94" s="191" t="s">
        <v>220</v>
      </c>
      <c r="D94" s="192" t="s">
        <v>57</v>
      </c>
      <c r="E94" s="192" t="s">
        <v>53</v>
      </c>
      <c r="F94" s="192" t="s">
        <v>54</v>
      </c>
      <c r="G94" s="192" t="s">
        <v>221</v>
      </c>
      <c r="H94" s="192" t="s">
        <v>222</v>
      </c>
      <c r="I94" s="192" t="s">
        <v>223</v>
      </c>
      <c r="J94" s="192" t="s">
        <v>213</v>
      </c>
      <c r="K94" s="193" t="s">
        <v>224</v>
      </c>
      <c r="L94" s="194"/>
      <c r="M94" s="94" t="s">
        <v>19</v>
      </c>
      <c r="N94" s="95" t="s">
        <v>42</v>
      </c>
      <c r="O94" s="95" t="s">
        <v>225</v>
      </c>
      <c r="P94" s="95" t="s">
        <v>226</v>
      </c>
      <c r="Q94" s="95" t="s">
        <v>227</v>
      </c>
      <c r="R94" s="95" t="s">
        <v>228</v>
      </c>
      <c r="S94" s="95" t="s">
        <v>229</v>
      </c>
      <c r="T94" s="96" t="s">
        <v>230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0"/>
      <c r="B95" s="41"/>
      <c r="C95" s="101" t="s">
        <v>231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P96+P130+P145</f>
        <v>0</v>
      </c>
      <c r="Q95" s="98"/>
      <c r="R95" s="197">
        <f>R96+R130+R145</f>
        <v>0.0089210000000000018</v>
      </c>
      <c r="S95" s="98"/>
      <c r="T95" s="198">
        <f>T96+T130+T145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214</v>
      </c>
      <c r="BK95" s="199">
        <f>BK96+BK130+BK145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2080</v>
      </c>
      <c r="F96" s="203" t="s">
        <v>2081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P97+SUM(P98:P121)</f>
        <v>0</v>
      </c>
      <c r="Q96" s="208"/>
      <c r="R96" s="209">
        <f>R97+SUM(R98:R121)</f>
        <v>0.0089210000000000018</v>
      </c>
      <c r="S96" s="208"/>
      <c r="T96" s="210">
        <f>T97+SUM(T98:T121)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88</v>
      </c>
      <c r="AT96" s="212" t="s">
        <v>71</v>
      </c>
      <c r="AU96" s="212" t="s">
        <v>72</v>
      </c>
      <c r="AY96" s="211" t="s">
        <v>234</v>
      </c>
      <c r="BK96" s="213">
        <f>BK97+SUM(BK98:BK121)</f>
        <v>0</v>
      </c>
    </row>
    <row r="97" s="2" customFormat="1" ht="16.5" customHeight="1">
      <c r="A97" s="40"/>
      <c r="B97" s="41"/>
      <c r="C97" s="216" t="s">
        <v>79</v>
      </c>
      <c r="D97" s="216" t="s">
        <v>236</v>
      </c>
      <c r="E97" s="217" t="s">
        <v>2082</v>
      </c>
      <c r="F97" s="218" t="s">
        <v>2083</v>
      </c>
      <c r="G97" s="219" t="s">
        <v>879</v>
      </c>
      <c r="H97" s="220">
        <v>21</v>
      </c>
      <c r="I97" s="221"/>
      <c r="J97" s="222">
        <f>ROUND(I97*H97,2)</f>
        <v>0</v>
      </c>
      <c r="K97" s="218" t="s">
        <v>240</v>
      </c>
      <c r="L97" s="46"/>
      <c r="M97" s="223" t="s">
        <v>19</v>
      </c>
      <c r="N97" s="224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241</v>
      </c>
      <c r="AT97" s="227" t="s">
        <v>236</v>
      </c>
      <c r="AU97" s="227" t="s">
        <v>79</v>
      </c>
      <c r="AY97" s="19" t="s">
        <v>234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241</v>
      </c>
      <c r="BM97" s="227" t="s">
        <v>2084</v>
      </c>
    </row>
    <row r="98" s="2" customFormat="1">
      <c r="A98" s="40"/>
      <c r="B98" s="41"/>
      <c r="C98" s="42"/>
      <c r="D98" s="229" t="s">
        <v>243</v>
      </c>
      <c r="E98" s="42"/>
      <c r="F98" s="230" t="s">
        <v>2085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243</v>
      </c>
      <c r="AU98" s="19" t="s">
        <v>79</v>
      </c>
    </row>
    <row r="99" s="2" customFormat="1">
      <c r="A99" s="40"/>
      <c r="B99" s="41"/>
      <c r="C99" s="42"/>
      <c r="D99" s="234" t="s">
        <v>244</v>
      </c>
      <c r="E99" s="42"/>
      <c r="F99" s="235" t="s">
        <v>2086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244</v>
      </c>
      <c r="AU99" s="19" t="s">
        <v>79</v>
      </c>
    </row>
    <row r="100" s="2" customFormat="1" ht="16.5" customHeight="1">
      <c r="A100" s="40"/>
      <c r="B100" s="41"/>
      <c r="C100" s="268" t="s">
        <v>81</v>
      </c>
      <c r="D100" s="268" t="s">
        <v>295</v>
      </c>
      <c r="E100" s="269" t="s">
        <v>2087</v>
      </c>
      <c r="F100" s="270" t="s">
        <v>2088</v>
      </c>
      <c r="G100" s="271" t="s">
        <v>879</v>
      </c>
      <c r="H100" s="272">
        <v>23.100000000000001</v>
      </c>
      <c r="I100" s="273"/>
      <c r="J100" s="274">
        <f>ROUND(I100*H100,2)</f>
        <v>0</v>
      </c>
      <c r="K100" s="270" t="s">
        <v>240</v>
      </c>
      <c r="L100" s="275"/>
      <c r="M100" s="276" t="s">
        <v>19</v>
      </c>
      <c r="N100" s="277" t="s">
        <v>43</v>
      </c>
      <c r="O100" s="86"/>
      <c r="P100" s="225">
        <f>O100*H100</f>
        <v>0</v>
      </c>
      <c r="Q100" s="225">
        <v>0.00020000000000000001</v>
      </c>
      <c r="R100" s="225">
        <f>Q100*H100</f>
        <v>0.0046200000000000008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2089</v>
      </c>
      <c r="AT100" s="227" t="s">
        <v>295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2089</v>
      </c>
      <c r="BM100" s="227" t="s">
        <v>2090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2088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14" customFormat="1">
      <c r="A102" s="14"/>
      <c r="B102" s="246"/>
      <c r="C102" s="247"/>
      <c r="D102" s="229" t="s">
        <v>252</v>
      </c>
      <c r="E102" s="247"/>
      <c r="F102" s="249" t="s">
        <v>2091</v>
      </c>
      <c r="G102" s="247"/>
      <c r="H102" s="250">
        <v>23.100000000000001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252</v>
      </c>
      <c r="AU102" s="256" t="s">
        <v>79</v>
      </c>
      <c r="AV102" s="14" t="s">
        <v>81</v>
      </c>
      <c r="AW102" s="14" t="s">
        <v>4</v>
      </c>
      <c r="AX102" s="14" t="s">
        <v>79</v>
      </c>
      <c r="AY102" s="256" t="s">
        <v>234</v>
      </c>
    </row>
    <row r="103" s="2" customFormat="1" ht="16.5" customHeight="1">
      <c r="A103" s="40"/>
      <c r="B103" s="41"/>
      <c r="C103" s="216" t="s">
        <v>88</v>
      </c>
      <c r="D103" s="216" t="s">
        <v>236</v>
      </c>
      <c r="E103" s="217" t="s">
        <v>2092</v>
      </c>
      <c r="F103" s="218" t="s">
        <v>2093</v>
      </c>
      <c r="G103" s="219" t="s">
        <v>879</v>
      </c>
      <c r="H103" s="220">
        <v>22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241</v>
      </c>
      <c r="AT103" s="227" t="s">
        <v>236</v>
      </c>
      <c r="AU103" s="227" t="s">
        <v>79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241</v>
      </c>
      <c r="BM103" s="227" t="s">
        <v>2094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2095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79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2096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79</v>
      </c>
    </row>
    <row r="106" s="2" customFormat="1" ht="16.5" customHeight="1">
      <c r="A106" s="40"/>
      <c r="B106" s="41"/>
      <c r="C106" s="268" t="s">
        <v>93</v>
      </c>
      <c r="D106" s="268" t="s">
        <v>295</v>
      </c>
      <c r="E106" s="269" t="s">
        <v>2097</v>
      </c>
      <c r="F106" s="270" t="s">
        <v>2098</v>
      </c>
      <c r="G106" s="271" t="s">
        <v>879</v>
      </c>
      <c r="H106" s="272">
        <v>25.300000000000001</v>
      </c>
      <c r="I106" s="273"/>
      <c r="J106" s="274">
        <f>ROUND(I106*H106,2)</f>
        <v>0</v>
      </c>
      <c r="K106" s="270" t="s">
        <v>240</v>
      </c>
      <c r="L106" s="275"/>
      <c r="M106" s="276" t="s">
        <v>19</v>
      </c>
      <c r="N106" s="277" t="s">
        <v>43</v>
      </c>
      <c r="O106" s="86"/>
      <c r="P106" s="225">
        <f>O106*H106</f>
        <v>0</v>
      </c>
      <c r="Q106" s="225">
        <v>0.00017000000000000001</v>
      </c>
      <c r="R106" s="225">
        <f>Q106*H106</f>
        <v>0.0043010000000000001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2089</v>
      </c>
      <c r="AT106" s="227" t="s">
        <v>295</v>
      </c>
      <c r="AU106" s="227" t="s">
        <v>79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2089</v>
      </c>
      <c r="BM106" s="227" t="s">
        <v>2099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2098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79</v>
      </c>
    </row>
    <row r="108" s="2" customFormat="1">
      <c r="A108" s="40"/>
      <c r="B108" s="41"/>
      <c r="C108" s="42"/>
      <c r="D108" s="229" t="s">
        <v>1263</v>
      </c>
      <c r="E108" s="42"/>
      <c r="F108" s="285" t="s">
        <v>2100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1263</v>
      </c>
      <c r="AU108" s="19" t="s">
        <v>79</v>
      </c>
    </row>
    <row r="109" s="14" customFormat="1">
      <c r="A109" s="14"/>
      <c r="B109" s="246"/>
      <c r="C109" s="247"/>
      <c r="D109" s="229" t="s">
        <v>252</v>
      </c>
      <c r="E109" s="247"/>
      <c r="F109" s="249" t="s">
        <v>2101</v>
      </c>
      <c r="G109" s="247"/>
      <c r="H109" s="250">
        <v>25.300000000000001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4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271</v>
      </c>
      <c r="D110" s="216" t="s">
        <v>236</v>
      </c>
      <c r="E110" s="217" t="s">
        <v>2102</v>
      </c>
      <c r="F110" s="218" t="s">
        <v>2103</v>
      </c>
      <c r="G110" s="219" t="s">
        <v>382</v>
      </c>
      <c r="H110" s="220">
        <v>4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241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241</v>
      </c>
      <c r="BM110" s="227" t="s">
        <v>2104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2105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2106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2" customFormat="1" ht="16.5" customHeight="1">
      <c r="A113" s="40"/>
      <c r="B113" s="41"/>
      <c r="C113" s="216" t="s">
        <v>280</v>
      </c>
      <c r="D113" s="216" t="s">
        <v>236</v>
      </c>
      <c r="E113" s="217" t="s">
        <v>2107</v>
      </c>
      <c r="F113" s="218" t="s">
        <v>2108</v>
      </c>
      <c r="G113" s="219" t="s">
        <v>743</v>
      </c>
      <c r="H113" s="220">
        <v>4</v>
      </c>
      <c r="I113" s="221"/>
      <c r="J113" s="222">
        <f>ROUND(I113*H113,2)</f>
        <v>0</v>
      </c>
      <c r="K113" s="218" t="s">
        <v>19</v>
      </c>
      <c r="L113" s="46"/>
      <c r="M113" s="223" t="s">
        <v>19</v>
      </c>
      <c r="N113" s="224" t="s">
        <v>43</v>
      </c>
      <c r="O113" s="86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241</v>
      </c>
      <c r="AT113" s="227" t="s">
        <v>236</v>
      </c>
      <c r="AU113" s="227" t="s">
        <v>79</v>
      </c>
      <c r="AY113" s="19" t="s">
        <v>234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241</v>
      </c>
      <c r="BM113" s="227" t="s">
        <v>2109</v>
      </c>
    </row>
    <row r="114" s="2" customFormat="1">
      <c r="A114" s="40"/>
      <c r="B114" s="41"/>
      <c r="C114" s="42"/>
      <c r="D114" s="229" t="s">
        <v>243</v>
      </c>
      <c r="E114" s="42"/>
      <c r="F114" s="230" t="s">
        <v>2110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243</v>
      </c>
      <c r="AU114" s="19" t="s">
        <v>79</v>
      </c>
    </row>
    <row r="115" s="2" customFormat="1" ht="16.5" customHeight="1">
      <c r="A115" s="40"/>
      <c r="B115" s="41"/>
      <c r="C115" s="268" t="s">
        <v>288</v>
      </c>
      <c r="D115" s="268" t="s">
        <v>295</v>
      </c>
      <c r="E115" s="269" t="s">
        <v>2111</v>
      </c>
      <c r="F115" s="270" t="s">
        <v>2112</v>
      </c>
      <c r="G115" s="271" t="s">
        <v>879</v>
      </c>
      <c r="H115" s="272">
        <v>54</v>
      </c>
      <c r="I115" s="273"/>
      <c r="J115" s="274">
        <f>ROUND(I115*H115,2)</f>
        <v>0</v>
      </c>
      <c r="K115" s="270" t="s">
        <v>19</v>
      </c>
      <c r="L115" s="275"/>
      <c r="M115" s="276" t="s">
        <v>19</v>
      </c>
      <c r="N115" s="277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2089</v>
      </c>
      <c r="AT115" s="227" t="s">
        <v>295</v>
      </c>
      <c r="AU115" s="227" t="s">
        <v>79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2089</v>
      </c>
      <c r="BM115" s="227" t="s">
        <v>2113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2114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79</v>
      </c>
    </row>
    <row r="117" s="2" customFormat="1" ht="16.5" customHeight="1">
      <c r="A117" s="40"/>
      <c r="B117" s="41"/>
      <c r="C117" s="216" t="s">
        <v>294</v>
      </c>
      <c r="D117" s="216" t="s">
        <v>236</v>
      </c>
      <c r="E117" s="217" t="s">
        <v>2115</v>
      </c>
      <c r="F117" s="218" t="s">
        <v>2116</v>
      </c>
      <c r="G117" s="219" t="s">
        <v>2117</v>
      </c>
      <c r="H117" s="286"/>
      <c r="I117" s="221"/>
      <c r="J117" s="222">
        <f>ROUND(I117*H117,2)</f>
        <v>0</v>
      </c>
      <c r="K117" s="218" t="s">
        <v>19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241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241</v>
      </c>
      <c r="BM117" s="227" t="s">
        <v>2118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2116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 ht="16.5" customHeight="1">
      <c r="A119" s="40"/>
      <c r="B119" s="41"/>
      <c r="C119" s="216" t="s">
        <v>301</v>
      </c>
      <c r="D119" s="216" t="s">
        <v>236</v>
      </c>
      <c r="E119" s="217" t="s">
        <v>2119</v>
      </c>
      <c r="F119" s="218" t="s">
        <v>2120</v>
      </c>
      <c r="G119" s="219" t="s">
        <v>2117</v>
      </c>
      <c r="H119" s="286"/>
      <c r="I119" s="221"/>
      <c r="J119" s="222">
        <f>ROUND(I119*H119,2)</f>
        <v>0</v>
      </c>
      <c r="K119" s="218" t="s">
        <v>19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2089</v>
      </c>
      <c r="AT119" s="227" t="s">
        <v>236</v>
      </c>
      <c r="AU119" s="227" t="s">
        <v>79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2089</v>
      </c>
      <c r="BM119" s="227" t="s">
        <v>2121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2120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79</v>
      </c>
    </row>
    <row r="121" s="12" customFormat="1" ht="22.8" customHeight="1">
      <c r="A121" s="12"/>
      <c r="B121" s="200"/>
      <c r="C121" s="201"/>
      <c r="D121" s="202" t="s">
        <v>71</v>
      </c>
      <c r="E121" s="214" t="s">
        <v>2122</v>
      </c>
      <c r="F121" s="214" t="s">
        <v>2123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SUM(P122:P129)</f>
        <v>0</v>
      </c>
      <c r="Q121" s="208"/>
      <c r="R121" s="209">
        <f>SUM(R122:R129)</f>
        <v>0</v>
      </c>
      <c r="S121" s="208"/>
      <c r="T121" s="210">
        <f>SUM(T122:T129)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88</v>
      </c>
      <c r="AT121" s="212" t="s">
        <v>71</v>
      </c>
      <c r="AU121" s="212" t="s">
        <v>79</v>
      </c>
      <c r="AY121" s="211" t="s">
        <v>234</v>
      </c>
      <c r="BK121" s="213">
        <f>SUM(BK122:BK129)</f>
        <v>0</v>
      </c>
    </row>
    <row r="122" s="2" customFormat="1" ht="16.5" customHeight="1">
      <c r="A122" s="40"/>
      <c r="B122" s="41"/>
      <c r="C122" s="268" t="s">
        <v>308</v>
      </c>
      <c r="D122" s="268" t="s">
        <v>295</v>
      </c>
      <c r="E122" s="269" t="s">
        <v>2124</v>
      </c>
      <c r="F122" s="270" t="s">
        <v>2125</v>
      </c>
      <c r="G122" s="271" t="s">
        <v>743</v>
      </c>
      <c r="H122" s="272">
        <v>4</v>
      </c>
      <c r="I122" s="273"/>
      <c r="J122" s="274">
        <f>ROUND(I122*H122,2)</f>
        <v>0</v>
      </c>
      <c r="K122" s="270" t="s">
        <v>19</v>
      </c>
      <c r="L122" s="275"/>
      <c r="M122" s="276" t="s">
        <v>19</v>
      </c>
      <c r="N122" s="277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2126</v>
      </c>
      <c r="AT122" s="227" t="s">
        <v>295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241</v>
      </c>
      <c r="BM122" s="227" t="s">
        <v>2127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2125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2" customFormat="1" ht="16.5" customHeight="1">
      <c r="A124" s="40"/>
      <c r="B124" s="41"/>
      <c r="C124" s="216" t="s">
        <v>315</v>
      </c>
      <c r="D124" s="216" t="s">
        <v>236</v>
      </c>
      <c r="E124" s="217" t="s">
        <v>2128</v>
      </c>
      <c r="F124" s="218" t="s">
        <v>2129</v>
      </c>
      <c r="G124" s="219" t="s">
        <v>2117</v>
      </c>
      <c r="H124" s="286"/>
      <c r="I124" s="221"/>
      <c r="J124" s="222">
        <f>ROUND(I124*H124,2)</f>
        <v>0</v>
      </c>
      <c r="K124" s="218" t="s">
        <v>19</v>
      </c>
      <c r="L124" s="46"/>
      <c r="M124" s="223" t="s">
        <v>19</v>
      </c>
      <c r="N124" s="224" t="s">
        <v>43</v>
      </c>
      <c r="O124" s="86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7" t="s">
        <v>241</v>
      </c>
      <c r="AT124" s="227" t="s">
        <v>236</v>
      </c>
      <c r="AU124" s="227" t="s">
        <v>81</v>
      </c>
      <c r="AY124" s="19" t="s">
        <v>234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19" t="s">
        <v>79</v>
      </c>
      <c r="BK124" s="228">
        <f>ROUND(I124*H124,2)</f>
        <v>0</v>
      </c>
      <c r="BL124" s="19" t="s">
        <v>241</v>
      </c>
      <c r="BM124" s="227" t="s">
        <v>2130</v>
      </c>
    </row>
    <row r="125" s="2" customFormat="1">
      <c r="A125" s="40"/>
      <c r="B125" s="41"/>
      <c r="C125" s="42"/>
      <c r="D125" s="229" t="s">
        <v>243</v>
      </c>
      <c r="E125" s="42"/>
      <c r="F125" s="230" t="s">
        <v>2129</v>
      </c>
      <c r="G125" s="42"/>
      <c r="H125" s="42"/>
      <c r="I125" s="231"/>
      <c r="J125" s="42"/>
      <c r="K125" s="42"/>
      <c r="L125" s="46"/>
      <c r="M125" s="232"/>
      <c r="N125" s="23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243</v>
      </c>
      <c r="AU125" s="19" t="s">
        <v>81</v>
      </c>
    </row>
    <row r="126" s="2" customFormat="1" ht="16.5" customHeight="1">
      <c r="A126" s="40"/>
      <c r="B126" s="41"/>
      <c r="C126" s="216" t="s">
        <v>8</v>
      </c>
      <c r="D126" s="216" t="s">
        <v>236</v>
      </c>
      <c r="E126" s="217" t="s">
        <v>2119</v>
      </c>
      <c r="F126" s="218" t="s">
        <v>2120</v>
      </c>
      <c r="G126" s="219" t="s">
        <v>2117</v>
      </c>
      <c r="H126" s="286"/>
      <c r="I126" s="221"/>
      <c r="J126" s="222">
        <f>ROUND(I126*H126,2)</f>
        <v>0</v>
      </c>
      <c r="K126" s="218" t="s">
        <v>19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2089</v>
      </c>
      <c r="AT126" s="227" t="s">
        <v>236</v>
      </c>
      <c r="AU126" s="227" t="s">
        <v>81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2089</v>
      </c>
      <c r="BM126" s="227" t="s">
        <v>2131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2120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81</v>
      </c>
    </row>
    <row r="128" s="2" customFormat="1" ht="16.5" customHeight="1">
      <c r="A128" s="40"/>
      <c r="B128" s="41"/>
      <c r="C128" s="216" t="s">
        <v>331</v>
      </c>
      <c r="D128" s="216" t="s">
        <v>236</v>
      </c>
      <c r="E128" s="217" t="s">
        <v>2115</v>
      </c>
      <c r="F128" s="218" t="s">
        <v>2116</v>
      </c>
      <c r="G128" s="219" t="s">
        <v>2117</v>
      </c>
      <c r="H128" s="286"/>
      <c r="I128" s="221"/>
      <c r="J128" s="222">
        <f>ROUND(I128*H128,2)</f>
        <v>0</v>
      </c>
      <c r="K128" s="218" t="s">
        <v>19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241</v>
      </c>
      <c r="AT128" s="227" t="s">
        <v>236</v>
      </c>
      <c r="AU128" s="227" t="s">
        <v>81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241</v>
      </c>
      <c r="BM128" s="227" t="s">
        <v>2132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2116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81</v>
      </c>
    </row>
    <row r="130" s="12" customFormat="1" ht="25.92" customHeight="1">
      <c r="A130" s="12"/>
      <c r="B130" s="200"/>
      <c r="C130" s="201"/>
      <c r="D130" s="202" t="s">
        <v>71</v>
      </c>
      <c r="E130" s="203" t="s">
        <v>2133</v>
      </c>
      <c r="F130" s="203" t="s">
        <v>2134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SUM(P131:P144)</f>
        <v>0</v>
      </c>
      <c r="Q130" s="208"/>
      <c r="R130" s="209">
        <f>SUM(R131:R144)</f>
        <v>0</v>
      </c>
      <c r="S130" s="208"/>
      <c r="T130" s="210">
        <f>SUM(T131:T144)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88</v>
      </c>
      <c r="AT130" s="212" t="s">
        <v>71</v>
      </c>
      <c r="AU130" s="212" t="s">
        <v>72</v>
      </c>
      <c r="AY130" s="211" t="s">
        <v>234</v>
      </c>
      <c r="BK130" s="213">
        <f>SUM(BK131:BK144)</f>
        <v>0</v>
      </c>
    </row>
    <row r="131" s="2" customFormat="1" ht="16.5" customHeight="1">
      <c r="A131" s="40"/>
      <c r="B131" s="41"/>
      <c r="C131" s="216" t="s">
        <v>339</v>
      </c>
      <c r="D131" s="216" t="s">
        <v>236</v>
      </c>
      <c r="E131" s="217" t="s">
        <v>2135</v>
      </c>
      <c r="F131" s="218" t="s">
        <v>2136</v>
      </c>
      <c r="G131" s="219" t="s">
        <v>879</v>
      </c>
      <c r="H131" s="220">
        <v>56</v>
      </c>
      <c r="I131" s="221"/>
      <c r="J131" s="222">
        <f>ROUND(I131*H131,2)</f>
        <v>0</v>
      </c>
      <c r="K131" s="218" t="s">
        <v>240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354</v>
      </c>
      <c r="AT131" s="227" t="s">
        <v>236</v>
      </c>
      <c r="AU131" s="227" t="s">
        <v>79</v>
      </c>
      <c r="AY131" s="19" t="s">
        <v>234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354</v>
      </c>
      <c r="BM131" s="227" t="s">
        <v>2137</v>
      </c>
    </row>
    <row r="132" s="2" customFormat="1">
      <c r="A132" s="40"/>
      <c r="B132" s="41"/>
      <c r="C132" s="42"/>
      <c r="D132" s="229" t="s">
        <v>243</v>
      </c>
      <c r="E132" s="42"/>
      <c r="F132" s="230" t="s">
        <v>2138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243</v>
      </c>
      <c r="AU132" s="19" t="s">
        <v>79</v>
      </c>
    </row>
    <row r="133" s="2" customFormat="1">
      <c r="A133" s="40"/>
      <c r="B133" s="41"/>
      <c r="C133" s="42"/>
      <c r="D133" s="234" t="s">
        <v>244</v>
      </c>
      <c r="E133" s="42"/>
      <c r="F133" s="235" t="s">
        <v>2139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244</v>
      </c>
      <c r="AU133" s="19" t="s">
        <v>79</v>
      </c>
    </row>
    <row r="134" s="2" customFormat="1" ht="16.5" customHeight="1">
      <c r="A134" s="40"/>
      <c r="B134" s="41"/>
      <c r="C134" s="216" t="s">
        <v>347</v>
      </c>
      <c r="D134" s="216" t="s">
        <v>236</v>
      </c>
      <c r="E134" s="217" t="s">
        <v>2140</v>
      </c>
      <c r="F134" s="218" t="s">
        <v>2141</v>
      </c>
      <c r="G134" s="219" t="s">
        <v>879</v>
      </c>
      <c r="H134" s="220">
        <v>56</v>
      </c>
      <c r="I134" s="221"/>
      <c r="J134" s="222">
        <f>ROUND(I134*H134,2)</f>
        <v>0</v>
      </c>
      <c r="K134" s="218" t="s">
        <v>240</v>
      </c>
      <c r="L134" s="46"/>
      <c r="M134" s="223" t="s">
        <v>19</v>
      </c>
      <c r="N134" s="224" t="s">
        <v>43</v>
      </c>
      <c r="O134" s="86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7" t="s">
        <v>354</v>
      </c>
      <c r="AT134" s="227" t="s">
        <v>236</v>
      </c>
      <c r="AU134" s="227" t="s">
        <v>79</v>
      </c>
      <c r="AY134" s="19" t="s">
        <v>234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19" t="s">
        <v>79</v>
      </c>
      <c r="BK134" s="228">
        <f>ROUND(I134*H134,2)</f>
        <v>0</v>
      </c>
      <c r="BL134" s="19" t="s">
        <v>354</v>
      </c>
      <c r="BM134" s="227" t="s">
        <v>2142</v>
      </c>
    </row>
    <row r="135" s="2" customFormat="1">
      <c r="A135" s="40"/>
      <c r="B135" s="41"/>
      <c r="C135" s="42"/>
      <c r="D135" s="229" t="s">
        <v>243</v>
      </c>
      <c r="E135" s="42"/>
      <c r="F135" s="230" t="s">
        <v>2143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243</v>
      </c>
      <c r="AU135" s="19" t="s">
        <v>79</v>
      </c>
    </row>
    <row r="136" s="2" customFormat="1">
      <c r="A136" s="40"/>
      <c r="B136" s="41"/>
      <c r="C136" s="42"/>
      <c r="D136" s="234" t="s">
        <v>244</v>
      </c>
      <c r="E136" s="42"/>
      <c r="F136" s="235" t="s">
        <v>2144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244</v>
      </c>
      <c r="AU136" s="19" t="s">
        <v>79</v>
      </c>
    </row>
    <row r="137" s="2" customFormat="1" ht="16.5" customHeight="1">
      <c r="A137" s="40"/>
      <c r="B137" s="41"/>
      <c r="C137" s="216" t="s">
        <v>354</v>
      </c>
      <c r="D137" s="216" t="s">
        <v>236</v>
      </c>
      <c r="E137" s="217" t="s">
        <v>2145</v>
      </c>
      <c r="F137" s="218" t="s">
        <v>2146</v>
      </c>
      <c r="G137" s="219" t="s">
        <v>879</v>
      </c>
      <c r="H137" s="220">
        <v>56</v>
      </c>
      <c r="I137" s="221"/>
      <c r="J137" s="222">
        <f>ROUND(I137*H137,2)</f>
        <v>0</v>
      </c>
      <c r="K137" s="218" t="s">
        <v>240</v>
      </c>
      <c r="L137" s="46"/>
      <c r="M137" s="223" t="s">
        <v>19</v>
      </c>
      <c r="N137" s="224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354</v>
      </c>
      <c r="AT137" s="227" t="s">
        <v>236</v>
      </c>
      <c r="AU137" s="227" t="s">
        <v>79</v>
      </c>
      <c r="AY137" s="19" t="s">
        <v>234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354</v>
      </c>
      <c r="BM137" s="227" t="s">
        <v>2147</v>
      </c>
    </row>
    <row r="138" s="2" customFormat="1">
      <c r="A138" s="40"/>
      <c r="B138" s="41"/>
      <c r="C138" s="42"/>
      <c r="D138" s="229" t="s">
        <v>243</v>
      </c>
      <c r="E138" s="42"/>
      <c r="F138" s="230" t="s">
        <v>2148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243</v>
      </c>
      <c r="AU138" s="19" t="s">
        <v>79</v>
      </c>
    </row>
    <row r="139" s="2" customFormat="1">
      <c r="A139" s="40"/>
      <c r="B139" s="41"/>
      <c r="C139" s="42"/>
      <c r="D139" s="234" t="s">
        <v>244</v>
      </c>
      <c r="E139" s="42"/>
      <c r="F139" s="235" t="s">
        <v>2149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244</v>
      </c>
      <c r="AU139" s="19" t="s">
        <v>79</v>
      </c>
    </row>
    <row r="140" s="2" customFormat="1" ht="16.5" customHeight="1">
      <c r="A140" s="40"/>
      <c r="B140" s="41"/>
      <c r="C140" s="216" t="s">
        <v>361</v>
      </c>
      <c r="D140" s="216" t="s">
        <v>236</v>
      </c>
      <c r="E140" s="217" t="s">
        <v>2150</v>
      </c>
      <c r="F140" s="218" t="s">
        <v>2151</v>
      </c>
      <c r="G140" s="219" t="s">
        <v>248</v>
      </c>
      <c r="H140" s="220">
        <v>56</v>
      </c>
      <c r="I140" s="221"/>
      <c r="J140" s="222">
        <f>ROUND(I140*H140,2)</f>
        <v>0</v>
      </c>
      <c r="K140" s="218" t="s">
        <v>240</v>
      </c>
      <c r="L140" s="46"/>
      <c r="M140" s="223" t="s">
        <v>19</v>
      </c>
      <c r="N140" s="224" t="s">
        <v>43</v>
      </c>
      <c r="O140" s="86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354</v>
      </c>
      <c r="AT140" s="227" t="s">
        <v>236</v>
      </c>
      <c r="AU140" s="227" t="s">
        <v>79</v>
      </c>
      <c r="AY140" s="19" t="s">
        <v>234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354</v>
      </c>
      <c r="BM140" s="227" t="s">
        <v>2152</v>
      </c>
    </row>
    <row r="141" s="2" customFormat="1">
      <c r="A141" s="40"/>
      <c r="B141" s="41"/>
      <c r="C141" s="42"/>
      <c r="D141" s="229" t="s">
        <v>243</v>
      </c>
      <c r="E141" s="42"/>
      <c r="F141" s="230" t="s">
        <v>2153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243</v>
      </c>
      <c r="AU141" s="19" t="s">
        <v>79</v>
      </c>
    </row>
    <row r="142" s="2" customFormat="1">
      <c r="A142" s="40"/>
      <c r="B142" s="41"/>
      <c r="C142" s="42"/>
      <c r="D142" s="234" t="s">
        <v>244</v>
      </c>
      <c r="E142" s="42"/>
      <c r="F142" s="235" t="s">
        <v>2154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244</v>
      </c>
      <c r="AU142" s="19" t="s">
        <v>79</v>
      </c>
    </row>
    <row r="143" s="2" customFormat="1" ht="16.5" customHeight="1">
      <c r="A143" s="40"/>
      <c r="B143" s="41"/>
      <c r="C143" s="216" t="s">
        <v>370</v>
      </c>
      <c r="D143" s="216" t="s">
        <v>236</v>
      </c>
      <c r="E143" s="217" t="s">
        <v>2115</v>
      </c>
      <c r="F143" s="218" t="s">
        <v>2116</v>
      </c>
      <c r="G143" s="219" t="s">
        <v>2117</v>
      </c>
      <c r="H143" s="286"/>
      <c r="I143" s="221"/>
      <c r="J143" s="222">
        <f>ROUND(I143*H143,2)</f>
        <v>0</v>
      </c>
      <c r="K143" s="218" t="s">
        <v>19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354</v>
      </c>
      <c r="AT143" s="227" t="s">
        <v>236</v>
      </c>
      <c r="AU143" s="227" t="s">
        <v>79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354</v>
      </c>
      <c r="BM143" s="227" t="s">
        <v>2155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2116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79</v>
      </c>
    </row>
    <row r="145" s="12" customFormat="1" ht="25.92" customHeight="1">
      <c r="A145" s="12"/>
      <c r="B145" s="200"/>
      <c r="C145" s="201"/>
      <c r="D145" s="202" t="s">
        <v>71</v>
      </c>
      <c r="E145" s="203" t="s">
        <v>2156</v>
      </c>
      <c r="F145" s="203" t="s">
        <v>2157</v>
      </c>
      <c r="G145" s="201"/>
      <c r="H145" s="201"/>
      <c r="I145" s="204"/>
      <c r="J145" s="205">
        <f>BK145</f>
        <v>0</v>
      </c>
      <c r="K145" s="201"/>
      <c r="L145" s="206"/>
      <c r="M145" s="207"/>
      <c r="N145" s="208"/>
      <c r="O145" s="208"/>
      <c r="P145" s="209">
        <f>SUM(P146:P151)</f>
        <v>0</v>
      </c>
      <c r="Q145" s="208"/>
      <c r="R145" s="209">
        <f>SUM(R146:R151)</f>
        <v>0</v>
      </c>
      <c r="S145" s="208"/>
      <c r="T145" s="210">
        <f>SUM(T146:T151)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1" t="s">
        <v>93</v>
      </c>
      <c r="AT145" s="212" t="s">
        <v>71</v>
      </c>
      <c r="AU145" s="212" t="s">
        <v>72</v>
      </c>
      <c r="AY145" s="211" t="s">
        <v>234</v>
      </c>
      <c r="BK145" s="213">
        <f>SUM(BK146:BK151)</f>
        <v>0</v>
      </c>
    </row>
    <row r="146" s="2" customFormat="1" ht="16.5" customHeight="1">
      <c r="A146" s="40"/>
      <c r="B146" s="41"/>
      <c r="C146" s="216" t="s">
        <v>379</v>
      </c>
      <c r="D146" s="216" t="s">
        <v>236</v>
      </c>
      <c r="E146" s="217" t="s">
        <v>2158</v>
      </c>
      <c r="F146" s="218" t="s">
        <v>2159</v>
      </c>
      <c r="G146" s="219" t="s">
        <v>2160</v>
      </c>
      <c r="H146" s="220">
        <v>32</v>
      </c>
      <c r="I146" s="221"/>
      <c r="J146" s="222">
        <f>ROUND(I146*H146,2)</f>
        <v>0</v>
      </c>
      <c r="K146" s="218" t="s">
        <v>19</v>
      </c>
      <c r="L146" s="46"/>
      <c r="M146" s="223" t="s">
        <v>19</v>
      </c>
      <c r="N146" s="224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2161</v>
      </c>
      <c r="AT146" s="227" t="s">
        <v>236</v>
      </c>
      <c r="AU146" s="227" t="s">
        <v>79</v>
      </c>
      <c r="AY146" s="19" t="s">
        <v>234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2161</v>
      </c>
      <c r="BM146" s="227" t="s">
        <v>2162</v>
      </c>
    </row>
    <row r="147" s="2" customFormat="1">
      <c r="A147" s="40"/>
      <c r="B147" s="41"/>
      <c r="C147" s="42"/>
      <c r="D147" s="229" t="s">
        <v>243</v>
      </c>
      <c r="E147" s="42"/>
      <c r="F147" s="230" t="s">
        <v>2159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243</v>
      </c>
      <c r="AU147" s="19" t="s">
        <v>79</v>
      </c>
    </row>
    <row r="148" s="2" customFormat="1" ht="16.5" customHeight="1">
      <c r="A148" s="40"/>
      <c r="B148" s="41"/>
      <c r="C148" s="216" t="s">
        <v>386</v>
      </c>
      <c r="D148" s="216" t="s">
        <v>236</v>
      </c>
      <c r="E148" s="217" t="s">
        <v>2163</v>
      </c>
      <c r="F148" s="218" t="s">
        <v>2164</v>
      </c>
      <c r="G148" s="219" t="s">
        <v>2160</v>
      </c>
      <c r="H148" s="220">
        <v>4</v>
      </c>
      <c r="I148" s="221"/>
      <c r="J148" s="222">
        <f>ROUND(I148*H148,2)</f>
        <v>0</v>
      </c>
      <c r="K148" s="218" t="s">
        <v>19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2161</v>
      </c>
      <c r="AT148" s="227" t="s">
        <v>236</v>
      </c>
      <c r="AU148" s="227" t="s">
        <v>79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2161</v>
      </c>
      <c r="BM148" s="227" t="s">
        <v>2165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2164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79</v>
      </c>
    </row>
    <row r="150" s="2" customFormat="1" ht="16.5" customHeight="1">
      <c r="A150" s="40"/>
      <c r="B150" s="41"/>
      <c r="C150" s="216" t="s">
        <v>7</v>
      </c>
      <c r="D150" s="216" t="s">
        <v>236</v>
      </c>
      <c r="E150" s="217" t="s">
        <v>2166</v>
      </c>
      <c r="F150" s="218" t="s">
        <v>2167</v>
      </c>
      <c r="G150" s="219" t="s">
        <v>2160</v>
      </c>
      <c r="H150" s="220">
        <v>6</v>
      </c>
      <c r="I150" s="221"/>
      <c r="J150" s="222">
        <f>ROUND(I150*H150,2)</f>
        <v>0</v>
      </c>
      <c r="K150" s="218" t="s">
        <v>19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2168</v>
      </c>
      <c r="AT150" s="227" t="s">
        <v>236</v>
      </c>
      <c r="AU150" s="227" t="s">
        <v>79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2168</v>
      </c>
      <c r="BM150" s="227" t="s">
        <v>2169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2167</v>
      </c>
      <c r="G151" s="42"/>
      <c r="H151" s="42"/>
      <c r="I151" s="231"/>
      <c r="J151" s="42"/>
      <c r="K151" s="42"/>
      <c r="L151" s="46"/>
      <c r="M151" s="278"/>
      <c r="N151" s="279"/>
      <c r="O151" s="280"/>
      <c r="P151" s="280"/>
      <c r="Q151" s="280"/>
      <c r="R151" s="280"/>
      <c r="S151" s="280"/>
      <c r="T151" s="281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79</v>
      </c>
    </row>
    <row r="152" s="2" customFormat="1" ht="6.96" customHeight="1">
      <c r="A152" s="40"/>
      <c r="B152" s="61"/>
      <c r="C152" s="62"/>
      <c r="D152" s="62"/>
      <c r="E152" s="62"/>
      <c r="F152" s="62"/>
      <c r="G152" s="62"/>
      <c r="H152" s="62"/>
      <c r="I152" s="62"/>
      <c r="J152" s="62"/>
      <c r="K152" s="62"/>
      <c r="L152" s="46"/>
      <c r="M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</sheetData>
  <sheetProtection sheet="1" autoFilter="0" formatColumns="0" formatRows="0" objects="1" scenarios="1" spinCount="100000" saltValue="VWdWncL5VEeotOXPdk/x3rOUkgbXlJmnwjjJgUXz6/36PkO7ap6cVk6jUuaQgMN3t8tI7ul67Qenj9LKQuWorQ==" hashValue="Obwdvd9E4sZH39UX3CvTWToM0vPqpv9iCfanvyVoSJKttLcduVYIAIAiM3zEwEO4QiR51TGmp47k3inE3QLm7A==" algorithmName="SHA-512" password="CA9F"/>
  <autoFilter ref="C94:K1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741110311"/>
    <hyperlink ref="F105" r:id="rId2" display="https://podminky.urs.cz/item/CS_URS_2024_01/741122122"/>
    <hyperlink ref="F112" r:id="rId3" display="https://podminky.urs.cz/item/CS_URS_2024_01/741210001"/>
    <hyperlink ref="F133" r:id="rId4" display="https://podminky.urs.cz/item/CS_URS_2024_01/460161172"/>
    <hyperlink ref="F136" r:id="rId5" display="https://podminky.urs.cz/item/CS_URS_2024_01/460661511"/>
    <hyperlink ref="F139" r:id="rId6" display="https://podminky.urs.cz/item/CS_URS_2024_01/460431182"/>
    <hyperlink ref="F142" r:id="rId7" display="https://podminky.urs.cz/item/CS_URS_2024_01/46048112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2170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ROUND(J94,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ROUND((SUM(BE94:BE239)),  2)</f>
        <v>0</v>
      </c>
      <c r="G37" s="40"/>
      <c r="H37" s="40"/>
      <c r="I37" s="160">
        <v>0.20999999999999999</v>
      </c>
      <c r="J37" s="159">
        <f>ROUND(((SUM(BE94:BE239))*I37),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ROUND((SUM(BF94:BF239)),  2)</f>
        <v>0</v>
      </c>
      <c r="G38" s="40"/>
      <c r="H38" s="40"/>
      <c r="I38" s="160">
        <v>0.12</v>
      </c>
      <c r="J38" s="159">
        <f>ROUND(((SUM(BF94:BF239))*I38),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ROUND((SUM(BG94:BG239)),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ROUND((SUM(BH94:BH239)),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ROUND((SUM(BI94:BI239)),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SO.07 - Betonové prvky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2171</v>
      </c>
      <c r="E68" s="181"/>
      <c r="F68" s="181"/>
      <c r="G68" s="181"/>
      <c r="H68" s="181"/>
      <c r="I68" s="181"/>
      <c r="J68" s="182">
        <f>J95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2172</v>
      </c>
      <c r="E69" s="181"/>
      <c r="F69" s="181"/>
      <c r="G69" s="181"/>
      <c r="H69" s="181"/>
      <c r="I69" s="181"/>
      <c r="J69" s="182">
        <f>J152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2173</v>
      </c>
      <c r="E70" s="181"/>
      <c r="F70" s="181"/>
      <c r="G70" s="181"/>
      <c r="H70" s="181"/>
      <c r="I70" s="181"/>
      <c r="J70" s="182">
        <f>J230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219</v>
      </c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Envelopa - Revitalizace infrastruktury</v>
      </c>
      <c r="F80" s="34"/>
      <c r="G80" s="34"/>
      <c r="H80" s="34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203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204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205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3" t="s">
        <v>1891</v>
      </c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207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SO.07 - Betonové prvky (1)</v>
      </c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Olomouc</v>
      </c>
      <c r="G88" s="42"/>
      <c r="H88" s="42"/>
      <c r="I88" s="34" t="s">
        <v>23</v>
      </c>
      <c r="J88" s="74" t="str">
        <f>IF(J16="","",J16)</f>
        <v>15. 7. 2024</v>
      </c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Univerzita Palackého Olomouc</v>
      </c>
      <c r="G90" s="42"/>
      <c r="H90" s="42"/>
      <c r="I90" s="34" t="s">
        <v>31</v>
      </c>
      <c r="J90" s="38" t="str">
        <f>E25</f>
        <v>Alfaprojekt Olomouc a.s.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Michal Štafl, DiS.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9"/>
      <c r="B93" s="190"/>
      <c r="C93" s="191" t="s">
        <v>220</v>
      </c>
      <c r="D93" s="192" t="s">
        <v>57</v>
      </c>
      <c r="E93" s="192" t="s">
        <v>53</v>
      </c>
      <c r="F93" s="192" t="s">
        <v>54</v>
      </c>
      <c r="G93" s="192" t="s">
        <v>221</v>
      </c>
      <c r="H93" s="192" t="s">
        <v>222</v>
      </c>
      <c r="I93" s="192" t="s">
        <v>223</v>
      </c>
      <c r="J93" s="192" t="s">
        <v>213</v>
      </c>
      <c r="K93" s="193" t="s">
        <v>224</v>
      </c>
      <c r="L93" s="194"/>
      <c r="M93" s="94" t="s">
        <v>19</v>
      </c>
      <c r="N93" s="95" t="s">
        <v>42</v>
      </c>
      <c r="O93" s="95" t="s">
        <v>225</v>
      </c>
      <c r="P93" s="95" t="s">
        <v>226</v>
      </c>
      <c r="Q93" s="95" t="s">
        <v>227</v>
      </c>
      <c r="R93" s="95" t="s">
        <v>228</v>
      </c>
      <c r="S93" s="95" t="s">
        <v>229</v>
      </c>
      <c r="T93" s="96" t="s">
        <v>230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0"/>
      <c r="B94" s="41"/>
      <c r="C94" s="101" t="s">
        <v>231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P95+P152+P230</f>
        <v>0</v>
      </c>
      <c r="Q94" s="98"/>
      <c r="R94" s="197">
        <f>R95+R152+R230</f>
        <v>86.475420880000001</v>
      </c>
      <c r="S94" s="98"/>
      <c r="T94" s="198">
        <f>T95+T152+T230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214</v>
      </c>
      <c r="BK94" s="199">
        <f>BK95+BK152+BK230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79</v>
      </c>
      <c r="F95" s="203" t="s">
        <v>235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SUM(P96:P151)</f>
        <v>0</v>
      </c>
      <c r="Q95" s="208"/>
      <c r="R95" s="209">
        <f>SUM(R96:R151)</f>
        <v>0</v>
      </c>
      <c r="S95" s="208"/>
      <c r="T95" s="210">
        <f>SUM(T96:T151)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71</v>
      </c>
      <c r="AU95" s="212" t="s">
        <v>72</v>
      </c>
      <c r="AY95" s="211" t="s">
        <v>234</v>
      </c>
      <c r="BK95" s="213">
        <f>SUM(BK96:BK151)</f>
        <v>0</v>
      </c>
    </row>
    <row r="96" s="2" customFormat="1" ht="21.75" customHeight="1">
      <c r="A96" s="40"/>
      <c r="B96" s="41"/>
      <c r="C96" s="216" t="s">
        <v>79</v>
      </c>
      <c r="D96" s="216" t="s">
        <v>236</v>
      </c>
      <c r="E96" s="217" t="s">
        <v>2174</v>
      </c>
      <c r="F96" s="218" t="s">
        <v>2175</v>
      </c>
      <c r="G96" s="219" t="s">
        <v>274</v>
      </c>
      <c r="H96" s="220">
        <v>32.240000000000002</v>
      </c>
      <c r="I96" s="221"/>
      <c r="J96" s="222">
        <f>ROUND(I96*H96,2)</f>
        <v>0</v>
      </c>
      <c r="K96" s="218" t="s">
        <v>240</v>
      </c>
      <c r="L96" s="46"/>
      <c r="M96" s="223" t="s">
        <v>19</v>
      </c>
      <c r="N96" s="224" t="s">
        <v>43</v>
      </c>
      <c r="O96" s="86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7" t="s">
        <v>93</v>
      </c>
      <c r="AT96" s="227" t="s">
        <v>236</v>
      </c>
      <c r="AU96" s="227" t="s">
        <v>79</v>
      </c>
      <c r="AY96" s="19" t="s">
        <v>234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19" t="s">
        <v>79</v>
      </c>
      <c r="BK96" s="228">
        <f>ROUND(I96*H96,2)</f>
        <v>0</v>
      </c>
      <c r="BL96" s="19" t="s">
        <v>93</v>
      </c>
      <c r="BM96" s="227" t="s">
        <v>2176</v>
      </c>
    </row>
    <row r="97" s="2" customFormat="1">
      <c r="A97" s="40"/>
      <c r="B97" s="41"/>
      <c r="C97" s="42"/>
      <c r="D97" s="229" t="s">
        <v>243</v>
      </c>
      <c r="E97" s="42"/>
      <c r="F97" s="230" t="s">
        <v>2177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243</v>
      </c>
      <c r="AU97" s="19" t="s">
        <v>79</v>
      </c>
    </row>
    <row r="98" s="2" customFormat="1">
      <c r="A98" s="40"/>
      <c r="B98" s="41"/>
      <c r="C98" s="42"/>
      <c r="D98" s="234" t="s">
        <v>244</v>
      </c>
      <c r="E98" s="42"/>
      <c r="F98" s="235" t="s">
        <v>2178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244</v>
      </c>
      <c r="AU98" s="19" t="s">
        <v>79</v>
      </c>
    </row>
    <row r="99" s="13" customFormat="1">
      <c r="A99" s="13"/>
      <c r="B99" s="236"/>
      <c r="C99" s="237"/>
      <c r="D99" s="229" t="s">
        <v>252</v>
      </c>
      <c r="E99" s="238" t="s">
        <v>19</v>
      </c>
      <c r="F99" s="239" t="s">
        <v>2179</v>
      </c>
      <c r="G99" s="237"/>
      <c r="H99" s="238" t="s">
        <v>19</v>
      </c>
      <c r="I99" s="240"/>
      <c r="J99" s="237"/>
      <c r="K99" s="237"/>
      <c r="L99" s="241"/>
      <c r="M99" s="242"/>
      <c r="N99" s="243"/>
      <c r="O99" s="243"/>
      <c r="P99" s="243"/>
      <c r="Q99" s="243"/>
      <c r="R99" s="243"/>
      <c r="S99" s="243"/>
      <c r="T99" s="24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5" t="s">
        <v>252</v>
      </c>
      <c r="AU99" s="245" t="s">
        <v>79</v>
      </c>
      <c r="AV99" s="13" t="s">
        <v>79</v>
      </c>
      <c r="AW99" s="13" t="s">
        <v>33</v>
      </c>
      <c r="AX99" s="13" t="s">
        <v>72</v>
      </c>
      <c r="AY99" s="245" t="s">
        <v>234</v>
      </c>
    </row>
    <row r="100" s="13" customFormat="1">
      <c r="A100" s="13"/>
      <c r="B100" s="236"/>
      <c r="C100" s="237"/>
      <c r="D100" s="229" t="s">
        <v>252</v>
      </c>
      <c r="E100" s="238" t="s">
        <v>19</v>
      </c>
      <c r="F100" s="239" t="s">
        <v>2180</v>
      </c>
      <c r="G100" s="237"/>
      <c r="H100" s="238" t="s">
        <v>19</v>
      </c>
      <c r="I100" s="240"/>
      <c r="J100" s="237"/>
      <c r="K100" s="237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252</v>
      </c>
      <c r="AU100" s="245" t="s">
        <v>79</v>
      </c>
      <c r="AV100" s="13" t="s">
        <v>79</v>
      </c>
      <c r="AW100" s="13" t="s">
        <v>33</v>
      </c>
      <c r="AX100" s="13" t="s">
        <v>72</v>
      </c>
      <c r="AY100" s="245" t="s">
        <v>234</v>
      </c>
    </row>
    <row r="101" s="14" customFormat="1">
      <c r="A101" s="14"/>
      <c r="B101" s="246"/>
      <c r="C101" s="247"/>
      <c r="D101" s="229" t="s">
        <v>252</v>
      </c>
      <c r="E101" s="248" t="s">
        <v>19</v>
      </c>
      <c r="F101" s="249" t="s">
        <v>2181</v>
      </c>
      <c r="G101" s="247"/>
      <c r="H101" s="250">
        <v>8.0600000000000005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252</v>
      </c>
      <c r="AU101" s="256" t="s">
        <v>79</v>
      </c>
      <c r="AV101" s="14" t="s">
        <v>81</v>
      </c>
      <c r="AW101" s="14" t="s">
        <v>33</v>
      </c>
      <c r="AX101" s="14" t="s">
        <v>72</v>
      </c>
      <c r="AY101" s="256" t="s">
        <v>234</v>
      </c>
    </row>
    <row r="102" s="13" customFormat="1">
      <c r="A102" s="13"/>
      <c r="B102" s="236"/>
      <c r="C102" s="237"/>
      <c r="D102" s="229" t="s">
        <v>252</v>
      </c>
      <c r="E102" s="238" t="s">
        <v>19</v>
      </c>
      <c r="F102" s="239" t="s">
        <v>2182</v>
      </c>
      <c r="G102" s="237"/>
      <c r="H102" s="238" t="s">
        <v>19</v>
      </c>
      <c r="I102" s="240"/>
      <c r="J102" s="237"/>
      <c r="K102" s="237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252</v>
      </c>
      <c r="AU102" s="245" t="s">
        <v>79</v>
      </c>
      <c r="AV102" s="13" t="s">
        <v>79</v>
      </c>
      <c r="AW102" s="13" t="s">
        <v>33</v>
      </c>
      <c r="AX102" s="13" t="s">
        <v>72</v>
      </c>
      <c r="AY102" s="245" t="s">
        <v>234</v>
      </c>
    </row>
    <row r="103" s="14" customFormat="1">
      <c r="A103" s="14"/>
      <c r="B103" s="246"/>
      <c r="C103" s="247"/>
      <c r="D103" s="229" t="s">
        <v>252</v>
      </c>
      <c r="E103" s="248" t="s">
        <v>19</v>
      </c>
      <c r="F103" s="249" t="s">
        <v>2183</v>
      </c>
      <c r="G103" s="247"/>
      <c r="H103" s="250">
        <v>6.8639999999999999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252</v>
      </c>
      <c r="AU103" s="256" t="s">
        <v>79</v>
      </c>
      <c r="AV103" s="14" t="s">
        <v>81</v>
      </c>
      <c r="AW103" s="14" t="s">
        <v>33</v>
      </c>
      <c r="AX103" s="14" t="s">
        <v>72</v>
      </c>
      <c r="AY103" s="256" t="s">
        <v>234</v>
      </c>
    </row>
    <row r="104" s="13" customFormat="1">
      <c r="A104" s="13"/>
      <c r="B104" s="236"/>
      <c r="C104" s="237"/>
      <c r="D104" s="229" t="s">
        <v>252</v>
      </c>
      <c r="E104" s="238" t="s">
        <v>19</v>
      </c>
      <c r="F104" s="239" t="s">
        <v>2184</v>
      </c>
      <c r="G104" s="237"/>
      <c r="H104" s="238" t="s">
        <v>19</v>
      </c>
      <c r="I104" s="240"/>
      <c r="J104" s="237"/>
      <c r="K104" s="237"/>
      <c r="L104" s="241"/>
      <c r="M104" s="242"/>
      <c r="N104" s="243"/>
      <c r="O104" s="243"/>
      <c r="P104" s="243"/>
      <c r="Q104" s="243"/>
      <c r="R104" s="243"/>
      <c r="S104" s="243"/>
      <c r="T104" s="24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5" t="s">
        <v>252</v>
      </c>
      <c r="AU104" s="245" t="s">
        <v>79</v>
      </c>
      <c r="AV104" s="13" t="s">
        <v>79</v>
      </c>
      <c r="AW104" s="13" t="s">
        <v>33</v>
      </c>
      <c r="AX104" s="13" t="s">
        <v>72</v>
      </c>
      <c r="AY104" s="245" t="s">
        <v>234</v>
      </c>
    </row>
    <row r="105" s="14" customFormat="1">
      <c r="A105" s="14"/>
      <c r="B105" s="246"/>
      <c r="C105" s="247"/>
      <c r="D105" s="229" t="s">
        <v>252</v>
      </c>
      <c r="E105" s="248" t="s">
        <v>19</v>
      </c>
      <c r="F105" s="249" t="s">
        <v>2185</v>
      </c>
      <c r="G105" s="247"/>
      <c r="H105" s="250">
        <v>5.9800000000000004</v>
      </c>
      <c r="I105" s="251"/>
      <c r="J105" s="247"/>
      <c r="K105" s="247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252</v>
      </c>
      <c r="AU105" s="256" t="s">
        <v>79</v>
      </c>
      <c r="AV105" s="14" t="s">
        <v>81</v>
      </c>
      <c r="AW105" s="14" t="s">
        <v>33</v>
      </c>
      <c r="AX105" s="14" t="s">
        <v>72</v>
      </c>
      <c r="AY105" s="256" t="s">
        <v>234</v>
      </c>
    </row>
    <row r="106" s="13" customFormat="1">
      <c r="A106" s="13"/>
      <c r="B106" s="236"/>
      <c r="C106" s="237"/>
      <c r="D106" s="229" t="s">
        <v>252</v>
      </c>
      <c r="E106" s="238" t="s">
        <v>19</v>
      </c>
      <c r="F106" s="239" t="s">
        <v>2186</v>
      </c>
      <c r="G106" s="237"/>
      <c r="H106" s="238" t="s">
        <v>19</v>
      </c>
      <c r="I106" s="240"/>
      <c r="J106" s="237"/>
      <c r="K106" s="237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252</v>
      </c>
      <c r="AU106" s="245" t="s">
        <v>79</v>
      </c>
      <c r="AV106" s="13" t="s">
        <v>79</v>
      </c>
      <c r="AW106" s="13" t="s">
        <v>33</v>
      </c>
      <c r="AX106" s="13" t="s">
        <v>72</v>
      </c>
      <c r="AY106" s="245" t="s">
        <v>234</v>
      </c>
    </row>
    <row r="107" s="14" customFormat="1">
      <c r="A107" s="14"/>
      <c r="B107" s="246"/>
      <c r="C107" s="247"/>
      <c r="D107" s="229" t="s">
        <v>252</v>
      </c>
      <c r="E107" s="248" t="s">
        <v>19</v>
      </c>
      <c r="F107" s="249" t="s">
        <v>2187</v>
      </c>
      <c r="G107" s="247"/>
      <c r="H107" s="250">
        <v>11.336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252</v>
      </c>
      <c r="AU107" s="256" t="s">
        <v>79</v>
      </c>
      <c r="AV107" s="14" t="s">
        <v>81</v>
      </c>
      <c r="AW107" s="14" t="s">
        <v>33</v>
      </c>
      <c r="AX107" s="14" t="s">
        <v>72</v>
      </c>
      <c r="AY107" s="256" t="s">
        <v>234</v>
      </c>
    </row>
    <row r="108" s="15" customFormat="1">
      <c r="A108" s="15"/>
      <c r="B108" s="257"/>
      <c r="C108" s="258"/>
      <c r="D108" s="229" t="s">
        <v>252</v>
      </c>
      <c r="E108" s="259" t="s">
        <v>19</v>
      </c>
      <c r="F108" s="260" t="s">
        <v>256</v>
      </c>
      <c r="G108" s="258"/>
      <c r="H108" s="261">
        <v>32.240000000000002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252</v>
      </c>
      <c r="AU108" s="267" t="s">
        <v>79</v>
      </c>
      <c r="AV108" s="15" t="s">
        <v>93</v>
      </c>
      <c r="AW108" s="15" t="s">
        <v>33</v>
      </c>
      <c r="AX108" s="15" t="s">
        <v>79</v>
      </c>
      <c r="AY108" s="267" t="s">
        <v>234</v>
      </c>
    </row>
    <row r="109" s="2" customFormat="1" ht="16.5" customHeight="1">
      <c r="A109" s="40"/>
      <c r="B109" s="41"/>
      <c r="C109" s="216" t="s">
        <v>81</v>
      </c>
      <c r="D109" s="216" t="s">
        <v>236</v>
      </c>
      <c r="E109" s="217" t="s">
        <v>2188</v>
      </c>
      <c r="F109" s="218" t="s">
        <v>2189</v>
      </c>
      <c r="G109" s="219" t="s">
        <v>274</v>
      </c>
      <c r="H109" s="220">
        <v>32.240000000000002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79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2190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2191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79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2192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79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2193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79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4" customFormat="1">
      <c r="A113" s="14"/>
      <c r="B113" s="246"/>
      <c r="C113" s="247"/>
      <c r="D113" s="229" t="s">
        <v>252</v>
      </c>
      <c r="E113" s="248" t="s">
        <v>19</v>
      </c>
      <c r="F113" s="249" t="s">
        <v>2194</v>
      </c>
      <c r="G113" s="247"/>
      <c r="H113" s="250">
        <v>19.84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252</v>
      </c>
      <c r="AU113" s="256" t="s">
        <v>79</v>
      </c>
      <c r="AV113" s="14" t="s">
        <v>81</v>
      </c>
      <c r="AW113" s="14" t="s">
        <v>33</v>
      </c>
      <c r="AX113" s="14" t="s">
        <v>72</v>
      </c>
      <c r="AY113" s="256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2195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2196</v>
      </c>
      <c r="G115" s="247"/>
      <c r="H115" s="250">
        <v>12.4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79</v>
      </c>
      <c r="AV115" s="14" t="s">
        <v>81</v>
      </c>
      <c r="AW115" s="14" t="s">
        <v>33</v>
      </c>
      <c r="AX115" s="14" t="s">
        <v>72</v>
      </c>
      <c r="AY115" s="256" t="s">
        <v>234</v>
      </c>
    </row>
    <row r="116" s="15" customFormat="1">
      <c r="A116" s="15"/>
      <c r="B116" s="257"/>
      <c r="C116" s="258"/>
      <c r="D116" s="229" t="s">
        <v>252</v>
      </c>
      <c r="E116" s="259" t="s">
        <v>19</v>
      </c>
      <c r="F116" s="260" t="s">
        <v>256</v>
      </c>
      <c r="G116" s="258"/>
      <c r="H116" s="261">
        <v>32.240000000000002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252</v>
      </c>
      <c r="AU116" s="267" t="s">
        <v>79</v>
      </c>
      <c r="AV116" s="15" t="s">
        <v>93</v>
      </c>
      <c r="AW116" s="15" t="s">
        <v>33</v>
      </c>
      <c r="AX116" s="15" t="s">
        <v>79</v>
      </c>
      <c r="AY116" s="267" t="s">
        <v>234</v>
      </c>
    </row>
    <row r="117" s="2" customFormat="1" ht="16.5" customHeight="1">
      <c r="A117" s="40"/>
      <c r="B117" s="41"/>
      <c r="C117" s="216" t="s">
        <v>88</v>
      </c>
      <c r="D117" s="216" t="s">
        <v>236</v>
      </c>
      <c r="E117" s="217" t="s">
        <v>863</v>
      </c>
      <c r="F117" s="218" t="s">
        <v>864</v>
      </c>
      <c r="G117" s="219" t="s">
        <v>274</v>
      </c>
      <c r="H117" s="220">
        <v>12.4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93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2197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866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867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2198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3" customFormat="1">
      <c r="A121" s="13"/>
      <c r="B121" s="236"/>
      <c r="C121" s="237"/>
      <c r="D121" s="229" t="s">
        <v>252</v>
      </c>
      <c r="E121" s="238" t="s">
        <v>19</v>
      </c>
      <c r="F121" s="239" t="s">
        <v>2180</v>
      </c>
      <c r="G121" s="237"/>
      <c r="H121" s="238" t="s">
        <v>19</v>
      </c>
      <c r="I121" s="240"/>
      <c r="J121" s="237"/>
      <c r="K121" s="237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252</v>
      </c>
      <c r="AU121" s="245" t="s">
        <v>79</v>
      </c>
      <c r="AV121" s="13" t="s">
        <v>79</v>
      </c>
      <c r="AW121" s="13" t="s">
        <v>33</v>
      </c>
      <c r="AX121" s="13" t="s">
        <v>72</v>
      </c>
      <c r="AY121" s="245" t="s">
        <v>234</v>
      </c>
    </row>
    <row r="122" s="14" customFormat="1">
      <c r="A122" s="14"/>
      <c r="B122" s="246"/>
      <c r="C122" s="247"/>
      <c r="D122" s="229" t="s">
        <v>252</v>
      </c>
      <c r="E122" s="248" t="s">
        <v>19</v>
      </c>
      <c r="F122" s="249" t="s">
        <v>2199</v>
      </c>
      <c r="G122" s="247"/>
      <c r="H122" s="250">
        <v>3.1000000000000001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252</v>
      </c>
      <c r="AU122" s="256" t="s">
        <v>79</v>
      </c>
      <c r="AV122" s="14" t="s">
        <v>81</v>
      </c>
      <c r="AW122" s="14" t="s">
        <v>33</v>
      </c>
      <c r="AX122" s="14" t="s">
        <v>72</v>
      </c>
      <c r="AY122" s="256" t="s">
        <v>234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2182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79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2200</v>
      </c>
      <c r="G124" s="247"/>
      <c r="H124" s="250">
        <v>2.6400000000000001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79</v>
      </c>
      <c r="AV124" s="14" t="s">
        <v>81</v>
      </c>
      <c r="AW124" s="14" t="s">
        <v>33</v>
      </c>
      <c r="AX124" s="14" t="s">
        <v>72</v>
      </c>
      <c r="AY124" s="256" t="s">
        <v>234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2184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79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2201</v>
      </c>
      <c r="G126" s="247"/>
      <c r="H126" s="250">
        <v>2.2999999999999998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79</v>
      </c>
      <c r="AV126" s="14" t="s">
        <v>81</v>
      </c>
      <c r="AW126" s="14" t="s">
        <v>33</v>
      </c>
      <c r="AX126" s="14" t="s">
        <v>72</v>
      </c>
      <c r="AY126" s="256" t="s">
        <v>234</v>
      </c>
    </row>
    <row r="127" s="13" customFormat="1">
      <c r="A127" s="13"/>
      <c r="B127" s="236"/>
      <c r="C127" s="237"/>
      <c r="D127" s="229" t="s">
        <v>252</v>
      </c>
      <c r="E127" s="238" t="s">
        <v>19</v>
      </c>
      <c r="F127" s="239" t="s">
        <v>2186</v>
      </c>
      <c r="G127" s="237"/>
      <c r="H127" s="238" t="s">
        <v>19</v>
      </c>
      <c r="I127" s="240"/>
      <c r="J127" s="237"/>
      <c r="K127" s="237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252</v>
      </c>
      <c r="AU127" s="245" t="s">
        <v>79</v>
      </c>
      <c r="AV127" s="13" t="s">
        <v>79</v>
      </c>
      <c r="AW127" s="13" t="s">
        <v>33</v>
      </c>
      <c r="AX127" s="13" t="s">
        <v>72</v>
      </c>
      <c r="AY127" s="245" t="s">
        <v>234</v>
      </c>
    </row>
    <row r="128" s="14" customFormat="1">
      <c r="A128" s="14"/>
      <c r="B128" s="246"/>
      <c r="C128" s="247"/>
      <c r="D128" s="229" t="s">
        <v>252</v>
      </c>
      <c r="E128" s="248" t="s">
        <v>19</v>
      </c>
      <c r="F128" s="249" t="s">
        <v>2202</v>
      </c>
      <c r="G128" s="247"/>
      <c r="H128" s="250">
        <v>4.3600000000000003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252</v>
      </c>
      <c r="AU128" s="256" t="s">
        <v>79</v>
      </c>
      <c r="AV128" s="14" t="s">
        <v>81</v>
      </c>
      <c r="AW128" s="14" t="s">
        <v>33</v>
      </c>
      <c r="AX128" s="14" t="s">
        <v>72</v>
      </c>
      <c r="AY128" s="256" t="s">
        <v>234</v>
      </c>
    </row>
    <row r="129" s="15" customFormat="1">
      <c r="A129" s="15"/>
      <c r="B129" s="257"/>
      <c r="C129" s="258"/>
      <c r="D129" s="229" t="s">
        <v>252</v>
      </c>
      <c r="E129" s="259" t="s">
        <v>19</v>
      </c>
      <c r="F129" s="260" t="s">
        <v>256</v>
      </c>
      <c r="G129" s="258"/>
      <c r="H129" s="261">
        <v>12.4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252</v>
      </c>
      <c r="AU129" s="267" t="s">
        <v>79</v>
      </c>
      <c r="AV129" s="15" t="s">
        <v>93</v>
      </c>
      <c r="AW129" s="15" t="s">
        <v>33</v>
      </c>
      <c r="AX129" s="15" t="s">
        <v>79</v>
      </c>
      <c r="AY129" s="267" t="s">
        <v>234</v>
      </c>
    </row>
    <row r="130" s="2" customFormat="1" ht="21.75" customHeight="1">
      <c r="A130" s="40"/>
      <c r="B130" s="41"/>
      <c r="C130" s="216" t="s">
        <v>93</v>
      </c>
      <c r="D130" s="216" t="s">
        <v>236</v>
      </c>
      <c r="E130" s="217" t="s">
        <v>2203</v>
      </c>
      <c r="F130" s="218" t="s">
        <v>2204</v>
      </c>
      <c r="G130" s="219" t="s">
        <v>274</v>
      </c>
      <c r="H130" s="220">
        <v>44.640000000000001</v>
      </c>
      <c r="I130" s="221"/>
      <c r="J130" s="222">
        <f>ROUND(I130*H130,2)</f>
        <v>0</v>
      </c>
      <c r="K130" s="218" t="s">
        <v>240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93</v>
      </c>
      <c r="AT130" s="227" t="s">
        <v>236</v>
      </c>
      <c r="AU130" s="227" t="s">
        <v>79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93</v>
      </c>
      <c r="BM130" s="227" t="s">
        <v>2205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2206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79</v>
      </c>
    </row>
    <row r="132" s="2" customFormat="1">
      <c r="A132" s="40"/>
      <c r="B132" s="41"/>
      <c r="C132" s="42"/>
      <c r="D132" s="234" t="s">
        <v>244</v>
      </c>
      <c r="E132" s="42"/>
      <c r="F132" s="235" t="s">
        <v>2207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244</v>
      </c>
      <c r="AU132" s="19" t="s">
        <v>79</v>
      </c>
    </row>
    <row r="133" s="13" customFormat="1">
      <c r="A133" s="13"/>
      <c r="B133" s="236"/>
      <c r="C133" s="237"/>
      <c r="D133" s="229" t="s">
        <v>252</v>
      </c>
      <c r="E133" s="238" t="s">
        <v>19</v>
      </c>
      <c r="F133" s="239" t="s">
        <v>2208</v>
      </c>
      <c r="G133" s="237"/>
      <c r="H133" s="238" t="s">
        <v>19</v>
      </c>
      <c r="I133" s="240"/>
      <c r="J133" s="237"/>
      <c r="K133" s="237"/>
      <c r="L133" s="241"/>
      <c r="M133" s="242"/>
      <c r="N133" s="243"/>
      <c r="O133" s="243"/>
      <c r="P133" s="243"/>
      <c r="Q133" s="243"/>
      <c r="R133" s="243"/>
      <c r="S133" s="243"/>
      <c r="T133" s="24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5" t="s">
        <v>252</v>
      </c>
      <c r="AU133" s="245" t="s">
        <v>79</v>
      </c>
      <c r="AV133" s="13" t="s">
        <v>79</v>
      </c>
      <c r="AW133" s="13" t="s">
        <v>33</v>
      </c>
      <c r="AX133" s="13" t="s">
        <v>72</v>
      </c>
      <c r="AY133" s="245" t="s">
        <v>234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2209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79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2210</v>
      </c>
      <c r="G135" s="247"/>
      <c r="H135" s="250">
        <v>32.240000000000002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79</v>
      </c>
      <c r="AV135" s="14" t="s">
        <v>81</v>
      </c>
      <c r="AW135" s="14" t="s">
        <v>33</v>
      </c>
      <c r="AX135" s="14" t="s">
        <v>72</v>
      </c>
      <c r="AY135" s="256" t="s">
        <v>234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2211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79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4" customFormat="1">
      <c r="A137" s="14"/>
      <c r="B137" s="246"/>
      <c r="C137" s="247"/>
      <c r="D137" s="229" t="s">
        <v>252</v>
      </c>
      <c r="E137" s="248" t="s">
        <v>19</v>
      </c>
      <c r="F137" s="249" t="s">
        <v>2196</v>
      </c>
      <c r="G137" s="247"/>
      <c r="H137" s="250">
        <v>12.4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79</v>
      </c>
      <c r="AV137" s="14" t="s">
        <v>81</v>
      </c>
      <c r="AW137" s="14" t="s">
        <v>33</v>
      </c>
      <c r="AX137" s="14" t="s">
        <v>72</v>
      </c>
      <c r="AY137" s="256" t="s">
        <v>234</v>
      </c>
    </row>
    <row r="138" s="15" customFormat="1">
      <c r="A138" s="15"/>
      <c r="B138" s="257"/>
      <c r="C138" s="258"/>
      <c r="D138" s="229" t="s">
        <v>252</v>
      </c>
      <c r="E138" s="259" t="s">
        <v>19</v>
      </c>
      <c r="F138" s="260" t="s">
        <v>256</v>
      </c>
      <c r="G138" s="258"/>
      <c r="H138" s="261">
        <v>44.640000000000001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252</v>
      </c>
      <c r="AU138" s="267" t="s">
        <v>79</v>
      </c>
      <c r="AV138" s="15" t="s">
        <v>93</v>
      </c>
      <c r="AW138" s="15" t="s">
        <v>33</v>
      </c>
      <c r="AX138" s="15" t="s">
        <v>79</v>
      </c>
      <c r="AY138" s="267" t="s">
        <v>234</v>
      </c>
    </row>
    <row r="139" s="2" customFormat="1" ht="21.75" customHeight="1">
      <c r="A139" s="40"/>
      <c r="B139" s="41"/>
      <c r="C139" s="216" t="s">
        <v>271</v>
      </c>
      <c r="D139" s="216" t="s">
        <v>236</v>
      </c>
      <c r="E139" s="217" t="s">
        <v>348</v>
      </c>
      <c r="F139" s="218" t="s">
        <v>349</v>
      </c>
      <c r="G139" s="219" t="s">
        <v>274</v>
      </c>
      <c r="H139" s="220">
        <v>19.84</v>
      </c>
      <c r="I139" s="221"/>
      <c r="J139" s="222">
        <f>ROUND(I139*H139,2)</f>
        <v>0</v>
      </c>
      <c r="K139" s="218" t="s">
        <v>240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93</v>
      </c>
      <c r="AT139" s="227" t="s">
        <v>236</v>
      </c>
      <c r="AU139" s="227" t="s">
        <v>79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2212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351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79</v>
      </c>
    </row>
    <row r="141" s="2" customFormat="1">
      <c r="A141" s="40"/>
      <c r="B141" s="41"/>
      <c r="C141" s="42"/>
      <c r="D141" s="234" t="s">
        <v>244</v>
      </c>
      <c r="E141" s="42"/>
      <c r="F141" s="235" t="s">
        <v>352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244</v>
      </c>
      <c r="AU141" s="19" t="s">
        <v>79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2213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79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2214</v>
      </c>
      <c r="G143" s="247"/>
      <c r="H143" s="250">
        <v>19.84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79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280</v>
      </c>
      <c r="D144" s="216" t="s">
        <v>236</v>
      </c>
      <c r="E144" s="217" t="s">
        <v>355</v>
      </c>
      <c r="F144" s="218" t="s">
        <v>356</v>
      </c>
      <c r="G144" s="219" t="s">
        <v>274</v>
      </c>
      <c r="H144" s="220">
        <v>19.84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79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2215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358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79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359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79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2214</v>
      </c>
      <c r="G147" s="247"/>
      <c r="H147" s="250">
        <v>19.84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79</v>
      </c>
      <c r="AV147" s="14" t="s">
        <v>81</v>
      </c>
      <c r="AW147" s="14" t="s">
        <v>33</v>
      </c>
      <c r="AX147" s="14" t="s">
        <v>79</v>
      </c>
      <c r="AY147" s="256" t="s">
        <v>234</v>
      </c>
    </row>
    <row r="148" s="2" customFormat="1" ht="16.5" customHeight="1">
      <c r="A148" s="40"/>
      <c r="B148" s="41"/>
      <c r="C148" s="216" t="s">
        <v>288</v>
      </c>
      <c r="D148" s="216" t="s">
        <v>236</v>
      </c>
      <c r="E148" s="217" t="s">
        <v>362</v>
      </c>
      <c r="F148" s="218" t="s">
        <v>363</v>
      </c>
      <c r="G148" s="219" t="s">
        <v>364</v>
      </c>
      <c r="H148" s="220">
        <v>35.712000000000003</v>
      </c>
      <c r="I148" s="221"/>
      <c r="J148" s="222">
        <f>ROUND(I148*H148,2)</f>
        <v>0</v>
      </c>
      <c r="K148" s="218" t="s">
        <v>240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93</v>
      </c>
      <c r="AT148" s="227" t="s">
        <v>236</v>
      </c>
      <c r="AU148" s="227" t="s">
        <v>79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2216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366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79</v>
      </c>
    </row>
    <row r="150" s="2" customFormat="1">
      <c r="A150" s="40"/>
      <c r="B150" s="41"/>
      <c r="C150" s="42"/>
      <c r="D150" s="234" t="s">
        <v>244</v>
      </c>
      <c r="E150" s="42"/>
      <c r="F150" s="235" t="s">
        <v>367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244</v>
      </c>
      <c r="AU150" s="19" t="s">
        <v>79</v>
      </c>
    </row>
    <row r="151" s="14" customFormat="1">
      <c r="A151" s="14"/>
      <c r="B151" s="246"/>
      <c r="C151" s="247"/>
      <c r="D151" s="229" t="s">
        <v>252</v>
      </c>
      <c r="E151" s="248" t="s">
        <v>19</v>
      </c>
      <c r="F151" s="249" t="s">
        <v>2217</v>
      </c>
      <c r="G151" s="247"/>
      <c r="H151" s="250">
        <v>35.712000000000003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252</v>
      </c>
      <c r="AU151" s="256" t="s">
        <v>79</v>
      </c>
      <c r="AV151" s="14" t="s">
        <v>81</v>
      </c>
      <c r="AW151" s="14" t="s">
        <v>33</v>
      </c>
      <c r="AX151" s="14" t="s">
        <v>79</v>
      </c>
      <c r="AY151" s="256" t="s">
        <v>234</v>
      </c>
    </row>
    <row r="152" s="12" customFormat="1" ht="25.92" customHeight="1">
      <c r="A152" s="12"/>
      <c r="B152" s="200"/>
      <c r="C152" s="201"/>
      <c r="D152" s="202" t="s">
        <v>71</v>
      </c>
      <c r="E152" s="203" t="s">
        <v>81</v>
      </c>
      <c r="F152" s="203" t="s">
        <v>876</v>
      </c>
      <c r="G152" s="201"/>
      <c r="H152" s="201"/>
      <c r="I152" s="204"/>
      <c r="J152" s="205">
        <f>BK152</f>
        <v>0</v>
      </c>
      <c r="K152" s="201"/>
      <c r="L152" s="206"/>
      <c r="M152" s="207"/>
      <c r="N152" s="208"/>
      <c r="O152" s="208"/>
      <c r="P152" s="209">
        <f>SUM(P153:P229)</f>
        <v>0</v>
      </c>
      <c r="Q152" s="208"/>
      <c r="R152" s="209">
        <f>SUM(R153:R229)</f>
        <v>86.475420880000001</v>
      </c>
      <c r="S152" s="208"/>
      <c r="T152" s="210">
        <f>SUM(T153:T229)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79</v>
      </c>
      <c r="AT152" s="212" t="s">
        <v>71</v>
      </c>
      <c r="AU152" s="212" t="s">
        <v>72</v>
      </c>
      <c r="AY152" s="211" t="s">
        <v>234</v>
      </c>
      <c r="BK152" s="213">
        <f>SUM(BK153:BK229)</f>
        <v>0</v>
      </c>
    </row>
    <row r="153" s="2" customFormat="1" ht="16.5" customHeight="1">
      <c r="A153" s="40"/>
      <c r="B153" s="41"/>
      <c r="C153" s="216" t="s">
        <v>294</v>
      </c>
      <c r="D153" s="216" t="s">
        <v>236</v>
      </c>
      <c r="E153" s="217" t="s">
        <v>2218</v>
      </c>
      <c r="F153" s="218" t="s">
        <v>2219</v>
      </c>
      <c r="G153" s="219" t="s">
        <v>274</v>
      </c>
      <c r="H153" s="220">
        <v>3.7200000000000002</v>
      </c>
      <c r="I153" s="221"/>
      <c r="J153" s="222">
        <f>ROUND(I153*H153,2)</f>
        <v>0</v>
      </c>
      <c r="K153" s="218" t="s">
        <v>240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2.1600000000000001</v>
      </c>
      <c r="R153" s="225">
        <f>Q153*H153</f>
        <v>8.0352000000000015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79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2220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2221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79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2222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79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2223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79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3" customFormat="1">
      <c r="A157" s="13"/>
      <c r="B157" s="236"/>
      <c r="C157" s="237"/>
      <c r="D157" s="229" t="s">
        <v>252</v>
      </c>
      <c r="E157" s="238" t="s">
        <v>19</v>
      </c>
      <c r="F157" s="239" t="s">
        <v>2180</v>
      </c>
      <c r="G157" s="237"/>
      <c r="H157" s="238" t="s">
        <v>19</v>
      </c>
      <c r="I157" s="240"/>
      <c r="J157" s="237"/>
      <c r="K157" s="237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252</v>
      </c>
      <c r="AU157" s="245" t="s">
        <v>79</v>
      </c>
      <c r="AV157" s="13" t="s">
        <v>79</v>
      </c>
      <c r="AW157" s="13" t="s">
        <v>33</v>
      </c>
      <c r="AX157" s="13" t="s">
        <v>72</v>
      </c>
      <c r="AY157" s="245" t="s">
        <v>234</v>
      </c>
    </row>
    <row r="158" s="14" customFormat="1">
      <c r="A158" s="14"/>
      <c r="B158" s="246"/>
      <c r="C158" s="247"/>
      <c r="D158" s="229" t="s">
        <v>252</v>
      </c>
      <c r="E158" s="248" t="s">
        <v>19</v>
      </c>
      <c r="F158" s="249" t="s">
        <v>2224</v>
      </c>
      <c r="G158" s="247"/>
      <c r="H158" s="250">
        <v>0.93000000000000005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252</v>
      </c>
      <c r="AU158" s="256" t="s">
        <v>79</v>
      </c>
      <c r="AV158" s="14" t="s">
        <v>81</v>
      </c>
      <c r="AW158" s="14" t="s">
        <v>33</v>
      </c>
      <c r="AX158" s="14" t="s">
        <v>72</v>
      </c>
      <c r="AY158" s="256" t="s">
        <v>234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2182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79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4" customFormat="1">
      <c r="A160" s="14"/>
      <c r="B160" s="246"/>
      <c r="C160" s="247"/>
      <c r="D160" s="229" t="s">
        <v>252</v>
      </c>
      <c r="E160" s="248" t="s">
        <v>19</v>
      </c>
      <c r="F160" s="249" t="s">
        <v>2225</v>
      </c>
      <c r="G160" s="247"/>
      <c r="H160" s="250">
        <v>0.79200000000000004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252</v>
      </c>
      <c r="AU160" s="256" t="s">
        <v>79</v>
      </c>
      <c r="AV160" s="14" t="s">
        <v>81</v>
      </c>
      <c r="AW160" s="14" t="s">
        <v>33</v>
      </c>
      <c r="AX160" s="14" t="s">
        <v>72</v>
      </c>
      <c r="AY160" s="256" t="s">
        <v>234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2184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2226</v>
      </c>
      <c r="G162" s="247"/>
      <c r="H162" s="250">
        <v>0.68999999999999995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72</v>
      </c>
      <c r="AY162" s="256" t="s">
        <v>234</v>
      </c>
    </row>
    <row r="163" s="13" customFormat="1">
      <c r="A163" s="13"/>
      <c r="B163" s="236"/>
      <c r="C163" s="237"/>
      <c r="D163" s="229" t="s">
        <v>252</v>
      </c>
      <c r="E163" s="238" t="s">
        <v>19</v>
      </c>
      <c r="F163" s="239" t="s">
        <v>2186</v>
      </c>
      <c r="G163" s="237"/>
      <c r="H163" s="238" t="s">
        <v>19</v>
      </c>
      <c r="I163" s="240"/>
      <c r="J163" s="237"/>
      <c r="K163" s="237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252</v>
      </c>
      <c r="AU163" s="245" t="s">
        <v>79</v>
      </c>
      <c r="AV163" s="13" t="s">
        <v>79</v>
      </c>
      <c r="AW163" s="13" t="s">
        <v>33</v>
      </c>
      <c r="AX163" s="13" t="s">
        <v>72</v>
      </c>
      <c r="AY163" s="245" t="s">
        <v>234</v>
      </c>
    </row>
    <row r="164" s="14" customFormat="1">
      <c r="A164" s="14"/>
      <c r="B164" s="246"/>
      <c r="C164" s="247"/>
      <c r="D164" s="229" t="s">
        <v>252</v>
      </c>
      <c r="E164" s="248" t="s">
        <v>19</v>
      </c>
      <c r="F164" s="249" t="s">
        <v>2227</v>
      </c>
      <c r="G164" s="247"/>
      <c r="H164" s="250">
        <v>1.3080000000000001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252</v>
      </c>
      <c r="AU164" s="256" t="s">
        <v>79</v>
      </c>
      <c r="AV164" s="14" t="s">
        <v>81</v>
      </c>
      <c r="AW164" s="14" t="s">
        <v>33</v>
      </c>
      <c r="AX164" s="14" t="s">
        <v>72</v>
      </c>
      <c r="AY164" s="256" t="s">
        <v>234</v>
      </c>
    </row>
    <row r="165" s="15" customFormat="1">
      <c r="A165" s="15"/>
      <c r="B165" s="257"/>
      <c r="C165" s="258"/>
      <c r="D165" s="229" t="s">
        <v>252</v>
      </c>
      <c r="E165" s="259" t="s">
        <v>19</v>
      </c>
      <c r="F165" s="260" t="s">
        <v>256</v>
      </c>
      <c r="G165" s="258"/>
      <c r="H165" s="261">
        <v>3.7200000000000002</v>
      </c>
      <c r="I165" s="262"/>
      <c r="J165" s="258"/>
      <c r="K165" s="258"/>
      <c r="L165" s="263"/>
      <c r="M165" s="264"/>
      <c r="N165" s="265"/>
      <c r="O165" s="265"/>
      <c r="P165" s="265"/>
      <c r="Q165" s="265"/>
      <c r="R165" s="265"/>
      <c r="S165" s="265"/>
      <c r="T165" s="26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7" t="s">
        <v>252</v>
      </c>
      <c r="AU165" s="267" t="s">
        <v>79</v>
      </c>
      <c r="AV165" s="15" t="s">
        <v>93</v>
      </c>
      <c r="AW165" s="15" t="s">
        <v>33</v>
      </c>
      <c r="AX165" s="15" t="s">
        <v>79</v>
      </c>
      <c r="AY165" s="267" t="s">
        <v>234</v>
      </c>
    </row>
    <row r="166" s="2" customFormat="1" ht="16.5" customHeight="1">
      <c r="A166" s="40"/>
      <c r="B166" s="41"/>
      <c r="C166" s="216" t="s">
        <v>301</v>
      </c>
      <c r="D166" s="216" t="s">
        <v>236</v>
      </c>
      <c r="E166" s="217" t="s">
        <v>2228</v>
      </c>
      <c r="F166" s="218" t="s">
        <v>2229</v>
      </c>
      <c r="G166" s="219" t="s">
        <v>274</v>
      </c>
      <c r="H166" s="220">
        <v>2.976</v>
      </c>
      <c r="I166" s="221"/>
      <c r="J166" s="222">
        <f>ROUND(I166*H166,2)</f>
        <v>0</v>
      </c>
      <c r="K166" s="218" t="s">
        <v>240</v>
      </c>
      <c r="L166" s="46"/>
      <c r="M166" s="223" t="s">
        <v>19</v>
      </c>
      <c r="N166" s="224" t="s">
        <v>43</v>
      </c>
      <c r="O166" s="86"/>
      <c r="P166" s="225">
        <f>O166*H166</f>
        <v>0</v>
      </c>
      <c r="Q166" s="225">
        <v>2.3010199999999998</v>
      </c>
      <c r="R166" s="225">
        <f>Q166*H166</f>
        <v>6.8478355199999994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93</v>
      </c>
      <c r="AT166" s="227" t="s">
        <v>236</v>
      </c>
      <c r="AU166" s="227" t="s">
        <v>79</v>
      </c>
      <c r="AY166" s="19" t="s">
        <v>234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93</v>
      </c>
      <c r="BM166" s="227" t="s">
        <v>2230</v>
      </c>
    </row>
    <row r="167" s="2" customFormat="1">
      <c r="A167" s="40"/>
      <c r="B167" s="41"/>
      <c r="C167" s="42"/>
      <c r="D167" s="229" t="s">
        <v>243</v>
      </c>
      <c r="E167" s="42"/>
      <c r="F167" s="230" t="s">
        <v>2231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243</v>
      </c>
      <c r="AU167" s="19" t="s">
        <v>79</v>
      </c>
    </row>
    <row r="168" s="2" customFormat="1">
      <c r="A168" s="40"/>
      <c r="B168" s="41"/>
      <c r="C168" s="42"/>
      <c r="D168" s="234" t="s">
        <v>244</v>
      </c>
      <c r="E168" s="42"/>
      <c r="F168" s="235" t="s">
        <v>2232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244</v>
      </c>
      <c r="AU168" s="19" t="s">
        <v>79</v>
      </c>
    </row>
    <row r="169" s="13" customFormat="1">
      <c r="A169" s="13"/>
      <c r="B169" s="236"/>
      <c r="C169" s="237"/>
      <c r="D169" s="229" t="s">
        <v>252</v>
      </c>
      <c r="E169" s="238" t="s">
        <v>19</v>
      </c>
      <c r="F169" s="239" t="s">
        <v>2233</v>
      </c>
      <c r="G169" s="237"/>
      <c r="H169" s="238" t="s">
        <v>19</v>
      </c>
      <c r="I169" s="240"/>
      <c r="J169" s="237"/>
      <c r="K169" s="237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252</v>
      </c>
      <c r="AU169" s="245" t="s">
        <v>79</v>
      </c>
      <c r="AV169" s="13" t="s">
        <v>79</v>
      </c>
      <c r="AW169" s="13" t="s">
        <v>33</v>
      </c>
      <c r="AX169" s="13" t="s">
        <v>72</v>
      </c>
      <c r="AY169" s="245" t="s">
        <v>234</v>
      </c>
    </row>
    <row r="170" s="13" customFormat="1">
      <c r="A170" s="13"/>
      <c r="B170" s="236"/>
      <c r="C170" s="237"/>
      <c r="D170" s="229" t="s">
        <v>252</v>
      </c>
      <c r="E170" s="238" t="s">
        <v>19</v>
      </c>
      <c r="F170" s="239" t="s">
        <v>2180</v>
      </c>
      <c r="G170" s="237"/>
      <c r="H170" s="238" t="s">
        <v>19</v>
      </c>
      <c r="I170" s="240"/>
      <c r="J170" s="237"/>
      <c r="K170" s="237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252</v>
      </c>
      <c r="AU170" s="245" t="s">
        <v>79</v>
      </c>
      <c r="AV170" s="13" t="s">
        <v>79</v>
      </c>
      <c r="AW170" s="13" t="s">
        <v>33</v>
      </c>
      <c r="AX170" s="13" t="s">
        <v>72</v>
      </c>
      <c r="AY170" s="245" t="s">
        <v>234</v>
      </c>
    </row>
    <row r="171" s="14" customFormat="1">
      <c r="A171" s="14"/>
      <c r="B171" s="246"/>
      <c r="C171" s="247"/>
      <c r="D171" s="229" t="s">
        <v>252</v>
      </c>
      <c r="E171" s="248" t="s">
        <v>19</v>
      </c>
      <c r="F171" s="249" t="s">
        <v>2234</v>
      </c>
      <c r="G171" s="247"/>
      <c r="H171" s="250">
        <v>0.74399999999999999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252</v>
      </c>
      <c r="AU171" s="256" t="s">
        <v>79</v>
      </c>
      <c r="AV171" s="14" t="s">
        <v>81</v>
      </c>
      <c r="AW171" s="14" t="s">
        <v>33</v>
      </c>
      <c r="AX171" s="14" t="s">
        <v>72</v>
      </c>
      <c r="AY171" s="256" t="s">
        <v>234</v>
      </c>
    </row>
    <row r="172" s="13" customFormat="1">
      <c r="A172" s="13"/>
      <c r="B172" s="236"/>
      <c r="C172" s="237"/>
      <c r="D172" s="229" t="s">
        <v>252</v>
      </c>
      <c r="E172" s="238" t="s">
        <v>19</v>
      </c>
      <c r="F172" s="239" t="s">
        <v>2182</v>
      </c>
      <c r="G172" s="237"/>
      <c r="H172" s="238" t="s">
        <v>19</v>
      </c>
      <c r="I172" s="240"/>
      <c r="J172" s="237"/>
      <c r="K172" s="237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252</v>
      </c>
      <c r="AU172" s="245" t="s">
        <v>79</v>
      </c>
      <c r="AV172" s="13" t="s">
        <v>79</v>
      </c>
      <c r="AW172" s="13" t="s">
        <v>33</v>
      </c>
      <c r="AX172" s="13" t="s">
        <v>72</v>
      </c>
      <c r="AY172" s="245" t="s">
        <v>234</v>
      </c>
    </row>
    <row r="173" s="14" customFormat="1">
      <c r="A173" s="14"/>
      <c r="B173" s="246"/>
      <c r="C173" s="247"/>
      <c r="D173" s="229" t="s">
        <v>252</v>
      </c>
      <c r="E173" s="248" t="s">
        <v>19</v>
      </c>
      <c r="F173" s="249" t="s">
        <v>2235</v>
      </c>
      <c r="G173" s="247"/>
      <c r="H173" s="250">
        <v>0.63400000000000001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252</v>
      </c>
      <c r="AU173" s="256" t="s">
        <v>79</v>
      </c>
      <c r="AV173" s="14" t="s">
        <v>81</v>
      </c>
      <c r="AW173" s="14" t="s">
        <v>33</v>
      </c>
      <c r="AX173" s="14" t="s">
        <v>72</v>
      </c>
      <c r="AY173" s="256" t="s">
        <v>234</v>
      </c>
    </row>
    <row r="174" s="13" customFormat="1">
      <c r="A174" s="13"/>
      <c r="B174" s="236"/>
      <c r="C174" s="237"/>
      <c r="D174" s="229" t="s">
        <v>252</v>
      </c>
      <c r="E174" s="238" t="s">
        <v>19</v>
      </c>
      <c r="F174" s="239" t="s">
        <v>2184</v>
      </c>
      <c r="G174" s="237"/>
      <c r="H174" s="238" t="s">
        <v>19</v>
      </c>
      <c r="I174" s="240"/>
      <c r="J174" s="237"/>
      <c r="K174" s="237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252</v>
      </c>
      <c r="AU174" s="245" t="s">
        <v>79</v>
      </c>
      <c r="AV174" s="13" t="s">
        <v>79</v>
      </c>
      <c r="AW174" s="13" t="s">
        <v>33</v>
      </c>
      <c r="AX174" s="13" t="s">
        <v>72</v>
      </c>
      <c r="AY174" s="245" t="s">
        <v>234</v>
      </c>
    </row>
    <row r="175" s="14" customFormat="1">
      <c r="A175" s="14"/>
      <c r="B175" s="246"/>
      <c r="C175" s="247"/>
      <c r="D175" s="229" t="s">
        <v>252</v>
      </c>
      <c r="E175" s="248" t="s">
        <v>19</v>
      </c>
      <c r="F175" s="249" t="s">
        <v>2236</v>
      </c>
      <c r="G175" s="247"/>
      <c r="H175" s="250">
        <v>0.55200000000000005</v>
      </c>
      <c r="I175" s="251"/>
      <c r="J175" s="247"/>
      <c r="K175" s="247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252</v>
      </c>
      <c r="AU175" s="256" t="s">
        <v>79</v>
      </c>
      <c r="AV175" s="14" t="s">
        <v>81</v>
      </c>
      <c r="AW175" s="14" t="s">
        <v>33</v>
      </c>
      <c r="AX175" s="14" t="s">
        <v>72</v>
      </c>
      <c r="AY175" s="256" t="s">
        <v>234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2186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79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2237</v>
      </c>
      <c r="G177" s="247"/>
      <c r="H177" s="250">
        <v>1.046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79</v>
      </c>
      <c r="AV177" s="14" t="s">
        <v>81</v>
      </c>
      <c r="AW177" s="14" t="s">
        <v>33</v>
      </c>
      <c r="AX177" s="14" t="s">
        <v>72</v>
      </c>
      <c r="AY177" s="256" t="s">
        <v>234</v>
      </c>
    </row>
    <row r="178" s="15" customFormat="1">
      <c r="A178" s="15"/>
      <c r="B178" s="257"/>
      <c r="C178" s="258"/>
      <c r="D178" s="229" t="s">
        <v>252</v>
      </c>
      <c r="E178" s="259" t="s">
        <v>19</v>
      </c>
      <c r="F178" s="260" t="s">
        <v>256</v>
      </c>
      <c r="G178" s="258"/>
      <c r="H178" s="261">
        <v>2.976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252</v>
      </c>
      <c r="AU178" s="267" t="s">
        <v>79</v>
      </c>
      <c r="AV178" s="15" t="s">
        <v>93</v>
      </c>
      <c r="AW178" s="15" t="s">
        <v>33</v>
      </c>
      <c r="AX178" s="15" t="s">
        <v>79</v>
      </c>
      <c r="AY178" s="267" t="s">
        <v>234</v>
      </c>
    </row>
    <row r="179" s="2" customFormat="1" ht="16.5" customHeight="1">
      <c r="A179" s="40"/>
      <c r="B179" s="41"/>
      <c r="C179" s="216" t="s">
        <v>308</v>
      </c>
      <c r="D179" s="216" t="s">
        <v>236</v>
      </c>
      <c r="E179" s="217" t="s">
        <v>2238</v>
      </c>
      <c r="F179" s="218" t="s">
        <v>2239</v>
      </c>
      <c r="G179" s="219" t="s">
        <v>382</v>
      </c>
      <c r="H179" s="220">
        <v>11</v>
      </c>
      <c r="I179" s="221"/>
      <c r="J179" s="222">
        <f>ROUND(I179*H179,2)</f>
        <v>0</v>
      </c>
      <c r="K179" s="218" t="s">
        <v>240</v>
      </c>
      <c r="L179" s="46"/>
      <c r="M179" s="223" t="s">
        <v>19</v>
      </c>
      <c r="N179" s="224" t="s">
        <v>43</v>
      </c>
      <c r="O179" s="86"/>
      <c r="P179" s="225">
        <f>O179*H179</f>
        <v>0</v>
      </c>
      <c r="Q179" s="225">
        <v>0.13314000000000001</v>
      </c>
      <c r="R179" s="225">
        <f>Q179*H179</f>
        <v>1.4645400000000002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93</v>
      </c>
      <c r="AT179" s="227" t="s">
        <v>236</v>
      </c>
      <c r="AU179" s="227" t="s">
        <v>79</v>
      </c>
      <c r="AY179" s="19" t="s">
        <v>234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93</v>
      </c>
      <c r="BM179" s="227" t="s">
        <v>2240</v>
      </c>
    </row>
    <row r="180" s="2" customFormat="1">
      <c r="A180" s="40"/>
      <c r="B180" s="41"/>
      <c r="C180" s="42"/>
      <c r="D180" s="229" t="s">
        <v>243</v>
      </c>
      <c r="E180" s="42"/>
      <c r="F180" s="230" t="s">
        <v>2241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243</v>
      </c>
      <c r="AU180" s="19" t="s">
        <v>79</v>
      </c>
    </row>
    <row r="181" s="2" customFormat="1">
      <c r="A181" s="40"/>
      <c r="B181" s="41"/>
      <c r="C181" s="42"/>
      <c r="D181" s="234" t="s">
        <v>244</v>
      </c>
      <c r="E181" s="42"/>
      <c r="F181" s="235" t="s">
        <v>2242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244</v>
      </c>
      <c r="AU181" s="19" t="s">
        <v>79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2243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79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3" customFormat="1">
      <c r="A183" s="13"/>
      <c r="B183" s="236"/>
      <c r="C183" s="237"/>
      <c r="D183" s="229" t="s">
        <v>252</v>
      </c>
      <c r="E183" s="238" t="s">
        <v>19</v>
      </c>
      <c r="F183" s="239" t="s">
        <v>2180</v>
      </c>
      <c r="G183" s="237"/>
      <c r="H183" s="238" t="s">
        <v>19</v>
      </c>
      <c r="I183" s="240"/>
      <c r="J183" s="237"/>
      <c r="K183" s="237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252</v>
      </c>
      <c r="AU183" s="245" t="s">
        <v>79</v>
      </c>
      <c r="AV183" s="13" t="s">
        <v>79</v>
      </c>
      <c r="AW183" s="13" t="s">
        <v>33</v>
      </c>
      <c r="AX183" s="13" t="s">
        <v>72</v>
      </c>
      <c r="AY183" s="245" t="s">
        <v>234</v>
      </c>
    </row>
    <row r="184" s="14" customFormat="1">
      <c r="A184" s="14"/>
      <c r="B184" s="246"/>
      <c r="C184" s="247"/>
      <c r="D184" s="229" t="s">
        <v>252</v>
      </c>
      <c r="E184" s="248" t="s">
        <v>19</v>
      </c>
      <c r="F184" s="249" t="s">
        <v>88</v>
      </c>
      <c r="G184" s="247"/>
      <c r="H184" s="250">
        <v>3</v>
      </c>
      <c r="I184" s="251"/>
      <c r="J184" s="247"/>
      <c r="K184" s="247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252</v>
      </c>
      <c r="AU184" s="256" t="s">
        <v>79</v>
      </c>
      <c r="AV184" s="14" t="s">
        <v>81</v>
      </c>
      <c r="AW184" s="14" t="s">
        <v>33</v>
      </c>
      <c r="AX184" s="14" t="s">
        <v>72</v>
      </c>
      <c r="AY184" s="256" t="s">
        <v>234</v>
      </c>
    </row>
    <row r="185" s="13" customFormat="1">
      <c r="A185" s="13"/>
      <c r="B185" s="236"/>
      <c r="C185" s="237"/>
      <c r="D185" s="229" t="s">
        <v>252</v>
      </c>
      <c r="E185" s="238" t="s">
        <v>19</v>
      </c>
      <c r="F185" s="239" t="s">
        <v>2182</v>
      </c>
      <c r="G185" s="237"/>
      <c r="H185" s="238" t="s">
        <v>19</v>
      </c>
      <c r="I185" s="240"/>
      <c r="J185" s="237"/>
      <c r="K185" s="237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252</v>
      </c>
      <c r="AU185" s="245" t="s">
        <v>79</v>
      </c>
      <c r="AV185" s="13" t="s">
        <v>79</v>
      </c>
      <c r="AW185" s="13" t="s">
        <v>33</v>
      </c>
      <c r="AX185" s="13" t="s">
        <v>72</v>
      </c>
      <c r="AY185" s="245" t="s">
        <v>234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81</v>
      </c>
      <c r="G186" s="247"/>
      <c r="H186" s="250">
        <v>2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79</v>
      </c>
      <c r="AV186" s="14" t="s">
        <v>81</v>
      </c>
      <c r="AW186" s="14" t="s">
        <v>33</v>
      </c>
      <c r="AX186" s="14" t="s">
        <v>72</v>
      </c>
      <c r="AY186" s="256" t="s">
        <v>234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2184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79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81</v>
      </c>
      <c r="G188" s="247"/>
      <c r="H188" s="250">
        <v>2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79</v>
      </c>
      <c r="AV188" s="14" t="s">
        <v>81</v>
      </c>
      <c r="AW188" s="14" t="s">
        <v>33</v>
      </c>
      <c r="AX188" s="14" t="s">
        <v>72</v>
      </c>
      <c r="AY188" s="256" t="s">
        <v>234</v>
      </c>
    </row>
    <row r="189" s="13" customFormat="1">
      <c r="A189" s="13"/>
      <c r="B189" s="236"/>
      <c r="C189" s="237"/>
      <c r="D189" s="229" t="s">
        <v>252</v>
      </c>
      <c r="E189" s="238" t="s">
        <v>19</v>
      </c>
      <c r="F189" s="239" t="s">
        <v>2186</v>
      </c>
      <c r="G189" s="237"/>
      <c r="H189" s="238" t="s">
        <v>19</v>
      </c>
      <c r="I189" s="240"/>
      <c r="J189" s="237"/>
      <c r="K189" s="237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252</v>
      </c>
      <c r="AU189" s="245" t="s">
        <v>79</v>
      </c>
      <c r="AV189" s="13" t="s">
        <v>79</v>
      </c>
      <c r="AW189" s="13" t="s">
        <v>33</v>
      </c>
      <c r="AX189" s="13" t="s">
        <v>72</v>
      </c>
      <c r="AY189" s="245" t="s">
        <v>234</v>
      </c>
    </row>
    <row r="190" s="14" customFormat="1">
      <c r="A190" s="14"/>
      <c r="B190" s="246"/>
      <c r="C190" s="247"/>
      <c r="D190" s="229" t="s">
        <v>252</v>
      </c>
      <c r="E190" s="248" t="s">
        <v>19</v>
      </c>
      <c r="F190" s="249" t="s">
        <v>93</v>
      </c>
      <c r="G190" s="247"/>
      <c r="H190" s="250">
        <v>4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252</v>
      </c>
      <c r="AU190" s="256" t="s">
        <v>79</v>
      </c>
      <c r="AV190" s="14" t="s">
        <v>81</v>
      </c>
      <c r="AW190" s="14" t="s">
        <v>33</v>
      </c>
      <c r="AX190" s="14" t="s">
        <v>72</v>
      </c>
      <c r="AY190" s="256" t="s">
        <v>234</v>
      </c>
    </row>
    <row r="191" s="15" customFormat="1">
      <c r="A191" s="15"/>
      <c r="B191" s="257"/>
      <c r="C191" s="258"/>
      <c r="D191" s="229" t="s">
        <v>252</v>
      </c>
      <c r="E191" s="259" t="s">
        <v>19</v>
      </c>
      <c r="F191" s="260" t="s">
        <v>256</v>
      </c>
      <c r="G191" s="258"/>
      <c r="H191" s="261">
        <v>11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252</v>
      </c>
      <c r="AU191" s="267" t="s">
        <v>79</v>
      </c>
      <c r="AV191" s="15" t="s">
        <v>93</v>
      </c>
      <c r="AW191" s="15" t="s">
        <v>33</v>
      </c>
      <c r="AX191" s="15" t="s">
        <v>79</v>
      </c>
      <c r="AY191" s="267" t="s">
        <v>234</v>
      </c>
    </row>
    <row r="192" s="2" customFormat="1" ht="16.5" customHeight="1">
      <c r="A192" s="40"/>
      <c r="B192" s="41"/>
      <c r="C192" s="268" t="s">
        <v>315</v>
      </c>
      <c r="D192" s="268" t="s">
        <v>295</v>
      </c>
      <c r="E192" s="269" t="s">
        <v>2244</v>
      </c>
      <c r="F192" s="270" t="s">
        <v>2245</v>
      </c>
      <c r="G192" s="271" t="s">
        <v>274</v>
      </c>
      <c r="H192" s="272">
        <v>27.068000000000001</v>
      </c>
      <c r="I192" s="273"/>
      <c r="J192" s="274">
        <f>ROUND(I192*H192,2)</f>
        <v>0</v>
      </c>
      <c r="K192" s="270" t="s">
        <v>19</v>
      </c>
      <c r="L192" s="275"/>
      <c r="M192" s="276" t="s">
        <v>19</v>
      </c>
      <c r="N192" s="277" t="s">
        <v>43</v>
      </c>
      <c r="O192" s="86"/>
      <c r="P192" s="225">
        <f>O192*H192</f>
        <v>0</v>
      </c>
      <c r="Q192" s="225">
        <v>2.5899999999999999</v>
      </c>
      <c r="R192" s="225">
        <f>Q192*H192</f>
        <v>70.106120000000004</v>
      </c>
      <c r="S192" s="225">
        <v>0</v>
      </c>
      <c r="T192" s="22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7" t="s">
        <v>294</v>
      </c>
      <c r="AT192" s="227" t="s">
        <v>295</v>
      </c>
      <c r="AU192" s="227" t="s">
        <v>79</v>
      </c>
      <c r="AY192" s="19" t="s">
        <v>234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19" t="s">
        <v>79</v>
      </c>
      <c r="BK192" s="228">
        <f>ROUND(I192*H192,2)</f>
        <v>0</v>
      </c>
      <c r="BL192" s="19" t="s">
        <v>93</v>
      </c>
      <c r="BM192" s="227" t="s">
        <v>2246</v>
      </c>
    </row>
    <row r="193" s="2" customFormat="1">
      <c r="A193" s="40"/>
      <c r="B193" s="41"/>
      <c r="C193" s="42"/>
      <c r="D193" s="229" t="s">
        <v>243</v>
      </c>
      <c r="E193" s="42"/>
      <c r="F193" s="230" t="s">
        <v>2245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243</v>
      </c>
      <c r="AU193" s="19" t="s">
        <v>79</v>
      </c>
    </row>
    <row r="194" s="13" customFormat="1">
      <c r="A194" s="13"/>
      <c r="B194" s="236"/>
      <c r="C194" s="237"/>
      <c r="D194" s="229" t="s">
        <v>252</v>
      </c>
      <c r="E194" s="238" t="s">
        <v>19</v>
      </c>
      <c r="F194" s="239" t="s">
        <v>2247</v>
      </c>
      <c r="G194" s="237"/>
      <c r="H194" s="238" t="s">
        <v>19</v>
      </c>
      <c r="I194" s="240"/>
      <c r="J194" s="237"/>
      <c r="K194" s="237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252</v>
      </c>
      <c r="AU194" s="245" t="s">
        <v>79</v>
      </c>
      <c r="AV194" s="13" t="s">
        <v>79</v>
      </c>
      <c r="AW194" s="13" t="s">
        <v>33</v>
      </c>
      <c r="AX194" s="13" t="s">
        <v>72</v>
      </c>
      <c r="AY194" s="245" t="s">
        <v>234</v>
      </c>
    </row>
    <row r="195" s="13" customFormat="1">
      <c r="A195" s="13"/>
      <c r="B195" s="236"/>
      <c r="C195" s="237"/>
      <c r="D195" s="229" t="s">
        <v>252</v>
      </c>
      <c r="E195" s="238" t="s">
        <v>19</v>
      </c>
      <c r="F195" s="239" t="s">
        <v>2248</v>
      </c>
      <c r="G195" s="237"/>
      <c r="H195" s="238" t="s">
        <v>19</v>
      </c>
      <c r="I195" s="240"/>
      <c r="J195" s="237"/>
      <c r="K195" s="237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252</v>
      </c>
      <c r="AU195" s="245" t="s">
        <v>79</v>
      </c>
      <c r="AV195" s="13" t="s">
        <v>79</v>
      </c>
      <c r="AW195" s="13" t="s">
        <v>33</v>
      </c>
      <c r="AX195" s="13" t="s">
        <v>72</v>
      </c>
      <c r="AY195" s="245" t="s">
        <v>234</v>
      </c>
    </row>
    <row r="196" s="13" customFormat="1">
      <c r="A196" s="13"/>
      <c r="B196" s="236"/>
      <c r="C196" s="237"/>
      <c r="D196" s="229" t="s">
        <v>252</v>
      </c>
      <c r="E196" s="238" t="s">
        <v>19</v>
      </c>
      <c r="F196" s="239" t="s">
        <v>2180</v>
      </c>
      <c r="G196" s="237"/>
      <c r="H196" s="238" t="s">
        <v>19</v>
      </c>
      <c r="I196" s="240"/>
      <c r="J196" s="237"/>
      <c r="K196" s="237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252</v>
      </c>
      <c r="AU196" s="245" t="s">
        <v>79</v>
      </c>
      <c r="AV196" s="13" t="s">
        <v>79</v>
      </c>
      <c r="AW196" s="13" t="s">
        <v>33</v>
      </c>
      <c r="AX196" s="13" t="s">
        <v>72</v>
      </c>
      <c r="AY196" s="245" t="s">
        <v>234</v>
      </c>
    </row>
    <row r="197" s="14" customFormat="1">
      <c r="A197" s="14"/>
      <c r="B197" s="246"/>
      <c r="C197" s="247"/>
      <c r="D197" s="229" t="s">
        <v>252</v>
      </c>
      <c r="E197" s="248" t="s">
        <v>19</v>
      </c>
      <c r="F197" s="249" t="s">
        <v>2249</v>
      </c>
      <c r="G197" s="247"/>
      <c r="H197" s="250">
        <v>1.958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252</v>
      </c>
      <c r="AU197" s="256" t="s">
        <v>79</v>
      </c>
      <c r="AV197" s="14" t="s">
        <v>81</v>
      </c>
      <c r="AW197" s="14" t="s">
        <v>33</v>
      </c>
      <c r="AX197" s="14" t="s">
        <v>72</v>
      </c>
      <c r="AY197" s="256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2250</v>
      </c>
      <c r="G198" s="247"/>
      <c r="H198" s="250">
        <v>3.2400000000000002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79</v>
      </c>
      <c r="AV198" s="14" t="s">
        <v>81</v>
      </c>
      <c r="AW198" s="14" t="s">
        <v>33</v>
      </c>
      <c r="AX198" s="14" t="s">
        <v>72</v>
      </c>
      <c r="AY198" s="256" t="s">
        <v>234</v>
      </c>
    </row>
    <row r="199" s="14" customFormat="1">
      <c r="A199" s="14"/>
      <c r="B199" s="246"/>
      <c r="C199" s="247"/>
      <c r="D199" s="229" t="s">
        <v>252</v>
      </c>
      <c r="E199" s="248" t="s">
        <v>19</v>
      </c>
      <c r="F199" s="249" t="s">
        <v>2251</v>
      </c>
      <c r="G199" s="247"/>
      <c r="H199" s="250">
        <v>1.5529999999999999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252</v>
      </c>
      <c r="AU199" s="256" t="s">
        <v>79</v>
      </c>
      <c r="AV199" s="14" t="s">
        <v>81</v>
      </c>
      <c r="AW199" s="14" t="s">
        <v>33</v>
      </c>
      <c r="AX199" s="14" t="s">
        <v>72</v>
      </c>
      <c r="AY199" s="256" t="s">
        <v>234</v>
      </c>
    </row>
    <row r="200" s="13" customFormat="1">
      <c r="A200" s="13"/>
      <c r="B200" s="236"/>
      <c r="C200" s="237"/>
      <c r="D200" s="229" t="s">
        <v>252</v>
      </c>
      <c r="E200" s="238" t="s">
        <v>19</v>
      </c>
      <c r="F200" s="239" t="s">
        <v>2182</v>
      </c>
      <c r="G200" s="237"/>
      <c r="H200" s="238" t="s">
        <v>19</v>
      </c>
      <c r="I200" s="240"/>
      <c r="J200" s="237"/>
      <c r="K200" s="237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252</v>
      </c>
      <c r="AU200" s="245" t="s">
        <v>79</v>
      </c>
      <c r="AV200" s="13" t="s">
        <v>79</v>
      </c>
      <c r="AW200" s="13" t="s">
        <v>33</v>
      </c>
      <c r="AX200" s="13" t="s">
        <v>72</v>
      </c>
      <c r="AY200" s="245" t="s">
        <v>234</v>
      </c>
    </row>
    <row r="201" s="14" customFormat="1">
      <c r="A201" s="14"/>
      <c r="B201" s="246"/>
      <c r="C201" s="247"/>
      <c r="D201" s="229" t="s">
        <v>252</v>
      </c>
      <c r="E201" s="248" t="s">
        <v>19</v>
      </c>
      <c r="F201" s="249" t="s">
        <v>2252</v>
      </c>
      <c r="G201" s="247"/>
      <c r="H201" s="250">
        <v>2.8849999999999998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252</v>
      </c>
      <c r="AU201" s="256" t="s">
        <v>79</v>
      </c>
      <c r="AV201" s="14" t="s">
        <v>81</v>
      </c>
      <c r="AW201" s="14" t="s">
        <v>33</v>
      </c>
      <c r="AX201" s="14" t="s">
        <v>72</v>
      </c>
      <c r="AY201" s="256" t="s">
        <v>234</v>
      </c>
    </row>
    <row r="202" s="14" customFormat="1">
      <c r="A202" s="14"/>
      <c r="B202" s="246"/>
      <c r="C202" s="247"/>
      <c r="D202" s="229" t="s">
        <v>252</v>
      </c>
      <c r="E202" s="248" t="s">
        <v>19</v>
      </c>
      <c r="F202" s="249" t="s">
        <v>2252</v>
      </c>
      <c r="G202" s="247"/>
      <c r="H202" s="250">
        <v>2.8849999999999998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252</v>
      </c>
      <c r="AU202" s="256" t="s">
        <v>79</v>
      </c>
      <c r="AV202" s="14" t="s">
        <v>81</v>
      </c>
      <c r="AW202" s="14" t="s">
        <v>33</v>
      </c>
      <c r="AX202" s="14" t="s">
        <v>72</v>
      </c>
      <c r="AY202" s="256" t="s">
        <v>234</v>
      </c>
    </row>
    <row r="203" s="13" customFormat="1">
      <c r="A203" s="13"/>
      <c r="B203" s="236"/>
      <c r="C203" s="237"/>
      <c r="D203" s="229" t="s">
        <v>252</v>
      </c>
      <c r="E203" s="238" t="s">
        <v>19</v>
      </c>
      <c r="F203" s="239" t="s">
        <v>2184</v>
      </c>
      <c r="G203" s="237"/>
      <c r="H203" s="238" t="s">
        <v>19</v>
      </c>
      <c r="I203" s="240"/>
      <c r="J203" s="237"/>
      <c r="K203" s="237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252</v>
      </c>
      <c r="AU203" s="245" t="s">
        <v>79</v>
      </c>
      <c r="AV203" s="13" t="s">
        <v>79</v>
      </c>
      <c r="AW203" s="13" t="s">
        <v>33</v>
      </c>
      <c r="AX203" s="13" t="s">
        <v>72</v>
      </c>
      <c r="AY203" s="245" t="s">
        <v>234</v>
      </c>
    </row>
    <row r="204" s="14" customFormat="1">
      <c r="A204" s="14"/>
      <c r="B204" s="246"/>
      <c r="C204" s="247"/>
      <c r="D204" s="229" t="s">
        <v>252</v>
      </c>
      <c r="E204" s="248" t="s">
        <v>19</v>
      </c>
      <c r="F204" s="249" t="s">
        <v>2253</v>
      </c>
      <c r="G204" s="247"/>
      <c r="H204" s="250">
        <v>2.6549999999999998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252</v>
      </c>
      <c r="AU204" s="256" t="s">
        <v>79</v>
      </c>
      <c r="AV204" s="14" t="s">
        <v>81</v>
      </c>
      <c r="AW204" s="14" t="s">
        <v>33</v>
      </c>
      <c r="AX204" s="14" t="s">
        <v>72</v>
      </c>
      <c r="AY204" s="256" t="s">
        <v>234</v>
      </c>
    </row>
    <row r="205" s="14" customFormat="1">
      <c r="A205" s="14"/>
      <c r="B205" s="246"/>
      <c r="C205" s="247"/>
      <c r="D205" s="229" t="s">
        <v>252</v>
      </c>
      <c r="E205" s="248" t="s">
        <v>19</v>
      </c>
      <c r="F205" s="249" t="s">
        <v>2254</v>
      </c>
      <c r="G205" s="247"/>
      <c r="H205" s="250">
        <v>2.2949999999999999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252</v>
      </c>
      <c r="AU205" s="256" t="s">
        <v>79</v>
      </c>
      <c r="AV205" s="14" t="s">
        <v>81</v>
      </c>
      <c r="AW205" s="14" t="s">
        <v>33</v>
      </c>
      <c r="AX205" s="14" t="s">
        <v>72</v>
      </c>
      <c r="AY205" s="256" t="s">
        <v>234</v>
      </c>
    </row>
    <row r="206" s="13" customFormat="1">
      <c r="A206" s="13"/>
      <c r="B206" s="236"/>
      <c r="C206" s="237"/>
      <c r="D206" s="229" t="s">
        <v>252</v>
      </c>
      <c r="E206" s="238" t="s">
        <v>19</v>
      </c>
      <c r="F206" s="239" t="s">
        <v>2186</v>
      </c>
      <c r="G206" s="237"/>
      <c r="H206" s="238" t="s">
        <v>19</v>
      </c>
      <c r="I206" s="240"/>
      <c r="J206" s="237"/>
      <c r="K206" s="237"/>
      <c r="L206" s="241"/>
      <c r="M206" s="242"/>
      <c r="N206" s="243"/>
      <c r="O206" s="243"/>
      <c r="P206" s="243"/>
      <c r="Q206" s="243"/>
      <c r="R206" s="243"/>
      <c r="S206" s="243"/>
      <c r="T206" s="24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5" t="s">
        <v>252</v>
      </c>
      <c r="AU206" s="245" t="s">
        <v>79</v>
      </c>
      <c r="AV206" s="13" t="s">
        <v>79</v>
      </c>
      <c r="AW206" s="13" t="s">
        <v>33</v>
      </c>
      <c r="AX206" s="13" t="s">
        <v>72</v>
      </c>
      <c r="AY206" s="245" t="s">
        <v>234</v>
      </c>
    </row>
    <row r="207" s="14" customFormat="1">
      <c r="A207" s="14"/>
      <c r="B207" s="246"/>
      <c r="C207" s="247"/>
      <c r="D207" s="229" t="s">
        <v>252</v>
      </c>
      <c r="E207" s="248" t="s">
        <v>19</v>
      </c>
      <c r="F207" s="249" t="s">
        <v>2255</v>
      </c>
      <c r="G207" s="247"/>
      <c r="H207" s="250">
        <v>2.5529999999999999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252</v>
      </c>
      <c r="AU207" s="256" t="s">
        <v>79</v>
      </c>
      <c r="AV207" s="14" t="s">
        <v>81</v>
      </c>
      <c r="AW207" s="14" t="s">
        <v>33</v>
      </c>
      <c r="AX207" s="14" t="s">
        <v>72</v>
      </c>
      <c r="AY207" s="256" t="s">
        <v>234</v>
      </c>
    </row>
    <row r="208" s="14" customFormat="1">
      <c r="A208" s="14"/>
      <c r="B208" s="246"/>
      <c r="C208" s="247"/>
      <c r="D208" s="229" t="s">
        <v>252</v>
      </c>
      <c r="E208" s="248" t="s">
        <v>19</v>
      </c>
      <c r="F208" s="249" t="s">
        <v>2256</v>
      </c>
      <c r="G208" s="247"/>
      <c r="H208" s="250">
        <v>2.2200000000000002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252</v>
      </c>
      <c r="AU208" s="256" t="s">
        <v>79</v>
      </c>
      <c r="AV208" s="14" t="s">
        <v>81</v>
      </c>
      <c r="AW208" s="14" t="s">
        <v>33</v>
      </c>
      <c r="AX208" s="14" t="s">
        <v>72</v>
      </c>
      <c r="AY208" s="256" t="s">
        <v>234</v>
      </c>
    </row>
    <row r="209" s="14" customFormat="1">
      <c r="A209" s="14"/>
      <c r="B209" s="246"/>
      <c r="C209" s="247"/>
      <c r="D209" s="229" t="s">
        <v>252</v>
      </c>
      <c r="E209" s="248" t="s">
        <v>19</v>
      </c>
      <c r="F209" s="249" t="s">
        <v>2256</v>
      </c>
      <c r="G209" s="247"/>
      <c r="H209" s="250">
        <v>2.2200000000000002</v>
      </c>
      <c r="I209" s="251"/>
      <c r="J209" s="247"/>
      <c r="K209" s="247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252</v>
      </c>
      <c r="AU209" s="256" t="s">
        <v>79</v>
      </c>
      <c r="AV209" s="14" t="s">
        <v>81</v>
      </c>
      <c r="AW209" s="14" t="s">
        <v>33</v>
      </c>
      <c r="AX209" s="14" t="s">
        <v>72</v>
      </c>
      <c r="AY209" s="256" t="s">
        <v>234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2257</v>
      </c>
      <c r="G210" s="247"/>
      <c r="H210" s="250">
        <v>2.6040000000000001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79</v>
      </c>
      <c r="AV210" s="14" t="s">
        <v>81</v>
      </c>
      <c r="AW210" s="14" t="s">
        <v>33</v>
      </c>
      <c r="AX210" s="14" t="s">
        <v>72</v>
      </c>
      <c r="AY210" s="256" t="s">
        <v>234</v>
      </c>
    </row>
    <row r="211" s="15" customFormat="1">
      <c r="A211" s="15"/>
      <c r="B211" s="257"/>
      <c r="C211" s="258"/>
      <c r="D211" s="229" t="s">
        <v>252</v>
      </c>
      <c r="E211" s="259" t="s">
        <v>19</v>
      </c>
      <c r="F211" s="260" t="s">
        <v>256</v>
      </c>
      <c r="G211" s="258"/>
      <c r="H211" s="261">
        <v>27.068000000000001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252</v>
      </c>
      <c r="AU211" s="267" t="s">
        <v>79</v>
      </c>
      <c r="AV211" s="15" t="s">
        <v>93</v>
      </c>
      <c r="AW211" s="15" t="s">
        <v>33</v>
      </c>
      <c r="AX211" s="15" t="s">
        <v>79</v>
      </c>
      <c r="AY211" s="267" t="s">
        <v>234</v>
      </c>
    </row>
    <row r="212" s="2" customFormat="1" ht="16.5" customHeight="1">
      <c r="A212" s="40"/>
      <c r="B212" s="41"/>
      <c r="C212" s="216" t="s">
        <v>8</v>
      </c>
      <c r="D212" s="216" t="s">
        <v>236</v>
      </c>
      <c r="E212" s="217" t="s">
        <v>2258</v>
      </c>
      <c r="F212" s="218" t="s">
        <v>2259</v>
      </c>
      <c r="G212" s="219" t="s">
        <v>248</v>
      </c>
      <c r="H212" s="220">
        <v>12.994</v>
      </c>
      <c r="I212" s="221"/>
      <c r="J212" s="222">
        <f>ROUND(I212*H212,2)</f>
        <v>0</v>
      </c>
      <c r="K212" s="218" t="s">
        <v>19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79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2260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2261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79</v>
      </c>
    </row>
    <row r="214" s="13" customFormat="1">
      <c r="A214" s="13"/>
      <c r="B214" s="236"/>
      <c r="C214" s="237"/>
      <c r="D214" s="229" t="s">
        <v>252</v>
      </c>
      <c r="E214" s="238" t="s">
        <v>19</v>
      </c>
      <c r="F214" s="239" t="s">
        <v>2262</v>
      </c>
      <c r="G214" s="237"/>
      <c r="H214" s="238" t="s">
        <v>19</v>
      </c>
      <c r="I214" s="240"/>
      <c r="J214" s="237"/>
      <c r="K214" s="237"/>
      <c r="L214" s="241"/>
      <c r="M214" s="242"/>
      <c r="N214" s="243"/>
      <c r="O214" s="243"/>
      <c r="P214" s="243"/>
      <c r="Q214" s="243"/>
      <c r="R214" s="243"/>
      <c r="S214" s="243"/>
      <c r="T214" s="24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5" t="s">
        <v>252</v>
      </c>
      <c r="AU214" s="245" t="s">
        <v>79</v>
      </c>
      <c r="AV214" s="13" t="s">
        <v>79</v>
      </c>
      <c r="AW214" s="13" t="s">
        <v>33</v>
      </c>
      <c r="AX214" s="13" t="s">
        <v>72</v>
      </c>
      <c r="AY214" s="245" t="s">
        <v>234</v>
      </c>
    </row>
    <row r="215" s="13" customFormat="1">
      <c r="A215" s="13"/>
      <c r="B215" s="236"/>
      <c r="C215" s="237"/>
      <c r="D215" s="229" t="s">
        <v>252</v>
      </c>
      <c r="E215" s="238" t="s">
        <v>19</v>
      </c>
      <c r="F215" s="239" t="s">
        <v>2180</v>
      </c>
      <c r="G215" s="237"/>
      <c r="H215" s="238" t="s">
        <v>19</v>
      </c>
      <c r="I215" s="240"/>
      <c r="J215" s="237"/>
      <c r="K215" s="237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252</v>
      </c>
      <c r="AU215" s="245" t="s">
        <v>79</v>
      </c>
      <c r="AV215" s="13" t="s">
        <v>79</v>
      </c>
      <c r="AW215" s="13" t="s">
        <v>33</v>
      </c>
      <c r="AX215" s="13" t="s">
        <v>72</v>
      </c>
      <c r="AY215" s="245" t="s">
        <v>234</v>
      </c>
    </row>
    <row r="216" s="14" customFormat="1">
      <c r="A216" s="14"/>
      <c r="B216" s="246"/>
      <c r="C216" s="247"/>
      <c r="D216" s="229" t="s">
        <v>252</v>
      </c>
      <c r="E216" s="248" t="s">
        <v>19</v>
      </c>
      <c r="F216" s="249" t="s">
        <v>2263</v>
      </c>
      <c r="G216" s="247"/>
      <c r="H216" s="250">
        <v>2.6000000000000001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252</v>
      </c>
      <c r="AU216" s="256" t="s">
        <v>79</v>
      </c>
      <c r="AV216" s="14" t="s">
        <v>81</v>
      </c>
      <c r="AW216" s="14" t="s">
        <v>33</v>
      </c>
      <c r="AX216" s="14" t="s">
        <v>72</v>
      </c>
      <c r="AY216" s="256" t="s">
        <v>234</v>
      </c>
    </row>
    <row r="217" s="13" customFormat="1">
      <c r="A217" s="13"/>
      <c r="B217" s="236"/>
      <c r="C217" s="237"/>
      <c r="D217" s="229" t="s">
        <v>252</v>
      </c>
      <c r="E217" s="238" t="s">
        <v>19</v>
      </c>
      <c r="F217" s="239" t="s">
        <v>2182</v>
      </c>
      <c r="G217" s="237"/>
      <c r="H217" s="238" t="s">
        <v>19</v>
      </c>
      <c r="I217" s="240"/>
      <c r="J217" s="237"/>
      <c r="K217" s="237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252</v>
      </c>
      <c r="AU217" s="245" t="s">
        <v>79</v>
      </c>
      <c r="AV217" s="13" t="s">
        <v>79</v>
      </c>
      <c r="AW217" s="13" t="s">
        <v>33</v>
      </c>
      <c r="AX217" s="13" t="s">
        <v>72</v>
      </c>
      <c r="AY217" s="245" t="s">
        <v>234</v>
      </c>
    </row>
    <row r="218" s="14" customFormat="1">
      <c r="A218" s="14"/>
      <c r="B218" s="246"/>
      <c r="C218" s="247"/>
      <c r="D218" s="229" t="s">
        <v>252</v>
      </c>
      <c r="E218" s="248" t="s">
        <v>19</v>
      </c>
      <c r="F218" s="249" t="s">
        <v>2264</v>
      </c>
      <c r="G218" s="247"/>
      <c r="H218" s="250">
        <v>4.2999999999999998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252</v>
      </c>
      <c r="AU218" s="256" t="s">
        <v>79</v>
      </c>
      <c r="AV218" s="14" t="s">
        <v>81</v>
      </c>
      <c r="AW218" s="14" t="s">
        <v>33</v>
      </c>
      <c r="AX218" s="14" t="s">
        <v>72</v>
      </c>
      <c r="AY218" s="256" t="s">
        <v>234</v>
      </c>
    </row>
    <row r="219" s="13" customFormat="1">
      <c r="A219" s="13"/>
      <c r="B219" s="236"/>
      <c r="C219" s="237"/>
      <c r="D219" s="229" t="s">
        <v>252</v>
      </c>
      <c r="E219" s="238" t="s">
        <v>19</v>
      </c>
      <c r="F219" s="239" t="s">
        <v>2184</v>
      </c>
      <c r="G219" s="237"/>
      <c r="H219" s="238" t="s">
        <v>19</v>
      </c>
      <c r="I219" s="240"/>
      <c r="J219" s="237"/>
      <c r="K219" s="237"/>
      <c r="L219" s="241"/>
      <c r="M219" s="242"/>
      <c r="N219" s="243"/>
      <c r="O219" s="243"/>
      <c r="P219" s="243"/>
      <c r="Q219" s="243"/>
      <c r="R219" s="243"/>
      <c r="S219" s="243"/>
      <c r="T219" s="24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5" t="s">
        <v>252</v>
      </c>
      <c r="AU219" s="245" t="s">
        <v>79</v>
      </c>
      <c r="AV219" s="13" t="s">
        <v>79</v>
      </c>
      <c r="AW219" s="13" t="s">
        <v>33</v>
      </c>
      <c r="AX219" s="13" t="s">
        <v>72</v>
      </c>
      <c r="AY219" s="245" t="s">
        <v>234</v>
      </c>
    </row>
    <row r="220" s="14" customFormat="1">
      <c r="A220" s="14"/>
      <c r="B220" s="246"/>
      <c r="C220" s="247"/>
      <c r="D220" s="229" t="s">
        <v>252</v>
      </c>
      <c r="E220" s="248" t="s">
        <v>19</v>
      </c>
      <c r="F220" s="249" t="s">
        <v>2265</v>
      </c>
      <c r="G220" s="247"/>
      <c r="H220" s="250">
        <v>1.925</v>
      </c>
      <c r="I220" s="251"/>
      <c r="J220" s="247"/>
      <c r="K220" s="247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252</v>
      </c>
      <c r="AU220" s="256" t="s">
        <v>79</v>
      </c>
      <c r="AV220" s="14" t="s">
        <v>81</v>
      </c>
      <c r="AW220" s="14" t="s">
        <v>33</v>
      </c>
      <c r="AX220" s="14" t="s">
        <v>72</v>
      </c>
      <c r="AY220" s="256" t="s">
        <v>234</v>
      </c>
    </row>
    <row r="221" s="13" customFormat="1">
      <c r="A221" s="13"/>
      <c r="B221" s="236"/>
      <c r="C221" s="237"/>
      <c r="D221" s="229" t="s">
        <v>252</v>
      </c>
      <c r="E221" s="238" t="s">
        <v>19</v>
      </c>
      <c r="F221" s="239" t="s">
        <v>2186</v>
      </c>
      <c r="G221" s="237"/>
      <c r="H221" s="238" t="s">
        <v>19</v>
      </c>
      <c r="I221" s="240"/>
      <c r="J221" s="237"/>
      <c r="K221" s="237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252</v>
      </c>
      <c r="AU221" s="245" t="s">
        <v>79</v>
      </c>
      <c r="AV221" s="13" t="s">
        <v>79</v>
      </c>
      <c r="AW221" s="13" t="s">
        <v>33</v>
      </c>
      <c r="AX221" s="13" t="s">
        <v>72</v>
      </c>
      <c r="AY221" s="245" t="s">
        <v>234</v>
      </c>
    </row>
    <row r="222" s="14" customFormat="1">
      <c r="A222" s="14"/>
      <c r="B222" s="246"/>
      <c r="C222" s="247"/>
      <c r="D222" s="229" t="s">
        <v>252</v>
      </c>
      <c r="E222" s="248" t="s">
        <v>19</v>
      </c>
      <c r="F222" s="249" t="s">
        <v>2266</v>
      </c>
      <c r="G222" s="247"/>
      <c r="H222" s="250">
        <v>3.5499999999999998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252</v>
      </c>
      <c r="AU222" s="256" t="s">
        <v>79</v>
      </c>
      <c r="AV222" s="14" t="s">
        <v>81</v>
      </c>
      <c r="AW222" s="14" t="s">
        <v>33</v>
      </c>
      <c r="AX222" s="14" t="s">
        <v>72</v>
      </c>
      <c r="AY222" s="256" t="s">
        <v>234</v>
      </c>
    </row>
    <row r="223" s="15" customFormat="1">
      <c r="A223" s="15"/>
      <c r="B223" s="257"/>
      <c r="C223" s="258"/>
      <c r="D223" s="229" t="s">
        <v>252</v>
      </c>
      <c r="E223" s="259" t="s">
        <v>19</v>
      </c>
      <c r="F223" s="260" t="s">
        <v>256</v>
      </c>
      <c r="G223" s="258"/>
      <c r="H223" s="261">
        <v>12.375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252</v>
      </c>
      <c r="AU223" s="267" t="s">
        <v>79</v>
      </c>
      <c r="AV223" s="15" t="s">
        <v>93</v>
      </c>
      <c r="AW223" s="15" t="s">
        <v>33</v>
      </c>
      <c r="AX223" s="15" t="s">
        <v>79</v>
      </c>
      <c r="AY223" s="267" t="s">
        <v>234</v>
      </c>
    </row>
    <row r="224" s="14" customFormat="1">
      <c r="A224" s="14"/>
      <c r="B224" s="246"/>
      <c r="C224" s="247"/>
      <c r="D224" s="229" t="s">
        <v>252</v>
      </c>
      <c r="E224" s="247"/>
      <c r="F224" s="249" t="s">
        <v>2267</v>
      </c>
      <c r="G224" s="247"/>
      <c r="H224" s="250">
        <v>12.994</v>
      </c>
      <c r="I224" s="251"/>
      <c r="J224" s="247"/>
      <c r="K224" s="247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252</v>
      </c>
      <c r="AU224" s="256" t="s">
        <v>79</v>
      </c>
      <c r="AV224" s="14" t="s">
        <v>81</v>
      </c>
      <c r="AW224" s="14" t="s">
        <v>4</v>
      </c>
      <c r="AX224" s="14" t="s">
        <v>79</v>
      </c>
      <c r="AY224" s="256" t="s">
        <v>234</v>
      </c>
    </row>
    <row r="225" s="2" customFormat="1" ht="16.5" customHeight="1">
      <c r="A225" s="40"/>
      <c r="B225" s="41"/>
      <c r="C225" s="216" t="s">
        <v>331</v>
      </c>
      <c r="D225" s="216" t="s">
        <v>236</v>
      </c>
      <c r="E225" s="217" t="s">
        <v>2268</v>
      </c>
      <c r="F225" s="218" t="s">
        <v>2269</v>
      </c>
      <c r="G225" s="219" t="s">
        <v>879</v>
      </c>
      <c r="H225" s="220">
        <v>14.292999999999999</v>
      </c>
      <c r="I225" s="221"/>
      <c r="J225" s="222">
        <f>ROUND(I225*H225,2)</f>
        <v>0</v>
      </c>
      <c r="K225" s="218" t="s">
        <v>240</v>
      </c>
      <c r="L225" s="46"/>
      <c r="M225" s="223" t="s">
        <v>19</v>
      </c>
      <c r="N225" s="224" t="s">
        <v>43</v>
      </c>
      <c r="O225" s="86"/>
      <c r="P225" s="225">
        <f>O225*H225</f>
        <v>0</v>
      </c>
      <c r="Q225" s="225">
        <v>0.0015200000000000001</v>
      </c>
      <c r="R225" s="225">
        <f>Q225*H225</f>
        <v>0.021725359999999999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93</v>
      </c>
      <c r="AT225" s="227" t="s">
        <v>236</v>
      </c>
      <c r="AU225" s="227" t="s">
        <v>79</v>
      </c>
      <c r="AY225" s="19" t="s">
        <v>234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93</v>
      </c>
      <c r="BM225" s="227" t="s">
        <v>2270</v>
      </c>
    </row>
    <row r="226" s="2" customFormat="1">
      <c r="A226" s="40"/>
      <c r="B226" s="41"/>
      <c r="C226" s="42"/>
      <c r="D226" s="229" t="s">
        <v>243</v>
      </c>
      <c r="E226" s="42"/>
      <c r="F226" s="230" t="s">
        <v>2271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243</v>
      </c>
      <c r="AU226" s="19" t="s">
        <v>79</v>
      </c>
    </row>
    <row r="227" s="2" customFormat="1">
      <c r="A227" s="40"/>
      <c r="B227" s="41"/>
      <c r="C227" s="42"/>
      <c r="D227" s="234" t="s">
        <v>244</v>
      </c>
      <c r="E227" s="42"/>
      <c r="F227" s="235" t="s">
        <v>2272</v>
      </c>
      <c r="G227" s="42"/>
      <c r="H227" s="42"/>
      <c r="I227" s="231"/>
      <c r="J227" s="42"/>
      <c r="K227" s="42"/>
      <c r="L227" s="46"/>
      <c r="M227" s="232"/>
      <c r="N227" s="23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244</v>
      </c>
      <c r="AU227" s="19" t="s">
        <v>79</v>
      </c>
    </row>
    <row r="228" s="13" customFormat="1">
      <c r="A228" s="13"/>
      <c r="B228" s="236"/>
      <c r="C228" s="237"/>
      <c r="D228" s="229" t="s">
        <v>252</v>
      </c>
      <c r="E228" s="238" t="s">
        <v>19</v>
      </c>
      <c r="F228" s="239" t="s">
        <v>2273</v>
      </c>
      <c r="G228" s="237"/>
      <c r="H228" s="238" t="s">
        <v>19</v>
      </c>
      <c r="I228" s="240"/>
      <c r="J228" s="237"/>
      <c r="K228" s="237"/>
      <c r="L228" s="241"/>
      <c r="M228" s="242"/>
      <c r="N228" s="243"/>
      <c r="O228" s="243"/>
      <c r="P228" s="243"/>
      <c r="Q228" s="243"/>
      <c r="R228" s="243"/>
      <c r="S228" s="243"/>
      <c r="T228" s="24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5" t="s">
        <v>252</v>
      </c>
      <c r="AU228" s="245" t="s">
        <v>79</v>
      </c>
      <c r="AV228" s="13" t="s">
        <v>79</v>
      </c>
      <c r="AW228" s="13" t="s">
        <v>33</v>
      </c>
      <c r="AX228" s="13" t="s">
        <v>72</v>
      </c>
      <c r="AY228" s="245" t="s">
        <v>234</v>
      </c>
    </row>
    <row r="229" s="14" customFormat="1">
      <c r="A229" s="14"/>
      <c r="B229" s="246"/>
      <c r="C229" s="247"/>
      <c r="D229" s="229" t="s">
        <v>252</v>
      </c>
      <c r="E229" s="248" t="s">
        <v>19</v>
      </c>
      <c r="F229" s="249" t="s">
        <v>2274</v>
      </c>
      <c r="G229" s="247"/>
      <c r="H229" s="250">
        <v>14.292999999999999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252</v>
      </c>
      <c r="AU229" s="256" t="s">
        <v>79</v>
      </c>
      <c r="AV229" s="14" t="s">
        <v>81</v>
      </c>
      <c r="AW229" s="14" t="s">
        <v>33</v>
      </c>
      <c r="AX229" s="14" t="s">
        <v>79</v>
      </c>
      <c r="AY229" s="256" t="s">
        <v>234</v>
      </c>
    </row>
    <row r="230" s="12" customFormat="1" ht="25.92" customHeight="1">
      <c r="A230" s="12"/>
      <c r="B230" s="200"/>
      <c r="C230" s="201"/>
      <c r="D230" s="202" t="s">
        <v>71</v>
      </c>
      <c r="E230" s="203" t="s">
        <v>453</v>
      </c>
      <c r="F230" s="203" t="s">
        <v>454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SUM(P231:P239)</f>
        <v>0</v>
      </c>
      <c r="Q230" s="208"/>
      <c r="R230" s="209">
        <f>SUM(R231:R239)</f>
        <v>0</v>
      </c>
      <c r="S230" s="208"/>
      <c r="T230" s="210">
        <f>SUM(T231:T239)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79</v>
      </c>
      <c r="AT230" s="212" t="s">
        <v>71</v>
      </c>
      <c r="AU230" s="212" t="s">
        <v>72</v>
      </c>
      <c r="AY230" s="211" t="s">
        <v>234</v>
      </c>
      <c r="BK230" s="213">
        <f>SUM(BK231:BK239)</f>
        <v>0</v>
      </c>
    </row>
    <row r="231" s="2" customFormat="1" ht="16.5" customHeight="1">
      <c r="A231" s="40"/>
      <c r="B231" s="41"/>
      <c r="C231" s="216" t="s">
        <v>339</v>
      </c>
      <c r="D231" s="216" t="s">
        <v>236</v>
      </c>
      <c r="E231" s="217" t="s">
        <v>2275</v>
      </c>
      <c r="F231" s="218" t="s">
        <v>2276</v>
      </c>
      <c r="G231" s="219" t="s">
        <v>364</v>
      </c>
      <c r="H231" s="220">
        <v>86.474999999999994</v>
      </c>
      <c r="I231" s="221"/>
      <c r="J231" s="222">
        <f>ROUND(I231*H231,2)</f>
        <v>0</v>
      </c>
      <c r="K231" s="218" t="s">
        <v>240</v>
      </c>
      <c r="L231" s="46"/>
      <c r="M231" s="223" t="s">
        <v>19</v>
      </c>
      <c r="N231" s="224" t="s">
        <v>43</v>
      </c>
      <c r="O231" s="86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7" t="s">
        <v>93</v>
      </c>
      <c r="AT231" s="227" t="s">
        <v>236</v>
      </c>
      <c r="AU231" s="227" t="s">
        <v>79</v>
      </c>
      <c r="AY231" s="19" t="s">
        <v>234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19" t="s">
        <v>79</v>
      </c>
      <c r="BK231" s="228">
        <f>ROUND(I231*H231,2)</f>
        <v>0</v>
      </c>
      <c r="BL231" s="19" t="s">
        <v>93</v>
      </c>
      <c r="BM231" s="227" t="s">
        <v>2277</v>
      </c>
    </row>
    <row r="232" s="2" customFormat="1">
      <c r="A232" s="40"/>
      <c r="B232" s="41"/>
      <c r="C232" s="42"/>
      <c r="D232" s="229" t="s">
        <v>243</v>
      </c>
      <c r="E232" s="42"/>
      <c r="F232" s="230" t="s">
        <v>2278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243</v>
      </c>
      <c r="AU232" s="19" t="s">
        <v>79</v>
      </c>
    </row>
    <row r="233" s="2" customFormat="1">
      <c r="A233" s="40"/>
      <c r="B233" s="41"/>
      <c r="C233" s="42"/>
      <c r="D233" s="234" t="s">
        <v>244</v>
      </c>
      <c r="E233" s="42"/>
      <c r="F233" s="235" t="s">
        <v>2279</v>
      </c>
      <c r="G233" s="42"/>
      <c r="H233" s="42"/>
      <c r="I233" s="231"/>
      <c r="J233" s="42"/>
      <c r="K233" s="42"/>
      <c r="L233" s="46"/>
      <c r="M233" s="232"/>
      <c r="N233" s="23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244</v>
      </c>
      <c r="AU233" s="19" t="s">
        <v>79</v>
      </c>
    </row>
    <row r="234" s="2" customFormat="1" ht="16.5" customHeight="1">
      <c r="A234" s="40"/>
      <c r="B234" s="41"/>
      <c r="C234" s="216" t="s">
        <v>347</v>
      </c>
      <c r="D234" s="216" t="s">
        <v>236</v>
      </c>
      <c r="E234" s="217" t="s">
        <v>2280</v>
      </c>
      <c r="F234" s="218" t="s">
        <v>2281</v>
      </c>
      <c r="G234" s="219" t="s">
        <v>364</v>
      </c>
      <c r="H234" s="220">
        <v>210.31800000000001</v>
      </c>
      <c r="I234" s="221"/>
      <c r="J234" s="222">
        <f>ROUND(I234*H234,2)</f>
        <v>0</v>
      </c>
      <c r="K234" s="218" t="s">
        <v>240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79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2282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2283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79</v>
      </c>
    </row>
    <row r="236" s="2" customFormat="1">
      <c r="A236" s="40"/>
      <c r="B236" s="41"/>
      <c r="C236" s="42"/>
      <c r="D236" s="234" t="s">
        <v>244</v>
      </c>
      <c r="E236" s="42"/>
      <c r="F236" s="235" t="s">
        <v>2284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244</v>
      </c>
      <c r="AU236" s="19" t="s">
        <v>79</v>
      </c>
    </row>
    <row r="237" s="13" customFormat="1">
      <c r="A237" s="13"/>
      <c r="B237" s="236"/>
      <c r="C237" s="237"/>
      <c r="D237" s="229" t="s">
        <v>252</v>
      </c>
      <c r="E237" s="238" t="s">
        <v>19</v>
      </c>
      <c r="F237" s="239" t="s">
        <v>2285</v>
      </c>
      <c r="G237" s="237"/>
      <c r="H237" s="238" t="s">
        <v>19</v>
      </c>
      <c r="I237" s="240"/>
      <c r="J237" s="237"/>
      <c r="K237" s="237"/>
      <c r="L237" s="241"/>
      <c r="M237" s="242"/>
      <c r="N237" s="243"/>
      <c r="O237" s="243"/>
      <c r="P237" s="243"/>
      <c r="Q237" s="243"/>
      <c r="R237" s="243"/>
      <c r="S237" s="243"/>
      <c r="T237" s="24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5" t="s">
        <v>252</v>
      </c>
      <c r="AU237" s="245" t="s">
        <v>79</v>
      </c>
      <c r="AV237" s="13" t="s">
        <v>79</v>
      </c>
      <c r="AW237" s="13" t="s">
        <v>33</v>
      </c>
      <c r="AX237" s="13" t="s">
        <v>72</v>
      </c>
      <c r="AY237" s="245" t="s">
        <v>234</v>
      </c>
    </row>
    <row r="238" s="14" customFormat="1">
      <c r="A238" s="14"/>
      <c r="B238" s="246"/>
      <c r="C238" s="247"/>
      <c r="D238" s="229" t="s">
        <v>252</v>
      </c>
      <c r="E238" s="248" t="s">
        <v>19</v>
      </c>
      <c r="F238" s="249" t="s">
        <v>2286</v>
      </c>
      <c r="G238" s="247"/>
      <c r="H238" s="250">
        <v>70.105999999999995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252</v>
      </c>
      <c r="AU238" s="256" t="s">
        <v>79</v>
      </c>
      <c r="AV238" s="14" t="s">
        <v>81</v>
      </c>
      <c r="AW238" s="14" t="s">
        <v>33</v>
      </c>
      <c r="AX238" s="14" t="s">
        <v>79</v>
      </c>
      <c r="AY238" s="256" t="s">
        <v>234</v>
      </c>
    </row>
    <row r="239" s="14" customFormat="1">
      <c r="A239" s="14"/>
      <c r="B239" s="246"/>
      <c r="C239" s="247"/>
      <c r="D239" s="229" t="s">
        <v>252</v>
      </c>
      <c r="E239" s="247"/>
      <c r="F239" s="249" t="s">
        <v>2287</v>
      </c>
      <c r="G239" s="247"/>
      <c r="H239" s="250">
        <v>210.31800000000001</v>
      </c>
      <c r="I239" s="251"/>
      <c r="J239" s="247"/>
      <c r="K239" s="247"/>
      <c r="L239" s="252"/>
      <c r="M239" s="282"/>
      <c r="N239" s="283"/>
      <c r="O239" s="283"/>
      <c r="P239" s="283"/>
      <c r="Q239" s="283"/>
      <c r="R239" s="283"/>
      <c r="S239" s="283"/>
      <c r="T239" s="28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252</v>
      </c>
      <c r="AU239" s="256" t="s">
        <v>79</v>
      </c>
      <c r="AV239" s="14" t="s">
        <v>81</v>
      </c>
      <c r="AW239" s="14" t="s">
        <v>4</v>
      </c>
      <c r="AX239" s="14" t="s">
        <v>79</v>
      </c>
      <c r="AY239" s="256" t="s">
        <v>234</v>
      </c>
    </row>
    <row r="240" s="2" customFormat="1" ht="6.96" customHeight="1">
      <c r="A240" s="40"/>
      <c r="B240" s="61"/>
      <c r="C240" s="62"/>
      <c r="D240" s="62"/>
      <c r="E240" s="62"/>
      <c r="F240" s="62"/>
      <c r="G240" s="62"/>
      <c r="H240" s="62"/>
      <c r="I240" s="62"/>
      <c r="J240" s="62"/>
      <c r="K240" s="62"/>
      <c r="L240" s="46"/>
      <c r="M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</sheetData>
  <sheetProtection sheet="1" autoFilter="0" formatColumns="0" formatRows="0" objects="1" scenarios="1" spinCount="100000" saltValue="b1zSBsuBjlTaiAz4ov+xwO3zmT6MDYKOQwhb2pCZ0wU9GJ7u3PZ0A/ki2uT1rZT4qIZVjOedKwKYI/DlToJPcg==" hashValue="v/A+6LbAfUo/UeYIa85jzoWquGYiliSGDalAXh0nbjvTy9swmEBwQVnLtBb+2N7UIJh6nEERV4LZWyq4HJkFUw==" algorithmName="SHA-512" password="CA9F"/>
  <autoFilter ref="C93:K23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1/132151103"/>
    <hyperlink ref="F111" r:id="rId2" display="https://podminky.urs.cz/item/CS_URS_2024_01/167151101"/>
    <hyperlink ref="F119" r:id="rId3" display="https://podminky.urs.cz/item/CS_URS_2024_01/174151101"/>
    <hyperlink ref="F132" r:id="rId4" display="https://podminky.urs.cz/item/CS_URS_2024_01/162251102"/>
    <hyperlink ref="F141" r:id="rId5" display="https://podminky.urs.cz/item/CS_URS_2024_01/162751117"/>
    <hyperlink ref="F146" r:id="rId6" display="https://podminky.urs.cz/item/CS_URS_2024_01/171251201"/>
    <hyperlink ref="F150" r:id="rId7" display="https://podminky.urs.cz/item/CS_URS_2024_01/171201231"/>
    <hyperlink ref="F155" r:id="rId8" display="https://podminky.urs.cz/item/CS_URS_2024_01/271532211"/>
    <hyperlink ref="F168" r:id="rId9" display="https://podminky.urs.cz/item/CS_URS_2024_01/273313611"/>
    <hyperlink ref="F181" r:id="rId10" display="https://podminky.urs.cz/item/CS_URS_2024_01/274123903"/>
    <hyperlink ref="F227" r:id="rId11" display="https://podminky.urs.cz/item/CS_URS_2024_01/764021407"/>
    <hyperlink ref="F233" r:id="rId12" display="https://podminky.urs.cz/item/CS_URS_2024_01/998152111"/>
    <hyperlink ref="F236" r:id="rId13" display="https://podminky.urs.cz/item/CS_URS_2024_01/99815219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2288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151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1893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ROUND(J106,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ROUND((SUM(BE106:BE440)),  2)</f>
        <v>0</v>
      </c>
      <c r="G37" s="40"/>
      <c r="H37" s="40"/>
      <c r="I37" s="160">
        <v>0.20999999999999999</v>
      </c>
      <c r="J37" s="159">
        <f>ROUND(((SUM(BE106:BE440))*I37),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ROUND((SUM(BF106:BF440)),  2)</f>
        <v>0</v>
      </c>
      <c r="G38" s="40"/>
      <c r="H38" s="40"/>
      <c r="I38" s="160">
        <v>0.12</v>
      </c>
      <c r="J38" s="159">
        <f>ROUND(((SUM(BF106:BF440))*I38),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ROUND((SUM(BG106:BG440)),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ROUND((SUM(BH106:BH440)),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ROUND((SUM(BI106:BI440)),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SO.01 - Komunikace a zpevněné plochy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Janásek Jiří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J106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J107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2289</v>
      </c>
      <c r="E70" s="186"/>
      <c r="F70" s="186"/>
      <c r="G70" s="186"/>
      <c r="H70" s="186"/>
      <c r="I70" s="186"/>
      <c r="J70" s="187">
        <f>J138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1894</v>
      </c>
      <c r="E71" s="186"/>
      <c r="F71" s="186"/>
      <c r="G71" s="186"/>
      <c r="H71" s="186"/>
      <c r="I71" s="186"/>
      <c r="J71" s="187">
        <f>J173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1895</v>
      </c>
      <c r="E72" s="186"/>
      <c r="F72" s="186"/>
      <c r="G72" s="186"/>
      <c r="H72" s="186"/>
      <c r="I72" s="186"/>
      <c r="J72" s="187">
        <f>J222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6"/>
      <c r="D73" s="185" t="s">
        <v>1896</v>
      </c>
      <c r="E73" s="186"/>
      <c r="F73" s="186"/>
      <c r="G73" s="186"/>
      <c r="H73" s="186"/>
      <c r="I73" s="186"/>
      <c r="J73" s="187">
        <f>J233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6"/>
      <c r="D74" s="185" t="s">
        <v>1897</v>
      </c>
      <c r="E74" s="186"/>
      <c r="F74" s="186"/>
      <c r="G74" s="186"/>
      <c r="H74" s="186"/>
      <c r="I74" s="186"/>
      <c r="J74" s="187">
        <f>J238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812</v>
      </c>
      <c r="E75" s="186"/>
      <c r="F75" s="186"/>
      <c r="G75" s="186"/>
      <c r="H75" s="186"/>
      <c r="I75" s="186"/>
      <c r="J75" s="187">
        <f>J244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1079</v>
      </c>
      <c r="E76" s="186"/>
      <c r="F76" s="186"/>
      <c r="G76" s="186"/>
      <c r="H76" s="186"/>
      <c r="I76" s="186"/>
      <c r="J76" s="187">
        <f>J255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813</v>
      </c>
      <c r="E77" s="186"/>
      <c r="F77" s="186"/>
      <c r="G77" s="186"/>
      <c r="H77" s="186"/>
      <c r="I77" s="186"/>
      <c r="J77" s="187">
        <f>J262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1290</v>
      </c>
      <c r="E78" s="186"/>
      <c r="F78" s="186"/>
      <c r="G78" s="186"/>
      <c r="H78" s="186"/>
      <c r="I78" s="186"/>
      <c r="J78" s="187">
        <f>J268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6"/>
      <c r="D79" s="185" t="s">
        <v>814</v>
      </c>
      <c r="E79" s="186"/>
      <c r="F79" s="186"/>
      <c r="G79" s="186"/>
      <c r="H79" s="186"/>
      <c r="I79" s="186"/>
      <c r="J79" s="187">
        <f>J337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6"/>
      <c r="D80" s="185" t="s">
        <v>1291</v>
      </c>
      <c r="E80" s="186"/>
      <c r="F80" s="186"/>
      <c r="G80" s="186"/>
      <c r="H80" s="186"/>
      <c r="I80" s="186"/>
      <c r="J80" s="187">
        <f>J360</f>
        <v>0</v>
      </c>
      <c r="K80" s="126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84"/>
      <c r="C81" s="126"/>
      <c r="D81" s="185" t="s">
        <v>1292</v>
      </c>
      <c r="E81" s="186"/>
      <c r="F81" s="186"/>
      <c r="G81" s="186"/>
      <c r="H81" s="186"/>
      <c r="I81" s="186"/>
      <c r="J81" s="187">
        <f>J364</f>
        <v>0</v>
      </c>
      <c r="K81" s="126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6"/>
      <c r="D82" s="185" t="s">
        <v>2290</v>
      </c>
      <c r="E82" s="186"/>
      <c r="F82" s="186"/>
      <c r="G82" s="186"/>
      <c r="H82" s="186"/>
      <c r="I82" s="186"/>
      <c r="J82" s="187">
        <f>J422</f>
        <v>0</v>
      </c>
      <c r="K82" s="126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8" s="2" customFormat="1" ht="6.96" customHeight="1">
      <c r="A88" s="40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4.96" customHeight="1">
      <c r="A89" s="40"/>
      <c r="B89" s="41"/>
      <c r="C89" s="25" t="s">
        <v>219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172" t="str">
        <f>E7</f>
        <v>Envelopa - Revitalizace infrastruktury</v>
      </c>
      <c r="F92" s="34"/>
      <c r="G92" s="34"/>
      <c r="H92" s="34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" customFormat="1" ht="12" customHeight="1">
      <c r="B93" s="23"/>
      <c r="C93" s="34" t="s">
        <v>203</v>
      </c>
      <c r="D93" s="24"/>
      <c r="E93" s="24"/>
      <c r="F93" s="24"/>
      <c r="G93" s="24"/>
      <c r="H93" s="24"/>
      <c r="I93" s="24"/>
      <c r="J93" s="24"/>
      <c r="K93" s="24"/>
      <c r="L93" s="22"/>
    </row>
    <row r="94" s="1" customFormat="1" ht="16.5" customHeight="1">
      <c r="B94" s="23"/>
      <c r="C94" s="24"/>
      <c r="D94" s="24"/>
      <c r="E94" s="172" t="s">
        <v>204</v>
      </c>
      <c r="F94" s="24"/>
      <c r="G94" s="24"/>
      <c r="H94" s="24"/>
      <c r="I94" s="24"/>
      <c r="J94" s="24"/>
      <c r="K94" s="24"/>
      <c r="L94" s="22"/>
    </row>
    <row r="95" s="1" customFormat="1" ht="12" customHeight="1">
      <c r="B95" s="23"/>
      <c r="C95" s="34" t="s">
        <v>205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3" t="s">
        <v>1891</v>
      </c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207</v>
      </c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E13</f>
        <v>SO.01 - Komunikace a zpevněné plochy (4)</v>
      </c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F16</f>
        <v>Olomouc</v>
      </c>
      <c r="G100" s="42"/>
      <c r="H100" s="42"/>
      <c r="I100" s="34" t="s">
        <v>23</v>
      </c>
      <c r="J100" s="74" t="str">
        <f>IF(J16="","",J16)</f>
        <v>15. 7. 2024</v>
      </c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25.65" customHeight="1">
      <c r="A102" s="40"/>
      <c r="B102" s="41"/>
      <c r="C102" s="34" t="s">
        <v>25</v>
      </c>
      <c r="D102" s="42"/>
      <c r="E102" s="42"/>
      <c r="F102" s="29" t="str">
        <f>E19</f>
        <v>Univerzita Palackého Olomouc</v>
      </c>
      <c r="G102" s="42"/>
      <c r="H102" s="42"/>
      <c r="I102" s="34" t="s">
        <v>31</v>
      </c>
      <c r="J102" s="38" t="str">
        <f>E25</f>
        <v>Alfaprojekt Olomouc, a.s.</v>
      </c>
      <c r="K102" s="42"/>
      <c r="L102" s="148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29</v>
      </c>
      <c r="D103" s="42"/>
      <c r="E103" s="42"/>
      <c r="F103" s="29" t="str">
        <f>IF(E22="","",E22)</f>
        <v>Vyplň údaj</v>
      </c>
      <c r="G103" s="42"/>
      <c r="H103" s="42"/>
      <c r="I103" s="34" t="s">
        <v>34</v>
      </c>
      <c r="J103" s="38" t="str">
        <f>E28</f>
        <v>Janásek Jiří</v>
      </c>
      <c r="K103" s="42"/>
      <c r="L103" s="148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8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9"/>
      <c r="B105" s="190"/>
      <c r="C105" s="191" t="s">
        <v>220</v>
      </c>
      <c r="D105" s="192" t="s">
        <v>57</v>
      </c>
      <c r="E105" s="192" t="s">
        <v>53</v>
      </c>
      <c r="F105" s="192" t="s">
        <v>54</v>
      </c>
      <c r="G105" s="192" t="s">
        <v>221</v>
      </c>
      <c r="H105" s="192" t="s">
        <v>222</v>
      </c>
      <c r="I105" s="192" t="s">
        <v>223</v>
      </c>
      <c r="J105" s="192" t="s">
        <v>213</v>
      </c>
      <c r="K105" s="193" t="s">
        <v>224</v>
      </c>
      <c r="L105" s="194"/>
      <c r="M105" s="94" t="s">
        <v>19</v>
      </c>
      <c r="N105" s="95" t="s">
        <v>42</v>
      </c>
      <c r="O105" s="95" t="s">
        <v>225</v>
      </c>
      <c r="P105" s="95" t="s">
        <v>226</v>
      </c>
      <c r="Q105" s="95" t="s">
        <v>227</v>
      </c>
      <c r="R105" s="95" t="s">
        <v>228</v>
      </c>
      <c r="S105" s="95" t="s">
        <v>229</v>
      </c>
      <c r="T105" s="96" t="s">
        <v>230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0"/>
      <c r="B106" s="41"/>
      <c r="C106" s="101" t="s">
        <v>231</v>
      </c>
      <c r="D106" s="42"/>
      <c r="E106" s="42"/>
      <c r="F106" s="42"/>
      <c r="G106" s="42"/>
      <c r="H106" s="42"/>
      <c r="I106" s="42"/>
      <c r="J106" s="195">
        <f>BK106</f>
        <v>0</v>
      </c>
      <c r="K106" s="42"/>
      <c r="L106" s="46"/>
      <c r="M106" s="97"/>
      <c r="N106" s="196"/>
      <c r="O106" s="98"/>
      <c r="P106" s="197">
        <f>P107</f>
        <v>0</v>
      </c>
      <c r="Q106" s="98"/>
      <c r="R106" s="197">
        <f>R107</f>
        <v>316.48658347000003</v>
      </c>
      <c r="S106" s="98"/>
      <c r="T106" s="198">
        <f>T107</f>
        <v>823.66179999999997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71</v>
      </c>
      <c r="AU106" s="19" t="s">
        <v>214</v>
      </c>
      <c r="BK106" s="199">
        <f>BK107</f>
        <v>0</v>
      </c>
    </row>
    <row r="107" s="12" customFormat="1" ht="25.92" customHeight="1">
      <c r="A107" s="12"/>
      <c r="B107" s="200"/>
      <c r="C107" s="201"/>
      <c r="D107" s="202" t="s">
        <v>71</v>
      </c>
      <c r="E107" s="203" t="s">
        <v>232</v>
      </c>
      <c r="F107" s="203" t="s">
        <v>815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P108+P244+P255+P262+P268+P337+P360</f>
        <v>0</v>
      </c>
      <c r="Q107" s="208"/>
      <c r="R107" s="209">
        <f>R108+R244+R255+R262+R268+R337+R360</f>
        <v>316.48658347000003</v>
      </c>
      <c r="S107" s="208"/>
      <c r="T107" s="210">
        <f>T108+T244+T255+T262+T268+T337+T360</f>
        <v>823.66179999999997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72</v>
      </c>
      <c r="AY107" s="211" t="s">
        <v>234</v>
      </c>
      <c r="BK107" s="213">
        <f>BK108+BK244+BK255+BK262+BK268+BK337+BK360</f>
        <v>0</v>
      </c>
    </row>
    <row r="108" s="12" customFormat="1" ht="22.8" customHeight="1">
      <c r="A108" s="12"/>
      <c r="B108" s="200"/>
      <c r="C108" s="201"/>
      <c r="D108" s="202" t="s">
        <v>71</v>
      </c>
      <c r="E108" s="214" t="s">
        <v>79</v>
      </c>
      <c r="F108" s="214" t="s">
        <v>235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P109+SUM(P110:P138)+P173+P222+P233+P238</f>
        <v>0</v>
      </c>
      <c r="Q108" s="208"/>
      <c r="R108" s="209">
        <f>R109+SUM(R110:R138)+R173+R222+R233+R238</f>
        <v>43.450418050000003</v>
      </c>
      <c r="S108" s="208"/>
      <c r="T108" s="210">
        <f>T109+SUM(T110:T138)+T173+T222+T233+T238</f>
        <v>821.36500000000001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79</v>
      </c>
      <c r="AT108" s="212" t="s">
        <v>71</v>
      </c>
      <c r="AU108" s="212" t="s">
        <v>79</v>
      </c>
      <c r="AY108" s="211" t="s">
        <v>234</v>
      </c>
      <c r="BK108" s="213">
        <f>BK109+SUM(BK110:BK138)+BK173+BK222+BK233+BK238</f>
        <v>0</v>
      </c>
    </row>
    <row r="109" s="2" customFormat="1" ht="21.75" customHeight="1">
      <c r="A109" s="40"/>
      <c r="B109" s="41"/>
      <c r="C109" s="216" t="s">
        <v>79</v>
      </c>
      <c r="D109" s="216" t="s">
        <v>236</v>
      </c>
      <c r="E109" s="217" t="s">
        <v>1898</v>
      </c>
      <c r="F109" s="218" t="s">
        <v>1899</v>
      </c>
      <c r="G109" s="219" t="s">
        <v>274</v>
      </c>
      <c r="H109" s="220">
        <v>33.600000000000001</v>
      </c>
      <c r="I109" s="221"/>
      <c r="J109" s="222">
        <f>ROUND(I109*H109,2)</f>
        <v>0</v>
      </c>
      <c r="K109" s="218" t="s">
        <v>1296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2291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1901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1902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>
      <c r="A112" s="40"/>
      <c r="B112" s="41"/>
      <c r="C112" s="42"/>
      <c r="D112" s="229" t="s">
        <v>1263</v>
      </c>
      <c r="E112" s="42"/>
      <c r="F112" s="285" t="s">
        <v>2292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1263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1314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2293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2294</v>
      </c>
      <c r="G115" s="247"/>
      <c r="H115" s="250">
        <v>27.300000000000001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81</v>
      </c>
      <c r="AV115" s="14" t="s">
        <v>81</v>
      </c>
      <c r="AW115" s="14" t="s">
        <v>33</v>
      </c>
      <c r="AX115" s="14" t="s">
        <v>72</v>
      </c>
      <c r="AY115" s="256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2295</v>
      </c>
      <c r="G116" s="247"/>
      <c r="H116" s="250">
        <v>2.1000000000000001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72</v>
      </c>
      <c r="AY116" s="256" t="s">
        <v>234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2296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2297</v>
      </c>
      <c r="G118" s="247"/>
      <c r="H118" s="250">
        <v>4.2000000000000002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72</v>
      </c>
      <c r="AY118" s="256" t="s">
        <v>234</v>
      </c>
    </row>
    <row r="119" s="15" customFormat="1">
      <c r="A119" s="15"/>
      <c r="B119" s="257"/>
      <c r="C119" s="258"/>
      <c r="D119" s="229" t="s">
        <v>252</v>
      </c>
      <c r="E119" s="259" t="s">
        <v>19</v>
      </c>
      <c r="F119" s="260" t="s">
        <v>256</v>
      </c>
      <c r="G119" s="258"/>
      <c r="H119" s="261">
        <v>33.600000000000001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252</v>
      </c>
      <c r="AU119" s="267" t="s">
        <v>81</v>
      </c>
      <c r="AV119" s="15" t="s">
        <v>93</v>
      </c>
      <c r="AW119" s="15" t="s">
        <v>33</v>
      </c>
      <c r="AX119" s="15" t="s">
        <v>79</v>
      </c>
      <c r="AY119" s="267" t="s">
        <v>234</v>
      </c>
    </row>
    <row r="120" s="2" customFormat="1" ht="16.5" customHeight="1">
      <c r="A120" s="40"/>
      <c r="B120" s="41"/>
      <c r="C120" s="216" t="s">
        <v>81</v>
      </c>
      <c r="D120" s="216" t="s">
        <v>236</v>
      </c>
      <c r="E120" s="217" t="s">
        <v>1909</v>
      </c>
      <c r="F120" s="218" t="s">
        <v>1910</v>
      </c>
      <c r="G120" s="219" t="s">
        <v>274</v>
      </c>
      <c r="H120" s="220">
        <v>27.800000000000001</v>
      </c>
      <c r="I120" s="221"/>
      <c r="J120" s="222">
        <f>ROUND(I120*H120,2)</f>
        <v>0</v>
      </c>
      <c r="K120" s="218" t="s">
        <v>19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93</v>
      </c>
      <c r="AT120" s="227" t="s">
        <v>236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2298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1910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29" t="s">
        <v>1263</v>
      </c>
      <c r="E122" s="42"/>
      <c r="F122" s="285" t="s">
        <v>1912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1263</v>
      </c>
      <c r="AU122" s="19" t="s">
        <v>81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1314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81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2299</v>
      </c>
      <c r="G124" s="247"/>
      <c r="H124" s="250">
        <v>27.800000000000001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72</v>
      </c>
      <c r="AY124" s="256" t="s">
        <v>234</v>
      </c>
    </row>
    <row r="125" s="15" customFormat="1">
      <c r="A125" s="15"/>
      <c r="B125" s="257"/>
      <c r="C125" s="258"/>
      <c r="D125" s="229" t="s">
        <v>252</v>
      </c>
      <c r="E125" s="259" t="s">
        <v>19</v>
      </c>
      <c r="F125" s="260" t="s">
        <v>256</v>
      </c>
      <c r="G125" s="258"/>
      <c r="H125" s="261">
        <v>27.800000000000001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252</v>
      </c>
      <c r="AU125" s="267" t="s">
        <v>81</v>
      </c>
      <c r="AV125" s="15" t="s">
        <v>93</v>
      </c>
      <c r="AW125" s="15" t="s">
        <v>33</v>
      </c>
      <c r="AX125" s="15" t="s">
        <v>79</v>
      </c>
      <c r="AY125" s="267" t="s">
        <v>234</v>
      </c>
    </row>
    <row r="126" s="2" customFormat="1" ht="16.5" customHeight="1">
      <c r="A126" s="40"/>
      <c r="B126" s="41"/>
      <c r="C126" s="216" t="s">
        <v>88</v>
      </c>
      <c r="D126" s="216" t="s">
        <v>236</v>
      </c>
      <c r="E126" s="217" t="s">
        <v>1915</v>
      </c>
      <c r="F126" s="218" t="s">
        <v>1916</v>
      </c>
      <c r="G126" s="219" t="s">
        <v>274</v>
      </c>
      <c r="H126" s="220">
        <v>18.75</v>
      </c>
      <c r="I126" s="221"/>
      <c r="J126" s="222">
        <f>ROUND(I126*H126,2)</f>
        <v>0</v>
      </c>
      <c r="K126" s="218" t="s">
        <v>1917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93</v>
      </c>
      <c r="AT126" s="227" t="s">
        <v>236</v>
      </c>
      <c r="AU126" s="227" t="s">
        <v>81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93</v>
      </c>
      <c r="BM126" s="227" t="s">
        <v>2300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1919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81</v>
      </c>
    </row>
    <row r="128" s="2" customFormat="1">
      <c r="A128" s="40"/>
      <c r="B128" s="41"/>
      <c r="C128" s="42"/>
      <c r="D128" s="229" t="s">
        <v>1263</v>
      </c>
      <c r="E128" s="42"/>
      <c r="F128" s="285" t="s">
        <v>1920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1263</v>
      </c>
      <c r="AU128" s="19" t="s">
        <v>81</v>
      </c>
    </row>
    <row r="129" s="14" customFormat="1">
      <c r="A129" s="14"/>
      <c r="B129" s="246"/>
      <c r="C129" s="247"/>
      <c r="D129" s="229" t="s">
        <v>252</v>
      </c>
      <c r="E129" s="248" t="s">
        <v>19</v>
      </c>
      <c r="F129" s="249" t="s">
        <v>2301</v>
      </c>
      <c r="G129" s="247"/>
      <c r="H129" s="250">
        <v>18.75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252</v>
      </c>
      <c r="AU129" s="256" t="s">
        <v>81</v>
      </c>
      <c r="AV129" s="14" t="s">
        <v>81</v>
      </c>
      <c r="AW129" s="14" t="s">
        <v>33</v>
      </c>
      <c r="AX129" s="14" t="s">
        <v>72</v>
      </c>
      <c r="AY129" s="256" t="s">
        <v>234</v>
      </c>
    </row>
    <row r="130" s="15" customFormat="1">
      <c r="A130" s="15"/>
      <c r="B130" s="257"/>
      <c r="C130" s="258"/>
      <c r="D130" s="229" t="s">
        <v>252</v>
      </c>
      <c r="E130" s="259" t="s">
        <v>19</v>
      </c>
      <c r="F130" s="260" t="s">
        <v>256</v>
      </c>
      <c r="G130" s="258"/>
      <c r="H130" s="261">
        <v>18.75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252</v>
      </c>
      <c r="AU130" s="267" t="s">
        <v>81</v>
      </c>
      <c r="AV130" s="15" t="s">
        <v>93</v>
      </c>
      <c r="AW130" s="15" t="s">
        <v>33</v>
      </c>
      <c r="AX130" s="15" t="s">
        <v>79</v>
      </c>
      <c r="AY130" s="267" t="s">
        <v>234</v>
      </c>
    </row>
    <row r="131" s="2" customFormat="1" ht="16.5" customHeight="1">
      <c r="A131" s="40"/>
      <c r="B131" s="41"/>
      <c r="C131" s="216" t="s">
        <v>93</v>
      </c>
      <c r="D131" s="216" t="s">
        <v>236</v>
      </c>
      <c r="E131" s="217" t="s">
        <v>1922</v>
      </c>
      <c r="F131" s="218" t="s">
        <v>864</v>
      </c>
      <c r="G131" s="219" t="s">
        <v>274</v>
      </c>
      <c r="H131" s="220">
        <v>61.122999999999998</v>
      </c>
      <c r="I131" s="221"/>
      <c r="J131" s="222">
        <f>ROUND(I131*H131,2)</f>
        <v>0</v>
      </c>
      <c r="K131" s="218" t="s">
        <v>1923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93</v>
      </c>
      <c r="AT131" s="227" t="s">
        <v>236</v>
      </c>
      <c r="AU131" s="227" t="s">
        <v>81</v>
      </c>
      <c r="AY131" s="19" t="s">
        <v>234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93</v>
      </c>
      <c r="BM131" s="227" t="s">
        <v>2302</v>
      </c>
    </row>
    <row r="132" s="2" customFormat="1">
      <c r="A132" s="40"/>
      <c r="B132" s="41"/>
      <c r="C132" s="42"/>
      <c r="D132" s="229" t="s">
        <v>243</v>
      </c>
      <c r="E132" s="42"/>
      <c r="F132" s="230" t="s">
        <v>1925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243</v>
      </c>
      <c r="AU132" s="19" t="s">
        <v>81</v>
      </c>
    </row>
    <row r="133" s="2" customFormat="1">
      <c r="A133" s="40"/>
      <c r="B133" s="41"/>
      <c r="C133" s="42"/>
      <c r="D133" s="229" t="s">
        <v>1263</v>
      </c>
      <c r="E133" s="42"/>
      <c r="F133" s="285" t="s">
        <v>1926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1263</v>
      </c>
      <c r="AU133" s="19" t="s">
        <v>81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1314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81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2303</v>
      </c>
      <c r="G135" s="247"/>
      <c r="H135" s="250">
        <v>47.060000000000002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72</v>
      </c>
      <c r="AY135" s="256" t="s">
        <v>234</v>
      </c>
    </row>
    <row r="136" s="14" customFormat="1">
      <c r="A136" s="14"/>
      <c r="B136" s="246"/>
      <c r="C136" s="247"/>
      <c r="D136" s="229" t="s">
        <v>252</v>
      </c>
      <c r="E136" s="248" t="s">
        <v>19</v>
      </c>
      <c r="F136" s="249" t="s">
        <v>2304</v>
      </c>
      <c r="G136" s="247"/>
      <c r="H136" s="250">
        <v>14.063000000000001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252</v>
      </c>
      <c r="AU136" s="256" t="s">
        <v>81</v>
      </c>
      <c r="AV136" s="14" t="s">
        <v>81</v>
      </c>
      <c r="AW136" s="14" t="s">
        <v>33</v>
      </c>
      <c r="AX136" s="14" t="s">
        <v>72</v>
      </c>
      <c r="AY136" s="256" t="s">
        <v>234</v>
      </c>
    </row>
    <row r="137" s="15" customFormat="1">
      <c r="A137" s="15"/>
      <c r="B137" s="257"/>
      <c r="C137" s="258"/>
      <c r="D137" s="229" t="s">
        <v>252</v>
      </c>
      <c r="E137" s="259" t="s">
        <v>19</v>
      </c>
      <c r="F137" s="260" t="s">
        <v>256</v>
      </c>
      <c r="G137" s="258"/>
      <c r="H137" s="261">
        <v>61.122999999999998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252</v>
      </c>
      <c r="AU137" s="267" t="s">
        <v>81</v>
      </c>
      <c r="AV137" s="15" t="s">
        <v>93</v>
      </c>
      <c r="AW137" s="15" t="s">
        <v>33</v>
      </c>
      <c r="AX137" s="15" t="s">
        <v>79</v>
      </c>
      <c r="AY137" s="267" t="s">
        <v>234</v>
      </c>
    </row>
    <row r="138" s="12" customFormat="1" ht="20.88" customHeight="1">
      <c r="A138" s="12"/>
      <c r="B138" s="200"/>
      <c r="C138" s="201"/>
      <c r="D138" s="202" t="s">
        <v>71</v>
      </c>
      <c r="E138" s="214" t="s">
        <v>315</v>
      </c>
      <c r="F138" s="214" t="s">
        <v>2305</v>
      </c>
      <c r="G138" s="201"/>
      <c r="H138" s="201"/>
      <c r="I138" s="204"/>
      <c r="J138" s="215">
        <f>BK138</f>
        <v>0</v>
      </c>
      <c r="K138" s="201"/>
      <c r="L138" s="206"/>
      <c r="M138" s="207"/>
      <c r="N138" s="208"/>
      <c r="O138" s="208"/>
      <c r="P138" s="209">
        <f>SUM(P139:P172)</f>
        <v>0</v>
      </c>
      <c r="Q138" s="208"/>
      <c r="R138" s="209">
        <f>SUM(R139:R172)</f>
        <v>0.092018050000000004</v>
      </c>
      <c r="S138" s="208"/>
      <c r="T138" s="210">
        <f>SUM(T139:T172)</f>
        <v>821.36500000000001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1" t="s">
        <v>79</v>
      </c>
      <c r="AT138" s="212" t="s">
        <v>71</v>
      </c>
      <c r="AU138" s="212" t="s">
        <v>81</v>
      </c>
      <c r="AY138" s="211" t="s">
        <v>234</v>
      </c>
      <c r="BK138" s="213">
        <f>SUM(BK139:BK172)</f>
        <v>0</v>
      </c>
    </row>
    <row r="139" s="2" customFormat="1" ht="16.5" customHeight="1">
      <c r="A139" s="40"/>
      <c r="B139" s="41"/>
      <c r="C139" s="216" t="s">
        <v>271</v>
      </c>
      <c r="D139" s="216" t="s">
        <v>236</v>
      </c>
      <c r="E139" s="217" t="s">
        <v>2306</v>
      </c>
      <c r="F139" s="218" t="s">
        <v>2307</v>
      </c>
      <c r="G139" s="219" t="s">
        <v>879</v>
      </c>
      <c r="H139" s="220">
        <v>255</v>
      </c>
      <c r="I139" s="221"/>
      <c r="J139" s="222">
        <f>ROUND(I139*H139,2)</f>
        <v>0</v>
      </c>
      <c r="K139" s="218" t="s">
        <v>1344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0</v>
      </c>
      <c r="R139" s="225">
        <f>Q139*H139</f>
        <v>0</v>
      </c>
      <c r="S139" s="225">
        <v>0.20499999999999999</v>
      </c>
      <c r="T139" s="226">
        <f>S139*H139</f>
        <v>52.274999999999999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93</v>
      </c>
      <c r="AT139" s="227" t="s">
        <v>236</v>
      </c>
      <c r="AU139" s="227" t="s">
        <v>88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2308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2309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88</v>
      </c>
    </row>
    <row r="141" s="2" customFormat="1">
      <c r="A141" s="40"/>
      <c r="B141" s="41"/>
      <c r="C141" s="42"/>
      <c r="D141" s="229" t="s">
        <v>1263</v>
      </c>
      <c r="E141" s="42"/>
      <c r="F141" s="285" t="s">
        <v>2310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1263</v>
      </c>
      <c r="AU141" s="19" t="s">
        <v>88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1314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88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2311</v>
      </c>
      <c r="G143" s="247"/>
      <c r="H143" s="250">
        <v>255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88</v>
      </c>
      <c r="AV143" s="14" t="s">
        <v>81</v>
      </c>
      <c r="AW143" s="14" t="s">
        <v>33</v>
      </c>
      <c r="AX143" s="14" t="s">
        <v>72</v>
      </c>
      <c r="AY143" s="256" t="s">
        <v>234</v>
      </c>
    </row>
    <row r="144" s="15" customFormat="1">
      <c r="A144" s="15"/>
      <c r="B144" s="257"/>
      <c r="C144" s="258"/>
      <c r="D144" s="229" t="s">
        <v>252</v>
      </c>
      <c r="E144" s="259" t="s">
        <v>19</v>
      </c>
      <c r="F144" s="260" t="s">
        <v>256</v>
      </c>
      <c r="G144" s="258"/>
      <c r="H144" s="261">
        <v>255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252</v>
      </c>
      <c r="AU144" s="267" t="s">
        <v>88</v>
      </c>
      <c r="AV144" s="15" t="s">
        <v>93</v>
      </c>
      <c r="AW144" s="15" t="s">
        <v>33</v>
      </c>
      <c r="AX144" s="15" t="s">
        <v>79</v>
      </c>
      <c r="AY144" s="267" t="s">
        <v>234</v>
      </c>
    </row>
    <row r="145" s="2" customFormat="1" ht="16.5" customHeight="1">
      <c r="A145" s="40"/>
      <c r="B145" s="41"/>
      <c r="C145" s="216" t="s">
        <v>280</v>
      </c>
      <c r="D145" s="216" t="s">
        <v>236</v>
      </c>
      <c r="E145" s="217" t="s">
        <v>2312</v>
      </c>
      <c r="F145" s="218" t="s">
        <v>2313</v>
      </c>
      <c r="G145" s="219" t="s">
        <v>879</v>
      </c>
      <c r="H145" s="220">
        <v>20</v>
      </c>
      <c r="I145" s="221"/>
      <c r="J145" s="222">
        <f>ROUND(I145*H145,2)</f>
        <v>0</v>
      </c>
      <c r="K145" s="218" t="s">
        <v>1296</v>
      </c>
      <c r="L145" s="46"/>
      <c r="M145" s="223" t="s">
        <v>19</v>
      </c>
      <c r="N145" s="224" t="s">
        <v>43</v>
      </c>
      <c r="O145" s="86"/>
      <c r="P145" s="225">
        <f>O145*H145</f>
        <v>0</v>
      </c>
      <c r="Q145" s="225">
        <v>0</v>
      </c>
      <c r="R145" s="225">
        <f>Q145*H145</f>
        <v>0</v>
      </c>
      <c r="S145" s="225">
        <v>0.28999999999999998</v>
      </c>
      <c r="T145" s="226">
        <f>S145*H145</f>
        <v>5.7999999999999998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7" t="s">
        <v>93</v>
      </c>
      <c r="AT145" s="227" t="s">
        <v>236</v>
      </c>
      <c r="AU145" s="227" t="s">
        <v>88</v>
      </c>
      <c r="AY145" s="19" t="s">
        <v>234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19" t="s">
        <v>79</v>
      </c>
      <c r="BK145" s="228">
        <f>ROUND(I145*H145,2)</f>
        <v>0</v>
      </c>
      <c r="BL145" s="19" t="s">
        <v>93</v>
      </c>
      <c r="BM145" s="227" t="s">
        <v>2314</v>
      </c>
    </row>
    <row r="146" s="2" customFormat="1">
      <c r="A146" s="40"/>
      <c r="B146" s="41"/>
      <c r="C146" s="42"/>
      <c r="D146" s="229" t="s">
        <v>243</v>
      </c>
      <c r="E146" s="42"/>
      <c r="F146" s="230" t="s">
        <v>2315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243</v>
      </c>
      <c r="AU146" s="19" t="s">
        <v>88</v>
      </c>
    </row>
    <row r="147" s="2" customFormat="1">
      <c r="A147" s="40"/>
      <c r="B147" s="41"/>
      <c r="C147" s="42"/>
      <c r="D147" s="234" t="s">
        <v>244</v>
      </c>
      <c r="E147" s="42"/>
      <c r="F147" s="235" t="s">
        <v>2316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244</v>
      </c>
      <c r="AU147" s="19" t="s">
        <v>88</v>
      </c>
    </row>
    <row r="148" s="2" customFormat="1" ht="16.5" customHeight="1">
      <c r="A148" s="40"/>
      <c r="B148" s="41"/>
      <c r="C148" s="216" t="s">
        <v>288</v>
      </c>
      <c r="D148" s="216" t="s">
        <v>236</v>
      </c>
      <c r="E148" s="217" t="s">
        <v>2317</v>
      </c>
      <c r="F148" s="218" t="s">
        <v>2318</v>
      </c>
      <c r="G148" s="219" t="s">
        <v>879</v>
      </c>
      <c r="H148" s="220">
        <v>90</v>
      </c>
      <c r="I148" s="221"/>
      <c r="J148" s="222">
        <f>ROUND(I148*H148,2)</f>
        <v>0</v>
      </c>
      <c r="K148" s="218" t="s">
        <v>1344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1.6449999999999999E-06</v>
      </c>
      <c r="R148" s="225">
        <f>Q148*H148</f>
        <v>0.00014804999999999999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93</v>
      </c>
      <c r="AT148" s="227" t="s">
        <v>236</v>
      </c>
      <c r="AU148" s="227" t="s">
        <v>88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2319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2320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88</v>
      </c>
    </row>
    <row r="150" s="2" customFormat="1">
      <c r="A150" s="40"/>
      <c r="B150" s="41"/>
      <c r="C150" s="42"/>
      <c r="D150" s="229" t="s">
        <v>1263</v>
      </c>
      <c r="E150" s="42"/>
      <c r="F150" s="285" t="s">
        <v>2321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1263</v>
      </c>
      <c r="AU150" s="19" t="s">
        <v>88</v>
      </c>
    </row>
    <row r="151" s="13" customFormat="1">
      <c r="A151" s="13"/>
      <c r="B151" s="236"/>
      <c r="C151" s="237"/>
      <c r="D151" s="229" t="s">
        <v>252</v>
      </c>
      <c r="E151" s="238" t="s">
        <v>19</v>
      </c>
      <c r="F151" s="239" t="s">
        <v>1314</v>
      </c>
      <c r="G151" s="237"/>
      <c r="H151" s="238" t="s">
        <v>19</v>
      </c>
      <c r="I151" s="240"/>
      <c r="J151" s="237"/>
      <c r="K151" s="237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252</v>
      </c>
      <c r="AU151" s="245" t="s">
        <v>88</v>
      </c>
      <c r="AV151" s="13" t="s">
        <v>79</v>
      </c>
      <c r="AW151" s="13" t="s">
        <v>33</v>
      </c>
      <c r="AX151" s="13" t="s">
        <v>72</v>
      </c>
      <c r="AY151" s="245" t="s">
        <v>234</v>
      </c>
    </row>
    <row r="152" s="14" customFormat="1">
      <c r="A152" s="14"/>
      <c r="B152" s="246"/>
      <c r="C152" s="247"/>
      <c r="D152" s="229" t="s">
        <v>252</v>
      </c>
      <c r="E152" s="248" t="s">
        <v>19</v>
      </c>
      <c r="F152" s="249" t="s">
        <v>2322</v>
      </c>
      <c r="G152" s="247"/>
      <c r="H152" s="250">
        <v>90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88</v>
      </c>
      <c r="AV152" s="14" t="s">
        <v>81</v>
      </c>
      <c r="AW152" s="14" t="s">
        <v>33</v>
      </c>
      <c r="AX152" s="14" t="s">
        <v>79</v>
      </c>
      <c r="AY152" s="256" t="s">
        <v>234</v>
      </c>
    </row>
    <row r="153" s="2" customFormat="1" ht="21.75" customHeight="1">
      <c r="A153" s="40"/>
      <c r="B153" s="41"/>
      <c r="C153" s="216" t="s">
        <v>294</v>
      </c>
      <c r="D153" s="216" t="s">
        <v>236</v>
      </c>
      <c r="E153" s="217" t="s">
        <v>2323</v>
      </c>
      <c r="F153" s="218" t="s">
        <v>2324</v>
      </c>
      <c r="G153" s="219" t="s">
        <v>248</v>
      </c>
      <c r="H153" s="220">
        <v>943</v>
      </c>
      <c r="I153" s="221"/>
      <c r="J153" s="222">
        <f>ROUND(I153*H153,2)</f>
        <v>0</v>
      </c>
      <c r="K153" s="218" t="s">
        <v>1296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9.0000000000000006E-05</v>
      </c>
      <c r="R153" s="225">
        <f>Q153*H153</f>
        <v>0.084870000000000001</v>
      </c>
      <c r="S153" s="225">
        <v>0.23000000000000001</v>
      </c>
      <c r="T153" s="226">
        <f>S153*H153</f>
        <v>216.89000000000002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88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2325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2326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88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2327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88</v>
      </c>
    </row>
    <row r="156" s="2" customFormat="1">
      <c r="A156" s="40"/>
      <c r="B156" s="41"/>
      <c r="C156" s="42"/>
      <c r="D156" s="229" t="s">
        <v>1263</v>
      </c>
      <c r="E156" s="42"/>
      <c r="F156" s="285" t="s">
        <v>2328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1263</v>
      </c>
      <c r="AU156" s="19" t="s">
        <v>88</v>
      </c>
    </row>
    <row r="157" s="13" customFormat="1">
      <c r="A157" s="13"/>
      <c r="B157" s="236"/>
      <c r="C157" s="237"/>
      <c r="D157" s="229" t="s">
        <v>252</v>
      </c>
      <c r="E157" s="238" t="s">
        <v>19</v>
      </c>
      <c r="F157" s="239" t="s">
        <v>1314</v>
      </c>
      <c r="G157" s="237"/>
      <c r="H157" s="238" t="s">
        <v>19</v>
      </c>
      <c r="I157" s="240"/>
      <c r="J157" s="237"/>
      <c r="K157" s="237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252</v>
      </c>
      <c r="AU157" s="245" t="s">
        <v>88</v>
      </c>
      <c r="AV157" s="13" t="s">
        <v>79</v>
      </c>
      <c r="AW157" s="13" t="s">
        <v>33</v>
      </c>
      <c r="AX157" s="13" t="s">
        <v>72</v>
      </c>
      <c r="AY157" s="245" t="s">
        <v>234</v>
      </c>
    </row>
    <row r="158" s="14" customFormat="1">
      <c r="A158" s="14"/>
      <c r="B158" s="246"/>
      <c r="C158" s="247"/>
      <c r="D158" s="229" t="s">
        <v>252</v>
      </c>
      <c r="E158" s="248" t="s">
        <v>19</v>
      </c>
      <c r="F158" s="249" t="s">
        <v>2329</v>
      </c>
      <c r="G158" s="247"/>
      <c r="H158" s="250">
        <v>1005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252</v>
      </c>
      <c r="AU158" s="256" t="s">
        <v>88</v>
      </c>
      <c r="AV158" s="14" t="s">
        <v>81</v>
      </c>
      <c r="AW158" s="14" t="s">
        <v>33</v>
      </c>
      <c r="AX158" s="14" t="s">
        <v>72</v>
      </c>
      <c r="AY158" s="256" t="s">
        <v>234</v>
      </c>
    </row>
    <row r="159" s="14" customFormat="1">
      <c r="A159" s="14"/>
      <c r="B159" s="246"/>
      <c r="C159" s="247"/>
      <c r="D159" s="229" t="s">
        <v>252</v>
      </c>
      <c r="E159" s="248" t="s">
        <v>19</v>
      </c>
      <c r="F159" s="249" t="s">
        <v>2330</v>
      </c>
      <c r="G159" s="247"/>
      <c r="H159" s="250">
        <v>-62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88</v>
      </c>
      <c r="AV159" s="14" t="s">
        <v>81</v>
      </c>
      <c r="AW159" s="14" t="s">
        <v>33</v>
      </c>
      <c r="AX159" s="14" t="s">
        <v>72</v>
      </c>
      <c r="AY159" s="256" t="s">
        <v>234</v>
      </c>
    </row>
    <row r="160" s="15" customFormat="1">
      <c r="A160" s="15"/>
      <c r="B160" s="257"/>
      <c r="C160" s="258"/>
      <c r="D160" s="229" t="s">
        <v>252</v>
      </c>
      <c r="E160" s="259" t="s">
        <v>19</v>
      </c>
      <c r="F160" s="260" t="s">
        <v>256</v>
      </c>
      <c r="G160" s="258"/>
      <c r="H160" s="261">
        <v>943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252</v>
      </c>
      <c r="AU160" s="267" t="s">
        <v>88</v>
      </c>
      <c r="AV160" s="15" t="s">
        <v>93</v>
      </c>
      <c r="AW160" s="15" t="s">
        <v>33</v>
      </c>
      <c r="AX160" s="15" t="s">
        <v>79</v>
      </c>
      <c r="AY160" s="267" t="s">
        <v>234</v>
      </c>
    </row>
    <row r="161" s="2" customFormat="1" ht="16.5" customHeight="1">
      <c r="A161" s="40"/>
      <c r="B161" s="41"/>
      <c r="C161" s="216" t="s">
        <v>301</v>
      </c>
      <c r="D161" s="216" t="s">
        <v>236</v>
      </c>
      <c r="E161" s="217" t="s">
        <v>2331</v>
      </c>
      <c r="F161" s="218" t="s">
        <v>2332</v>
      </c>
      <c r="G161" s="219" t="s">
        <v>248</v>
      </c>
      <c r="H161" s="220">
        <v>943</v>
      </c>
      <c r="I161" s="221"/>
      <c r="J161" s="222">
        <f>ROUND(I161*H161,2)</f>
        <v>0</v>
      </c>
      <c r="K161" s="218" t="s">
        <v>1296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0.5</v>
      </c>
      <c r="T161" s="226">
        <f>S161*H161</f>
        <v>471.5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93</v>
      </c>
      <c r="AT161" s="227" t="s">
        <v>236</v>
      </c>
      <c r="AU161" s="227" t="s">
        <v>88</v>
      </c>
      <c r="AY161" s="19" t="s">
        <v>234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93</v>
      </c>
      <c r="BM161" s="227" t="s">
        <v>2333</v>
      </c>
    </row>
    <row r="162" s="2" customFormat="1">
      <c r="A162" s="40"/>
      <c r="B162" s="41"/>
      <c r="C162" s="42"/>
      <c r="D162" s="229" t="s">
        <v>243</v>
      </c>
      <c r="E162" s="42"/>
      <c r="F162" s="230" t="s">
        <v>2334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243</v>
      </c>
      <c r="AU162" s="19" t="s">
        <v>88</v>
      </c>
    </row>
    <row r="163" s="2" customFormat="1">
      <c r="A163" s="40"/>
      <c r="B163" s="41"/>
      <c r="C163" s="42"/>
      <c r="D163" s="234" t="s">
        <v>244</v>
      </c>
      <c r="E163" s="42"/>
      <c r="F163" s="235" t="s">
        <v>2335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244</v>
      </c>
      <c r="AU163" s="19" t="s">
        <v>88</v>
      </c>
    </row>
    <row r="164" s="2" customFormat="1">
      <c r="A164" s="40"/>
      <c r="B164" s="41"/>
      <c r="C164" s="42"/>
      <c r="D164" s="229" t="s">
        <v>1263</v>
      </c>
      <c r="E164" s="42"/>
      <c r="F164" s="285" t="s">
        <v>2336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1263</v>
      </c>
      <c r="AU164" s="19" t="s">
        <v>88</v>
      </c>
    </row>
    <row r="165" s="2" customFormat="1" ht="16.5" customHeight="1">
      <c r="A165" s="40"/>
      <c r="B165" s="41"/>
      <c r="C165" s="216" t="s">
        <v>308</v>
      </c>
      <c r="D165" s="216" t="s">
        <v>236</v>
      </c>
      <c r="E165" s="217" t="s">
        <v>2337</v>
      </c>
      <c r="F165" s="218" t="s">
        <v>2338</v>
      </c>
      <c r="G165" s="219" t="s">
        <v>248</v>
      </c>
      <c r="H165" s="220">
        <v>175</v>
      </c>
      <c r="I165" s="221"/>
      <c r="J165" s="222">
        <f>ROUND(I165*H165,2)</f>
        <v>0</v>
      </c>
      <c r="K165" s="218" t="s">
        <v>1344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4.0000000000000003E-05</v>
      </c>
      <c r="R165" s="225">
        <f>Q165*H165</f>
        <v>0.0070000000000000001</v>
      </c>
      <c r="S165" s="225">
        <v>0.128</v>
      </c>
      <c r="T165" s="226">
        <f>S165*H165</f>
        <v>22.400000000000002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93</v>
      </c>
      <c r="AT165" s="227" t="s">
        <v>236</v>
      </c>
      <c r="AU165" s="227" t="s">
        <v>88</v>
      </c>
      <c r="AY165" s="19" t="s">
        <v>234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93</v>
      </c>
      <c r="BM165" s="227" t="s">
        <v>2339</v>
      </c>
    </row>
    <row r="166" s="2" customFormat="1">
      <c r="A166" s="40"/>
      <c r="B166" s="41"/>
      <c r="C166" s="42"/>
      <c r="D166" s="229" t="s">
        <v>243</v>
      </c>
      <c r="E166" s="42"/>
      <c r="F166" s="230" t="s">
        <v>2340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243</v>
      </c>
      <c r="AU166" s="19" t="s">
        <v>88</v>
      </c>
    </row>
    <row r="167" s="2" customFormat="1">
      <c r="A167" s="40"/>
      <c r="B167" s="41"/>
      <c r="C167" s="42"/>
      <c r="D167" s="229" t="s">
        <v>1263</v>
      </c>
      <c r="E167" s="42"/>
      <c r="F167" s="285" t="s">
        <v>2341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1263</v>
      </c>
      <c r="AU167" s="19" t="s">
        <v>88</v>
      </c>
    </row>
    <row r="168" s="13" customFormat="1">
      <c r="A168" s="13"/>
      <c r="B168" s="236"/>
      <c r="C168" s="237"/>
      <c r="D168" s="229" t="s">
        <v>252</v>
      </c>
      <c r="E168" s="238" t="s">
        <v>19</v>
      </c>
      <c r="F168" s="239" t="s">
        <v>1576</v>
      </c>
      <c r="G168" s="237"/>
      <c r="H168" s="238" t="s">
        <v>19</v>
      </c>
      <c r="I168" s="240"/>
      <c r="J168" s="237"/>
      <c r="K168" s="237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252</v>
      </c>
      <c r="AU168" s="245" t="s">
        <v>88</v>
      </c>
      <c r="AV168" s="13" t="s">
        <v>79</v>
      </c>
      <c r="AW168" s="13" t="s">
        <v>33</v>
      </c>
      <c r="AX168" s="13" t="s">
        <v>72</v>
      </c>
      <c r="AY168" s="245" t="s">
        <v>234</v>
      </c>
    </row>
    <row r="169" s="14" customFormat="1">
      <c r="A169" s="14"/>
      <c r="B169" s="246"/>
      <c r="C169" s="247"/>
      <c r="D169" s="229" t="s">
        <v>252</v>
      </c>
      <c r="E169" s="248" t="s">
        <v>19</v>
      </c>
      <c r="F169" s="249" t="s">
        <v>2342</v>
      </c>
      <c r="G169" s="247"/>
      <c r="H169" s="250">
        <v>175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252</v>
      </c>
      <c r="AU169" s="256" t="s">
        <v>88</v>
      </c>
      <c r="AV169" s="14" t="s">
        <v>81</v>
      </c>
      <c r="AW169" s="14" t="s">
        <v>33</v>
      </c>
      <c r="AX169" s="14" t="s">
        <v>79</v>
      </c>
      <c r="AY169" s="256" t="s">
        <v>234</v>
      </c>
    </row>
    <row r="170" s="2" customFormat="1" ht="16.5" customHeight="1">
      <c r="A170" s="40"/>
      <c r="B170" s="41"/>
      <c r="C170" s="216" t="s">
        <v>315</v>
      </c>
      <c r="D170" s="216" t="s">
        <v>236</v>
      </c>
      <c r="E170" s="217" t="s">
        <v>2343</v>
      </c>
      <c r="F170" s="218" t="s">
        <v>2344</v>
      </c>
      <c r="G170" s="219" t="s">
        <v>248</v>
      </c>
      <c r="H170" s="220">
        <v>175</v>
      </c>
      <c r="I170" s="221"/>
      <c r="J170" s="222">
        <f>ROUND(I170*H170,2)</f>
        <v>0</v>
      </c>
      <c r="K170" s="218" t="s">
        <v>1344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0.29999999999999999</v>
      </c>
      <c r="T170" s="226">
        <f>S170*H170</f>
        <v>52.5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88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2345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2346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88</v>
      </c>
    </row>
    <row r="172" s="2" customFormat="1">
      <c r="A172" s="40"/>
      <c r="B172" s="41"/>
      <c r="C172" s="42"/>
      <c r="D172" s="229" t="s">
        <v>1263</v>
      </c>
      <c r="E172" s="42"/>
      <c r="F172" s="285" t="s">
        <v>2347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1263</v>
      </c>
      <c r="AU172" s="19" t="s">
        <v>88</v>
      </c>
    </row>
    <row r="173" s="12" customFormat="1" ht="20.88" customHeight="1">
      <c r="A173" s="12"/>
      <c r="B173" s="200"/>
      <c r="C173" s="201"/>
      <c r="D173" s="202" t="s">
        <v>71</v>
      </c>
      <c r="E173" s="214" t="s">
        <v>1929</v>
      </c>
      <c r="F173" s="214" t="s">
        <v>1930</v>
      </c>
      <c r="G173" s="201"/>
      <c r="H173" s="201"/>
      <c r="I173" s="204"/>
      <c r="J173" s="215">
        <f>BK173</f>
        <v>0</v>
      </c>
      <c r="K173" s="201"/>
      <c r="L173" s="206"/>
      <c r="M173" s="207"/>
      <c r="N173" s="208"/>
      <c r="O173" s="208"/>
      <c r="P173" s="209">
        <f>SUM(P174:P221)</f>
        <v>0</v>
      </c>
      <c r="Q173" s="208"/>
      <c r="R173" s="209">
        <f>SUM(R174:R221)</f>
        <v>43.358400000000003</v>
      </c>
      <c r="S173" s="208"/>
      <c r="T173" s="210">
        <f>SUM(T174:T221)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79</v>
      </c>
      <c r="AT173" s="212" t="s">
        <v>71</v>
      </c>
      <c r="AU173" s="212" t="s">
        <v>81</v>
      </c>
      <c r="AY173" s="211" t="s">
        <v>234</v>
      </c>
      <c r="BK173" s="213">
        <f>SUM(BK174:BK221)</f>
        <v>0</v>
      </c>
    </row>
    <row r="174" s="2" customFormat="1" ht="21.75" customHeight="1">
      <c r="A174" s="40"/>
      <c r="B174" s="41"/>
      <c r="C174" s="216" t="s">
        <v>8</v>
      </c>
      <c r="D174" s="216" t="s">
        <v>236</v>
      </c>
      <c r="E174" s="217" t="s">
        <v>1931</v>
      </c>
      <c r="F174" s="218" t="s">
        <v>1932</v>
      </c>
      <c r="G174" s="219" t="s">
        <v>274</v>
      </c>
      <c r="H174" s="220">
        <v>254.40000000000001</v>
      </c>
      <c r="I174" s="221"/>
      <c r="J174" s="222">
        <f>ROUND(I174*H174,2)</f>
        <v>0</v>
      </c>
      <c r="K174" s="218" t="s">
        <v>1296</v>
      </c>
      <c r="L174" s="46"/>
      <c r="M174" s="223" t="s">
        <v>19</v>
      </c>
      <c r="N174" s="224" t="s">
        <v>43</v>
      </c>
      <c r="O174" s="86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7" t="s">
        <v>93</v>
      </c>
      <c r="AT174" s="227" t="s">
        <v>236</v>
      </c>
      <c r="AU174" s="227" t="s">
        <v>88</v>
      </c>
      <c r="AY174" s="19" t="s">
        <v>234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19" t="s">
        <v>79</v>
      </c>
      <c r="BK174" s="228">
        <f>ROUND(I174*H174,2)</f>
        <v>0</v>
      </c>
      <c r="BL174" s="19" t="s">
        <v>93</v>
      </c>
      <c r="BM174" s="227" t="s">
        <v>2348</v>
      </c>
    </row>
    <row r="175" s="2" customFormat="1">
      <c r="A175" s="40"/>
      <c r="B175" s="41"/>
      <c r="C175" s="42"/>
      <c r="D175" s="229" t="s">
        <v>243</v>
      </c>
      <c r="E175" s="42"/>
      <c r="F175" s="230" t="s">
        <v>1934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243</v>
      </c>
      <c r="AU175" s="19" t="s">
        <v>88</v>
      </c>
    </row>
    <row r="176" s="2" customFormat="1">
      <c r="A176" s="40"/>
      <c r="B176" s="41"/>
      <c r="C176" s="42"/>
      <c r="D176" s="234" t="s">
        <v>244</v>
      </c>
      <c r="E176" s="42"/>
      <c r="F176" s="235" t="s">
        <v>1935</v>
      </c>
      <c r="G176" s="42"/>
      <c r="H176" s="42"/>
      <c r="I176" s="231"/>
      <c r="J176" s="42"/>
      <c r="K176" s="42"/>
      <c r="L176" s="46"/>
      <c r="M176" s="232"/>
      <c r="N176" s="23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244</v>
      </c>
      <c r="AU176" s="19" t="s">
        <v>88</v>
      </c>
    </row>
    <row r="177" s="2" customFormat="1">
      <c r="A177" s="40"/>
      <c r="B177" s="41"/>
      <c r="C177" s="42"/>
      <c r="D177" s="229" t="s">
        <v>1263</v>
      </c>
      <c r="E177" s="42"/>
      <c r="F177" s="285" t="s">
        <v>2349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1263</v>
      </c>
      <c r="AU177" s="19" t="s">
        <v>88</v>
      </c>
    </row>
    <row r="178" s="13" customFormat="1">
      <c r="A178" s="13"/>
      <c r="B178" s="236"/>
      <c r="C178" s="237"/>
      <c r="D178" s="229" t="s">
        <v>252</v>
      </c>
      <c r="E178" s="238" t="s">
        <v>19</v>
      </c>
      <c r="F178" s="239" t="s">
        <v>1314</v>
      </c>
      <c r="G178" s="237"/>
      <c r="H178" s="238" t="s">
        <v>19</v>
      </c>
      <c r="I178" s="240"/>
      <c r="J178" s="237"/>
      <c r="K178" s="237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252</v>
      </c>
      <c r="AU178" s="245" t="s">
        <v>88</v>
      </c>
      <c r="AV178" s="13" t="s">
        <v>79</v>
      </c>
      <c r="AW178" s="13" t="s">
        <v>33</v>
      </c>
      <c r="AX178" s="13" t="s">
        <v>72</v>
      </c>
      <c r="AY178" s="245" t="s">
        <v>234</v>
      </c>
    </row>
    <row r="179" s="13" customFormat="1">
      <c r="A179" s="13"/>
      <c r="B179" s="236"/>
      <c r="C179" s="237"/>
      <c r="D179" s="229" t="s">
        <v>252</v>
      </c>
      <c r="E179" s="238" t="s">
        <v>19</v>
      </c>
      <c r="F179" s="239" t="s">
        <v>2350</v>
      </c>
      <c r="G179" s="237"/>
      <c r="H179" s="238" t="s">
        <v>19</v>
      </c>
      <c r="I179" s="240"/>
      <c r="J179" s="237"/>
      <c r="K179" s="237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252</v>
      </c>
      <c r="AU179" s="245" t="s">
        <v>88</v>
      </c>
      <c r="AV179" s="13" t="s">
        <v>79</v>
      </c>
      <c r="AW179" s="13" t="s">
        <v>33</v>
      </c>
      <c r="AX179" s="13" t="s">
        <v>72</v>
      </c>
      <c r="AY179" s="245" t="s">
        <v>234</v>
      </c>
    </row>
    <row r="180" s="14" customFormat="1">
      <c r="A180" s="14"/>
      <c r="B180" s="246"/>
      <c r="C180" s="247"/>
      <c r="D180" s="229" t="s">
        <v>252</v>
      </c>
      <c r="E180" s="248" t="s">
        <v>19</v>
      </c>
      <c r="F180" s="249" t="s">
        <v>2351</v>
      </c>
      <c r="G180" s="247"/>
      <c r="H180" s="250">
        <v>206.69999999999999</v>
      </c>
      <c r="I180" s="251"/>
      <c r="J180" s="247"/>
      <c r="K180" s="247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252</v>
      </c>
      <c r="AU180" s="256" t="s">
        <v>88</v>
      </c>
      <c r="AV180" s="14" t="s">
        <v>81</v>
      </c>
      <c r="AW180" s="14" t="s">
        <v>33</v>
      </c>
      <c r="AX180" s="14" t="s">
        <v>72</v>
      </c>
      <c r="AY180" s="256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2352</v>
      </c>
      <c r="G181" s="247"/>
      <c r="H181" s="250">
        <v>15.9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88</v>
      </c>
      <c r="AV181" s="14" t="s">
        <v>81</v>
      </c>
      <c r="AW181" s="14" t="s">
        <v>33</v>
      </c>
      <c r="AX181" s="14" t="s">
        <v>72</v>
      </c>
      <c r="AY181" s="256" t="s">
        <v>234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1937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88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2353</v>
      </c>
      <c r="G183" s="247"/>
      <c r="H183" s="250">
        <v>31.800000000000001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88</v>
      </c>
      <c r="AV183" s="14" t="s">
        <v>81</v>
      </c>
      <c r="AW183" s="14" t="s">
        <v>33</v>
      </c>
      <c r="AX183" s="14" t="s">
        <v>72</v>
      </c>
      <c r="AY183" s="256" t="s">
        <v>234</v>
      </c>
    </row>
    <row r="184" s="15" customFormat="1">
      <c r="A184" s="15"/>
      <c r="B184" s="257"/>
      <c r="C184" s="258"/>
      <c r="D184" s="229" t="s">
        <v>252</v>
      </c>
      <c r="E184" s="259" t="s">
        <v>19</v>
      </c>
      <c r="F184" s="260" t="s">
        <v>256</v>
      </c>
      <c r="G184" s="258"/>
      <c r="H184" s="261">
        <v>254.40000000000001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252</v>
      </c>
      <c r="AU184" s="267" t="s">
        <v>88</v>
      </c>
      <c r="AV184" s="15" t="s">
        <v>93</v>
      </c>
      <c r="AW184" s="15" t="s">
        <v>33</v>
      </c>
      <c r="AX184" s="15" t="s">
        <v>79</v>
      </c>
      <c r="AY184" s="267" t="s">
        <v>234</v>
      </c>
    </row>
    <row r="185" s="2" customFormat="1" ht="16.5" customHeight="1">
      <c r="A185" s="40"/>
      <c r="B185" s="41"/>
      <c r="C185" s="216" t="s">
        <v>331</v>
      </c>
      <c r="D185" s="216" t="s">
        <v>236</v>
      </c>
      <c r="E185" s="217" t="s">
        <v>1939</v>
      </c>
      <c r="F185" s="218" t="s">
        <v>1940</v>
      </c>
      <c r="G185" s="219" t="s">
        <v>274</v>
      </c>
      <c r="H185" s="220">
        <v>254.40000000000001</v>
      </c>
      <c r="I185" s="221"/>
      <c r="J185" s="222">
        <f>ROUND(I185*H185,2)</f>
        <v>0</v>
      </c>
      <c r="K185" s="218" t="s">
        <v>1923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93</v>
      </c>
      <c r="AT185" s="227" t="s">
        <v>236</v>
      </c>
      <c r="AU185" s="227" t="s">
        <v>88</v>
      </c>
      <c r="AY185" s="19" t="s">
        <v>234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93</v>
      </c>
      <c r="BM185" s="227" t="s">
        <v>2354</v>
      </c>
    </row>
    <row r="186" s="2" customFormat="1">
      <c r="A186" s="40"/>
      <c r="B186" s="41"/>
      <c r="C186" s="42"/>
      <c r="D186" s="229" t="s">
        <v>243</v>
      </c>
      <c r="E186" s="42"/>
      <c r="F186" s="230" t="s">
        <v>1942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243</v>
      </c>
      <c r="AU186" s="19" t="s">
        <v>88</v>
      </c>
    </row>
    <row r="187" s="2" customFormat="1">
      <c r="A187" s="40"/>
      <c r="B187" s="41"/>
      <c r="C187" s="42"/>
      <c r="D187" s="229" t="s">
        <v>1263</v>
      </c>
      <c r="E187" s="42"/>
      <c r="F187" s="285" t="s">
        <v>1943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1263</v>
      </c>
      <c r="AU187" s="19" t="s">
        <v>88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2355</v>
      </c>
      <c r="G188" s="247"/>
      <c r="H188" s="250">
        <v>254.40000000000001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88</v>
      </c>
      <c r="AV188" s="14" t="s">
        <v>81</v>
      </c>
      <c r="AW188" s="14" t="s">
        <v>33</v>
      </c>
      <c r="AX188" s="14" t="s">
        <v>72</v>
      </c>
      <c r="AY188" s="256" t="s">
        <v>234</v>
      </c>
    </row>
    <row r="189" s="15" customFormat="1">
      <c r="A189" s="15"/>
      <c r="B189" s="257"/>
      <c r="C189" s="258"/>
      <c r="D189" s="229" t="s">
        <v>252</v>
      </c>
      <c r="E189" s="259" t="s">
        <v>19</v>
      </c>
      <c r="F189" s="260" t="s">
        <v>256</v>
      </c>
      <c r="G189" s="258"/>
      <c r="H189" s="261">
        <v>254.40000000000001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252</v>
      </c>
      <c r="AU189" s="267" t="s">
        <v>88</v>
      </c>
      <c r="AV189" s="15" t="s">
        <v>93</v>
      </c>
      <c r="AW189" s="15" t="s">
        <v>33</v>
      </c>
      <c r="AX189" s="15" t="s">
        <v>79</v>
      </c>
      <c r="AY189" s="267" t="s">
        <v>234</v>
      </c>
    </row>
    <row r="190" s="2" customFormat="1" ht="21.75" customHeight="1">
      <c r="A190" s="40"/>
      <c r="B190" s="41"/>
      <c r="C190" s="216" t="s">
        <v>339</v>
      </c>
      <c r="D190" s="216" t="s">
        <v>236</v>
      </c>
      <c r="E190" s="217" t="s">
        <v>1945</v>
      </c>
      <c r="F190" s="218" t="s">
        <v>1946</v>
      </c>
      <c r="G190" s="219" t="s">
        <v>274</v>
      </c>
      <c r="H190" s="220">
        <v>4833.6000000000004</v>
      </c>
      <c r="I190" s="221"/>
      <c r="J190" s="222">
        <f>ROUND(I190*H190,2)</f>
        <v>0</v>
      </c>
      <c r="K190" s="218" t="s">
        <v>19</v>
      </c>
      <c r="L190" s="46"/>
      <c r="M190" s="223" t="s">
        <v>19</v>
      </c>
      <c r="N190" s="224" t="s">
        <v>43</v>
      </c>
      <c r="O190" s="86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7" t="s">
        <v>93</v>
      </c>
      <c r="AT190" s="227" t="s">
        <v>236</v>
      </c>
      <c r="AU190" s="227" t="s">
        <v>88</v>
      </c>
      <c r="AY190" s="19" t="s">
        <v>234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19" t="s">
        <v>79</v>
      </c>
      <c r="BK190" s="228">
        <f>ROUND(I190*H190,2)</f>
        <v>0</v>
      </c>
      <c r="BL190" s="19" t="s">
        <v>93</v>
      </c>
      <c r="BM190" s="227" t="s">
        <v>2356</v>
      </c>
    </row>
    <row r="191" s="2" customFormat="1">
      <c r="A191" s="40"/>
      <c r="B191" s="41"/>
      <c r="C191" s="42"/>
      <c r="D191" s="229" t="s">
        <v>243</v>
      </c>
      <c r="E191" s="42"/>
      <c r="F191" s="230" t="s">
        <v>1946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243</v>
      </c>
      <c r="AU191" s="19" t="s">
        <v>88</v>
      </c>
    </row>
    <row r="192" s="2" customFormat="1">
      <c r="A192" s="40"/>
      <c r="B192" s="41"/>
      <c r="C192" s="42"/>
      <c r="D192" s="229" t="s">
        <v>1263</v>
      </c>
      <c r="E192" s="42"/>
      <c r="F192" s="285" t="s">
        <v>1948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1263</v>
      </c>
      <c r="AU192" s="19" t="s">
        <v>88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2357</v>
      </c>
      <c r="G193" s="247"/>
      <c r="H193" s="250">
        <v>4833.6000000000004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88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347</v>
      </c>
      <c r="D194" s="216" t="s">
        <v>236</v>
      </c>
      <c r="E194" s="217" t="s">
        <v>1949</v>
      </c>
      <c r="F194" s="218" t="s">
        <v>1950</v>
      </c>
      <c r="G194" s="219" t="s">
        <v>364</v>
      </c>
      <c r="H194" s="220">
        <v>381.60000000000002</v>
      </c>
      <c r="I194" s="221"/>
      <c r="J194" s="222">
        <f>ROUND(I194*H194,2)</f>
        <v>0</v>
      </c>
      <c r="K194" s="218" t="s">
        <v>19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93</v>
      </c>
      <c r="AT194" s="227" t="s">
        <v>236</v>
      </c>
      <c r="AU194" s="227" t="s">
        <v>88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93</v>
      </c>
      <c r="BM194" s="227" t="s">
        <v>2358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1950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88</v>
      </c>
    </row>
    <row r="196" s="2" customFormat="1">
      <c r="A196" s="40"/>
      <c r="B196" s="41"/>
      <c r="C196" s="42"/>
      <c r="D196" s="229" t="s">
        <v>1263</v>
      </c>
      <c r="E196" s="42"/>
      <c r="F196" s="285" t="s">
        <v>1952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1263</v>
      </c>
      <c r="AU196" s="19" t="s">
        <v>88</v>
      </c>
    </row>
    <row r="197" s="14" customFormat="1">
      <c r="A197" s="14"/>
      <c r="B197" s="246"/>
      <c r="C197" s="247"/>
      <c r="D197" s="229" t="s">
        <v>252</v>
      </c>
      <c r="E197" s="248" t="s">
        <v>19</v>
      </c>
      <c r="F197" s="249" t="s">
        <v>2359</v>
      </c>
      <c r="G197" s="247"/>
      <c r="H197" s="250">
        <v>381.60000000000002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252</v>
      </c>
      <c r="AU197" s="256" t="s">
        <v>88</v>
      </c>
      <c r="AV197" s="14" t="s">
        <v>81</v>
      </c>
      <c r="AW197" s="14" t="s">
        <v>33</v>
      </c>
      <c r="AX197" s="14" t="s">
        <v>72</v>
      </c>
      <c r="AY197" s="256" t="s">
        <v>234</v>
      </c>
    </row>
    <row r="198" s="15" customFormat="1">
      <c r="A198" s="15"/>
      <c r="B198" s="257"/>
      <c r="C198" s="258"/>
      <c r="D198" s="229" t="s">
        <v>252</v>
      </c>
      <c r="E198" s="259" t="s">
        <v>19</v>
      </c>
      <c r="F198" s="260" t="s">
        <v>256</v>
      </c>
      <c r="G198" s="258"/>
      <c r="H198" s="261">
        <v>381.60000000000002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252</v>
      </c>
      <c r="AU198" s="267" t="s">
        <v>88</v>
      </c>
      <c r="AV198" s="15" t="s">
        <v>93</v>
      </c>
      <c r="AW198" s="15" t="s">
        <v>33</v>
      </c>
      <c r="AX198" s="15" t="s">
        <v>79</v>
      </c>
      <c r="AY198" s="267" t="s">
        <v>234</v>
      </c>
    </row>
    <row r="199" s="2" customFormat="1" ht="16.5" customHeight="1">
      <c r="A199" s="40"/>
      <c r="B199" s="41"/>
      <c r="C199" s="216" t="s">
        <v>354</v>
      </c>
      <c r="D199" s="216" t="s">
        <v>236</v>
      </c>
      <c r="E199" s="217" t="s">
        <v>1954</v>
      </c>
      <c r="F199" s="218" t="s">
        <v>1955</v>
      </c>
      <c r="G199" s="219" t="s">
        <v>248</v>
      </c>
      <c r="H199" s="220">
        <v>480</v>
      </c>
      <c r="I199" s="221"/>
      <c r="J199" s="222">
        <f>ROUND(I199*H199,2)</f>
        <v>0</v>
      </c>
      <c r="K199" s="218" t="s">
        <v>19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93</v>
      </c>
      <c r="AT199" s="227" t="s">
        <v>236</v>
      </c>
      <c r="AU199" s="227" t="s">
        <v>88</v>
      </c>
      <c r="AY199" s="19" t="s">
        <v>234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93</v>
      </c>
      <c r="BM199" s="227" t="s">
        <v>2360</v>
      </c>
    </row>
    <row r="200" s="2" customFormat="1">
      <c r="A200" s="40"/>
      <c r="B200" s="41"/>
      <c r="C200" s="42"/>
      <c r="D200" s="229" t="s">
        <v>243</v>
      </c>
      <c r="E200" s="42"/>
      <c r="F200" s="230" t="s">
        <v>1955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243</v>
      </c>
      <c r="AU200" s="19" t="s">
        <v>88</v>
      </c>
    </row>
    <row r="201" s="2" customFormat="1">
      <c r="A201" s="40"/>
      <c r="B201" s="41"/>
      <c r="C201" s="42"/>
      <c r="D201" s="229" t="s">
        <v>1263</v>
      </c>
      <c r="E201" s="42"/>
      <c r="F201" s="285" t="s">
        <v>1957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1263</v>
      </c>
      <c r="AU201" s="19" t="s">
        <v>88</v>
      </c>
    </row>
    <row r="202" s="13" customFormat="1">
      <c r="A202" s="13"/>
      <c r="B202" s="236"/>
      <c r="C202" s="237"/>
      <c r="D202" s="229" t="s">
        <v>252</v>
      </c>
      <c r="E202" s="238" t="s">
        <v>19</v>
      </c>
      <c r="F202" s="239" t="s">
        <v>1314</v>
      </c>
      <c r="G202" s="237"/>
      <c r="H202" s="238" t="s">
        <v>19</v>
      </c>
      <c r="I202" s="240"/>
      <c r="J202" s="237"/>
      <c r="K202" s="237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252</v>
      </c>
      <c r="AU202" s="245" t="s">
        <v>88</v>
      </c>
      <c r="AV202" s="13" t="s">
        <v>79</v>
      </c>
      <c r="AW202" s="13" t="s">
        <v>33</v>
      </c>
      <c r="AX202" s="13" t="s">
        <v>72</v>
      </c>
      <c r="AY202" s="245" t="s">
        <v>234</v>
      </c>
    </row>
    <row r="203" s="14" customFormat="1">
      <c r="A203" s="14"/>
      <c r="B203" s="246"/>
      <c r="C203" s="247"/>
      <c r="D203" s="229" t="s">
        <v>252</v>
      </c>
      <c r="E203" s="248" t="s">
        <v>19</v>
      </c>
      <c r="F203" s="249" t="s">
        <v>2361</v>
      </c>
      <c r="G203" s="247"/>
      <c r="H203" s="250">
        <v>480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88</v>
      </c>
      <c r="AV203" s="14" t="s">
        <v>81</v>
      </c>
      <c r="AW203" s="14" t="s">
        <v>33</v>
      </c>
      <c r="AX203" s="14" t="s">
        <v>72</v>
      </c>
      <c r="AY203" s="256" t="s">
        <v>234</v>
      </c>
    </row>
    <row r="204" s="15" customFormat="1">
      <c r="A204" s="15"/>
      <c r="B204" s="257"/>
      <c r="C204" s="258"/>
      <c r="D204" s="229" t="s">
        <v>252</v>
      </c>
      <c r="E204" s="259" t="s">
        <v>19</v>
      </c>
      <c r="F204" s="260" t="s">
        <v>256</v>
      </c>
      <c r="G204" s="258"/>
      <c r="H204" s="261">
        <v>480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252</v>
      </c>
      <c r="AU204" s="267" t="s">
        <v>88</v>
      </c>
      <c r="AV204" s="15" t="s">
        <v>93</v>
      </c>
      <c r="AW204" s="15" t="s">
        <v>33</v>
      </c>
      <c r="AX204" s="15" t="s">
        <v>79</v>
      </c>
      <c r="AY204" s="267" t="s">
        <v>234</v>
      </c>
    </row>
    <row r="205" s="2" customFormat="1" ht="16.5" customHeight="1">
      <c r="A205" s="40"/>
      <c r="B205" s="41"/>
      <c r="C205" s="268" t="s">
        <v>361</v>
      </c>
      <c r="D205" s="268" t="s">
        <v>295</v>
      </c>
      <c r="E205" s="269" t="s">
        <v>1962</v>
      </c>
      <c r="F205" s="270" t="s">
        <v>1963</v>
      </c>
      <c r="G205" s="271" t="s">
        <v>248</v>
      </c>
      <c r="H205" s="272">
        <v>528</v>
      </c>
      <c r="I205" s="273"/>
      <c r="J205" s="274">
        <f>ROUND(I205*H205,2)</f>
        <v>0</v>
      </c>
      <c r="K205" s="270" t="s">
        <v>19</v>
      </c>
      <c r="L205" s="275"/>
      <c r="M205" s="276" t="s">
        <v>19</v>
      </c>
      <c r="N205" s="277" t="s">
        <v>43</v>
      </c>
      <c r="O205" s="86"/>
      <c r="P205" s="225">
        <f>O205*H205</f>
        <v>0</v>
      </c>
      <c r="Q205" s="225">
        <v>0.00029999999999999997</v>
      </c>
      <c r="R205" s="225">
        <f>Q205*H205</f>
        <v>0.15839999999999999</v>
      </c>
      <c r="S205" s="225">
        <v>0</v>
      </c>
      <c r="T205" s="22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7" t="s">
        <v>294</v>
      </c>
      <c r="AT205" s="227" t="s">
        <v>295</v>
      </c>
      <c r="AU205" s="227" t="s">
        <v>88</v>
      </c>
      <c r="AY205" s="19" t="s">
        <v>234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19" t="s">
        <v>79</v>
      </c>
      <c r="BK205" s="228">
        <f>ROUND(I205*H205,2)</f>
        <v>0</v>
      </c>
      <c r="BL205" s="19" t="s">
        <v>93</v>
      </c>
      <c r="BM205" s="227" t="s">
        <v>2362</v>
      </c>
    </row>
    <row r="206" s="2" customFormat="1">
      <c r="A206" s="40"/>
      <c r="B206" s="41"/>
      <c r="C206" s="42"/>
      <c r="D206" s="229" t="s">
        <v>243</v>
      </c>
      <c r="E206" s="42"/>
      <c r="F206" s="230" t="s">
        <v>1965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243</v>
      </c>
      <c r="AU206" s="19" t="s">
        <v>88</v>
      </c>
    </row>
    <row r="207" s="2" customFormat="1">
      <c r="A207" s="40"/>
      <c r="B207" s="41"/>
      <c r="C207" s="42"/>
      <c r="D207" s="229" t="s">
        <v>1263</v>
      </c>
      <c r="E207" s="42"/>
      <c r="F207" s="285" t="s">
        <v>1966</v>
      </c>
      <c r="G207" s="42"/>
      <c r="H207" s="42"/>
      <c r="I207" s="231"/>
      <c r="J207" s="42"/>
      <c r="K207" s="42"/>
      <c r="L207" s="46"/>
      <c r="M207" s="232"/>
      <c r="N207" s="23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1263</v>
      </c>
      <c r="AU207" s="19" t="s">
        <v>88</v>
      </c>
    </row>
    <row r="208" s="14" customFormat="1">
      <c r="A208" s="14"/>
      <c r="B208" s="246"/>
      <c r="C208" s="247"/>
      <c r="D208" s="229" t="s">
        <v>252</v>
      </c>
      <c r="E208" s="248" t="s">
        <v>19</v>
      </c>
      <c r="F208" s="249" t="s">
        <v>2363</v>
      </c>
      <c r="G208" s="247"/>
      <c r="H208" s="250">
        <v>528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252</v>
      </c>
      <c r="AU208" s="256" t="s">
        <v>88</v>
      </c>
      <c r="AV208" s="14" t="s">
        <v>81</v>
      </c>
      <c r="AW208" s="14" t="s">
        <v>33</v>
      </c>
      <c r="AX208" s="14" t="s">
        <v>72</v>
      </c>
      <c r="AY208" s="256" t="s">
        <v>234</v>
      </c>
    </row>
    <row r="209" s="15" customFormat="1">
      <c r="A209" s="15"/>
      <c r="B209" s="257"/>
      <c r="C209" s="258"/>
      <c r="D209" s="229" t="s">
        <v>252</v>
      </c>
      <c r="E209" s="259" t="s">
        <v>19</v>
      </c>
      <c r="F209" s="260" t="s">
        <v>256</v>
      </c>
      <c r="G209" s="258"/>
      <c r="H209" s="261">
        <v>528</v>
      </c>
      <c r="I209" s="262"/>
      <c r="J209" s="258"/>
      <c r="K209" s="258"/>
      <c r="L209" s="263"/>
      <c r="M209" s="264"/>
      <c r="N209" s="265"/>
      <c r="O209" s="265"/>
      <c r="P209" s="265"/>
      <c r="Q209" s="265"/>
      <c r="R209" s="265"/>
      <c r="S209" s="265"/>
      <c r="T209" s="26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7" t="s">
        <v>252</v>
      </c>
      <c r="AU209" s="267" t="s">
        <v>88</v>
      </c>
      <c r="AV209" s="15" t="s">
        <v>93</v>
      </c>
      <c r="AW209" s="15" t="s">
        <v>33</v>
      </c>
      <c r="AX209" s="15" t="s">
        <v>79</v>
      </c>
      <c r="AY209" s="267" t="s">
        <v>234</v>
      </c>
    </row>
    <row r="210" s="2" customFormat="1" ht="16.5" customHeight="1">
      <c r="A210" s="40"/>
      <c r="B210" s="41"/>
      <c r="C210" s="216" t="s">
        <v>370</v>
      </c>
      <c r="D210" s="216" t="s">
        <v>236</v>
      </c>
      <c r="E210" s="217" t="s">
        <v>1968</v>
      </c>
      <c r="F210" s="218" t="s">
        <v>1969</v>
      </c>
      <c r="G210" s="219" t="s">
        <v>248</v>
      </c>
      <c r="H210" s="220">
        <v>480</v>
      </c>
      <c r="I210" s="221"/>
      <c r="J210" s="222">
        <f>ROUND(I210*H210,2)</f>
        <v>0</v>
      </c>
      <c r="K210" s="218" t="s">
        <v>1296</v>
      </c>
      <c r="L210" s="46"/>
      <c r="M210" s="223" t="s">
        <v>19</v>
      </c>
      <c r="N210" s="224" t="s">
        <v>43</v>
      </c>
      <c r="O210" s="86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7" t="s">
        <v>93</v>
      </c>
      <c r="AT210" s="227" t="s">
        <v>236</v>
      </c>
      <c r="AU210" s="227" t="s">
        <v>88</v>
      </c>
      <c r="AY210" s="19" t="s">
        <v>234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19" t="s">
        <v>79</v>
      </c>
      <c r="BK210" s="228">
        <f>ROUND(I210*H210,2)</f>
        <v>0</v>
      </c>
      <c r="BL210" s="19" t="s">
        <v>93</v>
      </c>
      <c r="BM210" s="227" t="s">
        <v>2364</v>
      </c>
    </row>
    <row r="211" s="2" customFormat="1">
      <c r="A211" s="40"/>
      <c r="B211" s="41"/>
      <c r="C211" s="42"/>
      <c r="D211" s="229" t="s">
        <v>243</v>
      </c>
      <c r="E211" s="42"/>
      <c r="F211" s="230" t="s">
        <v>1971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243</v>
      </c>
      <c r="AU211" s="19" t="s">
        <v>88</v>
      </c>
    </row>
    <row r="212" s="2" customFormat="1">
      <c r="A212" s="40"/>
      <c r="B212" s="41"/>
      <c r="C212" s="42"/>
      <c r="D212" s="234" t="s">
        <v>244</v>
      </c>
      <c r="E212" s="42"/>
      <c r="F212" s="235" t="s">
        <v>1972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244</v>
      </c>
      <c r="AU212" s="19" t="s">
        <v>88</v>
      </c>
    </row>
    <row r="213" s="2" customFormat="1" ht="16.5" customHeight="1">
      <c r="A213" s="40"/>
      <c r="B213" s="41"/>
      <c r="C213" s="216" t="s">
        <v>379</v>
      </c>
      <c r="D213" s="216" t="s">
        <v>236</v>
      </c>
      <c r="E213" s="217" t="s">
        <v>2365</v>
      </c>
      <c r="F213" s="218" t="s">
        <v>2366</v>
      </c>
      <c r="G213" s="219" t="s">
        <v>248</v>
      </c>
      <c r="H213" s="220">
        <v>480</v>
      </c>
      <c r="I213" s="221"/>
      <c r="J213" s="222">
        <f>ROUND(I213*H213,2)</f>
        <v>0</v>
      </c>
      <c r="K213" s="218" t="s">
        <v>1296</v>
      </c>
      <c r="L213" s="46"/>
      <c r="M213" s="223" t="s">
        <v>19</v>
      </c>
      <c r="N213" s="224" t="s">
        <v>43</v>
      </c>
      <c r="O213" s="86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7" t="s">
        <v>93</v>
      </c>
      <c r="AT213" s="227" t="s">
        <v>236</v>
      </c>
      <c r="AU213" s="227" t="s">
        <v>88</v>
      </c>
      <c r="AY213" s="19" t="s">
        <v>234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19" t="s">
        <v>79</v>
      </c>
      <c r="BK213" s="228">
        <f>ROUND(I213*H213,2)</f>
        <v>0</v>
      </c>
      <c r="BL213" s="19" t="s">
        <v>93</v>
      </c>
      <c r="BM213" s="227" t="s">
        <v>2367</v>
      </c>
    </row>
    <row r="214" s="2" customFormat="1">
      <c r="A214" s="40"/>
      <c r="B214" s="41"/>
      <c r="C214" s="42"/>
      <c r="D214" s="229" t="s">
        <v>243</v>
      </c>
      <c r="E214" s="42"/>
      <c r="F214" s="230" t="s">
        <v>2368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243</v>
      </c>
      <c r="AU214" s="19" t="s">
        <v>88</v>
      </c>
    </row>
    <row r="215" s="2" customFormat="1">
      <c r="A215" s="40"/>
      <c r="B215" s="41"/>
      <c r="C215" s="42"/>
      <c r="D215" s="234" t="s">
        <v>244</v>
      </c>
      <c r="E215" s="42"/>
      <c r="F215" s="235" t="s">
        <v>2369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244</v>
      </c>
      <c r="AU215" s="19" t="s">
        <v>88</v>
      </c>
    </row>
    <row r="216" s="2" customFormat="1" ht="16.5" customHeight="1">
      <c r="A216" s="40"/>
      <c r="B216" s="41"/>
      <c r="C216" s="268" t="s">
        <v>386</v>
      </c>
      <c r="D216" s="268" t="s">
        <v>295</v>
      </c>
      <c r="E216" s="269" t="s">
        <v>2370</v>
      </c>
      <c r="F216" s="270" t="s">
        <v>2371</v>
      </c>
      <c r="G216" s="271" t="s">
        <v>364</v>
      </c>
      <c r="H216" s="272">
        <v>43.200000000000003</v>
      </c>
      <c r="I216" s="273"/>
      <c r="J216" s="274">
        <f>ROUND(I216*H216,2)</f>
        <v>0</v>
      </c>
      <c r="K216" s="270" t="s">
        <v>2372</v>
      </c>
      <c r="L216" s="275"/>
      <c r="M216" s="276" t="s">
        <v>19</v>
      </c>
      <c r="N216" s="277" t="s">
        <v>43</v>
      </c>
      <c r="O216" s="86"/>
      <c r="P216" s="225">
        <f>O216*H216</f>
        <v>0</v>
      </c>
      <c r="Q216" s="225">
        <v>1</v>
      </c>
      <c r="R216" s="225">
        <f>Q216*H216</f>
        <v>43.200000000000003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294</v>
      </c>
      <c r="AT216" s="227" t="s">
        <v>295</v>
      </c>
      <c r="AU216" s="227" t="s">
        <v>88</v>
      </c>
      <c r="AY216" s="19" t="s">
        <v>234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93</v>
      </c>
      <c r="BM216" s="227" t="s">
        <v>2373</v>
      </c>
    </row>
    <row r="217" s="2" customFormat="1">
      <c r="A217" s="40"/>
      <c r="B217" s="41"/>
      <c r="C217" s="42"/>
      <c r="D217" s="229" t="s">
        <v>243</v>
      </c>
      <c r="E217" s="42"/>
      <c r="F217" s="230" t="s">
        <v>2371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243</v>
      </c>
      <c r="AU217" s="19" t="s">
        <v>88</v>
      </c>
    </row>
    <row r="218" s="2" customFormat="1">
      <c r="A218" s="40"/>
      <c r="B218" s="41"/>
      <c r="C218" s="42"/>
      <c r="D218" s="229" t="s">
        <v>1263</v>
      </c>
      <c r="E218" s="42"/>
      <c r="F218" s="285" t="s">
        <v>2374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1263</v>
      </c>
      <c r="AU218" s="19" t="s">
        <v>88</v>
      </c>
    </row>
    <row r="219" s="13" customFormat="1">
      <c r="A219" s="13"/>
      <c r="B219" s="236"/>
      <c r="C219" s="237"/>
      <c r="D219" s="229" t="s">
        <v>252</v>
      </c>
      <c r="E219" s="238" t="s">
        <v>19</v>
      </c>
      <c r="F219" s="239" t="s">
        <v>1314</v>
      </c>
      <c r="G219" s="237"/>
      <c r="H219" s="238" t="s">
        <v>19</v>
      </c>
      <c r="I219" s="240"/>
      <c r="J219" s="237"/>
      <c r="K219" s="237"/>
      <c r="L219" s="241"/>
      <c r="M219" s="242"/>
      <c r="N219" s="243"/>
      <c r="O219" s="243"/>
      <c r="P219" s="243"/>
      <c r="Q219" s="243"/>
      <c r="R219" s="243"/>
      <c r="S219" s="243"/>
      <c r="T219" s="24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5" t="s">
        <v>252</v>
      </c>
      <c r="AU219" s="245" t="s">
        <v>88</v>
      </c>
      <c r="AV219" s="13" t="s">
        <v>79</v>
      </c>
      <c r="AW219" s="13" t="s">
        <v>33</v>
      </c>
      <c r="AX219" s="13" t="s">
        <v>72</v>
      </c>
      <c r="AY219" s="245" t="s">
        <v>234</v>
      </c>
    </row>
    <row r="220" s="14" customFormat="1">
      <c r="A220" s="14"/>
      <c r="B220" s="246"/>
      <c r="C220" s="247"/>
      <c r="D220" s="229" t="s">
        <v>252</v>
      </c>
      <c r="E220" s="248" t="s">
        <v>19</v>
      </c>
      <c r="F220" s="249" t="s">
        <v>2375</v>
      </c>
      <c r="G220" s="247"/>
      <c r="H220" s="250">
        <v>43.200000000000003</v>
      </c>
      <c r="I220" s="251"/>
      <c r="J220" s="247"/>
      <c r="K220" s="247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252</v>
      </c>
      <c r="AU220" s="256" t="s">
        <v>88</v>
      </c>
      <c r="AV220" s="14" t="s">
        <v>81</v>
      </c>
      <c r="AW220" s="14" t="s">
        <v>33</v>
      </c>
      <c r="AX220" s="14" t="s">
        <v>72</v>
      </c>
      <c r="AY220" s="256" t="s">
        <v>234</v>
      </c>
    </row>
    <row r="221" s="15" customFormat="1">
      <c r="A221" s="15"/>
      <c r="B221" s="257"/>
      <c r="C221" s="258"/>
      <c r="D221" s="229" t="s">
        <v>252</v>
      </c>
      <c r="E221" s="259" t="s">
        <v>19</v>
      </c>
      <c r="F221" s="260" t="s">
        <v>256</v>
      </c>
      <c r="G221" s="258"/>
      <c r="H221" s="261">
        <v>43.200000000000003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252</v>
      </c>
      <c r="AU221" s="267" t="s">
        <v>88</v>
      </c>
      <c r="AV221" s="15" t="s">
        <v>93</v>
      </c>
      <c r="AW221" s="15" t="s">
        <v>33</v>
      </c>
      <c r="AX221" s="15" t="s">
        <v>79</v>
      </c>
      <c r="AY221" s="267" t="s">
        <v>234</v>
      </c>
    </row>
    <row r="222" s="12" customFormat="1" ht="20.88" customHeight="1">
      <c r="A222" s="12"/>
      <c r="B222" s="200"/>
      <c r="C222" s="201"/>
      <c r="D222" s="202" t="s">
        <v>71</v>
      </c>
      <c r="E222" s="214" t="s">
        <v>354</v>
      </c>
      <c r="F222" s="214" t="s">
        <v>1974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SUM(P223:P232)</f>
        <v>0</v>
      </c>
      <c r="Q222" s="208"/>
      <c r="R222" s="209">
        <f>SUM(R223:R232)</f>
        <v>0</v>
      </c>
      <c r="S222" s="208"/>
      <c r="T222" s="210">
        <f>SUM(T223:T232)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79</v>
      </c>
      <c r="AT222" s="212" t="s">
        <v>71</v>
      </c>
      <c r="AU222" s="212" t="s">
        <v>81</v>
      </c>
      <c r="AY222" s="211" t="s">
        <v>234</v>
      </c>
      <c r="BK222" s="213">
        <f>SUM(BK223:BK232)</f>
        <v>0</v>
      </c>
    </row>
    <row r="223" s="2" customFormat="1" ht="16.5" customHeight="1">
      <c r="A223" s="40"/>
      <c r="B223" s="41"/>
      <c r="C223" s="216" t="s">
        <v>7</v>
      </c>
      <c r="D223" s="216" t="s">
        <v>236</v>
      </c>
      <c r="E223" s="217" t="s">
        <v>1975</v>
      </c>
      <c r="F223" s="218" t="s">
        <v>1976</v>
      </c>
      <c r="G223" s="219" t="s">
        <v>274</v>
      </c>
      <c r="H223" s="220">
        <v>19.027000000000001</v>
      </c>
      <c r="I223" s="221"/>
      <c r="J223" s="222">
        <f>ROUND(I223*H223,2)</f>
        <v>0</v>
      </c>
      <c r="K223" s="218" t="s">
        <v>1344</v>
      </c>
      <c r="L223" s="46"/>
      <c r="M223" s="223" t="s">
        <v>19</v>
      </c>
      <c r="N223" s="224" t="s">
        <v>43</v>
      </c>
      <c r="O223" s="86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7" t="s">
        <v>93</v>
      </c>
      <c r="AT223" s="227" t="s">
        <v>236</v>
      </c>
      <c r="AU223" s="227" t="s">
        <v>88</v>
      </c>
      <c r="AY223" s="19" t="s">
        <v>234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19" t="s">
        <v>79</v>
      </c>
      <c r="BK223" s="228">
        <f>ROUND(I223*H223,2)</f>
        <v>0</v>
      </c>
      <c r="BL223" s="19" t="s">
        <v>93</v>
      </c>
      <c r="BM223" s="227" t="s">
        <v>2376</v>
      </c>
    </row>
    <row r="224" s="2" customFormat="1">
      <c r="A224" s="40"/>
      <c r="B224" s="41"/>
      <c r="C224" s="42"/>
      <c r="D224" s="229" t="s">
        <v>243</v>
      </c>
      <c r="E224" s="42"/>
      <c r="F224" s="230" t="s">
        <v>1978</v>
      </c>
      <c r="G224" s="42"/>
      <c r="H224" s="42"/>
      <c r="I224" s="231"/>
      <c r="J224" s="42"/>
      <c r="K224" s="42"/>
      <c r="L224" s="46"/>
      <c r="M224" s="232"/>
      <c r="N224" s="233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243</v>
      </c>
      <c r="AU224" s="19" t="s">
        <v>88</v>
      </c>
    </row>
    <row r="225" s="2" customFormat="1">
      <c r="A225" s="40"/>
      <c r="B225" s="41"/>
      <c r="C225" s="42"/>
      <c r="D225" s="229" t="s">
        <v>1263</v>
      </c>
      <c r="E225" s="42"/>
      <c r="F225" s="285" t="s">
        <v>1979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1263</v>
      </c>
      <c r="AU225" s="19" t="s">
        <v>88</v>
      </c>
    </row>
    <row r="226" s="14" customFormat="1">
      <c r="A226" s="14"/>
      <c r="B226" s="246"/>
      <c r="C226" s="247"/>
      <c r="D226" s="229" t="s">
        <v>252</v>
      </c>
      <c r="E226" s="248" t="s">
        <v>19</v>
      </c>
      <c r="F226" s="249" t="s">
        <v>2377</v>
      </c>
      <c r="G226" s="247"/>
      <c r="H226" s="250">
        <v>19.027000000000001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252</v>
      </c>
      <c r="AU226" s="256" t="s">
        <v>88</v>
      </c>
      <c r="AV226" s="14" t="s">
        <v>81</v>
      </c>
      <c r="AW226" s="14" t="s">
        <v>33</v>
      </c>
      <c r="AX226" s="14" t="s">
        <v>72</v>
      </c>
      <c r="AY226" s="256" t="s">
        <v>234</v>
      </c>
    </row>
    <row r="227" s="15" customFormat="1">
      <c r="A227" s="15"/>
      <c r="B227" s="257"/>
      <c r="C227" s="258"/>
      <c r="D227" s="229" t="s">
        <v>252</v>
      </c>
      <c r="E227" s="259" t="s">
        <v>19</v>
      </c>
      <c r="F227" s="260" t="s">
        <v>256</v>
      </c>
      <c r="G227" s="258"/>
      <c r="H227" s="261">
        <v>19.027000000000001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252</v>
      </c>
      <c r="AU227" s="267" t="s">
        <v>88</v>
      </c>
      <c r="AV227" s="15" t="s">
        <v>93</v>
      </c>
      <c r="AW227" s="15" t="s">
        <v>33</v>
      </c>
      <c r="AX227" s="15" t="s">
        <v>79</v>
      </c>
      <c r="AY227" s="267" t="s">
        <v>234</v>
      </c>
    </row>
    <row r="228" s="2" customFormat="1" ht="24.15" customHeight="1">
      <c r="A228" s="40"/>
      <c r="B228" s="41"/>
      <c r="C228" s="216" t="s">
        <v>399</v>
      </c>
      <c r="D228" s="216" t="s">
        <v>236</v>
      </c>
      <c r="E228" s="217" t="s">
        <v>854</v>
      </c>
      <c r="F228" s="218" t="s">
        <v>1981</v>
      </c>
      <c r="G228" s="219" t="s">
        <v>274</v>
      </c>
      <c r="H228" s="220">
        <v>361.51299999999998</v>
      </c>
      <c r="I228" s="221"/>
      <c r="J228" s="222">
        <f>ROUND(I228*H228,2)</f>
        <v>0</v>
      </c>
      <c r="K228" s="218" t="s">
        <v>1344</v>
      </c>
      <c r="L228" s="46"/>
      <c r="M228" s="223" t="s">
        <v>19</v>
      </c>
      <c r="N228" s="224" t="s">
        <v>43</v>
      </c>
      <c r="O228" s="86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7" t="s">
        <v>93</v>
      </c>
      <c r="AT228" s="227" t="s">
        <v>236</v>
      </c>
      <c r="AU228" s="227" t="s">
        <v>88</v>
      </c>
      <c r="AY228" s="19" t="s">
        <v>234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19" t="s">
        <v>79</v>
      </c>
      <c r="BK228" s="228">
        <f>ROUND(I228*H228,2)</f>
        <v>0</v>
      </c>
      <c r="BL228" s="19" t="s">
        <v>93</v>
      </c>
      <c r="BM228" s="227" t="s">
        <v>2378</v>
      </c>
    </row>
    <row r="229" s="2" customFormat="1">
      <c r="A229" s="40"/>
      <c r="B229" s="41"/>
      <c r="C229" s="42"/>
      <c r="D229" s="229" t="s">
        <v>243</v>
      </c>
      <c r="E229" s="42"/>
      <c r="F229" s="230" t="s">
        <v>1983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243</v>
      </c>
      <c r="AU229" s="19" t="s">
        <v>88</v>
      </c>
    </row>
    <row r="230" s="2" customFormat="1">
      <c r="A230" s="40"/>
      <c r="B230" s="41"/>
      <c r="C230" s="42"/>
      <c r="D230" s="229" t="s">
        <v>1263</v>
      </c>
      <c r="E230" s="42"/>
      <c r="F230" s="285" t="s">
        <v>1984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1263</v>
      </c>
      <c r="AU230" s="19" t="s">
        <v>88</v>
      </c>
    </row>
    <row r="231" s="14" customFormat="1">
      <c r="A231" s="14"/>
      <c r="B231" s="246"/>
      <c r="C231" s="247"/>
      <c r="D231" s="229" t="s">
        <v>252</v>
      </c>
      <c r="E231" s="248" t="s">
        <v>19</v>
      </c>
      <c r="F231" s="249" t="s">
        <v>2379</v>
      </c>
      <c r="G231" s="247"/>
      <c r="H231" s="250">
        <v>361.51299999999998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252</v>
      </c>
      <c r="AU231" s="256" t="s">
        <v>88</v>
      </c>
      <c r="AV231" s="14" t="s">
        <v>81</v>
      </c>
      <c r="AW231" s="14" t="s">
        <v>33</v>
      </c>
      <c r="AX231" s="14" t="s">
        <v>79</v>
      </c>
      <c r="AY231" s="256" t="s">
        <v>234</v>
      </c>
    </row>
    <row r="232" s="15" customFormat="1">
      <c r="A232" s="15"/>
      <c r="B232" s="257"/>
      <c r="C232" s="258"/>
      <c r="D232" s="229" t="s">
        <v>252</v>
      </c>
      <c r="E232" s="259" t="s">
        <v>19</v>
      </c>
      <c r="F232" s="260" t="s">
        <v>256</v>
      </c>
      <c r="G232" s="258"/>
      <c r="H232" s="261">
        <v>361.51299999999998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252</v>
      </c>
      <c r="AU232" s="267" t="s">
        <v>88</v>
      </c>
      <c r="AV232" s="15" t="s">
        <v>93</v>
      </c>
      <c r="AW232" s="15" t="s">
        <v>33</v>
      </c>
      <c r="AX232" s="15" t="s">
        <v>72</v>
      </c>
      <c r="AY232" s="267" t="s">
        <v>234</v>
      </c>
    </row>
    <row r="233" s="12" customFormat="1" ht="20.88" customHeight="1">
      <c r="A233" s="12"/>
      <c r="B233" s="200"/>
      <c r="C233" s="201"/>
      <c r="D233" s="202" t="s">
        <v>71</v>
      </c>
      <c r="E233" s="214" t="s">
        <v>361</v>
      </c>
      <c r="F233" s="214" t="s">
        <v>1987</v>
      </c>
      <c r="G233" s="201"/>
      <c r="H233" s="201"/>
      <c r="I233" s="204"/>
      <c r="J233" s="215">
        <f>BK233</f>
        <v>0</v>
      </c>
      <c r="K233" s="201"/>
      <c r="L233" s="206"/>
      <c r="M233" s="207"/>
      <c r="N233" s="208"/>
      <c r="O233" s="208"/>
      <c r="P233" s="209">
        <f>SUM(P234:P237)</f>
        <v>0</v>
      </c>
      <c r="Q233" s="208"/>
      <c r="R233" s="209">
        <f>SUM(R234:R237)</f>
        <v>0</v>
      </c>
      <c r="S233" s="208"/>
      <c r="T233" s="210">
        <f>SUM(T234:T237)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79</v>
      </c>
      <c r="AT233" s="212" t="s">
        <v>71</v>
      </c>
      <c r="AU233" s="212" t="s">
        <v>81</v>
      </c>
      <c r="AY233" s="211" t="s">
        <v>234</v>
      </c>
      <c r="BK233" s="213">
        <f>SUM(BK234:BK237)</f>
        <v>0</v>
      </c>
    </row>
    <row r="234" s="2" customFormat="1" ht="16.5" customHeight="1">
      <c r="A234" s="40"/>
      <c r="B234" s="41"/>
      <c r="C234" s="216" t="s">
        <v>406</v>
      </c>
      <c r="D234" s="216" t="s">
        <v>236</v>
      </c>
      <c r="E234" s="217" t="s">
        <v>1988</v>
      </c>
      <c r="F234" s="218" t="s">
        <v>1989</v>
      </c>
      <c r="G234" s="219" t="s">
        <v>364</v>
      </c>
      <c r="H234" s="220">
        <v>28.541</v>
      </c>
      <c r="I234" s="221"/>
      <c r="J234" s="222">
        <f>ROUND(I234*H234,2)</f>
        <v>0</v>
      </c>
      <c r="K234" s="218" t="s">
        <v>1344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88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2380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1991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88</v>
      </c>
    </row>
    <row r="236" s="2" customFormat="1">
      <c r="A236" s="40"/>
      <c r="B236" s="41"/>
      <c r="C236" s="42"/>
      <c r="D236" s="229" t="s">
        <v>1263</v>
      </c>
      <c r="E236" s="42"/>
      <c r="F236" s="285" t="s">
        <v>1952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1263</v>
      </c>
      <c r="AU236" s="19" t="s">
        <v>88</v>
      </c>
    </row>
    <row r="237" s="14" customFormat="1">
      <c r="A237" s="14"/>
      <c r="B237" s="246"/>
      <c r="C237" s="247"/>
      <c r="D237" s="229" t="s">
        <v>252</v>
      </c>
      <c r="E237" s="248" t="s">
        <v>19</v>
      </c>
      <c r="F237" s="249" t="s">
        <v>2381</v>
      </c>
      <c r="G237" s="247"/>
      <c r="H237" s="250">
        <v>28.541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252</v>
      </c>
      <c r="AU237" s="256" t="s">
        <v>88</v>
      </c>
      <c r="AV237" s="14" t="s">
        <v>81</v>
      </c>
      <c r="AW237" s="14" t="s">
        <v>33</v>
      </c>
      <c r="AX237" s="14" t="s">
        <v>79</v>
      </c>
      <c r="AY237" s="256" t="s">
        <v>234</v>
      </c>
    </row>
    <row r="238" s="12" customFormat="1" ht="20.88" customHeight="1">
      <c r="A238" s="12"/>
      <c r="B238" s="200"/>
      <c r="C238" s="201"/>
      <c r="D238" s="202" t="s">
        <v>71</v>
      </c>
      <c r="E238" s="214" t="s">
        <v>370</v>
      </c>
      <c r="F238" s="214" t="s">
        <v>1993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SUM(P239:P243)</f>
        <v>0</v>
      </c>
      <c r="Q238" s="208"/>
      <c r="R238" s="209">
        <f>SUM(R239:R243)</f>
        <v>0</v>
      </c>
      <c r="S238" s="208"/>
      <c r="T238" s="210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71</v>
      </c>
      <c r="AU238" s="212" t="s">
        <v>81</v>
      </c>
      <c r="AY238" s="211" t="s">
        <v>234</v>
      </c>
      <c r="BK238" s="213">
        <f>SUM(BK239:BK243)</f>
        <v>0</v>
      </c>
    </row>
    <row r="239" s="2" customFormat="1" ht="16.5" customHeight="1">
      <c r="A239" s="40"/>
      <c r="B239" s="41"/>
      <c r="C239" s="216" t="s">
        <v>413</v>
      </c>
      <c r="D239" s="216" t="s">
        <v>236</v>
      </c>
      <c r="E239" s="217" t="s">
        <v>1994</v>
      </c>
      <c r="F239" s="218" t="s">
        <v>1995</v>
      </c>
      <c r="G239" s="219" t="s">
        <v>248</v>
      </c>
      <c r="H239" s="220">
        <v>899.5</v>
      </c>
      <c r="I239" s="221"/>
      <c r="J239" s="222">
        <f>ROUND(I239*H239,2)</f>
        <v>0</v>
      </c>
      <c r="K239" s="218" t="s">
        <v>1344</v>
      </c>
      <c r="L239" s="46"/>
      <c r="M239" s="223" t="s">
        <v>19</v>
      </c>
      <c r="N239" s="224" t="s">
        <v>43</v>
      </c>
      <c r="O239" s="86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7" t="s">
        <v>93</v>
      </c>
      <c r="AT239" s="227" t="s">
        <v>236</v>
      </c>
      <c r="AU239" s="227" t="s">
        <v>88</v>
      </c>
      <c r="AY239" s="19" t="s">
        <v>234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19" t="s">
        <v>79</v>
      </c>
      <c r="BK239" s="228">
        <f>ROUND(I239*H239,2)</f>
        <v>0</v>
      </c>
      <c r="BL239" s="19" t="s">
        <v>93</v>
      </c>
      <c r="BM239" s="227" t="s">
        <v>2382</v>
      </c>
    </row>
    <row r="240" s="2" customFormat="1">
      <c r="A240" s="40"/>
      <c r="B240" s="41"/>
      <c r="C240" s="42"/>
      <c r="D240" s="229" t="s">
        <v>243</v>
      </c>
      <c r="E240" s="42"/>
      <c r="F240" s="230" t="s">
        <v>1997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243</v>
      </c>
      <c r="AU240" s="19" t="s">
        <v>88</v>
      </c>
    </row>
    <row r="241" s="2" customFormat="1">
      <c r="A241" s="40"/>
      <c r="B241" s="41"/>
      <c r="C241" s="42"/>
      <c r="D241" s="229" t="s">
        <v>1263</v>
      </c>
      <c r="E241" s="42"/>
      <c r="F241" s="285" t="s">
        <v>2383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1263</v>
      </c>
      <c r="AU241" s="19" t="s">
        <v>88</v>
      </c>
    </row>
    <row r="242" s="14" customFormat="1">
      <c r="A242" s="14"/>
      <c r="B242" s="246"/>
      <c r="C242" s="247"/>
      <c r="D242" s="229" t="s">
        <v>252</v>
      </c>
      <c r="E242" s="248" t="s">
        <v>19</v>
      </c>
      <c r="F242" s="249" t="s">
        <v>2384</v>
      </c>
      <c r="G242" s="247"/>
      <c r="H242" s="250">
        <v>899.5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252</v>
      </c>
      <c r="AU242" s="256" t="s">
        <v>88</v>
      </c>
      <c r="AV242" s="14" t="s">
        <v>81</v>
      </c>
      <c r="AW242" s="14" t="s">
        <v>33</v>
      </c>
      <c r="AX242" s="14" t="s">
        <v>72</v>
      </c>
      <c r="AY242" s="256" t="s">
        <v>234</v>
      </c>
    </row>
    <row r="243" s="15" customFormat="1">
      <c r="A243" s="15"/>
      <c r="B243" s="257"/>
      <c r="C243" s="258"/>
      <c r="D243" s="229" t="s">
        <v>252</v>
      </c>
      <c r="E243" s="259" t="s">
        <v>19</v>
      </c>
      <c r="F243" s="260" t="s">
        <v>256</v>
      </c>
      <c r="G243" s="258"/>
      <c r="H243" s="261">
        <v>899.5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252</v>
      </c>
      <c r="AU243" s="267" t="s">
        <v>88</v>
      </c>
      <c r="AV243" s="15" t="s">
        <v>93</v>
      </c>
      <c r="AW243" s="15" t="s">
        <v>33</v>
      </c>
      <c r="AX243" s="15" t="s">
        <v>79</v>
      </c>
      <c r="AY243" s="267" t="s">
        <v>234</v>
      </c>
    </row>
    <row r="244" s="12" customFormat="1" ht="22.8" customHeight="1">
      <c r="A244" s="12"/>
      <c r="B244" s="200"/>
      <c r="C244" s="201"/>
      <c r="D244" s="202" t="s">
        <v>71</v>
      </c>
      <c r="E244" s="214" t="s">
        <v>81</v>
      </c>
      <c r="F244" s="214" t="s">
        <v>876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SUM(P245:P254)</f>
        <v>0</v>
      </c>
      <c r="Q244" s="208"/>
      <c r="R244" s="209">
        <f>SUM(R245:R254)</f>
        <v>31.566621999999999</v>
      </c>
      <c r="S244" s="208"/>
      <c r="T244" s="210">
        <f>SUM(T245:T254)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79</v>
      </c>
      <c r="AT244" s="212" t="s">
        <v>71</v>
      </c>
      <c r="AU244" s="212" t="s">
        <v>79</v>
      </c>
      <c r="AY244" s="211" t="s">
        <v>234</v>
      </c>
      <c r="BK244" s="213">
        <f>SUM(BK245:BK254)</f>
        <v>0</v>
      </c>
    </row>
    <row r="245" s="2" customFormat="1" ht="16.5" customHeight="1">
      <c r="A245" s="40"/>
      <c r="B245" s="41"/>
      <c r="C245" s="216" t="s">
        <v>420</v>
      </c>
      <c r="D245" s="216" t="s">
        <v>236</v>
      </c>
      <c r="E245" s="217" t="s">
        <v>2385</v>
      </c>
      <c r="F245" s="218" t="s">
        <v>2386</v>
      </c>
      <c r="G245" s="219" t="s">
        <v>879</v>
      </c>
      <c r="H245" s="220">
        <v>139</v>
      </c>
      <c r="I245" s="221"/>
      <c r="J245" s="222">
        <f>ROUND(I245*H245,2)</f>
        <v>0</v>
      </c>
      <c r="K245" s="218" t="s">
        <v>19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0.22656999999999999</v>
      </c>
      <c r="R245" s="225">
        <f>Q245*H245</f>
        <v>31.493230000000001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81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2387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2386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81</v>
      </c>
    </row>
    <row r="247" s="2" customFormat="1">
      <c r="A247" s="40"/>
      <c r="B247" s="41"/>
      <c r="C247" s="42"/>
      <c r="D247" s="229" t="s">
        <v>1263</v>
      </c>
      <c r="E247" s="42"/>
      <c r="F247" s="285" t="s">
        <v>2388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1263</v>
      </c>
      <c r="AU247" s="19" t="s">
        <v>81</v>
      </c>
    </row>
    <row r="248" s="13" customFormat="1">
      <c r="A248" s="13"/>
      <c r="B248" s="236"/>
      <c r="C248" s="237"/>
      <c r="D248" s="229" t="s">
        <v>252</v>
      </c>
      <c r="E248" s="238" t="s">
        <v>19</v>
      </c>
      <c r="F248" s="239" t="s">
        <v>1314</v>
      </c>
      <c r="G248" s="237"/>
      <c r="H248" s="238" t="s">
        <v>19</v>
      </c>
      <c r="I248" s="240"/>
      <c r="J248" s="237"/>
      <c r="K248" s="237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252</v>
      </c>
      <c r="AU248" s="245" t="s">
        <v>81</v>
      </c>
      <c r="AV248" s="13" t="s">
        <v>79</v>
      </c>
      <c r="AW248" s="13" t="s">
        <v>33</v>
      </c>
      <c r="AX248" s="13" t="s">
        <v>72</v>
      </c>
      <c r="AY248" s="245" t="s">
        <v>234</v>
      </c>
    </row>
    <row r="249" s="14" customFormat="1">
      <c r="A249" s="14"/>
      <c r="B249" s="246"/>
      <c r="C249" s="247"/>
      <c r="D249" s="229" t="s">
        <v>252</v>
      </c>
      <c r="E249" s="248" t="s">
        <v>19</v>
      </c>
      <c r="F249" s="249" t="s">
        <v>2389</v>
      </c>
      <c r="G249" s="247"/>
      <c r="H249" s="250">
        <v>139</v>
      </c>
      <c r="I249" s="251"/>
      <c r="J249" s="247"/>
      <c r="K249" s="247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252</v>
      </c>
      <c r="AU249" s="256" t="s">
        <v>81</v>
      </c>
      <c r="AV249" s="14" t="s">
        <v>81</v>
      </c>
      <c r="AW249" s="14" t="s">
        <v>33</v>
      </c>
      <c r="AX249" s="14" t="s">
        <v>72</v>
      </c>
      <c r="AY249" s="256" t="s">
        <v>234</v>
      </c>
    </row>
    <row r="250" s="15" customFormat="1">
      <c r="A250" s="15"/>
      <c r="B250" s="257"/>
      <c r="C250" s="258"/>
      <c r="D250" s="229" t="s">
        <v>252</v>
      </c>
      <c r="E250" s="259" t="s">
        <v>19</v>
      </c>
      <c r="F250" s="260" t="s">
        <v>256</v>
      </c>
      <c r="G250" s="258"/>
      <c r="H250" s="261">
        <v>139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252</v>
      </c>
      <c r="AU250" s="267" t="s">
        <v>81</v>
      </c>
      <c r="AV250" s="15" t="s">
        <v>93</v>
      </c>
      <c r="AW250" s="15" t="s">
        <v>33</v>
      </c>
      <c r="AX250" s="15" t="s">
        <v>79</v>
      </c>
      <c r="AY250" s="267" t="s">
        <v>234</v>
      </c>
    </row>
    <row r="251" s="2" customFormat="1" ht="16.5" customHeight="1">
      <c r="A251" s="40"/>
      <c r="B251" s="41"/>
      <c r="C251" s="268" t="s">
        <v>427</v>
      </c>
      <c r="D251" s="268" t="s">
        <v>295</v>
      </c>
      <c r="E251" s="269" t="s">
        <v>2016</v>
      </c>
      <c r="F251" s="270" t="s">
        <v>2017</v>
      </c>
      <c r="G251" s="271" t="s">
        <v>879</v>
      </c>
      <c r="H251" s="272">
        <v>152.90000000000001</v>
      </c>
      <c r="I251" s="273"/>
      <c r="J251" s="274">
        <f>ROUND(I251*H251,2)</f>
        <v>0</v>
      </c>
      <c r="K251" s="270" t="s">
        <v>1917</v>
      </c>
      <c r="L251" s="275"/>
      <c r="M251" s="276" t="s">
        <v>19</v>
      </c>
      <c r="N251" s="277" t="s">
        <v>43</v>
      </c>
      <c r="O251" s="86"/>
      <c r="P251" s="225">
        <f>O251*H251</f>
        <v>0</v>
      </c>
      <c r="Q251" s="225">
        <v>0.00048000000000000001</v>
      </c>
      <c r="R251" s="225">
        <f>Q251*H251</f>
        <v>0.073391999999999999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294</v>
      </c>
      <c r="AT251" s="227" t="s">
        <v>295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2390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2017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14" customFormat="1">
      <c r="A253" s="14"/>
      <c r="B253" s="246"/>
      <c r="C253" s="247"/>
      <c r="D253" s="229" t="s">
        <v>252</v>
      </c>
      <c r="E253" s="248" t="s">
        <v>19</v>
      </c>
      <c r="F253" s="249" t="s">
        <v>2391</v>
      </c>
      <c r="G253" s="247"/>
      <c r="H253" s="250">
        <v>152.90000000000001</v>
      </c>
      <c r="I253" s="251"/>
      <c r="J253" s="247"/>
      <c r="K253" s="247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252</v>
      </c>
      <c r="AU253" s="256" t="s">
        <v>81</v>
      </c>
      <c r="AV253" s="14" t="s">
        <v>81</v>
      </c>
      <c r="AW253" s="14" t="s">
        <v>33</v>
      </c>
      <c r="AX253" s="14" t="s">
        <v>72</v>
      </c>
      <c r="AY253" s="256" t="s">
        <v>234</v>
      </c>
    </row>
    <row r="254" s="15" customFormat="1">
      <c r="A254" s="15"/>
      <c r="B254" s="257"/>
      <c r="C254" s="258"/>
      <c r="D254" s="229" t="s">
        <v>252</v>
      </c>
      <c r="E254" s="259" t="s">
        <v>19</v>
      </c>
      <c r="F254" s="260" t="s">
        <v>256</v>
      </c>
      <c r="G254" s="258"/>
      <c r="H254" s="261">
        <v>152.90000000000001</v>
      </c>
      <c r="I254" s="262"/>
      <c r="J254" s="258"/>
      <c r="K254" s="258"/>
      <c r="L254" s="263"/>
      <c r="M254" s="264"/>
      <c r="N254" s="265"/>
      <c r="O254" s="265"/>
      <c r="P254" s="265"/>
      <c r="Q254" s="265"/>
      <c r="R254" s="265"/>
      <c r="S254" s="265"/>
      <c r="T254" s="26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7" t="s">
        <v>252</v>
      </c>
      <c r="AU254" s="267" t="s">
        <v>81</v>
      </c>
      <c r="AV254" s="15" t="s">
        <v>93</v>
      </c>
      <c r="AW254" s="15" t="s">
        <v>33</v>
      </c>
      <c r="AX254" s="15" t="s">
        <v>79</v>
      </c>
      <c r="AY254" s="267" t="s">
        <v>234</v>
      </c>
    </row>
    <row r="255" s="12" customFormat="1" ht="22.8" customHeight="1">
      <c r="A255" s="12"/>
      <c r="B255" s="200"/>
      <c r="C255" s="201"/>
      <c r="D255" s="202" t="s">
        <v>71</v>
      </c>
      <c r="E255" s="214" t="s">
        <v>88</v>
      </c>
      <c r="F255" s="214" t="s">
        <v>1144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SUM(P256:P261)</f>
        <v>0</v>
      </c>
      <c r="Q255" s="208"/>
      <c r="R255" s="209">
        <f>SUM(R256:R261)</f>
        <v>0</v>
      </c>
      <c r="S255" s="208"/>
      <c r="T255" s="210">
        <f>SUM(T256:T261)</f>
        <v>2.2968000000000002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79</v>
      </c>
      <c r="AT255" s="212" t="s">
        <v>71</v>
      </c>
      <c r="AU255" s="212" t="s">
        <v>79</v>
      </c>
      <c r="AY255" s="211" t="s">
        <v>234</v>
      </c>
      <c r="BK255" s="213">
        <f>SUM(BK256:BK261)</f>
        <v>0</v>
      </c>
    </row>
    <row r="256" s="2" customFormat="1" ht="16.5" customHeight="1">
      <c r="A256" s="40"/>
      <c r="B256" s="41"/>
      <c r="C256" s="216" t="s">
        <v>434</v>
      </c>
      <c r="D256" s="216" t="s">
        <v>236</v>
      </c>
      <c r="E256" s="217" t="s">
        <v>2392</v>
      </c>
      <c r="F256" s="218" t="s">
        <v>2393</v>
      </c>
      <c r="G256" s="219" t="s">
        <v>274</v>
      </c>
      <c r="H256" s="220">
        <v>1.044</v>
      </c>
      <c r="I256" s="221"/>
      <c r="J256" s="222">
        <f>ROUND(I256*H256,2)</f>
        <v>0</v>
      </c>
      <c r="K256" s="218" t="s">
        <v>1917</v>
      </c>
      <c r="L256" s="46"/>
      <c r="M256" s="223" t="s">
        <v>19</v>
      </c>
      <c r="N256" s="224" t="s">
        <v>43</v>
      </c>
      <c r="O256" s="86"/>
      <c r="P256" s="225">
        <f>O256*H256</f>
        <v>0</v>
      </c>
      <c r="Q256" s="225">
        <v>0</v>
      </c>
      <c r="R256" s="225">
        <f>Q256*H256</f>
        <v>0</v>
      </c>
      <c r="S256" s="225">
        <v>2.2000000000000002</v>
      </c>
      <c r="T256" s="226">
        <f>S256*H256</f>
        <v>2.2968000000000002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7" t="s">
        <v>93</v>
      </c>
      <c r="AT256" s="227" t="s">
        <v>236</v>
      </c>
      <c r="AU256" s="227" t="s">
        <v>81</v>
      </c>
      <c r="AY256" s="19" t="s">
        <v>234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19" t="s">
        <v>79</v>
      </c>
      <c r="BK256" s="228">
        <f>ROUND(I256*H256,2)</f>
        <v>0</v>
      </c>
      <c r="BL256" s="19" t="s">
        <v>93</v>
      </c>
      <c r="BM256" s="227" t="s">
        <v>2394</v>
      </c>
    </row>
    <row r="257" s="2" customFormat="1">
      <c r="A257" s="40"/>
      <c r="B257" s="41"/>
      <c r="C257" s="42"/>
      <c r="D257" s="229" t="s">
        <v>243</v>
      </c>
      <c r="E257" s="42"/>
      <c r="F257" s="230" t="s">
        <v>2395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243</v>
      </c>
      <c r="AU257" s="19" t="s">
        <v>81</v>
      </c>
    </row>
    <row r="258" s="2" customFormat="1">
      <c r="A258" s="40"/>
      <c r="B258" s="41"/>
      <c r="C258" s="42"/>
      <c r="D258" s="229" t="s">
        <v>1263</v>
      </c>
      <c r="E258" s="42"/>
      <c r="F258" s="285" t="s">
        <v>2396</v>
      </c>
      <c r="G258" s="42"/>
      <c r="H258" s="42"/>
      <c r="I258" s="231"/>
      <c r="J258" s="42"/>
      <c r="K258" s="42"/>
      <c r="L258" s="46"/>
      <c r="M258" s="232"/>
      <c r="N258" s="23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1263</v>
      </c>
      <c r="AU258" s="19" t="s">
        <v>81</v>
      </c>
    </row>
    <row r="259" s="13" customFormat="1">
      <c r="A259" s="13"/>
      <c r="B259" s="236"/>
      <c r="C259" s="237"/>
      <c r="D259" s="229" t="s">
        <v>252</v>
      </c>
      <c r="E259" s="238" t="s">
        <v>19</v>
      </c>
      <c r="F259" s="239" t="s">
        <v>1314</v>
      </c>
      <c r="G259" s="237"/>
      <c r="H259" s="238" t="s">
        <v>19</v>
      </c>
      <c r="I259" s="240"/>
      <c r="J259" s="237"/>
      <c r="K259" s="237"/>
      <c r="L259" s="241"/>
      <c r="M259" s="242"/>
      <c r="N259" s="243"/>
      <c r="O259" s="243"/>
      <c r="P259" s="243"/>
      <c r="Q259" s="243"/>
      <c r="R259" s="243"/>
      <c r="S259" s="243"/>
      <c r="T259" s="24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5" t="s">
        <v>252</v>
      </c>
      <c r="AU259" s="245" t="s">
        <v>81</v>
      </c>
      <c r="AV259" s="13" t="s">
        <v>79</v>
      </c>
      <c r="AW259" s="13" t="s">
        <v>33</v>
      </c>
      <c r="AX259" s="13" t="s">
        <v>72</v>
      </c>
      <c r="AY259" s="245" t="s">
        <v>234</v>
      </c>
    </row>
    <row r="260" s="14" customFormat="1">
      <c r="A260" s="14"/>
      <c r="B260" s="246"/>
      <c r="C260" s="247"/>
      <c r="D260" s="229" t="s">
        <v>252</v>
      </c>
      <c r="E260" s="248" t="s">
        <v>19</v>
      </c>
      <c r="F260" s="249" t="s">
        <v>2397</v>
      </c>
      <c r="G260" s="247"/>
      <c r="H260" s="250">
        <v>1.044</v>
      </c>
      <c r="I260" s="251"/>
      <c r="J260" s="247"/>
      <c r="K260" s="247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252</v>
      </c>
      <c r="AU260" s="256" t="s">
        <v>81</v>
      </c>
      <c r="AV260" s="14" t="s">
        <v>81</v>
      </c>
      <c r="AW260" s="14" t="s">
        <v>33</v>
      </c>
      <c r="AX260" s="14" t="s">
        <v>72</v>
      </c>
      <c r="AY260" s="256" t="s">
        <v>234</v>
      </c>
    </row>
    <row r="261" s="15" customFormat="1">
      <c r="A261" s="15"/>
      <c r="B261" s="257"/>
      <c r="C261" s="258"/>
      <c r="D261" s="229" t="s">
        <v>252</v>
      </c>
      <c r="E261" s="259" t="s">
        <v>19</v>
      </c>
      <c r="F261" s="260" t="s">
        <v>256</v>
      </c>
      <c r="G261" s="258"/>
      <c r="H261" s="261">
        <v>1.044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252</v>
      </c>
      <c r="AU261" s="267" t="s">
        <v>81</v>
      </c>
      <c r="AV261" s="15" t="s">
        <v>93</v>
      </c>
      <c r="AW261" s="15" t="s">
        <v>33</v>
      </c>
      <c r="AX261" s="15" t="s">
        <v>79</v>
      </c>
      <c r="AY261" s="267" t="s">
        <v>234</v>
      </c>
    </row>
    <row r="262" s="12" customFormat="1" ht="22.8" customHeight="1">
      <c r="A262" s="12"/>
      <c r="B262" s="200"/>
      <c r="C262" s="201"/>
      <c r="D262" s="202" t="s">
        <v>71</v>
      </c>
      <c r="E262" s="214" t="s">
        <v>93</v>
      </c>
      <c r="F262" s="214" t="s">
        <v>911</v>
      </c>
      <c r="G262" s="201"/>
      <c r="H262" s="201"/>
      <c r="I262" s="204"/>
      <c r="J262" s="215">
        <f>BK262</f>
        <v>0</v>
      </c>
      <c r="K262" s="201"/>
      <c r="L262" s="206"/>
      <c r="M262" s="207"/>
      <c r="N262" s="208"/>
      <c r="O262" s="208"/>
      <c r="P262" s="209">
        <f>SUM(P263:P267)</f>
        <v>0</v>
      </c>
      <c r="Q262" s="208"/>
      <c r="R262" s="209">
        <f>SUM(R263:R267)</f>
        <v>19.711277250000002</v>
      </c>
      <c r="S262" s="208"/>
      <c r="T262" s="210">
        <f>SUM(T263:T267)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1" t="s">
        <v>79</v>
      </c>
      <c r="AT262" s="212" t="s">
        <v>71</v>
      </c>
      <c r="AU262" s="212" t="s">
        <v>79</v>
      </c>
      <c r="AY262" s="211" t="s">
        <v>234</v>
      </c>
      <c r="BK262" s="213">
        <f>SUM(BK263:BK267)</f>
        <v>0</v>
      </c>
    </row>
    <row r="263" s="2" customFormat="1" ht="16.5" customHeight="1">
      <c r="A263" s="40"/>
      <c r="B263" s="41"/>
      <c r="C263" s="216" t="s">
        <v>440</v>
      </c>
      <c r="D263" s="216" t="s">
        <v>236</v>
      </c>
      <c r="E263" s="217" t="s">
        <v>912</v>
      </c>
      <c r="F263" s="218" t="s">
        <v>2019</v>
      </c>
      <c r="G263" s="219" t="s">
        <v>274</v>
      </c>
      <c r="H263" s="220">
        <v>10.425000000000001</v>
      </c>
      <c r="I263" s="221"/>
      <c r="J263" s="222">
        <f>ROUND(I263*H263,2)</f>
        <v>0</v>
      </c>
      <c r="K263" s="218" t="s">
        <v>19</v>
      </c>
      <c r="L263" s="46"/>
      <c r="M263" s="223" t="s">
        <v>19</v>
      </c>
      <c r="N263" s="224" t="s">
        <v>43</v>
      </c>
      <c r="O263" s="86"/>
      <c r="P263" s="225">
        <f>O263*H263</f>
        <v>0</v>
      </c>
      <c r="Q263" s="225">
        <v>1.8907700000000001</v>
      </c>
      <c r="R263" s="225">
        <f>Q263*H263</f>
        <v>19.711277250000002</v>
      </c>
      <c r="S263" s="225">
        <v>0</v>
      </c>
      <c r="T263" s="22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7" t="s">
        <v>93</v>
      </c>
      <c r="AT263" s="227" t="s">
        <v>236</v>
      </c>
      <c r="AU263" s="227" t="s">
        <v>81</v>
      </c>
      <c r="AY263" s="19" t="s">
        <v>234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19" t="s">
        <v>79</v>
      </c>
      <c r="BK263" s="228">
        <f>ROUND(I263*H263,2)</f>
        <v>0</v>
      </c>
      <c r="BL263" s="19" t="s">
        <v>93</v>
      </c>
      <c r="BM263" s="227" t="s">
        <v>2398</v>
      </c>
    </row>
    <row r="264" s="2" customFormat="1">
      <c r="A264" s="40"/>
      <c r="B264" s="41"/>
      <c r="C264" s="42"/>
      <c r="D264" s="229" t="s">
        <v>243</v>
      </c>
      <c r="E264" s="42"/>
      <c r="F264" s="230" t="s">
        <v>2019</v>
      </c>
      <c r="G264" s="42"/>
      <c r="H264" s="42"/>
      <c r="I264" s="231"/>
      <c r="J264" s="42"/>
      <c r="K264" s="42"/>
      <c r="L264" s="46"/>
      <c r="M264" s="232"/>
      <c r="N264" s="23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243</v>
      </c>
      <c r="AU264" s="19" t="s">
        <v>81</v>
      </c>
    </row>
    <row r="265" s="2" customFormat="1">
      <c r="A265" s="40"/>
      <c r="B265" s="41"/>
      <c r="C265" s="42"/>
      <c r="D265" s="229" t="s">
        <v>1263</v>
      </c>
      <c r="E265" s="42"/>
      <c r="F265" s="285" t="s">
        <v>2021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1263</v>
      </c>
      <c r="AU265" s="19" t="s">
        <v>81</v>
      </c>
    </row>
    <row r="266" s="14" customFormat="1">
      <c r="A266" s="14"/>
      <c r="B266" s="246"/>
      <c r="C266" s="247"/>
      <c r="D266" s="229" t="s">
        <v>252</v>
      </c>
      <c r="E266" s="248" t="s">
        <v>19</v>
      </c>
      <c r="F266" s="249" t="s">
        <v>2399</v>
      </c>
      <c r="G266" s="247"/>
      <c r="H266" s="250">
        <v>10.425000000000001</v>
      </c>
      <c r="I266" s="251"/>
      <c r="J266" s="247"/>
      <c r="K266" s="247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252</v>
      </c>
      <c r="AU266" s="256" t="s">
        <v>81</v>
      </c>
      <c r="AV266" s="14" t="s">
        <v>81</v>
      </c>
      <c r="AW266" s="14" t="s">
        <v>33</v>
      </c>
      <c r="AX266" s="14" t="s">
        <v>72</v>
      </c>
      <c r="AY266" s="256" t="s">
        <v>234</v>
      </c>
    </row>
    <row r="267" s="15" customFormat="1">
      <c r="A267" s="15"/>
      <c r="B267" s="257"/>
      <c r="C267" s="258"/>
      <c r="D267" s="229" t="s">
        <v>252</v>
      </c>
      <c r="E267" s="259" t="s">
        <v>19</v>
      </c>
      <c r="F267" s="260" t="s">
        <v>256</v>
      </c>
      <c r="G267" s="258"/>
      <c r="H267" s="261">
        <v>10.425000000000001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252</v>
      </c>
      <c r="AU267" s="267" t="s">
        <v>81</v>
      </c>
      <c r="AV267" s="15" t="s">
        <v>93</v>
      </c>
      <c r="AW267" s="15" t="s">
        <v>33</v>
      </c>
      <c r="AX267" s="15" t="s">
        <v>79</v>
      </c>
      <c r="AY267" s="267" t="s">
        <v>234</v>
      </c>
    </row>
    <row r="268" s="12" customFormat="1" ht="22.8" customHeight="1">
      <c r="A268" s="12"/>
      <c r="B268" s="200"/>
      <c r="C268" s="201"/>
      <c r="D268" s="202" t="s">
        <v>71</v>
      </c>
      <c r="E268" s="214" t="s">
        <v>271</v>
      </c>
      <c r="F268" s="214" t="s">
        <v>1293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f>SUM(P269:P336)</f>
        <v>0</v>
      </c>
      <c r="Q268" s="208"/>
      <c r="R268" s="209">
        <f>SUM(R269:R336)</f>
        <v>116.69951500000001</v>
      </c>
      <c r="S268" s="208"/>
      <c r="T268" s="210">
        <f>SUM(T269:T336)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79</v>
      </c>
      <c r="AT268" s="212" t="s">
        <v>71</v>
      </c>
      <c r="AU268" s="212" t="s">
        <v>79</v>
      </c>
      <c r="AY268" s="211" t="s">
        <v>234</v>
      </c>
      <c r="BK268" s="213">
        <f>SUM(BK269:BK336)</f>
        <v>0</v>
      </c>
    </row>
    <row r="269" s="2" customFormat="1" ht="21.75" customHeight="1">
      <c r="A269" s="40"/>
      <c r="B269" s="41"/>
      <c r="C269" s="216" t="s">
        <v>446</v>
      </c>
      <c r="D269" s="216" t="s">
        <v>236</v>
      </c>
      <c r="E269" s="217" t="s">
        <v>2400</v>
      </c>
      <c r="F269" s="218" t="s">
        <v>2401</v>
      </c>
      <c r="G269" s="219" t="s">
        <v>248</v>
      </c>
      <c r="H269" s="220">
        <v>90</v>
      </c>
      <c r="I269" s="221"/>
      <c r="J269" s="222">
        <f>ROUND(I269*H269,2)</f>
        <v>0</v>
      </c>
      <c r="K269" s="218" t="s">
        <v>19</v>
      </c>
      <c r="L269" s="46"/>
      <c r="M269" s="223" t="s">
        <v>19</v>
      </c>
      <c r="N269" s="224" t="s">
        <v>43</v>
      </c>
      <c r="O269" s="86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7" t="s">
        <v>93</v>
      </c>
      <c r="AT269" s="227" t="s">
        <v>236</v>
      </c>
      <c r="AU269" s="227" t="s">
        <v>81</v>
      </c>
      <c r="AY269" s="19" t="s">
        <v>234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19" t="s">
        <v>79</v>
      </c>
      <c r="BK269" s="228">
        <f>ROUND(I269*H269,2)</f>
        <v>0</v>
      </c>
      <c r="BL269" s="19" t="s">
        <v>93</v>
      </c>
      <c r="BM269" s="227" t="s">
        <v>2402</v>
      </c>
    </row>
    <row r="270" s="2" customFormat="1">
      <c r="A270" s="40"/>
      <c r="B270" s="41"/>
      <c r="C270" s="42"/>
      <c r="D270" s="229" t="s">
        <v>243</v>
      </c>
      <c r="E270" s="42"/>
      <c r="F270" s="230" t="s">
        <v>2401</v>
      </c>
      <c r="G270" s="42"/>
      <c r="H270" s="42"/>
      <c r="I270" s="231"/>
      <c r="J270" s="42"/>
      <c r="K270" s="42"/>
      <c r="L270" s="46"/>
      <c r="M270" s="232"/>
      <c r="N270" s="23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243</v>
      </c>
      <c r="AU270" s="19" t="s">
        <v>81</v>
      </c>
    </row>
    <row r="271" s="2" customFormat="1">
      <c r="A271" s="40"/>
      <c r="B271" s="41"/>
      <c r="C271" s="42"/>
      <c r="D271" s="229" t="s">
        <v>1263</v>
      </c>
      <c r="E271" s="42"/>
      <c r="F271" s="285" t="s">
        <v>2403</v>
      </c>
      <c r="G271" s="42"/>
      <c r="H271" s="42"/>
      <c r="I271" s="231"/>
      <c r="J271" s="42"/>
      <c r="K271" s="42"/>
      <c r="L271" s="46"/>
      <c r="M271" s="232"/>
      <c r="N271" s="23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1263</v>
      </c>
      <c r="AU271" s="19" t="s">
        <v>81</v>
      </c>
    </row>
    <row r="272" s="13" customFormat="1">
      <c r="A272" s="13"/>
      <c r="B272" s="236"/>
      <c r="C272" s="237"/>
      <c r="D272" s="229" t="s">
        <v>252</v>
      </c>
      <c r="E272" s="238" t="s">
        <v>19</v>
      </c>
      <c r="F272" s="239" t="s">
        <v>2404</v>
      </c>
      <c r="G272" s="237"/>
      <c r="H272" s="238" t="s">
        <v>19</v>
      </c>
      <c r="I272" s="240"/>
      <c r="J272" s="237"/>
      <c r="K272" s="237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252</v>
      </c>
      <c r="AU272" s="245" t="s">
        <v>81</v>
      </c>
      <c r="AV272" s="13" t="s">
        <v>79</v>
      </c>
      <c r="AW272" s="13" t="s">
        <v>33</v>
      </c>
      <c r="AX272" s="13" t="s">
        <v>72</v>
      </c>
      <c r="AY272" s="245" t="s">
        <v>234</v>
      </c>
    </row>
    <row r="273" s="14" customFormat="1">
      <c r="A273" s="14"/>
      <c r="B273" s="246"/>
      <c r="C273" s="247"/>
      <c r="D273" s="229" t="s">
        <v>252</v>
      </c>
      <c r="E273" s="248" t="s">
        <v>19</v>
      </c>
      <c r="F273" s="249" t="s">
        <v>2322</v>
      </c>
      <c r="G273" s="247"/>
      <c r="H273" s="250">
        <v>90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252</v>
      </c>
      <c r="AU273" s="256" t="s">
        <v>81</v>
      </c>
      <c r="AV273" s="14" t="s">
        <v>81</v>
      </c>
      <c r="AW273" s="14" t="s">
        <v>33</v>
      </c>
      <c r="AX273" s="14" t="s">
        <v>72</v>
      </c>
      <c r="AY273" s="256" t="s">
        <v>234</v>
      </c>
    </row>
    <row r="274" s="15" customFormat="1">
      <c r="A274" s="15"/>
      <c r="B274" s="257"/>
      <c r="C274" s="258"/>
      <c r="D274" s="229" t="s">
        <v>252</v>
      </c>
      <c r="E274" s="259" t="s">
        <v>19</v>
      </c>
      <c r="F274" s="260" t="s">
        <v>256</v>
      </c>
      <c r="G274" s="258"/>
      <c r="H274" s="261">
        <v>90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252</v>
      </c>
      <c r="AU274" s="267" t="s">
        <v>81</v>
      </c>
      <c r="AV274" s="15" t="s">
        <v>93</v>
      </c>
      <c r="AW274" s="15" t="s">
        <v>33</v>
      </c>
      <c r="AX274" s="15" t="s">
        <v>79</v>
      </c>
      <c r="AY274" s="267" t="s">
        <v>234</v>
      </c>
    </row>
    <row r="275" s="2" customFormat="1" ht="16.5" customHeight="1">
      <c r="A275" s="40"/>
      <c r="B275" s="41"/>
      <c r="C275" s="216" t="s">
        <v>455</v>
      </c>
      <c r="D275" s="216" t="s">
        <v>236</v>
      </c>
      <c r="E275" s="217" t="s">
        <v>2405</v>
      </c>
      <c r="F275" s="218" t="s">
        <v>2406</v>
      </c>
      <c r="G275" s="219" t="s">
        <v>248</v>
      </c>
      <c r="H275" s="220">
        <v>90</v>
      </c>
      <c r="I275" s="221"/>
      <c r="J275" s="222">
        <f>ROUND(I275*H275,2)</f>
        <v>0</v>
      </c>
      <c r="K275" s="218" t="s">
        <v>19</v>
      </c>
      <c r="L275" s="46"/>
      <c r="M275" s="223" t="s">
        <v>19</v>
      </c>
      <c r="N275" s="224" t="s">
        <v>43</v>
      </c>
      <c r="O275" s="86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7" t="s">
        <v>93</v>
      </c>
      <c r="AT275" s="227" t="s">
        <v>236</v>
      </c>
      <c r="AU275" s="227" t="s">
        <v>81</v>
      </c>
      <c r="AY275" s="19" t="s">
        <v>234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19" t="s">
        <v>79</v>
      </c>
      <c r="BK275" s="228">
        <f>ROUND(I275*H275,2)</f>
        <v>0</v>
      </c>
      <c r="BL275" s="19" t="s">
        <v>93</v>
      </c>
      <c r="BM275" s="227" t="s">
        <v>2407</v>
      </c>
    </row>
    <row r="276" s="2" customFormat="1">
      <c r="A276" s="40"/>
      <c r="B276" s="41"/>
      <c r="C276" s="42"/>
      <c r="D276" s="229" t="s">
        <v>243</v>
      </c>
      <c r="E276" s="42"/>
      <c r="F276" s="230" t="s">
        <v>2406</v>
      </c>
      <c r="G276" s="42"/>
      <c r="H276" s="42"/>
      <c r="I276" s="231"/>
      <c r="J276" s="42"/>
      <c r="K276" s="42"/>
      <c r="L276" s="46"/>
      <c r="M276" s="232"/>
      <c r="N276" s="233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243</v>
      </c>
      <c r="AU276" s="19" t="s">
        <v>81</v>
      </c>
    </row>
    <row r="277" s="2" customFormat="1">
      <c r="A277" s="40"/>
      <c r="B277" s="41"/>
      <c r="C277" s="42"/>
      <c r="D277" s="229" t="s">
        <v>1263</v>
      </c>
      <c r="E277" s="42"/>
      <c r="F277" s="285" t="s">
        <v>2403</v>
      </c>
      <c r="G277" s="42"/>
      <c r="H277" s="42"/>
      <c r="I277" s="231"/>
      <c r="J277" s="42"/>
      <c r="K277" s="42"/>
      <c r="L277" s="46"/>
      <c r="M277" s="232"/>
      <c r="N277" s="23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1263</v>
      </c>
      <c r="AU277" s="19" t="s">
        <v>81</v>
      </c>
    </row>
    <row r="278" s="14" customFormat="1">
      <c r="A278" s="14"/>
      <c r="B278" s="246"/>
      <c r="C278" s="247"/>
      <c r="D278" s="229" t="s">
        <v>252</v>
      </c>
      <c r="E278" s="248" t="s">
        <v>19</v>
      </c>
      <c r="F278" s="249" t="s">
        <v>2322</v>
      </c>
      <c r="G278" s="247"/>
      <c r="H278" s="250">
        <v>90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252</v>
      </c>
      <c r="AU278" s="256" t="s">
        <v>81</v>
      </c>
      <c r="AV278" s="14" t="s">
        <v>81</v>
      </c>
      <c r="AW278" s="14" t="s">
        <v>33</v>
      </c>
      <c r="AX278" s="14" t="s">
        <v>79</v>
      </c>
      <c r="AY278" s="256" t="s">
        <v>234</v>
      </c>
    </row>
    <row r="279" s="2" customFormat="1" ht="16.5" customHeight="1">
      <c r="A279" s="40"/>
      <c r="B279" s="41"/>
      <c r="C279" s="216" t="s">
        <v>615</v>
      </c>
      <c r="D279" s="216" t="s">
        <v>236</v>
      </c>
      <c r="E279" s="217" t="s">
        <v>2408</v>
      </c>
      <c r="F279" s="218" t="s">
        <v>2409</v>
      </c>
      <c r="G279" s="219" t="s">
        <v>248</v>
      </c>
      <c r="H279" s="220">
        <v>90</v>
      </c>
      <c r="I279" s="221"/>
      <c r="J279" s="222">
        <f>ROUND(I279*H279,2)</f>
        <v>0</v>
      </c>
      <c r="K279" s="218" t="s">
        <v>19</v>
      </c>
      <c r="L279" s="46"/>
      <c r="M279" s="223" t="s">
        <v>19</v>
      </c>
      <c r="N279" s="224" t="s">
        <v>43</v>
      </c>
      <c r="O279" s="86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7" t="s">
        <v>93</v>
      </c>
      <c r="AT279" s="227" t="s">
        <v>236</v>
      </c>
      <c r="AU279" s="227" t="s">
        <v>81</v>
      </c>
      <c r="AY279" s="19" t="s">
        <v>234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19" t="s">
        <v>79</v>
      </c>
      <c r="BK279" s="228">
        <f>ROUND(I279*H279,2)</f>
        <v>0</v>
      </c>
      <c r="BL279" s="19" t="s">
        <v>93</v>
      </c>
      <c r="BM279" s="227" t="s">
        <v>2410</v>
      </c>
    </row>
    <row r="280" s="2" customFormat="1">
      <c r="A280" s="40"/>
      <c r="B280" s="41"/>
      <c r="C280" s="42"/>
      <c r="D280" s="229" t="s">
        <v>243</v>
      </c>
      <c r="E280" s="42"/>
      <c r="F280" s="230" t="s">
        <v>2409</v>
      </c>
      <c r="G280" s="42"/>
      <c r="H280" s="42"/>
      <c r="I280" s="231"/>
      <c r="J280" s="42"/>
      <c r="K280" s="42"/>
      <c r="L280" s="46"/>
      <c r="M280" s="232"/>
      <c r="N280" s="23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243</v>
      </c>
      <c r="AU280" s="19" t="s">
        <v>81</v>
      </c>
    </row>
    <row r="281" s="2" customFormat="1">
      <c r="A281" s="40"/>
      <c r="B281" s="41"/>
      <c r="C281" s="42"/>
      <c r="D281" s="229" t="s">
        <v>1263</v>
      </c>
      <c r="E281" s="42"/>
      <c r="F281" s="285" t="s">
        <v>2403</v>
      </c>
      <c r="G281" s="42"/>
      <c r="H281" s="42"/>
      <c r="I281" s="231"/>
      <c r="J281" s="42"/>
      <c r="K281" s="42"/>
      <c r="L281" s="46"/>
      <c r="M281" s="232"/>
      <c r="N281" s="23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1263</v>
      </c>
      <c r="AU281" s="19" t="s">
        <v>81</v>
      </c>
    </row>
    <row r="282" s="2" customFormat="1" ht="16.5" customHeight="1">
      <c r="A282" s="40"/>
      <c r="B282" s="41"/>
      <c r="C282" s="216" t="s">
        <v>621</v>
      </c>
      <c r="D282" s="216" t="s">
        <v>236</v>
      </c>
      <c r="E282" s="217" t="s">
        <v>2411</v>
      </c>
      <c r="F282" s="218" t="s">
        <v>2412</v>
      </c>
      <c r="G282" s="219" t="s">
        <v>248</v>
      </c>
      <c r="H282" s="220">
        <v>90</v>
      </c>
      <c r="I282" s="221"/>
      <c r="J282" s="222">
        <f>ROUND(I282*H282,2)</f>
        <v>0</v>
      </c>
      <c r="K282" s="218" t="s">
        <v>2413</v>
      </c>
      <c r="L282" s="46"/>
      <c r="M282" s="223" t="s">
        <v>19</v>
      </c>
      <c r="N282" s="224" t="s">
        <v>43</v>
      </c>
      <c r="O282" s="86"/>
      <c r="P282" s="225">
        <f>O282*H282</f>
        <v>0</v>
      </c>
      <c r="Q282" s="225">
        <v>0.0060099999999999997</v>
      </c>
      <c r="R282" s="225">
        <f>Q282*H282</f>
        <v>0.54089999999999994</v>
      </c>
      <c r="S282" s="225">
        <v>0</v>
      </c>
      <c r="T282" s="22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7" t="s">
        <v>93</v>
      </c>
      <c r="AT282" s="227" t="s">
        <v>236</v>
      </c>
      <c r="AU282" s="227" t="s">
        <v>81</v>
      </c>
      <c r="AY282" s="19" t="s">
        <v>234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19" t="s">
        <v>79</v>
      </c>
      <c r="BK282" s="228">
        <f>ROUND(I282*H282,2)</f>
        <v>0</v>
      </c>
      <c r="BL282" s="19" t="s">
        <v>93</v>
      </c>
      <c r="BM282" s="227" t="s">
        <v>2414</v>
      </c>
    </row>
    <row r="283" s="2" customFormat="1">
      <c r="A283" s="40"/>
      <c r="B283" s="41"/>
      <c r="C283" s="42"/>
      <c r="D283" s="229" t="s">
        <v>243</v>
      </c>
      <c r="E283" s="42"/>
      <c r="F283" s="230" t="s">
        <v>2415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243</v>
      </c>
      <c r="AU283" s="19" t="s">
        <v>81</v>
      </c>
    </row>
    <row r="284" s="2" customFormat="1">
      <c r="A284" s="40"/>
      <c r="B284" s="41"/>
      <c r="C284" s="42"/>
      <c r="D284" s="229" t="s">
        <v>1263</v>
      </c>
      <c r="E284" s="42"/>
      <c r="F284" s="285" t="s">
        <v>2403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1263</v>
      </c>
      <c r="AU284" s="19" t="s">
        <v>81</v>
      </c>
    </row>
    <row r="285" s="2" customFormat="1" ht="16.5" customHeight="1">
      <c r="A285" s="40"/>
      <c r="B285" s="41"/>
      <c r="C285" s="216" t="s">
        <v>623</v>
      </c>
      <c r="D285" s="216" t="s">
        <v>236</v>
      </c>
      <c r="E285" s="217" t="s">
        <v>2032</v>
      </c>
      <c r="F285" s="218" t="s">
        <v>2033</v>
      </c>
      <c r="G285" s="219" t="s">
        <v>248</v>
      </c>
      <c r="H285" s="220">
        <v>60</v>
      </c>
      <c r="I285" s="221"/>
      <c r="J285" s="222">
        <f>ROUND(I285*H285,2)</f>
        <v>0</v>
      </c>
      <c r="K285" s="218" t="s">
        <v>1296</v>
      </c>
      <c r="L285" s="46"/>
      <c r="M285" s="223" t="s">
        <v>19</v>
      </c>
      <c r="N285" s="224" t="s">
        <v>43</v>
      </c>
      <c r="O285" s="86"/>
      <c r="P285" s="225">
        <f>O285*H285</f>
        <v>0</v>
      </c>
      <c r="Q285" s="225">
        <v>0.1002</v>
      </c>
      <c r="R285" s="225">
        <f>Q285*H285</f>
        <v>6.0119999999999996</v>
      </c>
      <c r="S285" s="225">
        <v>0</v>
      </c>
      <c r="T285" s="22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7" t="s">
        <v>93</v>
      </c>
      <c r="AT285" s="227" t="s">
        <v>236</v>
      </c>
      <c r="AU285" s="227" t="s">
        <v>81</v>
      </c>
      <c r="AY285" s="19" t="s">
        <v>234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19" t="s">
        <v>79</v>
      </c>
      <c r="BK285" s="228">
        <f>ROUND(I285*H285,2)</f>
        <v>0</v>
      </c>
      <c r="BL285" s="19" t="s">
        <v>93</v>
      </c>
      <c r="BM285" s="227" t="s">
        <v>2416</v>
      </c>
    </row>
    <row r="286" s="2" customFormat="1">
      <c r="A286" s="40"/>
      <c r="B286" s="41"/>
      <c r="C286" s="42"/>
      <c r="D286" s="229" t="s">
        <v>243</v>
      </c>
      <c r="E286" s="42"/>
      <c r="F286" s="230" t="s">
        <v>2035</v>
      </c>
      <c r="G286" s="42"/>
      <c r="H286" s="42"/>
      <c r="I286" s="231"/>
      <c r="J286" s="42"/>
      <c r="K286" s="42"/>
      <c r="L286" s="46"/>
      <c r="M286" s="232"/>
      <c r="N286" s="233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243</v>
      </c>
      <c r="AU286" s="19" t="s">
        <v>81</v>
      </c>
    </row>
    <row r="287" s="2" customFormat="1">
      <c r="A287" s="40"/>
      <c r="B287" s="41"/>
      <c r="C287" s="42"/>
      <c r="D287" s="234" t="s">
        <v>244</v>
      </c>
      <c r="E287" s="42"/>
      <c r="F287" s="235" t="s">
        <v>2036</v>
      </c>
      <c r="G287" s="42"/>
      <c r="H287" s="42"/>
      <c r="I287" s="231"/>
      <c r="J287" s="42"/>
      <c r="K287" s="42"/>
      <c r="L287" s="46"/>
      <c r="M287" s="232"/>
      <c r="N287" s="23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244</v>
      </c>
      <c r="AU287" s="19" t="s">
        <v>81</v>
      </c>
    </row>
    <row r="288" s="2" customFormat="1">
      <c r="A288" s="40"/>
      <c r="B288" s="41"/>
      <c r="C288" s="42"/>
      <c r="D288" s="229" t="s">
        <v>1263</v>
      </c>
      <c r="E288" s="42"/>
      <c r="F288" s="285" t="s">
        <v>2037</v>
      </c>
      <c r="G288" s="42"/>
      <c r="H288" s="42"/>
      <c r="I288" s="231"/>
      <c r="J288" s="42"/>
      <c r="K288" s="42"/>
      <c r="L288" s="46"/>
      <c r="M288" s="232"/>
      <c r="N288" s="23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1263</v>
      </c>
      <c r="AU288" s="19" t="s">
        <v>81</v>
      </c>
    </row>
    <row r="289" s="13" customFormat="1">
      <c r="A289" s="13"/>
      <c r="B289" s="236"/>
      <c r="C289" s="237"/>
      <c r="D289" s="229" t="s">
        <v>252</v>
      </c>
      <c r="E289" s="238" t="s">
        <v>19</v>
      </c>
      <c r="F289" s="239" t="s">
        <v>1314</v>
      </c>
      <c r="G289" s="237"/>
      <c r="H289" s="238" t="s">
        <v>19</v>
      </c>
      <c r="I289" s="240"/>
      <c r="J289" s="237"/>
      <c r="K289" s="237"/>
      <c r="L289" s="241"/>
      <c r="M289" s="242"/>
      <c r="N289" s="243"/>
      <c r="O289" s="243"/>
      <c r="P289" s="243"/>
      <c r="Q289" s="243"/>
      <c r="R289" s="243"/>
      <c r="S289" s="243"/>
      <c r="T289" s="24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5" t="s">
        <v>252</v>
      </c>
      <c r="AU289" s="245" t="s">
        <v>81</v>
      </c>
      <c r="AV289" s="13" t="s">
        <v>79</v>
      </c>
      <c r="AW289" s="13" t="s">
        <v>33</v>
      </c>
      <c r="AX289" s="13" t="s">
        <v>72</v>
      </c>
      <c r="AY289" s="245" t="s">
        <v>234</v>
      </c>
    </row>
    <row r="290" s="14" customFormat="1">
      <c r="A290" s="14"/>
      <c r="B290" s="246"/>
      <c r="C290" s="247"/>
      <c r="D290" s="229" t="s">
        <v>252</v>
      </c>
      <c r="E290" s="248" t="s">
        <v>19</v>
      </c>
      <c r="F290" s="249" t="s">
        <v>777</v>
      </c>
      <c r="G290" s="247"/>
      <c r="H290" s="250">
        <v>60</v>
      </c>
      <c r="I290" s="251"/>
      <c r="J290" s="247"/>
      <c r="K290" s="247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252</v>
      </c>
      <c r="AU290" s="256" t="s">
        <v>81</v>
      </c>
      <c r="AV290" s="14" t="s">
        <v>81</v>
      </c>
      <c r="AW290" s="14" t="s">
        <v>33</v>
      </c>
      <c r="AX290" s="14" t="s">
        <v>72</v>
      </c>
      <c r="AY290" s="256" t="s">
        <v>234</v>
      </c>
    </row>
    <row r="291" s="15" customFormat="1">
      <c r="A291" s="15"/>
      <c r="B291" s="257"/>
      <c r="C291" s="258"/>
      <c r="D291" s="229" t="s">
        <v>252</v>
      </c>
      <c r="E291" s="259" t="s">
        <v>19</v>
      </c>
      <c r="F291" s="260" t="s">
        <v>256</v>
      </c>
      <c r="G291" s="258"/>
      <c r="H291" s="261">
        <v>60</v>
      </c>
      <c r="I291" s="262"/>
      <c r="J291" s="258"/>
      <c r="K291" s="258"/>
      <c r="L291" s="263"/>
      <c r="M291" s="264"/>
      <c r="N291" s="265"/>
      <c r="O291" s="265"/>
      <c r="P291" s="265"/>
      <c r="Q291" s="265"/>
      <c r="R291" s="265"/>
      <c r="S291" s="265"/>
      <c r="T291" s="26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7" t="s">
        <v>252</v>
      </c>
      <c r="AU291" s="267" t="s">
        <v>81</v>
      </c>
      <c r="AV291" s="15" t="s">
        <v>93</v>
      </c>
      <c r="AW291" s="15" t="s">
        <v>33</v>
      </c>
      <c r="AX291" s="15" t="s">
        <v>79</v>
      </c>
      <c r="AY291" s="267" t="s">
        <v>234</v>
      </c>
    </row>
    <row r="292" s="2" customFormat="1" ht="16.5" customHeight="1">
      <c r="A292" s="40"/>
      <c r="B292" s="41"/>
      <c r="C292" s="268" t="s">
        <v>629</v>
      </c>
      <c r="D292" s="268" t="s">
        <v>295</v>
      </c>
      <c r="E292" s="269" t="s">
        <v>2038</v>
      </c>
      <c r="F292" s="270" t="s">
        <v>2039</v>
      </c>
      <c r="G292" s="271" t="s">
        <v>364</v>
      </c>
      <c r="H292" s="272">
        <v>47.537999999999997</v>
      </c>
      <c r="I292" s="273"/>
      <c r="J292" s="274">
        <f>ROUND(I292*H292,2)</f>
        <v>0</v>
      </c>
      <c r="K292" s="270" t="s">
        <v>1296</v>
      </c>
      <c r="L292" s="275"/>
      <c r="M292" s="276" t="s">
        <v>19</v>
      </c>
      <c r="N292" s="277" t="s">
        <v>43</v>
      </c>
      <c r="O292" s="86"/>
      <c r="P292" s="225">
        <f>O292*H292</f>
        <v>0</v>
      </c>
      <c r="Q292" s="225">
        <v>1</v>
      </c>
      <c r="R292" s="225">
        <f>Q292*H292</f>
        <v>47.537999999999997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294</v>
      </c>
      <c r="AT292" s="227" t="s">
        <v>295</v>
      </c>
      <c r="AU292" s="227" t="s">
        <v>81</v>
      </c>
      <c r="AY292" s="19" t="s">
        <v>234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93</v>
      </c>
      <c r="BM292" s="227" t="s">
        <v>2417</v>
      </c>
    </row>
    <row r="293" s="2" customFormat="1">
      <c r="A293" s="40"/>
      <c r="B293" s="41"/>
      <c r="C293" s="42"/>
      <c r="D293" s="229" t="s">
        <v>243</v>
      </c>
      <c r="E293" s="42"/>
      <c r="F293" s="230" t="s">
        <v>2039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243</v>
      </c>
      <c r="AU293" s="19" t="s">
        <v>81</v>
      </c>
    </row>
    <row r="294" s="2" customFormat="1">
      <c r="A294" s="40"/>
      <c r="B294" s="41"/>
      <c r="C294" s="42"/>
      <c r="D294" s="229" t="s">
        <v>1263</v>
      </c>
      <c r="E294" s="42"/>
      <c r="F294" s="285" t="s">
        <v>2037</v>
      </c>
      <c r="G294" s="42"/>
      <c r="H294" s="42"/>
      <c r="I294" s="231"/>
      <c r="J294" s="42"/>
      <c r="K294" s="42"/>
      <c r="L294" s="46"/>
      <c r="M294" s="232"/>
      <c r="N294" s="23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1263</v>
      </c>
      <c r="AU294" s="19" t="s">
        <v>81</v>
      </c>
    </row>
    <row r="295" s="13" customFormat="1">
      <c r="A295" s="13"/>
      <c r="B295" s="236"/>
      <c r="C295" s="237"/>
      <c r="D295" s="229" t="s">
        <v>252</v>
      </c>
      <c r="E295" s="238" t="s">
        <v>19</v>
      </c>
      <c r="F295" s="239" t="s">
        <v>2041</v>
      </c>
      <c r="G295" s="237"/>
      <c r="H295" s="238" t="s">
        <v>19</v>
      </c>
      <c r="I295" s="240"/>
      <c r="J295" s="237"/>
      <c r="K295" s="237"/>
      <c r="L295" s="241"/>
      <c r="M295" s="242"/>
      <c r="N295" s="243"/>
      <c r="O295" s="243"/>
      <c r="P295" s="243"/>
      <c r="Q295" s="243"/>
      <c r="R295" s="243"/>
      <c r="S295" s="243"/>
      <c r="T295" s="24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5" t="s">
        <v>252</v>
      </c>
      <c r="AU295" s="245" t="s">
        <v>81</v>
      </c>
      <c r="AV295" s="13" t="s">
        <v>79</v>
      </c>
      <c r="AW295" s="13" t="s">
        <v>33</v>
      </c>
      <c r="AX295" s="13" t="s">
        <v>72</v>
      </c>
      <c r="AY295" s="245" t="s">
        <v>234</v>
      </c>
    </row>
    <row r="296" s="14" customFormat="1">
      <c r="A296" s="14"/>
      <c r="B296" s="246"/>
      <c r="C296" s="247"/>
      <c r="D296" s="229" t="s">
        <v>252</v>
      </c>
      <c r="E296" s="248" t="s">
        <v>19</v>
      </c>
      <c r="F296" s="249" t="s">
        <v>2418</v>
      </c>
      <c r="G296" s="247"/>
      <c r="H296" s="250">
        <v>47.537999999999997</v>
      </c>
      <c r="I296" s="251"/>
      <c r="J296" s="247"/>
      <c r="K296" s="247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252</v>
      </c>
      <c r="AU296" s="256" t="s">
        <v>81</v>
      </c>
      <c r="AV296" s="14" t="s">
        <v>81</v>
      </c>
      <c r="AW296" s="14" t="s">
        <v>33</v>
      </c>
      <c r="AX296" s="14" t="s">
        <v>72</v>
      </c>
      <c r="AY296" s="256" t="s">
        <v>234</v>
      </c>
    </row>
    <row r="297" s="15" customFormat="1">
      <c r="A297" s="15"/>
      <c r="B297" s="257"/>
      <c r="C297" s="258"/>
      <c r="D297" s="229" t="s">
        <v>252</v>
      </c>
      <c r="E297" s="259" t="s">
        <v>19</v>
      </c>
      <c r="F297" s="260" t="s">
        <v>256</v>
      </c>
      <c r="G297" s="258"/>
      <c r="H297" s="261">
        <v>47.537999999999997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252</v>
      </c>
      <c r="AU297" s="267" t="s">
        <v>81</v>
      </c>
      <c r="AV297" s="15" t="s">
        <v>93</v>
      </c>
      <c r="AW297" s="15" t="s">
        <v>33</v>
      </c>
      <c r="AX297" s="15" t="s">
        <v>79</v>
      </c>
      <c r="AY297" s="267" t="s">
        <v>234</v>
      </c>
    </row>
    <row r="298" s="2" customFormat="1" ht="16.5" customHeight="1">
      <c r="A298" s="40"/>
      <c r="B298" s="41"/>
      <c r="C298" s="216" t="s">
        <v>632</v>
      </c>
      <c r="D298" s="216" t="s">
        <v>236</v>
      </c>
      <c r="E298" s="217" t="s">
        <v>2043</v>
      </c>
      <c r="F298" s="218" t="s">
        <v>2044</v>
      </c>
      <c r="G298" s="219" t="s">
        <v>248</v>
      </c>
      <c r="H298" s="220">
        <v>60</v>
      </c>
      <c r="I298" s="221"/>
      <c r="J298" s="222">
        <f>ROUND(I298*H298,2)</f>
        <v>0</v>
      </c>
      <c r="K298" s="218" t="s">
        <v>1296</v>
      </c>
      <c r="L298" s="46"/>
      <c r="M298" s="223" t="s">
        <v>19</v>
      </c>
      <c r="N298" s="224" t="s">
        <v>43</v>
      </c>
      <c r="O298" s="86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7" t="s">
        <v>93</v>
      </c>
      <c r="AT298" s="227" t="s">
        <v>236</v>
      </c>
      <c r="AU298" s="227" t="s">
        <v>81</v>
      </c>
      <c r="AY298" s="19" t="s">
        <v>234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19" t="s">
        <v>79</v>
      </c>
      <c r="BK298" s="228">
        <f>ROUND(I298*H298,2)</f>
        <v>0</v>
      </c>
      <c r="BL298" s="19" t="s">
        <v>93</v>
      </c>
      <c r="BM298" s="227" t="s">
        <v>2419</v>
      </c>
    </row>
    <row r="299" s="2" customFormat="1">
      <c r="A299" s="40"/>
      <c r="B299" s="41"/>
      <c r="C299" s="42"/>
      <c r="D299" s="229" t="s">
        <v>243</v>
      </c>
      <c r="E299" s="42"/>
      <c r="F299" s="230" t="s">
        <v>2046</v>
      </c>
      <c r="G299" s="42"/>
      <c r="H299" s="42"/>
      <c r="I299" s="231"/>
      <c r="J299" s="42"/>
      <c r="K299" s="42"/>
      <c r="L299" s="46"/>
      <c r="M299" s="232"/>
      <c r="N299" s="23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243</v>
      </c>
      <c r="AU299" s="19" t="s">
        <v>81</v>
      </c>
    </row>
    <row r="300" s="2" customFormat="1">
      <c r="A300" s="40"/>
      <c r="B300" s="41"/>
      <c r="C300" s="42"/>
      <c r="D300" s="234" t="s">
        <v>244</v>
      </c>
      <c r="E300" s="42"/>
      <c r="F300" s="235" t="s">
        <v>2047</v>
      </c>
      <c r="G300" s="42"/>
      <c r="H300" s="42"/>
      <c r="I300" s="231"/>
      <c r="J300" s="42"/>
      <c r="K300" s="42"/>
      <c r="L300" s="46"/>
      <c r="M300" s="232"/>
      <c r="N300" s="23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244</v>
      </c>
      <c r="AU300" s="19" t="s">
        <v>81</v>
      </c>
    </row>
    <row r="301" s="2" customFormat="1">
      <c r="A301" s="40"/>
      <c r="B301" s="41"/>
      <c r="C301" s="42"/>
      <c r="D301" s="229" t="s">
        <v>1263</v>
      </c>
      <c r="E301" s="42"/>
      <c r="F301" s="285" t="s">
        <v>2037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1263</v>
      </c>
      <c r="AU301" s="19" t="s">
        <v>81</v>
      </c>
    </row>
    <row r="302" s="2" customFormat="1" ht="16.5" customHeight="1">
      <c r="A302" s="40"/>
      <c r="B302" s="41"/>
      <c r="C302" s="216" t="s">
        <v>637</v>
      </c>
      <c r="D302" s="216" t="s">
        <v>236</v>
      </c>
      <c r="E302" s="217" t="s">
        <v>2048</v>
      </c>
      <c r="F302" s="218" t="s">
        <v>2049</v>
      </c>
      <c r="G302" s="219" t="s">
        <v>248</v>
      </c>
      <c r="H302" s="220">
        <v>60</v>
      </c>
      <c r="I302" s="221"/>
      <c r="J302" s="222">
        <f>ROUND(I302*H302,2)</f>
        <v>0</v>
      </c>
      <c r="K302" s="218" t="s">
        <v>1296</v>
      </c>
      <c r="L302" s="46"/>
      <c r="M302" s="223" t="s">
        <v>19</v>
      </c>
      <c r="N302" s="224" t="s">
        <v>43</v>
      </c>
      <c r="O302" s="86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7" t="s">
        <v>93</v>
      </c>
      <c r="AT302" s="227" t="s">
        <v>236</v>
      </c>
      <c r="AU302" s="227" t="s">
        <v>81</v>
      </c>
      <c r="AY302" s="19" t="s">
        <v>234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19" t="s">
        <v>79</v>
      </c>
      <c r="BK302" s="228">
        <f>ROUND(I302*H302,2)</f>
        <v>0</v>
      </c>
      <c r="BL302" s="19" t="s">
        <v>93</v>
      </c>
      <c r="BM302" s="227" t="s">
        <v>2420</v>
      </c>
    </row>
    <row r="303" s="2" customFormat="1">
      <c r="A303" s="40"/>
      <c r="B303" s="41"/>
      <c r="C303" s="42"/>
      <c r="D303" s="229" t="s">
        <v>243</v>
      </c>
      <c r="E303" s="42"/>
      <c r="F303" s="230" t="s">
        <v>2051</v>
      </c>
      <c r="G303" s="42"/>
      <c r="H303" s="42"/>
      <c r="I303" s="231"/>
      <c r="J303" s="42"/>
      <c r="K303" s="42"/>
      <c r="L303" s="46"/>
      <c r="M303" s="232"/>
      <c r="N303" s="23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243</v>
      </c>
      <c r="AU303" s="19" t="s">
        <v>81</v>
      </c>
    </row>
    <row r="304" s="2" customFormat="1">
      <c r="A304" s="40"/>
      <c r="B304" s="41"/>
      <c r="C304" s="42"/>
      <c r="D304" s="234" t="s">
        <v>244</v>
      </c>
      <c r="E304" s="42"/>
      <c r="F304" s="235" t="s">
        <v>2052</v>
      </c>
      <c r="G304" s="42"/>
      <c r="H304" s="42"/>
      <c r="I304" s="231"/>
      <c r="J304" s="42"/>
      <c r="K304" s="42"/>
      <c r="L304" s="46"/>
      <c r="M304" s="232"/>
      <c r="N304" s="233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244</v>
      </c>
      <c r="AU304" s="19" t="s">
        <v>81</v>
      </c>
    </row>
    <row r="305" s="2" customFormat="1">
      <c r="A305" s="40"/>
      <c r="B305" s="41"/>
      <c r="C305" s="42"/>
      <c r="D305" s="229" t="s">
        <v>1263</v>
      </c>
      <c r="E305" s="42"/>
      <c r="F305" s="285" t="s">
        <v>2037</v>
      </c>
      <c r="G305" s="42"/>
      <c r="H305" s="42"/>
      <c r="I305" s="231"/>
      <c r="J305" s="42"/>
      <c r="K305" s="42"/>
      <c r="L305" s="46"/>
      <c r="M305" s="232"/>
      <c r="N305" s="233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1263</v>
      </c>
      <c r="AU305" s="19" t="s">
        <v>81</v>
      </c>
    </row>
    <row r="306" s="2" customFormat="1" ht="16.5" customHeight="1">
      <c r="A306" s="40"/>
      <c r="B306" s="41"/>
      <c r="C306" s="216" t="s">
        <v>641</v>
      </c>
      <c r="D306" s="216" t="s">
        <v>236</v>
      </c>
      <c r="E306" s="217" t="s">
        <v>2421</v>
      </c>
      <c r="F306" s="218" t="s">
        <v>2422</v>
      </c>
      <c r="G306" s="219" t="s">
        <v>248</v>
      </c>
      <c r="H306" s="220">
        <v>270</v>
      </c>
      <c r="I306" s="221"/>
      <c r="J306" s="222">
        <f>ROUND(I306*H306,2)</f>
        <v>0</v>
      </c>
      <c r="K306" s="218" t="s">
        <v>1296</v>
      </c>
      <c r="L306" s="46"/>
      <c r="M306" s="223" t="s">
        <v>19</v>
      </c>
      <c r="N306" s="224" t="s">
        <v>43</v>
      </c>
      <c r="O306" s="86"/>
      <c r="P306" s="225">
        <f>O306*H306</f>
        <v>0</v>
      </c>
      <c r="Q306" s="225">
        <v>0.089219999999999994</v>
      </c>
      <c r="R306" s="225">
        <f>Q306*H306</f>
        <v>24.089399999999998</v>
      </c>
      <c r="S306" s="225">
        <v>0</v>
      </c>
      <c r="T306" s="22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7" t="s">
        <v>93</v>
      </c>
      <c r="AT306" s="227" t="s">
        <v>236</v>
      </c>
      <c r="AU306" s="227" t="s">
        <v>81</v>
      </c>
      <c r="AY306" s="19" t="s">
        <v>234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19" t="s">
        <v>79</v>
      </c>
      <c r="BK306" s="228">
        <f>ROUND(I306*H306,2)</f>
        <v>0</v>
      </c>
      <c r="BL306" s="19" t="s">
        <v>93</v>
      </c>
      <c r="BM306" s="227" t="s">
        <v>2423</v>
      </c>
    </row>
    <row r="307" s="2" customFormat="1">
      <c r="A307" s="40"/>
      <c r="B307" s="41"/>
      <c r="C307" s="42"/>
      <c r="D307" s="229" t="s">
        <v>243</v>
      </c>
      <c r="E307" s="42"/>
      <c r="F307" s="230" t="s">
        <v>2424</v>
      </c>
      <c r="G307" s="42"/>
      <c r="H307" s="42"/>
      <c r="I307" s="231"/>
      <c r="J307" s="42"/>
      <c r="K307" s="42"/>
      <c r="L307" s="46"/>
      <c r="M307" s="232"/>
      <c r="N307" s="23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243</v>
      </c>
      <c r="AU307" s="19" t="s">
        <v>81</v>
      </c>
    </row>
    <row r="308" s="2" customFormat="1">
      <c r="A308" s="40"/>
      <c r="B308" s="41"/>
      <c r="C308" s="42"/>
      <c r="D308" s="234" t="s">
        <v>244</v>
      </c>
      <c r="E308" s="42"/>
      <c r="F308" s="235" t="s">
        <v>2425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244</v>
      </c>
      <c r="AU308" s="19" t="s">
        <v>81</v>
      </c>
    </row>
    <row r="309" s="2" customFormat="1">
      <c r="A309" s="40"/>
      <c r="B309" s="41"/>
      <c r="C309" s="42"/>
      <c r="D309" s="229" t="s">
        <v>1263</v>
      </c>
      <c r="E309" s="42"/>
      <c r="F309" s="285" t="s">
        <v>2426</v>
      </c>
      <c r="G309" s="42"/>
      <c r="H309" s="42"/>
      <c r="I309" s="231"/>
      <c r="J309" s="42"/>
      <c r="K309" s="42"/>
      <c r="L309" s="46"/>
      <c r="M309" s="232"/>
      <c r="N309" s="23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1263</v>
      </c>
      <c r="AU309" s="19" t="s">
        <v>81</v>
      </c>
    </row>
    <row r="310" s="13" customFormat="1">
      <c r="A310" s="13"/>
      <c r="B310" s="236"/>
      <c r="C310" s="237"/>
      <c r="D310" s="229" t="s">
        <v>252</v>
      </c>
      <c r="E310" s="238" t="s">
        <v>19</v>
      </c>
      <c r="F310" s="239" t="s">
        <v>1314</v>
      </c>
      <c r="G310" s="237"/>
      <c r="H310" s="238" t="s">
        <v>19</v>
      </c>
      <c r="I310" s="240"/>
      <c r="J310" s="237"/>
      <c r="K310" s="237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252</v>
      </c>
      <c r="AU310" s="245" t="s">
        <v>81</v>
      </c>
      <c r="AV310" s="13" t="s">
        <v>79</v>
      </c>
      <c r="AW310" s="13" t="s">
        <v>33</v>
      </c>
      <c r="AX310" s="13" t="s">
        <v>72</v>
      </c>
      <c r="AY310" s="245" t="s">
        <v>234</v>
      </c>
    </row>
    <row r="311" s="14" customFormat="1">
      <c r="A311" s="14"/>
      <c r="B311" s="246"/>
      <c r="C311" s="247"/>
      <c r="D311" s="229" t="s">
        <v>252</v>
      </c>
      <c r="E311" s="248" t="s">
        <v>19</v>
      </c>
      <c r="F311" s="249" t="s">
        <v>2427</v>
      </c>
      <c r="G311" s="247"/>
      <c r="H311" s="250">
        <v>270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252</v>
      </c>
      <c r="AU311" s="256" t="s">
        <v>81</v>
      </c>
      <c r="AV311" s="14" t="s">
        <v>81</v>
      </c>
      <c r="AW311" s="14" t="s">
        <v>33</v>
      </c>
      <c r="AX311" s="14" t="s">
        <v>72</v>
      </c>
      <c r="AY311" s="256" t="s">
        <v>234</v>
      </c>
    </row>
    <row r="312" s="15" customFormat="1">
      <c r="A312" s="15"/>
      <c r="B312" s="257"/>
      <c r="C312" s="258"/>
      <c r="D312" s="229" t="s">
        <v>252</v>
      </c>
      <c r="E312" s="259" t="s">
        <v>19</v>
      </c>
      <c r="F312" s="260" t="s">
        <v>256</v>
      </c>
      <c r="G312" s="258"/>
      <c r="H312" s="261">
        <v>270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252</v>
      </c>
      <c r="AU312" s="267" t="s">
        <v>81</v>
      </c>
      <c r="AV312" s="15" t="s">
        <v>93</v>
      </c>
      <c r="AW312" s="15" t="s">
        <v>33</v>
      </c>
      <c r="AX312" s="15" t="s">
        <v>79</v>
      </c>
      <c r="AY312" s="267" t="s">
        <v>234</v>
      </c>
    </row>
    <row r="313" s="2" customFormat="1" ht="16.5" customHeight="1">
      <c r="A313" s="40"/>
      <c r="B313" s="41"/>
      <c r="C313" s="268" t="s">
        <v>647</v>
      </c>
      <c r="D313" s="268" t="s">
        <v>295</v>
      </c>
      <c r="E313" s="269" t="s">
        <v>2428</v>
      </c>
      <c r="F313" s="270" t="s">
        <v>2429</v>
      </c>
      <c r="G313" s="271" t="s">
        <v>248</v>
      </c>
      <c r="H313" s="272">
        <v>278.10000000000002</v>
      </c>
      <c r="I313" s="273"/>
      <c r="J313" s="274">
        <f>ROUND(I313*H313,2)</f>
        <v>0</v>
      </c>
      <c r="K313" s="270" t="s">
        <v>1296</v>
      </c>
      <c r="L313" s="275"/>
      <c r="M313" s="276" t="s">
        <v>19</v>
      </c>
      <c r="N313" s="277" t="s">
        <v>43</v>
      </c>
      <c r="O313" s="86"/>
      <c r="P313" s="225">
        <f>O313*H313</f>
        <v>0</v>
      </c>
      <c r="Q313" s="225">
        <v>0.13100000000000001</v>
      </c>
      <c r="R313" s="225">
        <f>Q313*H313</f>
        <v>36.431100000000008</v>
      </c>
      <c r="S313" s="225">
        <v>0</v>
      </c>
      <c r="T313" s="22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7" t="s">
        <v>294</v>
      </c>
      <c r="AT313" s="227" t="s">
        <v>295</v>
      </c>
      <c r="AU313" s="227" t="s">
        <v>81</v>
      </c>
      <c r="AY313" s="19" t="s">
        <v>234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19" t="s">
        <v>79</v>
      </c>
      <c r="BK313" s="228">
        <f>ROUND(I313*H313,2)</f>
        <v>0</v>
      </c>
      <c r="BL313" s="19" t="s">
        <v>93</v>
      </c>
      <c r="BM313" s="227" t="s">
        <v>2430</v>
      </c>
    </row>
    <row r="314" s="2" customFormat="1">
      <c r="A314" s="40"/>
      <c r="B314" s="41"/>
      <c r="C314" s="42"/>
      <c r="D314" s="229" t="s">
        <v>243</v>
      </c>
      <c r="E314" s="42"/>
      <c r="F314" s="230" t="s">
        <v>2429</v>
      </c>
      <c r="G314" s="42"/>
      <c r="H314" s="42"/>
      <c r="I314" s="231"/>
      <c r="J314" s="42"/>
      <c r="K314" s="42"/>
      <c r="L314" s="46"/>
      <c r="M314" s="232"/>
      <c r="N314" s="233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243</v>
      </c>
      <c r="AU314" s="19" t="s">
        <v>81</v>
      </c>
    </row>
    <row r="315" s="2" customFormat="1">
      <c r="A315" s="40"/>
      <c r="B315" s="41"/>
      <c r="C315" s="42"/>
      <c r="D315" s="229" t="s">
        <v>1263</v>
      </c>
      <c r="E315" s="42"/>
      <c r="F315" s="285" t="s">
        <v>2426</v>
      </c>
      <c r="G315" s="42"/>
      <c r="H315" s="42"/>
      <c r="I315" s="231"/>
      <c r="J315" s="42"/>
      <c r="K315" s="42"/>
      <c r="L315" s="46"/>
      <c r="M315" s="232"/>
      <c r="N315" s="23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1263</v>
      </c>
      <c r="AU315" s="19" t="s">
        <v>81</v>
      </c>
    </row>
    <row r="316" s="14" customFormat="1">
      <c r="A316" s="14"/>
      <c r="B316" s="246"/>
      <c r="C316" s="247"/>
      <c r="D316" s="229" t="s">
        <v>252</v>
      </c>
      <c r="E316" s="248" t="s">
        <v>19</v>
      </c>
      <c r="F316" s="249" t="s">
        <v>2431</v>
      </c>
      <c r="G316" s="247"/>
      <c r="H316" s="250">
        <v>278.10000000000002</v>
      </c>
      <c r="I316" s="251"/>
      <c r="J316" s="247"/>
      <c r="K316" s="247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252</v>
      </c>
      <c r="AU316" s="256" t="s">
        <v>81</v>
      </c>
      <c r="AV316" s="14" t="s">
        <v>81</v>
      </c>
      <c r="AW316" s="14" t="s">
        <v>33</v>
      </c>
      <c r="AX316" s="14" t="s">
        <v>72</v>
      </c>
      <c r="AY316" s="256" t="s">
        <v>234</v>
      </c>
    </row>
    <row r="317" s="15" customFormat="1">
      <c r="A317" s="15"/>
      <c r="B317" s="257"/>
      <c r="C317" s="258"/>
      <c r="D317" s="229" t="s">
        <v>252</v>
      </c>
      <c r="E317" s="259" t="s">
        <v>19</v>
      </c>
      <c r="F317" s="260" t="s">
        <v>256</v>
      </c>
      <c r="G317" s="258"/>
      <c r="H317" s="261">
        <v>278.10000000000002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252</v>
      </c>
      <c r="AU317" s="267" t="s">
        <v>81</v>
      </c>
      <c r="AV317" s="15" t="s">
        <v>93</v>
      </c>
      <c r="AW317" s="15" t="s">
        <v>33</v>
      </c>
      <c r="AX317" s="15" t="s">
        <v>79</v>
      </c>
      <c r="AY317" s="267" t="s">
        <v>234</v>
      </c>
    </row>
    <row r="318" s="2" customFormat="1" ht="16.5" customHeight="1">
      <c r="A318" s="40"/>
      <c r="B318" s="41"/>
      <c r="C318" s="216" t="s">
        <v>657</v>
      </c>
      <c r="D318" s="216" t="s">
        <v>236</v>
      </c>
      <c r="E318" s="217" t="s">
        <v>2432</v>
      </c>
      <c r="F318" s="218" t="s">
        <v>2433</v>
      </c>
      <c r="G318" s="219" t="s">
        <v>248</v>
      </c>
      <c r="H318" s="220">
        <v>270</v>
      </c>
      <c r="I318" s="221"/>
      <c r="J318" s="222">
        <f>ROUND(I318*H318,2)</f>
        <v>0</v>
      </c>
      <c r="K318" s="218" t="s">
        <v>1296</v>
      </c>
      <c r="L318" s="46"/>
      <c r="M318" s="223" t="s">
        <v>19</v>
      </c>
      <c r="N318" s="224" t="s">
        <v>43</v>
      </c>
      <c r="O318" s="86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7" t="s">
        <v>93</v>
      </c>
      <c r="AT318" s="227" t="s">
        <v>236</v>
      </c>
      <c r="AU318" s="227" t="s">
        <v>81</v>
      </c>
      <c r="AY318" s="19" t="s">
        <v>234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19" t="s">
        <v>79</v>
      </c>
      <c r="BK318" s="228">
        <f>ROUND(I318*H318,2)</f>
        <v>0</v>
      </c>
      <c r="BL318" s="19" t="s">
        <v>93</v>
      </c>
      <c r="BM318" s="227" t="s">
        <v>2434</v>
      </c>
    </row>
    <row r="319" s="2" customFormat="1">
      <c r="A319" s="40"/>
      <c r="B319" s="41"/>
      <c r="C319" s="42"/>
      <c r="D319" s="229" t="s">
        <v>243</v>
      </c>
      <c r="E319" s="42"/>
      <c r="F319" s="230" t="s">
        <v>2435</v>
      </c>
      <c r="G319" s="42"/>
      <c r="H319" s="42"/>
      <c r="I319" s="231"/>
      <c r="J319" s="42"/>
      <c r="K319" s="42"/>
      <c r="L319" s="46"/>
      <c r="M319" s="232"/>
      <c r="N319" s="233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243</v>
      </c>
      <c r="AU319" s="19" t="s">
        <v>81</v>
      </c>
    </row>
    <row r="320" s="2" customFormat="1">
      <c r="A320" s="40"/>
      <c r="B320" s="41"/>
      <c r="C320" s="42"/>
      <c r="D320" s="234" t="s">
        <v>244</v>
      </c>
      <c r="E320" s="42"/>
      <c r="F320" s="235" t="s">
        <v>2436</v>
      </c>
      <c r="G320" s="42"/>
      <c r="H320" s="42"/>
      <c r="I320" s="231"/>
      <c r="J320" s="42"/>
      <c r="K320" s="42"/>
      <c r="L320" s="46"/>
      <c r="M320" s="232"/>
      <c r="N320" s="23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244</v>
      </c>
      <c r="AU320" s="19" t="s">
        <v>81</v>
      </c>
    </row>
    <row r="321" s="2" customFormat="1">
      <c r="A321" s="40"/>
      <c r="B321" s="41"/>
      <c r="C321" s="42"/>
      <c r="D321" s="229" t="s">
        <v>1263</v>
      </c>
      <c r="E321" s="42"/>
      <c r="F321" s="285" t="s">
        <v>2426</v>
      </c>
      <c r="G321" s="42"/>
      <c r="H321" s="42"/>
      <c r="I321" s="231"/>
      <c r="J321" s="42"/>
      <c r="K321" s="42"/>
      <c r="L321" s="46"/>
      <c r="M321" s="232"/>
      <c r="N321" s="23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1263</v>
      </c>
      <c r="AU321" s="19" t="s">
        <v>81</v>
      </c>
    </row>
    <row r="322" s="2" customFormat="1" ht="16.5" customHeight="1">
      <c r="A322" s="40"/>
      <c r="B322" s="41"/>
      <c r="C322" s="216" t="s">
        <v>662</v>
      </c>
      <c r="D322" s="216" t="s">
        <v>236</v>
      </c>
      <c r="E322" s="217" t="s">
        <v>2437</v>
      </c>
      <c r="F322" s="218" t="s">
        <v>2438</v>
      </c>
      <c r="G322" s="219" t="s">
        <v>248</v>
      </c>
      <c r="H322" s="220">
        <v>4.5</v>
      </c>
      <c r="I322" s="221"/>
      <c r="J322" s="222">
        <f>ROUND(I322*H322,2)</f>
        <v>0</v>
      </c>
      <c r="K322" s="218" t="s">
        <v>1296</v>
      </c>
      <c r="L322" s="46"/>
      <c r="M322" s="223" t="s">
        <v>19</v>
      </c>
      <c r="N322" s="224" t="s">
        <v>43</v>
      </c>
      <c r="O322" s="86"/>
      <c r="P322" s="225">
        <f>O322*H322</f>
        <v>0</v>
      </c>
      <c r="Q322" s="225">
        <v>0.089219999999999994</v>
      </c>
      <c r="R322" s="225">
        <f>Q322*H322</f>
        <v>0.40148999999999996</v>
      </c>
      <c r="S322" s="225">
        <v>0</v>
      </c>
      <c r="T322" s="22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7" t="s">
        <v>93</v>
      </c>
      <c r="AT322" s="227" t="s">
        <v>236</v>
      </c>
      <c r="AU322" s="227" t="s">
        <v>81</v>
      </c>
      <c r="AY322" s="19" t="s">
        <v>234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19" t="s">
        <v>79</v>
      </c>
      <c r="BK322" s="228">
        <f>ROUND(I322*H322,2)</f>
        <v>0</v>
      </c>
      <c r="BL322" s="19" t="s">
        <v>93</v>
      </c>
      <c r="BM322" s="227" t="s">
        <v>2439</v>
      </c>
    </row>
    <row r="323" s="2" customFormat="1">
      <c r="A323" s="40"/>
      <c r="B323" s="41"/>
      <c r="C323" s="42"/>
      <c r="D323" s="229" t="s">
        <v>243</v>
      </c>
      <c r="E323" s="42"/>
      <c r="F323" s="230" t="s">
        <v>2440</v>
      </c>
      <c r="G323" s="42"/>
      <c r="H323" s="42"/>
      <c r="I323" s="231"/>
      <c r="J323" s="42"/>
      <c r="K323" s="42"/>
      <c r="L323" s="46"/>
      <c r="M323" s="232"/>
      <c r="N323" s="23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243</v>
      </c>
      <c r="AU323" s="19" t="s">
        <v>81</v>
      </c>
    </row>
    <row r="324" s="2" customFormat="1">
      <c r="A324" s="40"/>
      <c r="B324" s="41"/>
      <c r="C324" s="42"/>
      <c r="D324" s="234" t="s">
        <v>244</v>
      </c>
      <c r="E324" s="42"/>
      <c r="F324" s="235" t="s">
        <v>2441</v>
      </c>
      <c r="G324" s="42"/>
      <c r="H324" s="42"/>
      <c r="I324" s="231"/>
      <c r="J324" s="42"/>
      <c r="K324" s="42"/>
      <c r="L324" s="46"/>
      <c r="M324" s="232"/>
      <c r="N324" s="23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244</v>
      </c>
      <c r="AU324" s="19" t="s">
        <v>81</v>
      </c>
    </row>
    <row r="325" s="2" customFormat="1">
      <c r="A325" s="40"/>
      <c r="B325" s="41"/>
      <c r="C325" s="42"/>
      <c r="D325" s="229" t="s">
        <v>1263</v>
      </c>
      <c r="E325" s="42"/>
      <c r="F325" s="285" t="s">
        <v>2442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1263</v>
      </c>
      <c r="AU325" s="19" t="s">
        <v>81</v>
      </c>
    </row>
    <row r="326" s="13" customFormat="1">
      <c r="A326" s="13"/>
      <c r="B326" s="236"/>
      <c r="C326" s="237"/>
      <c r="D326" s="229" t="s">
        <v>252</v>
      </c>
      <c r="E326" s="238" t="s">
        <v>19</v>
      </c>
      <c r="F326" s="239" t="s">
        <v>1314</v>
      </c>
      <c r="G326" s="237"/>
      <c r="H326" s="238" t="s">
        <v>19</v>
      </c>
      <c r="I326" s="240"/>
      <c r="J326" s="237"/>
      <c r="K326" s="237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252</v>
      </c>
      <c r="AU326" s="245" t="s">
        <v>81</v>
      </c>
      <c r="AV326" s="13" t="s">
        <v>79</v>
      </c>
      <c r="AW326" s="13" t="s">
        <v>33</v>
      </c>
      <c r="AX326" s="13" t="s">
        <v>72</v>
      </c>
      <c r="AY326" s="245" t="s">
        <v>234</v>
      </c>
    </row>
    <row r="327" s="14" customFormat="1">
      <c r="A327" s="14"/>
      <c r="B327" s="246"/>
      <c r="C327" s="247"/>
      <c r="D327" s="229" t="s">
        <v>252</v>
      </c>
      <c r="E327" s="248" t="s">
        <v>19</v>
      </c>
      <c r="F327" s="249" t="s">
        <v>2443</v>
      </c>
      <c r="G327" s="247"/>
      <c r="H327" s="250">
        <v>4.5</v>
      </c>
      <c r="I327" s="251"/>
      <c r="J327" s="247"/>
      <c r="K327" s="247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252</v>
      </c>
      <c r="AU327" s="256" t="s">
        <v>81</v>
      </c>
      <c r="AV327" s="14" t="s">
        <v>81</v>
      </c>
      <c r="AW327" s="14" t="s">
        <v>33</v>
      </c>
      <c r="AX327" s="14" t="s">
        <v>79</v>
      </c>
      <c r="AY327" s="256" t="s">
        <v>234</v>
      </c>
    </row>
    <row r="328" s="2" customFormat="1" ht="16.5" customHeight="1">
      <c r="A328" s="40"/>
      <c r="B328" s="41"/>
      <c r="C328" s="268" t="s">
        <v>672</v>
      </c>
      <c r="D328" s="268" t="s">
        <v>295</v>
      </c>
      <c r="E328" s="269" t="s">
        <v>2444</v>
      </c>
      <c r="F328" s="270" t="s">
        <v>2445</v>
      </c>
      <c r="G328" s="271" t="s">
        <v>248</v>
      </c>
      <c r="H328" s="272">
        <v>12.875</v>
      </c>
      <c r="I328" s="273"/>
      <c r="J328" s="274">
        <f>ROUND(I328*H328,2)</f>
        <v>0</v>
      </c>
      <c r="K328" s="270" t="s">
        <v>1296</v>
      </c>
      <c r="L328" s="275"/>
      <c r="M328" s="276" t="s">
        <v>19</v>
      </c>
      <c r="N328" s="277" t="s">
        <v>43</v>
      </c>
      <c r="O328" s="86"/>
      <c r="P328" s="225">
        <f>O328*H328</f>
        <v>0</v>
      </c>
      <c r="Q328" s="225">
        <v>0.13100000000000001</v>
      </c>
      <c r="R328" s="225">
        <f>Q328*H328</f>
        <v>1.686625</v>
      </c>
      <c r="S328" s="225">
        <v>0</v>
      </c>
      <c r="T328" s="22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7" t="s">
        <v>294</v>
      </c>
      <c r="AT328" s="227" t="s">
        <v>295</v>
      </c>
      <c r="AU328" s="227" t="s">
        <v>81</v>
      </c>
      <c r="AY328" s="19" t="s">
        <v>234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19" t="s">
        <v>79</v>
      </c>
      <c r="BK328" s="228">
        <f>ROUND(I328*H328,2)</f>
        <v>0</v>
      </c>
      <c r="BL328" s="19" t="s">
        <v>93</v>
      </c>
      <c r="BM328" s="227" t="s">
        <v>2446</v>
      </c>
    </row>
    <row r="329" s="2" customFormat="1">
      <c r="A329" s="40"/>
      <c r="B329" s="41"/>
      <c r="C329" s="42"/>
      <c r="D329" s="229" t="s">
        <v>243</v>
      </c>
      <c r="E329" s="42"/>
      <c r="F329" s="230" t="s">
        <v>2445</v>
      </c>
      <c r="G329" s="42"/>
      <c r="H329" s="42"/>
      <c r="I329" s="231"/>
      <c r="J329" s="42"/>
      <c r="K329" s="42"/>
      <c r="L329" s="46"/>
      <c r="M329" s="232"/>
      <c r="N329" s="233"/>
      <c r="O329" s="86"/>
      <c r="P329" s="86"/>
      <c r="Q329" s="86"/>
      <c r="R329" s="86"/>
      <c r="S329" s="86"/>
      <c r="T329" s="87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243</v>
      </c>
      <c r="AU329" s="19" t="s">
        <v>81</v>
      </c>
    </row>
    <row r="330" s="2" customFormat="1">
      <c r="A330" s="40"/>
      <c r="B330" s="41"/>
      <c r="C330" s="42"/>
      <c r="D330" s="229" t="s">
        <v>1263</v>
      </c>
      <c r="E330" s="42"/>
      <c r="F330" s="285" t="s">
        <v>2442</v>
      </c>
      <c r="G330" s="42"/>
      <c r="H330" s="42"/>
      <c r="I330" s="231"/>
      <c r="J330" s="42"/>
      <c r="K330" s="42"/>
      <c r="L330" s="46"/>
      <c r="M330" s="232"/>
      <c r="N330" s="233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1263</v>
      </c>
      <c r="AU330" s="19" t="s">
        <v>81</v>
      </c>
    </row>
    <row r="331" s="14" customFormat="1">
      <c r="A331" s="14"/>
      <c r="B331" s="246"/>
      <c r="C331" s="247"/>
      <c r="D331" s="229" t="s">
        <v>252</v>
      </c>
      <c r="E331" s="248" t="s">
        <v>19</v>
      </c>
      <c r="F331" s="249" t="s">
        <v>2447</v>
      </c>
      <c r="G331" s="247"/>
      <c r="H331" s="250">
        <v>12.875</v>
      </c>
      <c r="I331" s="251"/>
      <c r="J331" s="247"/>
      <c r="K331" s="247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252</v>
      </c>
      <c r="AU331" s="256" t="s">
        <v>81</v>
      </c>
      <c r="AV331" s="14" t="s">
        <v>81</v>
      </c>
      <c r="AW331" s="14" t="s">
        <v>33</v>
      </c>
      <c r="AX331" s="14" t="s">
        <v>72</v>
      </c>
      <c r="AY331" s="256" t="s">
        <v>234</v>
      </c>
    </row>
    <row r="332" s="15" customFormat="1">
      <c r="A332" s="15"/>
      <c r="B332" s="257"/>
      <c r="C332" s="258"/>
      <c r="D332" s="229" t="s">
        <v>252</v>
      </c>
      <c r="E332" s="259" t="s">
        <v>19</v>
      </c>
      <c r="F332" s="260" t="s">
        <v>256</v>
      </c>
      <c r="G332" s="258"/>
      <c r="H332" s="261">
        <v>12.875</v>
      </c>
      <c r="I332" s="262"/>
      <c r="J332" s="258"/>
      <c r="K332" s="258"/>
      <c r="L332" s="263"/>
      <c r="M332" s="264"/>
      <c r="N332" s="265"/>
      <c r="O332" s="265"/>
      <c r="P332" s="265"/>
      <c r="Q332" s="265"/>
      <c r="R332" s="265"/>
      <c r="S332" s="265"/>
      <c r="T332" s="266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7" t="s">
        <v>252</v>
      </c>
      <c r="AU332" s="267" t="s">
        <v>81</v>
      </c>
      <c r="AV332" s="15" t="s">
        <v>93</v>
      </c>
      <c r="AW332" s="15" t="s">
        <v>33</v>
      </c>
      <c r="AX332" s="15" t="s">
        <v>79</v>
      </c>
      <c r="AY332" s="267" t="s">
        <v>234</v>
      </c>
    </row>
    <row r="333" s="2" customFormat="1" ht="16.5" customHeight="1">
      <c r="A333" s="40"/>
      <c r="B333" s="41"/>
      <c r="C333" s="216" t="s">
        <v>675</v>
      </c>
      <c r="D333" s="216" t="s">
        <v>236</v>
      </c>
      <c r="E333" s="217" t="s">
        <v>2432</v>
      </c>
      <c r="F333" s="218" t="s">
        <v>2433</v>
      </c>
      <c r="G333" s="219" t="s">
        <v>248</v>
      </c>
      <c r="H333" s="220">
        <v>12.5</v>
      </c>
      <c r="I333" s="221"/>
      <c r="J333" s="222">
        <f>ROUND(I333*H333,2)</f>
        <v>0</v>
      </c>
      <c r="K333" s="218" t="s">
        <v>1296</v>
      </c>
      <c r="L333" s="46"/>
      <c r="M333" s="223" t="s">
        <v>19</v>
      </c>
      <c r="N333" s="224" t="s">
        <v>43</v>
      </c>
      <c r="O333" s="86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7" t="s">
        <v>93</v>
      </c>
      <c r="AT333" s="227" t="s">
        <v>236</v>
      </c>
      <c r="AU333" s="227" t="s">
        <v>81</v>
      </c>
      <c r="AY333" s="19" t="s">
        <v>234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19" t="s">
        <v>79</v>
      </c>
      <c r="BK333" s="228">
        <f>ROUND(I333*H333,2)</f>
        <v>0</v>
      </c>
      <c r="BL333" s="19" t="s">
        <v>93</v>
      </c>
      <c r="BM333" s="227" t="s">
        <v>2448</v>
      </c>
    </row>
    <row r="334" s="2" customFormat="1">
      <c r="A334" s="40"/>
      <c r="B334" s="41"/>
      <c r="C334" s="42"/>
      <c r="D334" s="229" t="s">
        <v>243</v>
      </c>
      <c r="E334" s="42"/>
      <c r="F334" s="230" t="s">
        <v>2435</v>
      </c>
      <c r="G334" s="42"/>
      <c r="H334" s="42"/>
      <c r="I334" s="231"/>
      <c r="J334" s="42"/>
      <c r="K334" s="42"/>
      <c r="L334" s="46"/>
      <c r="M334" s="232"/>
      <c r="N334" s="23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243</v>
      </c>
      <c r="AU334" s="19" t="s">
        <v>81</v>
      </c>
    </row>
    <row r="335" s="2" customFormat="1">
      <c r="A335" s="40"/>
      <c r="B335" s="41"/>
      <c r="C335" s="42"/>
      <c r="D335" s="234" t="s">
        <v>244</v>
      </c>
      <c r="E335" s="42"/>
      <c r="F335" s="235" t="s">
        <v>2436</v>
      </c>
      <c r="G335" s="42"/>
      <c r="H335" s="42"/>
      <c r="I335" s="231"/>
      <c r="J335" s="42"/>
      <c r="K335" s="42"/>
      <c r="L335" s="46"/>
      <c r="M335" s="232"/>
      <c r="N335" s="233"/>
      <c r="O335" s="86"/>
      <c r="P335" s="86"/>
      <c r="Q335" s="86"/>
      <c r="R335" s="86"/>
      <c r="S335" s="86"/>
      <c r="T335" s="87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244</v>
      </c>
      <c r="AU335" s="19" t="s">
        <v>81</v>
      </c>
    </row>
    <row r="336" s="2" customFormat="1">
      <c r="A336" s="40"/>
      <c r="B336" s="41"/>
      <c r="C336" s="42"/>
      <c r="D336" s="229" t="s">
        <v>1263</v>
      </c>
      <c r="E336" s="42"/>
      <c r="F336" s="285" t="s">
        <v>2442</v>
      </c>
      <c r="G336" s="42"/>
      <c r="H336" s="42"/>
      <c r="I336" s="231"/>
      <c r="J336" s="42"/>
      <c r="K336" s="42"/>
      <c r="L336" s="46"/>
      <c r="M336" s="232"/>
      <c r="N336" s="233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1263</v>
      </c>
      <c r="AU336" s="19" t="s">
        <v>81</v>
      </c>
    </row>
    <row r="337" s="12" customFormat="1" ht="22.8" customHeight="1">
      <c r="A337" s="12"/>
      <c r="B337" s="200"/>
      <c r="C337" s="201"/>
      <c r="D337" s="202" t="s">
        <v>71</v>
      </c>
      <c r="E337" s="214" t="s">
        <v>294</v>
      </c>
      <c r="F337" s="214" t="s">
        <v>920</v>
      </c>
      <c r="G337" s="201"/>
      <c r="H337" s="201"/>
      <c r="I337" s="204"/>
      <c r="J337" s="215">
        <f>BK337</f>
        <v>0</v>
      </c>
      <c r="K337" s="201"/>
      <c r="L337" s="206"/>
      <c r="M337" s="207"/>
      <c r="N337" s="208"/>
      <c r="O337" s="208"/>
      <c r="P337" s="209">
        <f>SUM(P338:P359)</f>
        <v>0</v>
      </c>
      <c r="Q337" s="208"/>
      <c r="R337" s="209">
        <f>SUM(R338:R359)</f>
        <v>27.703437170000001</v>
      </c>
      <c r="S337" s="208"/>
      <c r="T337" s="210">
        <f>SUM(T338:T359)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79</v>
      </c>
      <c r="AT337" s="212" t="s">
        <v>71</v>
      </c>
      <c r="AU337" s="212" t="s">
        <v>79</v>
      </c>
      <c r="AY337" s="211" t="s">
        <v>234</v>
      </c>
      <c r="BK337" s="213">
        <f>SUM(BK338:BK359)</f>
        <v>0</v>
      </c>
    </row>
    <row r="338" s="2" customFormat="1" ht="16.5" customHeight="1">
      <c r="A338" s="40"/>
      <c r="B338" s="41"/>
      <c r="C338" s="216" t="s">
        <v>681</v>
      </c>
      <c r="D338" s="216" t="s">
        <v>236</v>
      </c>
      <c r="E338" s="217" t="s">
        <v>2449</v>
      </c>
      <c r="F338" s="218" t="s">
        <v>2450</v>
      </c>
      <c r="G338" s="219" t="s">
        <v>879</v>
      </c>
      <c r="H338" s="220">
        <v>12.5</v>
      </c>
      <c r="I338" s="221"/>
      <c r="J338" s="222">
        <f>ROUND(I338*H338,2)</f>
        <v>0</v>
      </c>
      <c r="K338" s="218" t="s">
        <v>19</v>
      </c>
      <c r="L338" s="46"/>
      <c r="M338" s="223" t="s">
        <v>19</v>
      </c>
      <c r="N338" s="224" t="s">
        <v>43</v>
      </c>
      <c r="O338" s="86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7" t="s">
        <v>93</v>
      </c>
      <c r="AT338" s="227" t="s">
        <v>236</v>
      </c>
      <c r="AU338" s="227" t="s">
        <v>81</v>
      </c>
      <c r="AY338" s="19" t="s">
        <v>234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19" t="s">
        <v>79</v>
      </c>
      <c r="BK338" s="228">
        <f>ROUND(I338*H338,2)</f>
        <v>0</v>
      </c>
      <c r="BL338" s="19" t="s">
        <v>93</v>
      </c>
      <c r="BM338" s="227" t="s">
        <v>2451</v>
      </c>
    </row>
    <row r="339" s="2" customFormat="1">
      <c r="A339" s="40"/>
      <c r="B339" s="41"/>
      <c r="C339" s="42"/>
      <c r="D339" s="229" t="s">
        <v>243</v>
      </c>
      <c r="E339" s="42"/>
      <c r="F339" s="230" t="s">
        <v>2450</v>
      </c>
      <c r="G339" s="42"/>
      <c r="H339" s="42"/>
      <c r="I339" s="231"/>
      <c r="J339" s="42"/>
      <c r="K339" s="42"/>
      <c r="L339" s="46"/>
      <c r="M339" s="232"/>
      <c r="N339" s="23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243</v>
      </c>
      <c r="AU339" s="19" t="s">
        <v>81</v>
      </c>
    </row>
    <row r="340" s="14" customFormat="1">
      <c r="A340" s="14"/>
      <c r="B340" s="246"/>
      <c r="C340" s="247"/>
      <c r="D340" s="229" t="s">
        <v>252</v>
      </c>
      <c r="E340" s="248" t="s">
        <v>19</v>
      </c>
      <c r="F340" s="249" t="s">
        <v>2452</v>
      </c>
      <c r="G340" s="247"/>
      <c r="H340" s="250">
        <v>12.5</v>
      </c>
      <c r="I340" s="251"/>
      <c r="J340" s="247"/>
      <c r="K340" s="247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252</v>
      </c>
      <c r="AU340" s="256" t="s">
        <v>81</v>
      </c>
      <c r="AV340" s="14" t="s">
        <v>81</v>
      </c>
      <c r="AW340" s="14" t="s">
        <v>33</v>
      </c>
      <c r="AX340" s="14" t="s">
        <v>72</v>
      </c>
      <c r="AY340" s="256" t="s">
        <v>234</v>
      </c>
    </row>
    <row r="341" s="15" customFormat="1">
      <c r="A341" s="15"/>
      <c r="B341" s="257"/>
      <c r="C341" s="258"/>
      <c r="D341" s="229" t="s">
        <v>252</v>
      </c>
      <c r="E341" s="259" t="s">
        <v>19</v>
      </c>
      <c r="F341" s="260" t="s">
        <v>256</v>
      </c>
      <c r="G341" s="258"/>
      <c r="H341" s="261">
        <v>12.5</v>
      </c>
      <c r="I341" s="262"/>
      <c r="J341" s="258"/>
      <c r="K341" s="258"/>
      <c r="L341" s="263"/>
      <c r="M341" s="264"/>
      <c r="N341" s="265"/>
      <c r="O341" s="265"/>
      <c r="P341" s="265"/>
      <c r="Q341" s="265"/>
      <c r="R341" s="265"/>
      <c r="S341" s="265"/>
      <c r="T341" s="26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7" t="s">
        <v>252</v>
      </c>
      <c r="AU341" s="267" t="s">
        <v>81</v>
      </c>
      <c r="AV341" s="15" t="s">
        <v>93</v>
      </c>
      <c r="AW341" s="15" t="s">
        <v>33</v>
      </c>
      <c r="AX341" s="15" t="s">
        <v>79</v>
      </c>
      <c r="AY341" s="267" t="s">
        <v>234</v>
      </c>
    </row>
    <row r="342" s="2" customFormat="1" ht="16.5" customHeight="1">
      <c r="A342" s="40"/>
      <c r="B342" s="41"/>
      <c r="C342" s="268" t="s">
        <v>687</v>
      </c>
      <c r="D342" s="268" t="s">
        <v>295</v>
      </c>
      <c r="E342" s="269" t="s">
        <v>2453</v>
      </c>
      <c r="F342" s="270" t="s">
        <v>2454</v>
      </c>
      <c r="G342" s="271" t="s">
        <v>879</v>
      </c>
      <c r="H342" s="272">
        <v>14.163</v>
      </c>
      <c r="I342" s="273"/>
      <c r="J342" s="274">
        <f>ROUND(I342*H342,2)</f>
        <v>0</v>
      </c>
      <c r="K342" s="270" t="s">
        <v>1296</v>
      </c>
      <c r="L342" s="275"/>
      <c r="M342" s="276" t="s">
        <v>19</v>
      </c>
      <c r="N342" s="277" t="s">
        <v>43</v>
      </c>
      <c r="O342" s="86"/>
      <c r="P342" s="225">
        <f>O342*H342</f>
        <v>0</v>
      </c>
      <c r="Q342" s="225">
        <v>0.0025899999999999999</v>
      </c>
      <c r="R342" s="225">
        <f>Q342*H342</f>
        <v>0.03668217</v>
      </c>
      <c r="S342" s="225">
        <v>0</v>
      </c>
      <c r="T342" s="226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7" t="s">
        <v>294</v>
      </c>
      <c r="AT342" s="227" t="s">
        <v>295</v>
      </c>
      <c r="AU342" s="227" t="s">
        <v>81</v>
      </c>
      <c r="AY342" s="19" t="s">
        <v>234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19" t="s">
        <v>79</v>
      </c>
      <c r="BK342" s="228">
        <f>ROUND(I342*H342,2)</f>
        <v>0</v>
      </c>
      <c r="BL342" s="19" t="s">
        <v>93</v>
      </c>
      <c r="BM342" s="227" t="s">
        <v>2455</v>
      </c>
    </row>
    <row r="343" s="2" customFormat="1">
      <c r="A343" s="40"/>
      <c r="B343" s="41"/>
      <c r="C343" s="42"/>
      <c r="D343" s="229" t="s">
        <v>243</v>
      </c>
      <c r="E343" s="42"/>
      <c r="F343" s="230" t="s">
        <v>2454</v>
      </c>
      <c r="G343" s="42"/>
      <c r="H343" s="42"/>
      <c r="I343" s="231"/>
      <c r="J343" s="42"/>
      <c r="K343" s="42"/>
      <c r="L343" s="46"/>
      <c r="M343" s="232"/>
      <c r="N343" s="233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243</v>
      </c>
      <c r="AU343" s="19" t="s">
        <v>81</v>
      </c>
    </row>
    <row r="344" s="14" customFormat="1">
      <c r="A344" s="14"/>
      <c r="B344" s="246"/>
      <c r="C344" s="247"/>
      <c r="D344" s="229" t="s">
        <v>252</v>
      </c>
      <c r="E344" s="248" t="s">
        <v>19</v>
      </c>
      <c r="F344" s="249" t="s">
        <v>2456</v>
      </c>
      <c r="G344" s="247"/>
      <c r="H344" s="250">
        <v>13.75</v>
      </c>
      <c r="I344" s="251"/>
      <c r="J344" s="247"/>
      <c r="K344" s="247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252</v>
      </c>
      <c r="AU344" s="256" t="s">
        <v>81</v>
      </c>
      <c r="AV344" s="14" t="s">
        <v>81</v>
      </c>
      <c r="AW344" s="14" t="s">
        <v>33</v>
      </c>
      <c r="AX344" s="14" t="s">
        <v>72</v>
      </c>
      <c r="AY344" s="256" t="s">
        <v>234</v>
      </c>
    </row>
    <row r="345" s="15" customFormat="1">
      <c r="A345" s="15"/>
      <c r="B345" s="257"/>
      <c r="C345" s="258"/>
      <c r="D345" s="229" t="s">
        <v>252</v>
      </c>
      <c r="E345" s="259" t="s">
        <v>19</v>
      </c>
      <c r="F345" s="260" t="s">
        <v>256</v>
      </c>
      <c r="G345" s="258"/>
      <c r="H345" s="261">
        <v>13.75</v>
      </c>
      <c r="I345" s="262"/>
      <c r="J345" s="258"/>
      <c r="K345" s="258"/>
      <c r="L345" s="263"/>
      <c r="M345" s="264"/>
      <c r="N345" s="265"/>
      <c r="O345" s="265"/>
      <c r="P345" s="265"/>
      <c r="Q345" s="265"/>
      <c r="R345" s="265"/>
      <c r="S345" s="265"/>
      <c r="T345" s="26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7" t="s">
        <v>252</v>
      </c>
      <c r="AU345" s="267" t="s">
        <v>81</v>
      </c>
      <c r="AV345" s="15" t="s">
        <v>93</v>
      </c>
      <c r="AW345" s="15" t="s">
        <v>33</v>
      </c>
      <c r="AX345" s="15" t="s">
        <v>79</v>
      </c>
      <c r="AY345" s="267" t="s">
        <v>234</v>
      </c>
    </row>
    <row r="346" s="14" customFormat="1">
      <c r="A346" s="14"/>
      <c r="B346" s="246"/>
      <c r="C346" s="247"/>
      <c r="D346" s="229" t="s">
        <v>252</v>
      </c>
      <c r="E346" s="247"/>
      <c r="F346" s="249" t="s">
        <v>2457</v>
      </c>
      <c r="G346" s="247"/>
      <c r="H346" s="250">
        <v>14.163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252</v>
      </c>
      <c r="AU346" s="256" t="s">
        <v>81</v>
      </c>
      <c r="AV346" s="14" t="s">
        <v>81</v>
      </c>
      <c r="AW346" s="14" t="s">
        <v>4</v>
      </c>
      <c r="AX346" s="14" t="s">
        <v>79</v>
      </c>
      <c r="AY346" s="256" t="s">
        <v>234</v>
      </c>
    </row>
    <row r="347" s="2" customFormat="1" ht="16.5" customHeight="1">
      <c r="A347" s="40"/>
      <c r="B347" s="41"/>
      <c r="C347" s="216" t="s">
        <v>691</v>
      </c>
      <c r="D347" s="216" t="s">
        <v>236</v>
      </c>
      <c r="E347" s="217" t="s">
        <v>2458</v>
      </c>
      <c r="F347" s="218" t="s">
        <v>2459</v>
      </c>
      <c r="G347" s="219" t="s">
        <v>879</v>
      </c>
      <c r="H347" s="220">
        <v>90.5</v>
      </c>
      <c r="I347" s="221"/>
      <c r="J347" s="222">
        <f>ROUND(I347*H347,2)</f>
        <v>0</v>
      </c>
      <c r="K347" s="218" t="s">
        <v>1296</v>
      </c>
      <c r="L347" s="46"/>
      <c r="M347" s="223" t="s">
        <v>19</v>
      </c>
      <c r="N347" s="224" t="s">
        <v>43</v>
      </c>
      <c r="O347" s="86"/>
      <c r="P347" s="225">
        <f>O347*H347</f>
        <v>0</v>
      </c>
      <c r="Q347" s="225">
        <v>0.29221000000000003</v>
      </c>
      <c r="R347" s="225">
        <f>Q347*H347</f>
        <v>26.445005000000002</v>
      </c>
      <c r="S347" s="225">
        <v>0</v>
      </c>
      <c r="T347" s="22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7" t="s">
        <v>93</v>
      </c>
      <c r="AT347" s="227" t="s">
        <v>236</v>
      </c>
      <c r="AU347" s="227" t="s">
        <v>81</v>
      </c>
      <c r="AY347" s="19" t="s">
        <v>234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19" t="s">
        <v>79</v>
      </c>
      <c r="BK347" s="228">
        <f>ROUND(I347*H347,2)</f>
        <v>0</v>
      </c>
      <c r="BL347" s="19" t="s">
        <v>93</v>
      </c>
      <c r="BM347" s="227" t="s">
        <v>2460</v>
      </c>
    </row>
    <row r="348" s="2" customFormat="1">
      <c r="A348" s="40"/>
      <c r="B348" s="41"/>
      <c r="C348" s="42"/>
      <c r="D348" s="229" t="s">
        <v>243</v>
      </c>
      <c r="E348" s="42"/>
      <c r="F348" s="230" t="s">
        <v>2461</v>
      </c>
      <c r="G348" s="42"/>
      <c r="H348" s="42"/>
      <c r="I348" s="231"/>
      <c r="J348" s="42"/>
      <c r="K348" s="42"/>
      <c r="L348" s="46"/>
      <c r="M348" s="232"/>
      <c r="N348" s="233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243</v>
      </c>
      <c r="AU348" s="19" t="s">
        <v>81</v>
      </c>
    </row>
    <row r="349" s="2" customFormat="1">
      <c r="A349" s="40"/>
      <c r="B349" s="41"/>
      <c r="C349" s="42"/>
      <c r="D349" s="234" t="s">
        <v>244</v>
      </c>
      <c r="E349" s="42"/>
      <c r="F349" s="235" t="s">
        <v>2462</v>
      </c>
      <c r="G349" s="42"/>
      <c r="H349" s="42"/>
      <c r="I349" s="231"/>
      <c r="J349" s="42"/>
      <c r="K349" s="42"/>
      <c r="L349" s="46"/>
      <c r="M349" s="232"/>
      <c r="N349" s="233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244</v>
      </c>
      <c r="AU349" s="19" t="s">
        <v>81</v>
      </c>
    </row>
    <row r="350" s="2" customFormat="1">
      <c r="A350" s="40"/>
      <c r="B350" s="41"/>
      <c r="C350" s="42"/>
      <c r="D350" s="229" t="s">
        <v>1263</v>
      </c>
      <c r="E350" s="42"/>
      <c r="F350" s="285" t="s">
        <v>2463</v>
      </c>
      <c r="G350" s="42"/>
      <c r="H350" s="42"/>
      <c r="I350" s="231"/>
      <c r="J350" s="42"/>
      <c r="K350" s="42"/>
      <c r="L350" s="46"/>
      <c r="M350" s="232"/>
      <c r="N350" s="233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1263</v>
      </c>
      <c r="AU350" s="19" t="s">
        <v>81</v>
      </c>
    </row>
    <row r="351" s="13" customFormat="1">
      <c r="A351" s="13"/>
      <c r="B351" s="236"/>
      <c r="C351" s="237"/>
      <c r="D351" s="229" t="s">
        <v>252</v>
      </c>
      <c r="E351" s="238" t="s">
        <v>19</v>
      </c>
      <c r="F351" s="239" t="s">
        <v>1314</v>
      </c>
      <c r="G351" s="237"/>
      <c r="H351" s="238" t="s">
        <v>19</v>
      </c>
      <c r="I351" s="240"/>
      <c r="J351" s="237"/>
      <c r="K351" s="237"/>
      <c r="L351" s="241"/>
      <c r="M351" s="242"/>
      <c r="N351" s="243"/>
      <c r="O351" s="243"/>
      <c r="P351" s="243"/>
      <c r="Q351" s="243"/>
      <c r="R351" s="243"/>
      <c r="S351" s="243"/>
      <c r="T351" s="24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5" t="s">
        <v>252</v>
      </c>
      <c r="AU351" s="245" t="s">
        <v>81</v>
      </c>
      <c r="AV351" s="13" t="s">
        <v>79</v>
      </c>
      <c r="AW351" s="13" t="s">
        <v>33</v>
      </c>
      <c r="AX351" s="13" t="s">
        <v>72</v>
      </c>
      <c r="AY351" s="245" t="s">
        <v>234</v>
      </c>
    </row>
    <row r="352" s="13" customFormat="1">
      <c r="A352" s="13"/>
      <c r="B352" s="236"/>
      <c r="C352" s="237"/>
      <c r="D352" s="229" t="s">
        <v>252</v>
      </c>
      <c r="E352" s="238" t="s">
        <v>19</v>
      </c>
      <c r="F352" s="239" t="s">
        <v>2464</v>
      </c>
      <c r="G352" s="237"/>
      <c r="H352" s="238" t="s">
        <v>19</v>
      </c>
      <c r="I352" s="240"/>
      <c r="J352" s="237"/>
      <c r="K352" s="237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252</v>
      </c>
      <c r="AU352" s="245" t="s">
        <v>81</v>
      </c>
      <c r="AV352" s="13" t="s">
        <v>79</v>
      </c>
      <c r="AW352" s="13" t="s">
        <v>33</v>
      </c>
      <c r="AX352" s="13" t="s">
        <v>72</v>
      </c>
      <c r="AY352" s="245" t="s">
        <v>234</v>
      </c>
    </row>
    <row r="353" s="14" customFormat="1">
      <c r="A353" s="14"/>
      <c r="B353" s="246"/>
      <c r="C353" s="247"/>
      <c r="D353" s="229" t="s">
        <v>252</v>
      </c>
      <c r="E353" s="248" t="s">
        <v>19</v>
      </c>
      <c r="F353" s="249" t="s">
        <v>2465</v>
      </c>
      <c r="G353" s="247"/>
      <c r="H353" s="250">
        <v>44.5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252</v>
      </c>
      <c r="AU353" s="256" t="s">
        <v>81</v>
      </c>
      <c r="AV353" s="14" t="s">
        <v>81</v>
      </c>
      <c r="AW353" s="14" t="s">
        <v>33</v>
      </c>
      <c r="AX353" s="14" t="s">
        <v>72</v>
      </c>
      <c r="AY353" s="256" t="s">
        <v>234</v>
      </c>
    </row>
    <row r="354" s="13" customFormat="1">
      <c r="A354" s="13"/>
      <c r="B354" s="236"/>
      <c r="C354" s="237"/>
      <c r="D354" s="229" t="s">
        <v>252</v>
      </c>
      <c r="E354" s="238" t="s">
        <v>19</v>
      </c>
      <c r="F354" s="239" t="s">
        <v>2466</v>
      </c>
      <c r="G354" s="237"/>
      <c r="H354" s="238" t="s">
        <v>19</v>
      </c>
      <c r="I354" s="240"/>
      <c r="J354" s="237"/>
      <c r="K354" s="237"/>
      <c r="L354" s="241"/>
      <c r="M354" s="242"/>
      <c r="N354" s="243"/>
      <c r="O354" s="243"/>
      <c r="P354" s="243"/>
      <c r="Q354" s="243"/>
      <c r="R354" s="243"/>
      <c r="S354" s="243"/>
      <c r="T354" s="24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5" t="s">
        <v>252</v>
      </c>
      <c r="AU354" s="245" t="s">
        <v>81</v>
      </c>
      <c r="AV354" s="13" t="s">
        <v>79</v>
      </c>
      <c r="AW354" s="13" t="s">
        <v>33</v>
      </c>
      <c r="AX354" s="13" t="s">
        <v>72</v>
      </c>
      <c r="AY354" s="245" t="s">
        <v>234</v>
      </c>
    </row>
    <row r="355" s="14" customFormat="1">
      <c r="A355" s="14"/>
      <c r="B355" s="246"/>
      <c r="C355" s="247"/>
      <c r="D355" s="229" t="s">
        <v>252</v>
      </c>
      <c r="E355" s="248" t="s">
        <v>19</v>
      </c>
      <c r="F355" s="249" t="s">
        <v>696</v>
      </c>
      <c r="G355" s="247"/>
      <c r="H355" s="250">
        <v>46</v>
      </c>
      <c r="I355" s="251"/>
      <c r="J355" s="247"/>
      <c r="K355" s="247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252</v>
      </c>
      <c r="AU355" s="256" t="s">
        <v>81</v>
      </c>
      <c r="AV355" s="14" t="s">
        <v>81</v>
      </c>
      <c r="AW355" s="14" t="s">
        <v>33</v>
      </c>
      <c r="AX355" s="14" t="s">
        <v>72</v>
      </c>
      <c r="AY355" s="256" t="s">
        <v>234</v>
      </c>
    </row>
    <row r="356" s="15" customFormat="1">
      <c r="A356" s="15"/>
      <c r="B356" s="257"/>
      <c r="C356" s="258"/>
      <c r="D356" s="229" t="s">
        <v>252</v>
      </c>
      <c r="E356" s="259" t="s">
        <v>19</v>
      </c>
      <c r="F356" s="260" t="s">
        <v>256</v>
      </c>
      <c r="G356" s="258"/>
      <c r="H356" s="261">
        <v>90.5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252</v>
      </c>
      <c r="AU356" s="267" t="s">
        <v>81</v>
      </c>
      <c r="AV356" s="15" t="s">
        <v>93</v>
      </c>
      <c r="AW356" s="15" t="s">
        <v>33</v>
      </c>
      <c r="AX356" s="15" t="s">
        <v>79</v>
      </c>
      <c r="AY356" s="267" t="s">
        <v>234</v>
      </c>
    </row>
    <row r="357" s="2" customFormat="1" ht="16.5" customHeight="1">
      <c r="A357" s="40"/>
      <c r="B357" s="41"/>
      <c r="C357" s="268" t="s">
        <v>696</v>
      </c>
      <c r="D357" s="268" t="s">
        <v>295</v>
      </c>
      <c r="E357" s="269" t="s">
        <v>2467</v>
      </c>
      <c r="F357" s="270" t="s">
        <v>2468</v>
      </c>
      <c r="G357" s="271" t="s">
        <v>879</v>
      </c>
      <c r="H357" s="272">
        <v>90.5</v>
      </c>
      <c r="I357" s="273"/>
      <c r="J357" s="274">
        <f>ROUND(I357*H357,2)</f>
        <v>0</v>
      </c>
      <c r="K357" s="270" t="s">
        <v>1296</v>
      </c>
      <c r="L357" s="275"/>
      <c r="M357" s="276" t="s">
        <v>19</v>
      </c>
      <c r="N357" s="277" t="s">
        <v>43</v>
      </c>
      <c r="O357" s="86"/>
      <c r="P357" s="225">
        <f>O357*H357</f>
        <v>0</v>
      </c>
      <c r="Q357" s="225">
        <v>0.0135</v>
      </c>
      <c r="R357" s="225">
        <f>Q357*H357</f>
        <v>1.2217499999999999</v>
      </c>
      <c r="S357" s="225">
        <v>0</v>
      </c>
      <c r="T357" s="226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7" t="s">
        <v>294</v>
      </c>
      <c r="AT357" s="227" t="s">
        <v>295</v>
      </c>
      <c r="AU357" s="227" t="s">
        <v>81</v>
      </c>
      <c r="AY357" s="19" t="s">
        <v>234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19" t="s">
        <v>79</v>
      </c>
      <c r="BK357" s="228">
        <f>ROUND(I357*H357,2)</f>
        <v>0</v>
      </c>
      <c r="BL357" s="19" t="s">
        <v>93</v>
      </c>
      <c r="BM357" s="227" t="s">
        <v>2469</v>
      </c>
    </row>
    <row r="358" s="2" customFormat="1">
      <c r="A358" s="40"/>
      <c r="B358" s="41"/>
      <c r="C358" s="42"/>
      <c r="D358" s="229" t="s">
        <v>243</v>
      </c>
      <c r="E358" s="42"/>
      <c r="F358" s="230" t="s">
        <v>2468</v>
      </c>
      <c r="G358" s="42"/>
      <c r="H358" s="42"/>
      <c r="I358" s="231"/>
      <c r="J358" s="42"/>
      <c r="K358" s="42"/>
      <c r="L358" s="46"/>
      <c r="M358" s="232"/>
      <c r="N358" s="233"/>
      <c r="O358" s="86"/>
      <c r="P358" s="86"/>
      <c r="Q358" s="86"/>
      <c r="R358" s="86"/>
      <c r="S358" s="86"/>
      <c r="T358" s="87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243</v>
      </c>
      <c r="AU358" s="19" t="s">
        <v>81</v>
      </c>
    </row>
    <row r="359" s="2" customFormat="1">
      <c r="A359" s="40"/>
      <c r="B359" s="41"/>
      <c r="C359" s="42"/>
      <c r="D359" s="229" t="s">
        <v>1263</v>
      </c>
      <c r="E359" s="42"/>
      <c r="F359" s="285" t="s">
        <v>2470</v>
      </c>
      <c r="G359" s="42"/>
      <c r="H359" s="42"/>
      <c r="I359" s="231"/>
      <c r="J359" s="42"/>
      <c r="K359" s="42"/>
      <c r="L359" s="46"/>
      <c r="M359" s="232"/>
      <c r="N359" s="23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1263</v>
      </c>
      <c r="AU359" s="19" t="s">
        <v>81</v>
      </c>
    </row>
    <row r="360" s="12" customFormat="1" ht="22.8" customHeight="1">
      <c r="A360" s="12"/>
      <c r="B360" s="200"/>
      <c r="C360" s="201"/>
      <c r="D360" s="202" t="s">
        <v>71</v>
      </c>
      <c r="E360" s="214" t="s">
        <v>301</v>
      </c>
      <c r="F360" s="214" t="s">
        <v>1339</v>
      </c>
      <c r="G360" s="201"/>
      <c r="H360" s="201"/>
      <c r="I360" s="204"/>
      <c r="J360" s="215">
        <f>BK360</f>
        <v>0</v>
      </c>
      <c r="K360" s="201"/>
      <c r="L360" s="206"/>
      <c r="M360" s="207"/>
      <c r="N360" s="208"/>
      <c r="O360" s="208"/>
      <c r="P360" s="209">
        <f>P361+SUM(P362:P364)+P422</f>
        <v>0</v>
      </c>
      <c r="Q360" s="208"/>
      <c r="R360" s="209">
        <f>R361+SUM(R362:R364)+R422</f>
        <v>77.355314000000021</v>
      </c>
      <c r="S360" s="208"/>
      <c r="T360" s="210">
        <f>T361+SUM(T362:T364)+T422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11" t="s">
        <v>79</v>
      </c>
      <c r="AT360" s="212" t="s">
        <v>71</v>
      </c>
      <c r="AU360" s="212" t="s">
        <v>79</v>
      </c>
      <c r="AY360" s="211" t="s">
        <v>234</v>
      </c>
      <c r="BK360" s="213">
        <f>BK361+SUM(BK362:BK364)+BK422</f>
        <v>0</v>
      </c>
    </row>
    <row r="361" s="2" customFormat="1" ht="16.5" customHeight="1">
      <c r="A361" s="40"/>
      <c r="B361" s="41"/>
      <c r="C361" s="216" t="s">
        <v>702</v>
      </c>
      <c r="D361" s="216" t="s">
        <v>236</v>
      </c>
      <c r="E361" s="217" t="s">
        <v>2471</v>
      </c>
      <c r="F361" s="218" t="s">
        <v>2472</v>
      </c>
      <c r="G361" s="219" t="s">
        <v>879</v>
      </c>
      <c r="H361" s="220">
        <v>152.5</v>
      </c>
      <c r="I361" s="221"/>
      <c r="J361" s="222">
        <f>ROUND(I361*H361,2)</f>
        <v>0</v>
      </c>
      <c r="K361" s="218" t="s">
        <v>1296</v>
      </c>
      <c r="L361" s="46"/>
      <c r="M361" s="223" t="s">
        <v>19</v>
      </c>
      <c r="N361" s="224" t="s">
        <v>43</v>
      </c>
      <c r="O361" s="86"/>
      <c r="P361" s="225">
        <f>O361*H361</f>
        <v>0</v>
      </c>
      <c r="Q361" s="225">
        <v>0.0035999999999999999</v>
      </c>
      <c r="R361" s="225">
        <f>Q361*H361</f>
        <v>0.54899999999999993</v>
      </c>
      <c r="S361" s="225">
        <v>0</v>
      </c>
      <c r="T361" s="226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7" t="s">
        <v>93</v>
      </c>
      <c r="AT361" s="227" t="s">
        <v>236</v>
      </c>
      <c r="AU361" s="227" t="s">
        <v>81</v>
      </c>
      <c r="AY361" s="19" t="s">
        <v>234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19" t="s">
        <v>79</v>
      </c>
      <c r="BK361" s="228">
        <f>ROUND(I361*H361,2)</f>
        <v>0</v>
      </c>
      <c r="BL361" s="19" t="s">
        <v>93</v>
      </c>
      <c r="BM361" s="227" t="s">
        <v>2473</v>
      </c>
    </row>
    <row r="362" s="2" customFormat="1">
      <c r="A362" s="40"/>
      <c r="B362" s="41"/>
      <c r="C362" s="42"/>
      <c r="D362" s="229" t="s">
        <v>243</v>
      </c>
      <c r="E362" s="42"/>
      <c r="F362" s="230" t="s">
        <v>2474</v>
      </c>
      <c r="G362" s="42"/>
      <c r="H362" s="42"/>
      <c r="I362" s="231"/>
      <c r="J362" s="42"/>
      <c r="K362" s="42"/>
      <c r="L362" s="46"/>
      <c r="M362" s="232"/>
      <c r="N362" s="233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243</v>
      </c>
      <c r="AU362" s="19" t="s">
        <v>81</v>
      </c>
    </row>
    <row r="363" s="2" customFormat="1">
      <c r="A363" s="40"/>
      <c r="B363" s="41"/>
      <c r="C363" s="42"/>
      <c r="D363" s="234" t="s">
        <v>244</v>
      </c>
      <c r="E363" s="42"/>
      <c r="F363" s="235" t="s">
        <v>2475</v>
      </c>
      <c r="G363" s="42"/>
      <c r="H363" s="42"/>
      <c r="I363" s="231"/>
      <c r="J363" s="42"/>
      <c r="K363" s="42"/>
      <c r="L363" s="46"/>
      <c r="M363" s="232"/>
      <c r="N363" s="233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244</v>
      </c>
      <c r="AU363" s="19" t="s">
        <v>81</v>
      </c>
    </row>
    <row r="364" s="12" customFormat="1" ht="20.88" customHeight="1">
      <c r="A364" s="12"/>
      <c r="B364" s="200"/>
      <c r="C364" s="201"/>
      <c r="D364" s="202" t="s">
        <v>71</v>
      </c>
      <c r="E364" s="214" t="s">
        <v>1340</v>
      </c>
      <c r="F364" s="214" t="s">
        <v>1341</v>
      </c>
      <c r="G364" s="201"/>
      <c r="H364" s="201"/>
      <c r="I364" s="204"/>
      <c r="J364" s="215">
        <f>BK364</f>
        <v>0</v>
      </c>
      <c r="K364" s="201"/>
      <c r="L364" s="206"/>
      <c r="M364" s="207"/>
      <c r="N364" s="208"/>
      <c r="O364" s="208"/>
      <c r="P364" s="209">
        <f>SUM(P365:P421)</f>
        <v>0</v>
      </c>
      <c r="Q364" s="208"/>
      <c r="R364" s="209">
        <f>SUM(R365:R421)</f>
        <v>76.806314000000015</v>
      </c>
      <c r="S364" s="208"/>
      <c r="T364" s="210">
        <f>SUM(T365:T421)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11" t="s">
        <v>79</v>
      </c>
      <c r="AT364" s="212" t="s">
        <v>71</v>
      </c>
      <c r="AU364" s="212" t="s">
        <v>81</v>
      </c>
      <c r="AY364" s="211" t="s">
        <v>234</v>
      </c>
      <c r="BK364" s="213">
        <f>SUM(BK365:BK421)</f>
        <v>0</v>
      </c>
    </row>
    <row r="365" s="2" customFormat="1" ht="16.5" customHeight="1">
      <c r="A365" s="40"/>
      <c r="B365" s="41"/>
      <c r="C365" s="216" t="s">
        <v>322</v>
      </c>
      <c r="D365" s="216" t="s">
        <v>236</v>
      </c>
      <c r="E365" s="217" t="s">
        <v>2053</v>
      </c>
      <c r="F365" s="218" t="s">
        <v>2054</v>
      </c>
      <c r="G365" s="219" t="s">
        <v>879</v>
      </c>
      <c r="H365" s="220">
        <v>80</v>
      </c>
      <c r="I365" s="221"/>
      <c r="J365" s="222">
        <f>ROUND(I365*H365,2)</f>
        <v>0</v>
      </c>
      <c r="K365" s="218" t="s">
        <v>1296</v>
      </c>
      <c r="L365" s="46"/>
      <c r="M365" s="223" t="s">
        <v>19</v>
      </c>
      <c r="N365" s="224" t="s">
        <v>43</v>
      </c>
      <c r="O365" s="86"/>
      <c r="P365" s="225">
        <f>O365*H365</f>
        <v>0</v>
      </c>
      <c r="Q365" s="225">
        <v>0.14066999999999999</v>
      </c>
      <c r="R365" s="225">
        <f>Q365*H365</f>
        <v>11.253599999999999</v>
      </c>
      <c r="S365" s="225">
        <v>0</v>
      </c>
      <c r="T365" s="226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7" t="s">
        <v>93</v>
      </c>
      <c r="AT365" s="227" t="s">
        <v>236</v>
      </c>
      <c r="AU365" s="227" t="s">
        <v>88</v>
      </c>
      <c r="AY365" s="19" t="s">
        <v>234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19" t="s">
        <v>79</v>
      </c>
      <c r="BK365" s="228">
        <f>ROUND(I365*H365,2)</f>
        <v>0</v>
      </c>
      <c r="BL365" s="19" t="s">
        <v>93</v>
      </c>
      <c r="BM365" s="227" t="s">
        <v>2476</v>
      </c>
    </row>
    <row r="366" s="2" customFormat="1">
      <c r="A366" s="40"/>
      <c r="B366" s="41"/>
      <c r="C366" s="42"/>
      <c r="D366" s="229" t="s">
        <v>243</v>
      </c>
      <c r="E366" s="42"/>
      <c r="F366" s="230" t="s">
        <v>2056</v>
      </c>
      <c r="G366" s="42"/>
      <c r="H366" s="42"/>
      <c r="I366" s="231"/>
      <c r="J366" s="42"/>
      <c r="K366" s="42"/>
      <c r="L366" s="46"/>
      <c r="M366" s="232"/>
      <c r="N366" s="233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243</v>
      </c>
      <c r="AU366" s="19" t="s">
        <v>88</v>
      </c>
    </row>
    <row r="367" s="2" customFormat="1">
      <c r="A367" s="40"/>
      <c r="B367" s="41"/>
      <c r="C367" s="42"/>
      <c r="D367" s="234" t="s">
        <v>244</v>
      </c>
      <c r="E367" s="42"/>
      <c r="F367" s="235" t="s">
        <v>2057</v>
      </c>
      <c r="G367" s="42"/>
      <c r="H367" s="42"/>
      <c r="I367" s="231"/>
      <c r="J367" s="42"/>
      <c r="K367" s="42"/>
      <c r="L367" s="46"/>
      <c r="M367" s="232"/>
      <c r="N367" s="233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244</v>
      </c>
      <c r="AU367" s="19" t="s">
        <v>88</v>
      </c>
    </row>
    <row r="368" s="2" customFormat="1">
      <c r="A368" s="40"/>
      <c r="B368" s="41"/>
      <c r="C368" s="42"/>
      <c r="D368" s="229" t="s">
        <v>1263</v>
      </c>
      <c r="E368" s="42"/>
      <c r="F368" s="285" t="s">
        <v>2058</v>
      </c>
      <c r="G368" s="42"/>
      <c r="H368" s="42"/>
      <c r="I368" s="231"/>
      <c r="J368" s="42"/>
      <c r="K368" s="42"/>
      <c r="L368" s="46"/>
      <c r="M368" s="232"/>
      <c r="N368" s="233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1263</v>
      </c>
      <c r="AU368" s="19" t="s">
        <v>88</v>
      </c>
    </row>
    <row r="369" s="13" customFormat="1">
      <c r="A369" s="13"/>
      <c r="B369" s="236"/>
      <c r="C369" s="237"/>
      <c r="D369" s="229" t="s">
        <v>252</v>
      </c>
      <c r="E369" s="238" t="s">
        <v>19</v>
      </c>
      <c r="F369" s="239" t="s">
        <v>1314</v>
      </c>
      <c r="G369" s="237"/>
      <c r="H369" s="238" t="s">
        <v>19</v>
      </c>
      <c r="I369" s="240"/>
      <c r="J369" s="237"/>
      <c r="K369" s="237"/>
      <c r="L369" s="241"/>
      <c r="M369" s="242"/>
      <c r="N369" s="243"/>
      <c r="O369" s="243"/>
      <c r="P369" s="243"/>
      <c r="Q369" s="243"/>
      <c r="R369" s="243"/>
      <c r="S369" s="243"/>
      <c r="T369" s="24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5" t="s">
        <v>252</v>
      </c>
      <c r="AU369" s="245" t="s">
        <v>88</v>
      </c>
      <c r="AV369" s="13" t="s">
        <v>79</v>
      </c>
      <c r="AW369" s="13" t="s">
        <v>33</v>
      </c>
      <c r="AX369" s="13" t="s">
        <v>72</v>
      </c>
      <c r="AY369" s="245" t="s">
        <v>234</v>
      </c>
    </row>
    <row r="370" s="13" customFormat="1">
      <c r="A370" s="13"/>
      <c r="B370" s="236"/>
      <c r="C370" s="237"/>
      <c r="D370" s="229" t="s">
        <v>252</v>
      </c>
      <c r="E370" s="238" t="s">
        <v>19</v>
      </c>
      <c r="F370" s="239" t="s">
        <v>2059</v>
      </c>
      <c r="G370" s="237"/>
      <c r="H370" s="238" t="s">
        <v>19</v>
      </c>
      <c r="I370" s="240"/>
      <c r="J370" s="237"/>
      <c r="K370" s="237"/>
      <c r="L370" s="241"/>
      <c r="M370" s="242"/>
      <c r="N370" s="243"/>
      <c r="O370" s="243"/>
      <c r="P370" s="243"/>
      <c r="Q370" s="243"/>
      <c r="R370" s="243"/>
      <c r="S370" s="243"/>
      <c r="T370" s="24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5" t="s">
        <v>252</v>
      </c>
      <c r="AU370" s="245" t="s">
        <v>88</v>
      </c>
      <c r="AV370" s="13" t="s">
        <v>79</v>
      </c>
      <c r="AW370" s="13" t="s">
        <v>33</v>
      </c>
      <c r="AX370" s="13" t="s">
        <v>72</v>
      </c>
      <c r="AY370" s="245" t="s">
        <v>234</v>
      </c>
    </row>
    <row r="371" s="14" customFormat="1">
      <c r="A371" s="14"/>
      <c r="B371" s="246"/>
      <c r="C371" s="247"/>
      <c r="D371" s="229" t="s">
        <v>252</v>
      </c>
      <c r="E371" s="248" t="s">
        <v>19</v>
      </c>
      <c r="F371" s="249" t="s">
        <v>2477</v>
      </c>
      <c r="G371" s="247"/>
      <c r="H371" s="250">
        <v>80</v>
      </c>
      <c r="I371" s="251"/>
      <c r="J371" s="247"/>
      <c r="K371" s="247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252</v>
      </c>
      <c r="AU371" s="256" t="s">
        <v>88</v>
      </c>
      <c r="AV371" s="14" t="s">
        <v>81</v>
      </c>
      <c r="AW371" s="14" t="s">
        <v>33</v>
      </c>
      <c r="AX371" s="14" t="s">
        <v>72</v>
      </c>
      <c r="AY371" s="256" t="s">
        <v>234</v>
      </c>
    </row>
    <row r="372" s="15" customFormat="1">
      <c r="A372" s="15"/>
      <c r="B372" s="257"/>
      <c r="C372" s="258"/>
      <c r="D372" s="229" t="s">
        <v>252</v>
      </c>
      <c r="E372" s="259" t="s">
        <v>19</v>
      </c>
      <c r="F372" s="260" t="s">
        <v>256</v>
      </c>
      <c r="G372" s="258"/>
      <c r="H372" s="261">
        <v>80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252</v>
      </c>
      <c r="AU372" s="267" t="s">
        <v>88</v>
      </c>
      <c r="AV372" s="15" t="s">
        <v>93</v>
      </c>
      <c r="AW372" s="15" t="s">
        <v>33</v>
      </c>
      <c r="AX372" s="15" t="s">
        <v>79</v>
      </c>
      <c r="AY372" s="267" t="s">
        <v>234</v>
      </c>
    </row>
    <row r="373" s="2" customFormat="1" ht="16.5" customHeight="1">
      <c r="A373" s="40"/>
      <c r="B373" s="41"/>
      <c r="C373" s="268" t="s">
        <v>712</v>
      </c>
      <c r="D373" s="268" t="s">
        <v>295</v>
      </c>
      <c r="E373" s="269" t="s">
        <v>2060</v>
      </c>
      <c r="F373" s="270" t="s">
        <v>2061</v>
      </c>
      <c r="G373" s="271" t="s">
        <v>879</v>
      </c>
      <c r="H373" s="272">
        <v>82.400000000000006</v>
      </c>
      <c r="I373" s="273"/>
      <c r="J373" s="274">
        <f>ROUND(I373*H373,2)</f>
        <v>0</v>
      </c>
      <c r="K373" s="270" t="s">
        <v>19</v>
      </c>
      <c r="L373" s="275"/>
      <c r="M373" s="276" t="s">
        <v>19</v>
      </c>
      <c r="N373" s="277" t="s">
        <v>43</v>
      </c>
      <c r="O373" s="86"/>
      <c r="P373" s="225">
        <f>O373*H373</f>
        <v>0</v>
      </c>
      <c r="Q373" s="225">
        <v>0.082000000000000003</v>
      </c>
      <c r="R373" s="225">
        <f>Q373*H373</f>
        <v>6.756800000000001</v>
      </c>
      <c r="S373" s="225">
        <v>0</v>
      </c>
      <c r="T373" s="226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7" t="s">
        <v>294</v>
      </c>
      <c r="AT373" s="227" t="s">
        <v>295</v>
      </c>
      <c r="AU373" s="227" t="s">
        <v>88</v>
      </c>
      <c r="AY373" s="19" t="s">
        <v>234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19" t="s">
        <v>79</v>
      </c>
      <c r="BK373" s="228">
        <f>ROUND(I373*H373,2)</f>
        <v>0</v>
      </c>
      <c r="BL373" s="19" t="s">
        <v>93</v>
      </c>
      <c r="BM373" s="227" t="s">
        <v>2478</v>
      </c>
    </row>
    <row r="374" s="2" customFormat="1">
      <c r="A374" s="40"/>
      <c r="B374" s="41"/>
      <c r="C374" s="42"/>
      <c r="D374" s="229" t="s">
        <v>243</v>
      </c>
      <c r="E374" s="42"/>
      <c r="F374" s="230" t="s">
        <v>2063</v>
      </c>
      <c r="G374" s="42"/>
      <c r="H374" s="42"/>
      <c r="I374" s="231"/>
      <c r="J374" s="42"/>
      <c r="K374" s="42"/>
      <c r="L374" s="46"/>
      <c r="M374" s="232"/>
      <c r="N374" s="233"/>
      <c r="O374" s="86"/>
      <c r="P374" s="86"/>
      <c r="Q374" s="86"/>
      <c r="R374" s="86"/>
      <c r="S374" s="86"/>
      <c r="T374" s="87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243</v>
      </c>
      <c r="AU374" s="19" t="s">
        <v>88</v>
      </c>
    </row>
    <row r="375" s="2" customFormat="1">
      <c r="A375" s="40"/>
      <c r="B375" s="41"/>
      <c r="C375" s="42"/>
      <c r="D375" s="229" t="s">
        <v>1263</v>
      </c>
      <c r="E375" s="42"/>
      <c r="F375" s="285" t="s">
        <v>2064</v>
      </c>
      <c r="G375" s="42"/>
      <c r="H375" s="42"/>
      <c r="I375" s="231"/>
      <c r="J375" s="42"/>
      <c r="K375" s="42"/>
      <c r="L375" s="46"/>
      <c r="M375" s="232"/>
      <c r="N375" s="233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1263</v>
      </c>
      <c r="AU375" s="19" t="s">
        <v>88</v>
      </c>
    </row>
    <row r="376" s="14" customFormat="1">
      <c r="A376" s="14"/>
      <c r="B376" s="246"/>
      <c r="C376" s="247"/>
      <c r="D376" s="229" t="s">
        <v>252</v>
      </c>
      <c r="E376" s="248" t="s">
        <v>19</v>
      </c>
      <c r="F376" s="249" t="s">
        <v>2479</v>
      </c>
      <c r="G376" s="247"/>
      <c r="H376" s="250">
        <v>82.400000000000006</v>
      </c>
      <c r="I376" s="251"/>
      <c r="J376" s="247"/>
      <c r="K376" s="247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252</v>
      </c>
      <c r="AU376" s="256" t="s">
        <v>88</v>
      </c>
      <c r="AV376" s="14" t="s">
        <v>81</v>
      </c>
      <c r="AW376" s="14" t="s">
        <v>33</v>
      </c>
      <c r="AX376" s="14" t="s">
        <v>72</v>
      </c>
      <c r="AY376" s="256" t="s">
        <v>234</v>
      </c>
    </row>
    <row r="377" s="15" customFormat="1">
      <c r="A377" s="15"/>
      <c r="B377" s="257"/>
      <c r="C377" s="258"/>
      <c r="D377" s="229" t="s">
        <v>252</v>
      </c>
      <c r="E377" s="259" t="s">
        <v>19</v>
      </c>
      <c r="F377" s="260" t="s">
        <v>256</v>
      </c>
      <c r="G377" s="258"/>
      <c r="H377" s="261">
        <v>82.400000000000006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252</v>
      </c>
      <c r="AU377" s="267" t="s">
        <v>88</v>
      </c>
      <c r="AV377" s="15" t="s">
        <v>93</v>
      </c>
      <c r="AW377" s="15" t="s">
        <v>33</v>
      </c>
      <c r="AX377" s="15" t="s">
        <v>79</v>
      </c>
      <c r="AY377" s="267" t="s">
        <v>234</v>
      </c>
    </row>
    <row r="378" s="2" customFormat="1" ht="16.5" customHeight="1">
      <c r="A378" s="40"/>
      <c r="B378" s="41"/>
      <c r="C378" s="216" t="s">
        <v>718</v>
      </c>
      <c r="D378" s="216" t="s">
        <v>236</v>
      </c>
      <c r="E378" s="217" t="s">
        <v>2480</v>
      </c>
      <c r="F378" s="218" t="s">
        <v>2481</v>
      </c>
      <c r="G378" s="219" t="s">
        <v>879</v>
      </c>
      <c r="H378" s="220">
        <v>154.5</v>
      </c>
      <c r="I378" s="221"/>
      <c r="J378" s="222">
        <f>ROUND(I378*H378,2)</f>
        <v>0</v>
      </c>
      <c r="K378" s="218" t="s">
        <v>19</v>
      </c>
      <c r="L378" s="46"/>
      <c r="M378" s="223" t="s">
        <v>19</v>
      </c>
      <c r="N378" s="224" t="s">
        <v>43</v>
      </c>
      <c r="O378" s="86"/>
      <c r="P378" s="225">
        <f>O378*H378</f>
        <v>0</v>
      </c>
      <c r="Q378" s="225">
        <v>0.1295</v>
      </c>
      <c r="R378" s="225">
        <f>Q378*H378</f>
        <v>20.007750000000001</v>
      </c>
      <c r="S378" s="225">
        <v>0</v>
      </c>
      <c r="T378" s="226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7" t="s">
        <v>93</v>
      </c>
      <c r="AT378" s="227" t="s">
        <v>236</v>
      </c>
      <c r="AU378" s="227" t="s">
        <v>88</v>
      </c>
      <c r="AY378" s="19" t="s">
        <v>234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19" t="s">
        <v>79</v>
      </c>
      <c r="BK378" s="228">
        <f>ROUND(I378*H378,2)</f>
        <v>0</v>
      </c>
      <c r="BL378" s="19" t="s">
        <v>93</v>
      </c>
      <c r="BM378" s="227" t="s">
        <v>2482</v>
      </c>
    </row>
    <row r="379" s="2" customFormat="1">
      <c r="A379" s="40"/>
      <c r="B379" s="41"/>
      <c r="C379" s="42"/>
      <c r="D379" s="229" t="s">
        <v>243</v>
      </c>
      <c r="E379" s="42"/>
      <c r="F379" s="230" t="s">
        <v>2481</v>
      </c>
      <c r="G379" s="42"/>
      <c r="H379" s="42"/>
      <c r="I379" s="231"/>
      <c r="J379" s="42"/>
      <c r="K379" s="42"/>
      <c r="L379" s="46"/>
      <c r="M379" s="232"/>
      <c r="N379" s="233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243</v>
      </c>
      <c r="AU379" s="19" t="s">
        <v>88</v>
      </c>
    </row>
    <row r="380" s="2" customFormat="1">
      <c r="A380" s="40"/>
      <c r="B380" s="41"/>
      <c r="C380" s="42"/>
      <c r="D380" s="229" t="s">
        <v>1263</v>
      </c>
      <c r="E380" s="42"/>
      <c r="F380" s="285" t="s">
        <v>2483</v>
      </c>
      <c r="G380" s="42"/>
      <c r="H380" s="42"/>
      <c r="I380" s="231"/>
      <c r="J380" s="42"/>
      <c r="K380" s="42"/>
      <c r="L380" s="46"/>
      <c r="M380" s="232"/>
      <c r="N380" s="233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1263</v>
      </c>
      <c r="AU380" s="19" t="s">
        <v>88</v>
      </c>
    </row>
    <row r="381" s="13" customFormat="1">
      <c r="A381" s="13"/>
      <c r="B381" s="236"/>
      <c r="C381" s="237"/>
      <c r="D381" s="229" t="s">
        <v>252</v>
      </c>
      <c r="E381" s="238" t="s">
        <v>19</v>
      </c>
      <c r="F381" s="239" t="s">
        <v>1314</v>
      </c>
      <c r="G381" s="237"/>
      <c r="H381" s="238" t="s">
        <v>19</v>
      </c>
      <c r="I381" s="240"/>
      <c r="J381" s="237"/>
      <c r="K381" s="237"/>
      <c r="L381" s="241"/>
      <c r="M381" s="242"/>
      <c r="N381" s="243"/>
      <c r="O381" s="243"/>
      <c r="P381" s="243"/>
      <c r="Q381" s="243"/>
      <c r="R381" s="243"/>
      <c r="S381" s="243"/>
      <c r="T381" s="24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5" t="s">
        <v>252</v>
      </c>
      <c r="AU381" s="245" t="s">
        <v>88</v>
      </c>
      <c r="AV381" s="13" t="s">
        <v>79</v>
      </c>
      <c r="AW381" s="13" t="s">
        <v>33</v>
      </c>
      <c r="AX381" s="13" t="s">
        <v>72</v>
      </c>
      <c r="AY381" s="245" t="s">
        <v>234</v>
      </c>
    </row>
    <row r="382" s="14" customFormat="1">
      <c r="A382" s="14"/>
      <c r="B382" s="246"/>
      <c r="C382" s="247"/>
      <c r="D382" s="229" t="s">
        <v>252</v>
      </c>
      <c r="E382" s="248" t="s">
        <v>19</v>
      </c>
      <c r="F382" s="249" t="s">
        <v>2484</v>
      </c>
      <c r="G382" s="247"/>
      <c r="H382" s="250">
        <v>154.5</v>
      </c>
      <c r="I382" s="251"/>
      <c r="J382" s="247"/>
      <c r="K382" s="247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252</v>
      </c>
      <c r="AU382" s="256" t="s">
        <v>88</v>
      </c>
      <c r="AV382" s="14" t="s">
        <v>81</v>
      </c>
      <c r="AW382" s="14" t="s">
        <v>33</v>
      </c>
      <c r="AX382" s="14" t="s">
        <v>72</v>
      </c>
      <c r="AY382" s="256" t="s">
        <v>234</v>
      </c>
    </row>
    <row r="383" s="15" customFormat="1">
      <c r="A383" s="15"/>
      <c r="B383" s="257"/>
      <c r="C383" s="258"/>
      <c r="D383" s="229" t="s">
        <v>252</v>
      </c>
      <c r="E383" s="259" t="s">
        <v>19</v>
      </c>
      <c r="F383" s="260" t="s">
        <v>256</v>
      </c>
      <c r="G383" s="258"/>
      <c r="H383" s="261">
        <v>154.5</v>
      </c>
      <c r="I383" s="262"/>
      <c r="J383" s="258"/>
      <c r="K383" s="258"/>
      <c r="L383" s="263"/>
      <c r="M383" s="264"/>
      <c r="N383" s="265"/>
      <c r="O383" s="265"/>
      <c r="P383" s="265"/>
      <c r="Q383" s="265"/>
      <c r="R383" s="265"/>
      <c r="S383" s="265"/>
      <c r="T383" s="26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7" t="s">
        <v>252</v>
      </c>
      <c r="AU383" s="267" t="s">
        <v>88</v>
      </c>
      <c r="AV383" s="15" t="s">
        <v>93</v>
      </c>
      <c r="AW383" s="15" t="s">
        <v>33</v>
      </c>
      <c r="AX383" s="15" t="s">
        <v>79</v>
      </c>
      <c r="AY383" s="267" t="s">
        <v>234</v>
      </c>
    </row>
    <row r="384" s="2" customFormat="1" ht="16.5" customHeight="1">
      <c r="A384" s="40"/>
      <c r="B384" s="41"/>
      <c r="C384" s="268" t="s">
        <v>725</v>
      </c>
      <c r="D384" s="268" t="s">
        <v>295</v>
      </c>
      <c r="E384" s="269" t="s">
        <v>2485</v>
      </c>
      <c r="F384" s="270" t="s">
        <v>2486</v>
      </c>
      <c r="G384" s="271" t="s">
        <v>743</v>
      </c>
      <c r="H384" s="272">
        <v>318.26999999999998</v>
      </c>
      <c r="I384" s="273"/>
      <c r="J384" s="274">
        <f>ROUND(I384*H384,2)</f>
        <v>0</v>
      </c>
      <c r="K384" s="270" t="s">
        <v>1296</v>
      </c>
      <c r="L384" s="275"/>
      <c r="M384" s="276" t="s">
        <v>19</v>
      </c>
      <c r="N384" s="277" t="s">
        <v>43</v>
      </c>
      <c r="O384" s="86"/>
      <c r="P384" s="225">
        <f>O384*H384</f>
        <v>0</v>
      </c>
      <c r="Q384" s="225">
        <v>0.028000000000000001</v>
      </c>
      <c r="R384" s="225">
        <f>Q384*H384</f>
        <v>8.9115599999999997</v>
      </c>
      <c r="S384" s="225">
        <v>0</v>
      </c>
      <c r="T384" s="226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7" t="s">
        <v>294</v>
      </c>
      <c r="AT384" s="227" t="s">
        <v>295</v>
      </c>
      <c r="AU384" s="227" t="s">
        <v>88</v>
      </c>
      <c r="AY384" s="19" t="s">
        <v>234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19" t="s">
        <v>79</v>
      </c>
      <c r="BK384" s="228">
        <f>ROUND(I384*H384,2)</f>
        <v>0</v>
      </c>
      <c r="BL384" s="19" t="s">
        <v>93</v>
      </c>
      <c r="BM384" s="227" t="s">
        <v>2487</v>
      </c>
    </row>
    <row r="385" s="2" customFormat="1">
      <c r="A385" s="40"/>
      <c r="B385" s="41"/>
      <c r="C385" s="42"/>
      <c r="D385" s="229" t="s">
        <v>243</v>
      </c>
      <c r="E385" s="42"/>
      <c r="F385" s="230" t="s">
        <v>2486</v>
      </c>
      <c r="G385" s="42"/>
      <c r="H385" s="42"/>
      <c r="I385" s="231"/>
      <c r="J385" s="42"/>
      <c r="K385" s="42"/>
      <c r="L385" s="46"/>
      <c r="M385" s="232"/>
      <c r="N385" s="233"/>
      <c r="O385" s="86"/>
      <c r="P385" s="86"/>
      <c r="Q385" s="86"/>
      <c r="R385" s="86"/>
      <c r="S385" s="86"/>
      <c r="T385" s="87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243</v>
      </c>
      <c r="AU385" s="19" t="s">
        <v>88</v>
      </c>
    </row>
    <row r="386" s="14" customFormat="1">
      <c r="A386" s="14"/>
      <c r="B386" s="246"/>
      <c r="C386" s="247"/>
      <c r="D386" s="229" t="s">
        <v>252</v>
      </c>
      <c r="E386" s="248" t="s">
        <v>19</v>
      </c>
      <c r="F386" s="249" t="s">
        <v>2488</v>
      </c>
      <c r="G386" s="247"/>
      <c r="H386" s="250">
        <v>318.26999999999998</v>
      </c>
      <c r="I386" s="251"/>
      <c r="J386" s="247"/>
      <c r="K386" s="247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252</v>
      </c>
      <c r="AU386" s="256" t="s">
        <v>88</v>
      </c>
      <c r="AV386" s="14" t="s">
        <v>81</v>
      </c>
      <c r="AW386" s="14" t="s">
        <v>33</v>
      </c>
      <c r="AX386" s="14" t="s">
        <v>72</v>
      </c>
      <c r="AY386" s="256" t="s">
        <v>234</v>
      </c>
    </row>
    <row r="387" s="15" customFormat="1">
      <c r="A387" s="15"/>
      <c r="B387" s="257"/>
      <c r="C387" s="258"/>
      <c r="D387" s="229" t="s">
        <v>252</v>
      </c>
      <c r="E387" s="259" t="s">
        <v>19</v>
      </c>
      <c r="F387" s="260" t="s">
        <v>256</v>
      </c>
      <c r="G387" s="258"/>
      <c r="H387" s="261">
        <v>318.26999999999998</v>
      </c>
      <c r="I387" s="262"/>
      <c r="J387" s="258"/>
      <c r="K387" s="258"/>
      <c r="L387" s="263"/>
      <c r="M387" s="264"/>
      <c r="N387" s="265"/>
      <c r="O387" s="265"/>
      <c r="P387" s="265"/>
      <c r="Q387" s="265"/>
      <c r="R387" s="265"/>
      <c r="S387" s="265"/>
      <c r="T387" s="266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7" t="s">
        <v>252</v>
      </c>
      <c r="AU387" s="267" t="s">
        <v>88</v>
      </c>
      <c r="AV387" s="15" t="s">
        <v>93</v>
      </c>
      <c r="AW387" s="15" t="s">
        <v>33</v>
      </c>
      <c r="AX387" s="15" t="s">
        <v>79</v>
      </c>
      <c r="AY387" s="267" t="s">
        <v>234</v>
      </c>
    </row>
    <row r="388" s="2" customFormat="1" ht="16.5" customHeight="1">
      <c r="A388" s="40"/>
      <c r="B388" s="41"/>
      <c r="C388" s="216" t="s">
        <v>731</v>
      </c>
      <c r="D388" s="216" t="s">
        <v>236</v>
      </c>
      <c r="E388" s="217" t="s">
        <v>2489</v>
      </c>
      <c r="F388" s="218" t="s">
        <v>2490</v>
      </c>
      <c r="G388" s="219" t="s">
        <v>879</v>
      </c>
      <c r="H388" s="220">
        <v>264</v>
      </c>
      <c r="I388" s="221"/>
      <c r="J388" s="222">
        <f>ROUND(I388*H388,2)</f>
        <v>0</v>
      </c>
      <c r="K388" s="218" t="s">
        <v>1296</v>
      </c>
      <c r="L388" s="46"/>
      <c r="M388" s="223" t="s">
        <v>19</v>
      </c>
      <c r="N388" s="224" t="s">
        <v>43</v>
      </c>
      <c r="O388" s="86"/>
      <c r="P388" s="225">
        <f>O388*H388</f>
        <v>0</v>
      </c>
      <c r="Q388" s="225">
        <v>0.089779999999999999</v>
      </c>
      <c r="R388" s="225">
        <f>Q388*H388</f>
        <v>23.701920000000001</v>
      </c>
      <c r="S388" s="225">
        <v>0</v>
      </c>
      <c r="T388" s="226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7" t="s">
        <v>93</v>
      </c>
      <c r="AT388" s="227" t="s">
        <v>236</v>
      </c>
      <c r="AU388" s="227" t="s">
        <v>88</v>
      </c>
      <c r="AY388" s="19" t="s">
        <v>234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19" t="s">
        <v>79</v>
      </c>
      <c r="BK388" s="228">
        <f>ROUND(I388*H388,2)</f>
        <v>0</v>
      </c>
      <c r="BL388" s="19" t="s">
        <v>93</v>
      </c>
      <c r="BM388" s="227" t="s">
        <v>2491</v>
      </c>
    </row>
    <row r="389" s="2" customFormat="1">
      <c r="A389" s="40"/>
      <c r="B389" s="41"/>
      <c r="C389" s="42"/>
      <c r="D389" s="229" t="s">
        <v>243</v>
      </c>
      <c r="E389" s="42"/>
      <c r="F389" s="230" t="s">
        <v>2492</v>
      </c>
      <c r="G389" s="42"/>
      <c r="H389" s="42"/>
      <c r="I389" s="231"/>
      <c r="J389" s="42"/>
      <c r="K389" s="42"/>
      <c r="L389" s="46"/>
      <c r="M389" s="232"/>
      <c r="N389" s="233"/>
      <c r="O389" s="86"/>
      <c r="P389" s="86"/>
      <c r="Q389" s="86"/>
      <c r="R389" s="86"/>
      <c r="S389" s="86"/>
      <c r="T389" s="87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243</v>
      </c>
      <c r="AU389" s="19" t="s">
        <v>88</v>
      </c>
    </row>
    <row r="390" s="2" customFormat="1">
      <c r="A390" s="40"/>
      <c r="B390" s="41"/>
      <c r="C390" s="42"/>
      <c r="D390" s="234" t="s">
        <v>244</v>
      </c>
      <c r="E390" s="42"/>
      <c r="F390" s="235" t="s">
        <v>2493</v>
      </c>
      <c r="G390" s="42"/>
      <c r="H390" s="42"/>
      <c r="I390" s="231"/>
      <c r="J390" s="42"/>
      <c r="K390" s="42"/>
      <c r="L390" s="46"/>
      <c r="M390" s="232"/>
      <c r="N390" s="233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244</v>
      </c>
      <c r="AU390" s="19" t="s">
        <v>88</v>
      </c>
    </row>
    <row r="391" s="2" customFormat="1">
      <c r="A391" s="40"/>
      <c r="B391" s="41"/>
      <c r="C391" s="42"/>
      <c r="D391" s="229" t="s">
        <v>1263</v>
      </c>
      <c r="E391" s="42"/>
      <c r="F391" s="285" t="s">
        <v>2494</v>
      </c>
      <c r="G391" s="42"/>
      <c r="H391" s="42"/>
      <c r="I391" s="231"/>
      <c r="J391" s="42"/>
      <c r="K391" s="42"/>
      <c r="L391" s="46"/>
      <c r="M391" s="232"/>
      <c r="N391" s="233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1263</v>
      </c>
      <c r="AU391" s="19" t="s">
        <v>88</v>
      </c>
    </row>
    <row r="392" s="13" customFormat="1">
      <c r="A392" s="13"/>
      <c r="B392" s="236"/>
      <c r="C392" s="237"/>
      <c r="D392" s="229" t="s">
        <v>252</v>
      </c>
      <c r="E392" s="238" t="s">
        <v>19</v>
      </c>
      <c r="F392" s="239" t="s">
        <v>1314</v>
      </c>
      <c r="G392" s="237"/>
      <c r="H392" s="238" t="s">
        <v>19</v>
      </c>
      <c r="I392" s="240"/>
      <c r="J392" s="237"/>
      <c r="K392" s="237"/>
      <c r="L392" s="241"/>
      <c r="M392" s="242"/>
      <c r="N392" s="243"/>
      <c r="O392" s="243"/>
      <c r="P392" s="243"/>
      <c r="Q392" s="243"/>
      <c r="R392" s="243"/>
      <c r="S392" s="243"/>
      <c r="T392" s="24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5" t="s">
        <v>252</v>
      </c>
      <c r="AU392" s="245" t="s">
        <v>88</v>
      </c>
      <c r="AV392" s="13" t="s">
        <v>79</v>
      </c>
      <c r="AW392" s="13" t="s">
        <v>33</v>
      </c>
      <c r="AX392" s="13" t="s">
        <v>72</v>
      </c>
      <c r="AY392" s="245" t="s">
        <v>234</v>
      </c>
    </row>
    <row r="393" s="14" customFormat="1">
      <c r="A393" s="14"/>
      <c r="B393" s="246"/>
      <c r="C393" s="247"/>
      <c r="D393" s="229" t="s">
        <v>252</v>
      </c>
      <c r="E393" s="248" t="s">
        <v>19</v>
      </c>
      <c r="F393" s="249" t="s">
        <v>2495</v>
      </c>
      <c r="G393" s="247"/>
      <c r="H393" s="250">
        <v>264</v>
      </c>
      <c r="I393" s="251"/>
      <c r="J393" s="247"/>
      <c r="K393" s="247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252</v>
      </c>
      <c r="AU393" s="256" t="s">
        <v>88</v>
      </c>
      <c r="AV393" s="14" t="s">
        <v>81</v>
      </c>
      <c r="AW393" s="14" t="s">
        <v>33</v>
      </c>
      <c r="AX393" s="14" t="s">
        <v>72</v>
      </c>
      <c r="AY393" s="256" t="s">
        <v>234</v>
      </c>
    </row>
    <row r="394" s="15" customFormat="1">
      <c r="A394" s="15"/>
      <c r="B394" s="257"/>
      <c r="C394" s="258"/>
      <c r="D394" s="229" t="s">
        <v>252</v>
      </c>
      <c r="E394" s="259" t="s">
        <v>19</v>
      </c>
      <c r="F394" s="260" t="s">
        <v>256</v>
      </c>
      <c r="G394" s="258"/>
      <c r="H394" s="261">
        <v>264</v>
      </c>
      <c r="I394" s="262"/>
      <c r="J394" s="258"/>
      <c r="K394" s="258"/>
      <c r="L394" s="263"/>
      <c r="M394" s="264"/>
      <c r="N394" s="265"/>
      <c r="O394" s="265"/>
      <c r="P394" s="265"/>
      <c r="Q394" s="265"/>
      <c r="R394" s="265"/>
      <c r="S394" s="265"/>
      <c r="T394" s="266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7" t="s">
        <v>252</v>
      </c>
      <c r="AU394" s="267" t="s">
        <v>88</v>
      </c>
      <c r="AV394" s="15" t="s">
        <v>93</v>
      </c>
      <c r="AW394" s="15" t="s">
        <v>33</v>
      </c>
      <c r="AX394" s="15" t="s">
        <v>79</v>
      </c>
      <c r="AY394" s="267" t="s">
        <v>234</v>
      </c>
    </row>
    <row r="395" s="2" customFormat="1" ht="16.5" customHeight="1">
      <c r="A395" s="40"/>
      <c r="B395" s="41"/>
      <c r="C395" s="268" t="s">
        <v>735</v>
      </c>
      <c r="D395" s="268" t="s">
        <v>295</v>
      </c>
      <c r="E395" s="269" t="s">
        <v>2496</v>
      </c>
      <c r="F395" s="270" t="s">
        <v>2497</v>
      </c>
      <c r="G395" s="271" t="s">
        <v>248</v>
      </c>
      <c r="H395" s="272">
        <v>27.192</v>
      </c>
      <c r="I395" s="273"/>
      <c r="J395" s="274">
        <f>ROUND(I395*H395,2)</f>
        <v>0</v>
      </c>
      <c r="K395" s="270" t="s">
        <v>1296</v>
      </c>
      <c r="L395" s="275"/>
      <c r="M395" s="276" t="s">
        <v>19</v>
      </c>
      <c r="N395" s="277" t="s">
        <v>43</v>
      </c>
      <c r="O395" s="86"/>
      <c r="P395" s="225">
        <f>O395*H395</f>
        <v>0</v>
      </c>
      <c r="Q395" s="225">
        <v>0.222</v>
      </c>
      <c r="R395" s="225">
        <f>Q395*H395</f>
        <v>6.0366239999999998</v>
      </c>
      <c r="S395" s="225">
        <v>0</v>
      </c>
      <c r="T395" s="226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7" t="s">
        <v>294</v>
      </c>
      <c r="AT395" s="227" t="s">
        <v>295</v>
      </c>
      <c r="AU395" s="227" t="s">
        <v>88</v>
      </c>
      <c r="AY395" s="19" t="s">
        <v>234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19" t="s">
        <v>79</v>
      </c>
      <c r="BK395" s="228">
        <f>ROUND(I395*H395,2)</f>
        <v>0</v>
      </c>
      <c r="BL395" s="19" t="s">
        <v>93</v>
      </c>
      <c r="BM395" s="227" t="s">
        <v>2498</v>
      </c>
    </row>
    <row r="396" s="2" customFormat="1">
      <c r="A396" s="40"/>
      <c r="B396" s="41"/>
      <c r="C396" s="42"/>
      <c r="D396" s="229" t="s">
        <v>243</v>
      </c>
      <c r="E396" s="42"/>
      <c r="F396" s="230" t="s">
        <v>2497</v>
      </c>
      <c r="G396" s="42"/>
      <c r="H396" s="42"/>
      <c r="I396" s="231"/>
      <c r="J396" s="42"/>
      <c r="K396" s="42"/>
      <c r="L396" s="46"/>
      <c r="M396" s="232"/>
      <c r="N396" s="233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243</v>
      </c>
      <c r="AU396" s="19" t="s">
        <v>88</v>
      </c>
    </row>
    <row r="397" s="2" customFormat="1">
      <c r="A397" s="40"/>
      <c r="B397" s="41"/>
      <c r="C397" s="42"/>
      <c r="D397" s="229" t="s">
        <v>1263</v>
      </c>
      <c r="E397" s="42"/>
      <c r="F397" s="285" t="s">
        <v>2494</v>
      </c>
      <c r="G397" s="42"/>
      <c r="H397" s="42"/>
      <c r="I397" s="231"/>
      <c r="J397" s="42"/>
      <c r="K397" s="42"/>
      <c r="L397" s="46"/>
      <c r="M397" s="232"/>
      <c r="N397" s="233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1263</v>
      </c>
      <c r="AU397" s="19" t="s">
        <v>88</v>
      </c>
    </row>
    <row r="398" s="14" customFormat="1">
      <c r="A398" s="14"/>
      <c r="B398" s="246"/>
      <c r="C398" s="247"/>
      <c r="D398" s="229" t="s">
        <v>252</v>
      </c>
      <c r="E398" s="248" t="s">
        <v>19</v>
      </c>
      <c r="F398" s="249" t="s">
        <v>2499</v>
      </c>
      <c r="G398" s="247"/>
      <c r="H398" s="250">
        <v>27.192</v>
      </c>
      <c r="I398" s="251"/>
      <c r="J398" s="247"/>
      <c r="K398" s="247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252</v>
      </c>
      <c r="AU398" s="256" t="s">
        <v>88</v>
      </c>
      <c r="AV398" s="14" t="s">
        <v>81</v>
      </c>
      <c r="AW398" s="14" t="s">
        <v>33</v>
      </c>
      <c r="AX398" s="14" t="s">
        <v>72</v>
      </c>
      <c r="AY398" s="256" t="s">
        <v>234</v>
      </c>
    </row>
    <row r="399" s="15" customFormat="1">
      <c r="A399" s="15"/>
      <c r="B399" s="257"/>
      <c r="C399" s="258"/>
      <c r="D399" s="229" t="s">
        <v>252</v>
      </c>
      <c r="E399" s="259" t="s">
        <v>19</v>
      </c>
      <c r="F399" s="260" t="s">
        <v>256</v>
      </c>
      <c r="G399" s="258"/>
      <c r="H399" s="261">
        <v>27.192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252</v>
      </c>
      <c r="AU399" s="267" t="s">
        <v>88</v>
      </c>
      <c r="AV399" s="15" t="s">
        <v>93</v>
      </c>
      <c r="AW399" s="15" t="s">
        <v>33</v>
      </c>
      <c r="AX399" s="15" t="s">
        <v>79</v>
      </c>
      <c r="AY399" s="267" t="s">
        <v>234</v>
      </c>
    </row>
    <row r="400" s="2" customFormat="1" ht="16.5" customHeight="1">
      <c r="A400" s="40"/>
      <c r="B400" s="41"/>
      <c r="C400" s="216" t="s">
        <v>740</v>
      </c>
      <c r="D400" s="216" t="s">
        <v>236</v>
      </c>
      <c r="E400" s="217" t="s">
        <v>2500</v>
      </c>
      <c r="F400" s="218" t="s">
        <v>2501</v>
      </c>
      <c r="G400" s="219" t="s">
        <v>382</v>
      </c>
      <c r="H400" s="220">
        <v>1</v>
      </c>
      <c r="I400" s="221"/>
      <c r="J400" s="222">
        <f>ROUND(I400*H400,2)</f>
        <v>0</v>
      </c>
      <c r="K400" s="218" t="s">
        <v>2502</v>
      </c>
      <c r="L400" s="46"/>
      <c r="M400" s="223" t="s">
        <v>19</v>
      </c>
      <c r="N400" s="224" t="s">
        <v>43</v>
      </c>
      <c r="O400" s="86"/>
      <c r="P400" s="225">
        <f>O400*H400</f>
        <v>0</v>
      </c>
      <c r="Q400" s="225">
        <v>0.00069999999999999999</v>
      </c>
      <c r="R400" s="225">
        <f>Q400*H400</f>
        <v>0.00069999999999999999</v>
      </c>
      <c r="S400" s="225">
        <v>0</v>
      </c>
      <c r="T400" s="22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7" t="s">
        <v>93</v>
      </c>
      <c r="AT400" s="227" t="s">
        <v>236</v>
      </c>
      <c r="AU400" s="227" t="s">
        <v>88</v>
      </c>
      <c r="AY400" s="19" t="s">
        <v>234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19" t="s">
        <v>79</v>
      </c>
      <c r="BK400" s="228">
        <f>ROUND(I400*H400,2)</f>
        <v>0</v>
      </c>
      <c r="BL400" s="19" t="s">
        <v>93</v>
      </c>
      <c r="BM400" s="227" t="s">
        <v>2503</v>
      </c>
    </row>
    <row r="401" s="2" customFormat="1">
      <c r="A401" s="40"/>
      <c r="B401" s="41"/>
      <c r="C401" s="42"/>
      <c r="D401" s="229" t="s">
        <v>243</v>
      </c>
      <c r="E401" s="42"/>
      <c r="F401" s="230" t="s">
        <v>2501</v>
      </c>
      <c r="G401" s="42"/>
      <c r="H401" s="42"/>
      <c r="I401" s="231"/>
      <c r="J401" s="42"/>
      <c r="K401" s="42"/>
      <c r="L401" s="46"/>
      <c r="M401" s="232"/>
      <c r="N401" s="23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243</v>
      </c>
      <c r="AU401" s="19" t="s">
        <v>88</v>
      </c>
    </row>
    <row r="402" s="2" customFormat="1">
      <c r="A402" s="40"/>
      <c r="B402" s="41"/>
      <c r="C402" s="42"/>
      <c r="D402" s="229" t="s">
        <v>1263</v>
      </c>
      <c r="E402" s="42"/>
      <c r="F402" s="285" t="s">
        <v>2504</v>
      </c>
      <c r="G402" s="42"/>
      <c r="H402" s="42"/>
      <c r="I402" s="231"/>
      <c r="J402" s="42"/>
      <c r="K402" s="42"/>
      <c r="L402" s="46"/>
      <c r="M402" s="232"/>
      <c r="N402" s="23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1263</v>
      </c>
      <c r="AU402" s="19" t="s">
        <v>88</v>
      </c>
    </row>
    <row r="403" s="2" customFormat="1" ht="16.5" customHeight="1">
      <c r="A403" s="40"/>
      <c r="B403" s="41"/>
      <c r="C403" s="216" t="s">
        <v>747</v>
      </c>
      <c r="D403" s="216" t="s">
        <v>236</v>
      </c>
      <c r="E403" s="217" t="s">
        <v>2505</v>
      </c>
      <c r="F403" s="218" t="s">
        <v>2506</v>
      </c>
      <c r="G403" s="219" t="s">
        <v>382</v>
      </c>
      <c r="H403" s="220">
        <v>1</v>
      </c>
      <c r="I403" s="221"/>
      <c r="J403" s="222">
        <f>ROUND(I403*H403,2)</f>
        <v>0</v>
      </c>
      <c r="K403" s="218" t="s">
        <v>2502</v>
      </c>
      <c r="L403" s="46"/>
      <c r="M403" s="223" t="s">
        <v>19</v>
      </c>
      <c r="N403" s="224" t="s">
        <v>43</v>
      </c>
      <c r="O403" s="86"/>
      <c r="P403" s="225">
        <f>O403*H403</f>
        <v>0</v>
      </c>
      <c r="Q403" s="225">
        <v>0.11241</v>
      </c>
      <c r="R403" s="225">
        <f>Q403*H403</f>
        <v>0.11241</v>
      </c>
      <c r="S403" s="225">
        <v>0</v>
      </c>
      <c r="T403" s="226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7" t="s">
        <v>93</v>
      </c>
      <c r="AT403" s="227" t="s">
        <v>236</v>
      </c>
      <c r="AU403" s="227" t="s">
        <v>88</v>
      </c>
      <c r="AY403" s="19" t="s">
        <v>234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19" t="s">
        <v>79</v>
      </c>
      <c r="BK403" s="228">
        <f>ROUND(I403*H403,2)</f>
        <v>0</v>
      </c>
      <c r="BL403" s="19" t="s">
        <v>93</v>
      </c>
      <c r="BM403" s="227" t="s">
        <v>2507</v>
      </c>
    </row>
    <row r="404" s="2" customFormat="1">
      <c r="A404" s="40"/>
      <c r="B404" s="41"/>
      <c r="C404" s="42"/>
      <c r="D404" s="229" t="s">
        <v>243</v>
      </c>
      <c r="E404" s="42"/>
      <c r="F404" s="230" t="s">
        <v>2506</v>
      </c>
      <c r="G404" s="42"/>
      <c r="H404" s="42"/>
      <c r="I404" s="231"/>
      <c r="J404" s="42"/>
      <c r="K404" s="42"/>
      <c r="L404" s="46"/>
      <c r="M404" s="232"/>
      <c r="N404" s="233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243</v>
      </c>
      <c r="AU404" s="19" t="s">
        <v>88</v>
      </c>
    </row>
    <row r="405" s="2" customFormat="1">
      <c r="A405" s="40"/>
      <c r="B405" s="41"/>
      <c r="C405" s="42"/>
      <c r="D405" s="229" t="s">
        <v>1263</v>
      </c>
      <c r="E405" s="42"/>
      <c r="F405" s="285" t="s">
        <v>2508</v>
      </c>
      <c r="G405" s="42"/>
      <c r="H405" s="42"/>
      <c r="I405" s="231"/>
      <c r="J405" s="42"/>
      <c r="K405" s="42"/>
      <c r="L405" s="46"/>
      <c r="M405" s="232"/>
      <c r="N405" s="233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1263</v>
      </c>
      <c r="AU405" s="19" t="s">
        <v>88</v>
      </c>
    </row>
    <row r="406" s="2" customFormat="1" ht="16.5" customHeight="1">
      <c r="A406" s="40"/>
      <c r="B406" s="41"/>
      <c r="C406" s="268" t="s">
        <v>757</v>
      </c>
      <c r="D406" s="268" t="s">
        <v>295</v>
      </c>
      <c r="E406" s="269" t="s">
        <v>2509</v>
      </c>
      <c r="F406" s="270" t="s">
        <v>2510</v>
      </c>
      <c r="G406" s="271" t="s">
        <v>382</v>
      </c>
      <c r="H406" s="272">
        <v>1</v>
      </c>
      <c r="I406" s="273"/>
      <c r="J406" s="274">
        <f>ROUND(I406*H406,2)</f>
        <v>0</v>
      </c>
      <c r="K406" s="270" t="s">
        <v>2502</v>
      </c>
      <c r="L406" s="275"/>
      <c r="M406" s="276" t="s">
        <v>19</v>
      </c>
      <c r="N406" s="277" t="s">
        <v>43</v>
      </c>
      <c r="O406" s="86"/>
      <c r="P406" s="225">
        <f>O406*H406</f>
        <v>0</v>
      </c>
      <c r="Q406" s="225">
        <v>0.0025000000000000001</v>
      </c>
      <c r="R406" s="225">
        <f>Q406*H406</f>
        <v>0.0025000000000000001</v>
      </c>
      <c r="S406" s="225">
        <v>0</v>
      </c>
      <c r="T406" s="226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7" t="s">
        <v>294</v>
      </c>
      <c r="AT406" s="227" t="s">
        <v>295</v>
      </c>
      <c r="AU406" s="227" t="s">
        <v>88</v>
      </c>
      <c r="AY406" s="19" t="s">
        <v>234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19" t="s">
        <v>79</v>
      </c>
      <c r="BK406" s="228">
        <f>ROUND(I406*H406,2)</f>
        <v>0</v>
      </c>
      <c r="BL406" s="19" t="s">
        <v>93</v>
      </c>
      <c r="BM406" s="227" t="s">
        <v>2511</v>
      </c>
    </row>
    <row r="407" s="2" customFormat="1">
      <c r="A407" s="40"/>
      <c r="B407" s="41"/>
      <c r="C407" s="42"/>
      <c r="D407" s="229" t="s">
        <v>243</v>
      </c>
      <c r="E407" s="42"/>
      <c r="F407" s="230" t="s">
        <v>2510</v>
      </c>
      <c r="G407" s="42"/>
      <c r="H407" s="42"/>
      <c r="I407" s="231"/>
      <c r="J407" s="42"/>
      <c r="K407" s="42"/>
      <c r="L407" s="46"/>
      <c r="M407" s="232"/>
      <c r="N407" s="233"/>
      <c r="O407" s="86"/>
      <c r="P407" s="86"/>
      <c r="Q407" s="86"/>
      <c r="R407" s="86"/>
      <c r="S407" s="86"/>
      <c r="T407" s="87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243</v>
      </c>
      <c r="AU407" s="19" t="s">
        <v>88</v>
      </c>
    </row>
    <row r="408" s="2" customFormat="1">
      <c r="A408" s="40"/>
      <c r="B408" s="41"/>
      <c r="C408" s="42"/>
      <c r="D408" s="229" t="s">
        <v>1263</v>
      </c>
      <c r="E408" s="42"/>
      <c r="F408" s="285" t="s">
        <v>2512</v>
      </c>
      <c r="G408" s="42"/>
      <c r="H408" s="42"/>
      <c r="I408" s="231"/>
      <c r="J408" s="42"/>
      <c r="K408" s="42"/>
      <c r="L408" s="46"/>
      <c r="M408" s="232"/>
      <c r="N408" s="233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1263</v>
      </c>
      <c r="AU408" s="19" t="s">
        <v>88</v>
      </c>
    </row>
    <row r="409" s="2" customFormat="1" ht="16.5" customHeight="1">
      <c r="A409" s="40"/>
      <c r="B409" s="41"/>
      <c r="C409" s="268" t="s">
        <v>765</v>
      </c>
      <c r="D409" s="268" t="s">
        <v>295</v>
      </c>
      <c r="E409" s="269" t="s">
        <v>2513</v>
      </c>
      <c r="F409" s="270" t="s">
        <v>2514</v>
      </c>
      <c r="G409" s="271" t="s">
        <v>382</v>
      </c>
      <c r="H409" s="272">
        <v>1</v>
      </c>
      <c r="I409" s="273"/>
      <c r="J409" s="274">
        <f>ROUND(I409*H409,2)</f>
        <v>0</v>
      </c>
      <c r="K409" s="270" t="s">
        <v>1296</v>
      </c>
      <c r="L409" s="275"/>
      <c r="M409" s="276" t="s">
        <v>19</v>
      </c>
      <c r="N409" s="277" t="s">
        <v>43</v>
      </c>
      <c r="O409" s="86"/>
      <c r="P409" s="225">
        <f>O409*H409</f>
        <v>0</v>
      </c>
      <c r="Q409" s="225">
        <v>0.0035000000000000001</v>
      </c>
      <c r="R409" s="225">
        <f>Q409*H409</f>
        <v>0.0035000000000000001</v>
      </c>
      <c r="S409" s="225">
        <v>0</v>
      </c>
      <c r="T409" s="226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7" t="s">
        <v>294</v>
      </c>
      <c r="AT409" s="227" t="s">
        <v>295</v>
      </c>
      <c r="AU409" s="227" t="s">
        <v>88</v>
      </c>
      <c r="AY409" s="19" t="s">
        <v>234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19" t="s">
        <v>79</v>
      </c>
      <c r="BK409" s="228">
        <f>ROUND(I409*H409,2)</f>
        <v>0</v>
      </c>
      <c r="BL409" s="19" t="s">
        <v>93</v>
      </c>
      <c r="BM409" s="227" t="s">
        <v>2515</v>
      </c>
    </row>
    <row r="410" s="2" customFormat="1">
      <c r="A410" s="40"/>
      <c r="B410" s="41"/>
      <c r="C410" s="42"/>
      <c r="D410" s="229" t="s">
        <v>243</v>
      </c>
      <c r="E410" s="42"/>
      <c r="F410" s="230" t="s">
        <v>2514</v>
      </c>
      <c r="G410" s="42"/>
      <c r="H410" s="42"/>
      <c r="I410" s="231"/>
      <c r="J410" s="42"/>
      <c r="K410" s="42"/>
      <c r="L410" s="46"/>
      <c r="M410" s="232"/>
      <c r="N410" s="233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243</v>
      </c>
      <c r="AU410" s="19" t="s">
        <v>88</v>
      </c>
    </row>
    <row r="411" s="2" customFormat="1" ht="16.5" customHeight="1">
      <c r="A411" s="40"/>
      <c r="B411" s="41"/>
      <c r="C411" s="268" t="s">
        <v>767</v>
      </c>
      <c r="D411" s="268" t="s">
        <v>295</v>
      </c>
      <c r="E411" s="269" t="s">
        <v>2516</v>
      </c>
      <c r="F411" s="270" t="s">
        <v>2517</v>
      </c>
      <c r="G411" s="271" t="s">
        <v>382</v>
      </c>
      <c r="H411" s="272">
        <v>1</v>
      </c>
      <c r="I411" s="273"/>
      <c r="J411" s="274">
        <f>ROUND(I411*H411,2)</f>
        <v>0</v>
      </c>
      <c r="K411" s="270" t="s">
        <v>1296</v>
      </c>
      <c r="L411" s="275"/>
      <c r="M411" s="276" t="s">
        <v>19</v>
      </c>
      <c r="N411" s="277" t="s">
        <v>43</v>
      </c>
      <c r="O411" s="86"/>
      <c r="P411" s="225">
        <f>O411*H411</f>
        <v>0</v>
      </c>
      <c r="Q411" s="225">
        <v>0.0016999999999999999</v>
      </c>
      <c r="R411" s="225">
        <f>Q411*H411</f>
        <v>0.0016999999999999999</v>
      </c>
      <c r="S411" s="225">
        <v>0</v>
      </c>
      <c r="T411" s="226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7" t="s">
        <v>294</v>
      </c>
      <c r="AT411" s="227" t="s">
        <v>295</v>
      </c>
      <c r="AU411" s="227" t="s">
        <v>88</v>
      </c>
      <c r="AY411" s="19" t="s">
        <v>234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19" t="s">
        <v>79</v>
      </c>
      <c r="BK411" s="228">
        <f>ROUND(I411*H411,2)</f>
        <v>0</v>
      </c>
      <c r="BL411" s="19" t="s">
        <v>93</v>
      </c>
      <c r="BM411" s="227" t="s">
        <v>2518</v>
      </c>
    </row>
    <row r="412" s="2" customFormat="1">
      <c r="A412" s="40"/>
      <c r="B412" s="41"/>
      <c r="C412" s="42"/>
      <c r="D412" s="229" t="s">
        <v>243</v>
      </c>
      <c r="E412" s="42"/>
      <c r="F412" s="230" t="s">
        <v>2517</v>
      </c>
      <c r="G412" s="42"/>
      <c r="H412" s="42"/>
      <c r="I412" s="231"/>
      <c r="J412" s="42"/>
      <c r="K412" s="42"/>
      <c r="L412" s="46"/>
      <c r="M412" s="232"/>
      <c r="N412" s="233"/>
      <c r="O412" s="86"/>
      <c r="P412" s="86"/>
      <c r="Q412" s="86"/>
      <c r="R412" s="86"/>
      <c r="S412" s="86"/>
      <c r="T412" s="87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243</v>
      </c>
      <c r="AU412" s="19" t="s">
        <v>88</v>
      </c>
    </row>
    <row r="413" s="2" customFormat="1" ht="16.5" customHeight="1">
      <c r="A413" s="40"/>
      <c r="B413" s="41"/>
      <c r="C413" s="216" t="s">
        <v>771</v>
      </c>
      <c r="D413" s="216" t="s">
        <v>236</v>
      </c>
      <c r="E413" s="217" t="s">
        <v>2519</v>
      </c>
      <c r="F413" s="218" t="s">
        <v>2520</v>
      </c>
      <c r="G413" s="219" t="s">
        <v>248</v>
      </c>
      <c r="H413" s="220">
        <v>1.2</v>
      </c>
      <c r="I413" s="221"/>
      <c r="J413" s="222">
        <f>ROUND(I413*H413,2)</f>
        <v>0</v>
      </c>
      <c r="K413" s="218" t="s">
        <v>1296</v>
      </c>
      <c r="L413" s="46"/>
      <c r="M413" s="223" t="s">
        <v>19</v>
      </c>
      <c r="N413" s="224" t="s">
        <v>43</v>
      </c>
      <c r="O413" s="86"/>
      <c r="P413" s="225">
        <f>O413*H413</f>
        <v>0</v>
      </c>
      <c r="Q413" s="225">
        <v>0.0016000000000000001</v>
      </c>
      <c r="R413" s="225">
        <f>Q413*H413</f>
        <v>0.0019200000000000001</v>
      </c>
      <c r="S413" s="225">
        <v>0</v>
      </c>
      <c r="T413" s="226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7" t="s">
        <v>93</v>
      </c>
      <c r="AT413" s="227" t="s">
        <v>236</v>
      </c>
      <c r="AU413" s="227" t="s">
        <v>88</v>
      </c>
      <c r="AY413" s="19" t="s">
        <v>234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19" t="s">
        <v>79</v>
      </c>
      <c r="BK413" s="228">
        <f>ROUND(I413*H413,2)</f>
        <v>0</v>
      </c>
      <c r="BL413" s="19" t="s">
        <v>93</v>
      </c>
      <c r="BM413" s="227" t="s">
        <v>2521</v>
      </c>
    </row>
    <row r="414" s="2" customFormat="1">
      <c r="A414" s="40"/>
      <c r="B414" s="41"/>
      <c r="C414" s="42"/>
      <c r="D414" s="229" t="s">
        <v>243</v>
      </c>
      <c r="E414" s="42"/>
      <c r="F414" s="230" t="s">
        <v>2522</v>
      </c>
      <c r="G414" s="42"/>
      <c r="H414" s="42"/>
      <c r="I414" s="231"/>
      <c r="J414" s="42"/>
      <c r="K414" s="42"/>
      <c r="L414" s="46"/>
      <c r="M414" s="232"/>
      <c r="N414" s="233"/>
      <c r="O414" s="86"/>
      <c r="P414" s="86"/>
      <c r="Q414" s="86"/>
      <c r="R414" s="86"/>
      <c r="S414" s="86"/>
      <c r="T414" s="87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9" t="s">
        <v>243</v>
      </c>
      <c r="AU414" s="19" t="s">
        <v>88</v>
      </c>
    </row>
    <row r="415" s="2" customFormat="1">
      <c r="A415" s="40"/>
      <c r="B415" s="41"/>
      <c r="C415" s="42"/>
      <c r="D415" s="234" t="s">
        <v>244</v>
      </c>
      <c r="E415" s="42"/>
      <c r="F415" s="235" t="s">
        <v>2523</v>
      </c>
      <c r="G415" s="42"/>
      <c r="H415" s="42"/>
      <c r="I415" s="231"/>
      <c r="J415" s="42"/>
      <c r="K415" s="42"/>
      <c r="L415" s="46"/>
      <c r="M415" s="232"/>
      <c r="N415" s="233"/>
      <c r="O415" s="86"/>
      <c r="P415" s="86"/>
      <c r="Q415" s="86"/>
      <c r="R415" s="86"/>
      <c r="S415" s="86"/>
      <c r="T415" s="87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244</v>
      </c>
      <c r="AU415" s="19" t="s">
        <v>88</v>
      </c>
    </row>
    <row r="416" s="13" customFormat="1">
      <c r="A416" s="13"/>
      <c r="B416" s="236"/>
      <c r="C416" s="237"/>
      <c r="D416" s="229" t="s">
        <v>252</v>
      </c>
      <c r="E416" s="238" t="s">
        <v>19</v>
      </c>
      <c r="F416" s="239" t="s">
        <v>2524</v>
      </c>
      <c r="G416" s="237"/>
      <c r="H416" s="238" t="s">
        <v>19</v>
      </c>
      <c r="I416" s="240"/>
      <c r="J416" s="237"/>
      <c r="K416" s="237"/>
      <c r="L416" s="241"/>
      <c r="M416" s="242"/>
      <c r="N416" s="243"/>
      <c r="O416" s="243"/>
      <c r="P416" s="243"/>
      <c r="Q416" s="243"/>
      <c r="R416" s="243"/>
      <c r="S416" s="243"/>
      <c r="T416" s="24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5" t="s">
        <v>252</v>
      </c>
      <c r="AU416" s="245" t="s">
        <v>88</v>
      </c>
      <c r="AV416" s="13" t="s">
        <v>79</v>
      </c>
      <c r="AW416" s="13" t="s">
        <v>33</v>
      </c>
      <c r="AX416" s="13" t="s">
        <v>72</v>
      </c>
      <c r="AY416" s="245" t="s">
        <v>234</v>
      </c>
    </row>
    <row r="417" s="14" customFormat="1">
      <c r="A417" s="14"/>
      <c r="B417" s="246"/>
      <c r="C417" s="247"/>
      <c r="D417" s="229" t="s">
        <v>252</v>
      </c>
      <c r="E417" s="248" t="s">
        <v>19</v>
      </c>
      <c r="F417" s="249" t="s">
        <v>2525</v>
      </c>
      <c r="G417" s="247"/>
      <c r="H417" s="250">
        <v>1.2</v>
      </c>
      <c r="I417" s="251"/>
      <c r="J417" s="247"/>
      <c r="K417" s="247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252</v>
      </c>
      <c r="AU417" s="256" t="s">
        <v>88</v>
      </c>
      <c r="AV417" s="14" t="s">
        <v>81</v>
      </c>
      <c r="AW417" s="14" t="s">
        <v>33</v>
      </c>
      <c r="AX417" s="14" t="s">
        <v>72</v>
      </c>
      <c r="AY417" s="256" t="s">
        <v>234</v>
      </c>
    </row>
    <row r="418" s="15" customFormat="1">
      <c r="A418" s="15"/>
      <c r="B418" s="257"/>
      <c r="C418" s="258"/>
      <c r="D418" s="229" t="s">
        <v>252</v>
      </c>
      <c r="E418" s="259" t="s">
        <v>19</v>
      </c>
      <c r="F418" s="260" t="s">
        <v>256</v>
      </c>
      <c r="G418" s="258"/>
      <c r="H418" s="261">
        <v>1.2</v>
      </c>
      <c r="I418" s="262"/>
      <c r="J418" s="258"/>
      <c r="K418" s="258"/>
      <c r="L418" s="263"/>
      <c r="M418" s="264"/>
      <c r="N418" s="265"/>
      <c r="O418" s="265"/>
      <c r="P418" s="265"/>
      <c r="Q418" s="265"/>
      <c r="R418" s="265"/>
      <c r="S418" s="265"/>
      <c r="T418" s="266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7" t="s">
        <v>252</v>
      </c>
      <c r="AU418" s="267" t="s">
        <v>88</v>
      </c>
      <c r="AV418" s="15" t="s">
        <v>93</v>
      </c>
      <c r="AW418" s="15" t="s">
        <v>33</v>
      </c>
      <c r="AX418" s="15" t="s">
        <v>79</v>
      </c>
      <c r="AY418" s="267" t="s">
        <v>234</v>
      </c>
    </row>
    <row r="419" s="2" customFormat="1" ht="16.5" customHeight="1">
      <c r="A419" s="40"/>
      <c r="B419" s="41"/>
      <c r="C419" s="216" t="s">
        <v>777</v>
      </c>
      <c r="D419" s="216" t="s">
        <v>236</v>
      </c>
      <c r="E419" s="217" t="s">
        <v>2526</v>
      </c>
      <c r="F419" s="218" t="s">
        <v>2527</v>
      </c>
      <c r="G419" s="219" t="s">
        <v>879</v>
      </c>
      <c r="H419" s="220">
        <v>7</v>
      </c>
      <c r="I419" s="221"/>
      <c r="J419" s="222">
        <f>ROUND(I419*H419,2)</f>
        <v>0</v>
      </c>
      <c r="K419" s="218" t="s">
        <v>1296</v>
      </c>
      <c r="L419" s="46"/>
      <c r="M419" s="223" t="s">
        <v>19</v>
      </c>
      <c r="N419" s="224" t="s">
        <v>43</v>
      </c>
      <c r="O419" s="86"/>
      <c r="P419" s="225">
        <f>O419*H419</f>
        <v>0</v>
      </c>
      <c r="Q419" s="225">
        <v>0.0021900000000000001</v>
      </c>
      <c r="R419" s="225">
        <f>Q419*H419</f>
        <v>0.01533</v>
      </c>
      <c r="S419" s="225">
        <v>0</v>
      </c>
      <c r="T419" s="226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7" t="s">
        <v>93</v>
      </c>
      <c r="AT419" s="227" t="s">
        <v>236</v>
      </c>
      <c r="AU419" s="227" t="s">
        <v>88</v>
      </c>
      <c r="AY419" s="19" t="s">
        <v>234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19" t="s">
        <v>79</v>
      </c>
      <c r="BK419" s="228">
        <f>ROUND(I419*H419,2)</f>
        <v>0</v>
      </c>
      <c r="BL419" s="19" t="s">
        <v>93</v>
      </c>
      <c r="BM419" s="227" t="s">
        <v>2528</v>
      </c>
    </row>
    <row r="420" s="2" customFormat="1">
      <c r="A420" s="40"/>
      <c r="B420" s="41"/>
      <c r="C420" s="42"/>
      <c r="D420" s="229" t="s">
        <v>243</v>
      </c>
      <c r="E420" s="42"/>
      <c r="F420" s="230" t="s">
        <v>2529</v>
      </c>
      <c r="G420" s="42"/>
      <c r="H420" s="42"/>
      <c r="I420" s="231"/>
      <c r="J420" s="42"/>
      <c r="K420" s="42"/>
      <c r="L420" s="46"/>
      <c r="M420" s="232"/>
      <c r="N420" s="233"/>
      <c r="O420" s="86"/>
      <c r="P420" s="86"/>
      <c r="Q420" s="86"/>
      <c r="R420" s="86"/>
      <c r="S420" s="86"/>
      <c r="T420" s="87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243</v>
      </c>
      <c r="AU420" s="19" t="s">
        <v>88</v>
      </c>
    </row>
    <row r="421" s="2" customFormat="1">
      <c r="A421" s="40"/>
      <c r="B421" s="41"/>
      <c r="C421" s="42"/>
      <c r="D421" s="234" t="s">
        <v>244</v>
      </c>
      <c r="E421" s="42"/>
      <c r="F421" s="235" t="s">
        <v>2530</v>
      </c>
      <c r="G421" s="42"/>
      <c r="H421" s="42"/>
      <c r="I421" s="231"/>
      <c r="J421" s="42"/>
      <c r="K421" s="42"/>
      <c r="L421" s="46"/>
      <c r="M421" s="232"/>
      <c r="N421" s="233"/>
      <c r="O421" s="86"/>
      <c r="P421" s="86"/>
      <c r="Q421" s="86"/>
      <c r="R421" s="86"/>
      <c r="S421" s="86"/>
      <c r="T421" s="87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244</v>
      </c>
      <c r="AU421" s="19" t="s">
        <v>88</v>
      </c>
    </row>
    <row r="422" s="12" customFormat="1" ht="20.88" customHeight="1">
      <c r="A422" s="12"/>
      <c r="B422" s="200"/>
      <c r="C422" s="201"/>
      <c r="D422" s="202" t="s">
        <v>71</v>
      </c>
      <c r="E422" s="214" t="s">
        <v>2531</v>
      </c>
      <c r="F422" s="214" t="s">
        <v>2532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SUM(P423:P440)</f>
        <v>0</v>
      </c>
      <c r="Q422" s="208"/>
      <c r="R422" s="209">
        <f>SUM(R423:R440)</f>
        <v>0</v>
      </c>
      <c r="S422" s="208"/>
      <c r="T422" s="210">
        <f>SUM(T423:T440)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79</v>
      </c>
      <c r="AT422" s="212" t="s">
        <v>71</v>
      </c>
      <c r="AU422" s="212" t="s">
        <v>81</v>
      </c>
      <c r="AY422" s="211" t="s">
        <v>234</v>
      </c>
      <c r="BK422" s="213">
        <f>SUM(BK423:BK440)</f>
        <v>0</v>
      </c>
    </row>
    <row r="423" s="2" customFormat="1" ht="16.5" customHeight="1">
      <c r="A423" s="40"/>
      <c r="B423" s="41"/>
      <c r="C423" s="216" t="s">
        <v>785</v>
      </c>
      <c r="D423" s="216" t="s">
        <v>236</v>
      </c>
      <c r="E423" s="217" t="s">
        <v>2533</v>
      </c>
      <c r="F423" s="218" t="s">
        <v>2534</v>
      </c>
      <c r="G423" s="219" t="s">
        <v>364</v>
      </c>
      <c r="H423" s="220">
        <v>823.66200000000003</v>
      </c>
      <c r="I423" s="221"/>
      <c r="J423" s="222">
        <f>ROUND(I423*H423,2)</f>
        <v>0</v>
      </c>
      <c r="K423" s="218" t="s">
        <v>1344</v>
      </c>
      <c r="L423" s="46"/>
      <c r="M423" s="223" t="s">
        <v>19</v>
      </c>
      <c r="N423" s="224" t="s">
        <v>43</v>
      </c>
      <c r="O423" s="86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7" t="s">
        <v>93</v>
      </c>
      <c r="AT423" s="227" t="s">
        <v>236</v>
      </c>
      <c r="AU423" s="227" t="s">
        <v>88</v>
      </c>
      <c r="AY423" s="19" t="s">
        <v>234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19" t="s">
        <v>79</v>
      </c>
      <c r="BK423" s="228">
        <f>ROUND(I423*H423,2)</f>
        <v>0</v>
      </c>
      <c r="BL423" s="19" t="s">
        <v>93</v>
      </c>
      <c r="BM423" s="227" t="s">
        <v>2535</v>
      </c>
    </row>
    <row r="424" s="2" customFormat="1">
      <c r="A424" s="40"/>
      <c r="B424" s="41"/>
      <c r="C424" s="42"/>
      <c r="D424" s="229" t="s">
        <v>243</v>
      </c>
      <c r="E424" s="42"/>
      <c r="F424" s="230" t="s">
        <v>2536</v>
      </c>
      <c r="G424" s="42"/>
      <c r="H424" s="42"/>
      <c r="I424" s="231"/>
      <c r="J424" s="42"/>
      <c r="K424" s="42"/>
      <c r="L424" s="46"/>
      <c r="M424" s="232"/>
      <c r="N424" s="233"/>
      <c r="O424" s="86"/>
      <c r="P424" s="86"/>
      <c r="Q424" s="86"/>
      <c r="R424" s="86"/>
      <c r="S424" s="86"/>
      <c r="T424" s="87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243</v>
      </c>
      <c r="AU424" s="19" t="s">
        <v>88</v>
      </c>
    </row>
    <row r="425" s="2" customFormat="1" ht="16.5" customHeight="1">
      <c r="A425" s="40"/>
      <c r="B425" s="41"/>
      <c r="C425" s="216" t="s">
        <v>789</v>
      </c>
      <c r="D425" s="216" t="s">
        <v>236</v>
      </c>
      <c r="E425" s="217" t="s">
        <v>2537</v>
      </c>
      <c r="F425" s="218" t="s">
        <v>2538</v>
      </c>
      <c r="G425" s="219" t="s">
        <v>364</v>
      </c>
      <c r="H425" s="220">
        <v>16509.518</v>
      </c>
      <c r="I425" s="221"/>
      <c r="J425" s="222">
        <f>ROUND(I425*H425,2)</f>
        <v>0</v>
      </c>
      <c r="K425" s="218" t="s">
        <v>1344</v>
      </c>
      <c r="L425" s="46"/>
      <c r="M425" s="223" t="s">
        <v>19</v>
      </c>
      <c r="N425" s="224" t="s">
        <v>43</v>
      </c>
      <c r="O425" s="86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7" t="s">
        <v>93</v>
      </c>
      <c r="AT425" s="227" t="s">
        <v>236</v>
      </c>
      <c r="AU425" s="227" t="s">
        <v>88</v>
      </c>
      <c r="AY425" s="19" t="s">
        <v>234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19" t="s">
        <v>79</v>
      </c>
      <c r="BK425" s="228">
        <f>ROUND(I425*H425,2)</f>
        <v>0</v>
      </c>
      <c r="BL425" s="19" t="s">
        <v>93</v>
      </c>
      <c r="BM425" s="227" t="s">
        <v>2539</v>
      </c>
    </row>
    <row r="426" s="2" customFormat="1">
      <c r="A426" s="40"/>
      <c r="B426" s="41"/>
      <c r="C426" s="42"/>
      <c r="D426" s="229" t="s">
        <v>243</v>
      </c>
      <c r="E426" s="42"/>
      <c r="F426" s="230" t="s">
        <v>2540</v>
      </c>
      <c r="G426" s="42"/>
      <c r="H426" s="42"/>
      <c r="I426" s="231"/>
      <c r="J426" s="42"/>
      <c r="K426" s="42"/>
      <c r="L426" s="46"/>
      <c r="M426" s="232"/>
      <c r="N426" s="233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243</v>
      </c>
      <c r="AU426" s="19" t="s">
        <v>88</v>
      </c>
    </row>
    <row r="427" s="2" customFormat="1">
      <c r="A427" s="40"/>
      <c r="B427" s="41"/>
      <c r="C427" s="42"/>
      <c r="D427" s="229" t="s">
        <v>1263</v>
      </c>
      <c r="E427" s="42"/>
      <c r="F427" s="285" t="s">
        <v>2541</v>
      </c>
      <c r="G427" s="42"/>
      <c r="H427" s="42"/>
      <c r="I427" s="231"/>
      <c r="J427" s="42"/>
      <c r="K427" s="42"/>
      <c r="L427" s="46"/>
      <c r="M427" s="232"/>
      <c r="N427" s="233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1263</v>
      </c>
      <c r="AU427" s="19" t="s">
        <v>88</v>
      </c>
    </row>
    <row r="428" s="14" customFormat="1">
      <c r="A428" s="14"/>
      <c r="B428" s="246"/>
      <c r="C428" s="247"/>
      <c r="D428" s="229" t="s">
        <v>252</v>
      </c>
      <c r="E428" s="248" t="s">
        <v>19</v>
      </c>
      <c r="F428" s="249" t="s">
        <v>2542</v>
      </c>
      <c r="G428" s="247"/>
      <c r="H428" s="250">
        <v>16509.518</v>
      </c>
      <c r="I428" s="251"/>
      <c r="J428" s="247"/>
      <c r="K428" s="247"/>
      <c r="L428" s="252"/>
      <c r="M428" s="253"/>
      <c r="N428" s="254"/>
      <c r="O428" s="254"/>
      <c r="P428" s="254"/>
      <c r="Q428" s="254"/>
      <c r="R428" s="254"/>
      <c r="S428" s="254"/>
      <c r="T428" s="25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6" t="s">
        <v>252</v>
      </c>
      <c r="AU428" s="256" t="s">
        <v>88</v>
      </c>
      <c r="AV428" s="14" t="s">
        <v>81</v>
      </c>
      <c r="AW428" s="14" t="s">
        <v>33</v>
      </c>
      <c r="AX428" s="14" t="s">
        <v>72</v>
      </c>
      <c r="AY428" s="256" t="s">
        <v>234</v>
      </c>
    </row>
    <row r="429" s="15" customFormat="1">
      <c r="A429" s="15"/>
      <c r="B429" s="257"/>
      <c r="C429" s="258"/>
      <c r="D429" s="229" t="s">
        <v>252</v>
      </c>
      <c r="E429" s="259" t="s">
        <v>19</v>
      </c>
      <c r="F429" s="260" t="s">
        <v>256</v>
      </c>
      <c r="G429" s="258"/>
      <c r="H429" s="261">
        <v>16509.518</v>
      </c>
      <c r="I429" s="262"/>
      <c r="J429" s="258"/>
      <c r="K429" s="258"/>
      <c r="L429" s="263"/>
      <c r="M429" s="264"/>
      <c r="N429" s="265"/>
      <c r="O429" s="265"/>
      <c r="P429" s="265"/>
      <c r="Q429" s="265"/>
      <c r="R429" s="265"/>
      <c r="S429" s="265"/>
      <c r="T429" s="26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7" t="s">
        <v>252</v>
      </c>
      <c r="AU429" s="267" t="s">
        <v>88</v>
      </c>
      <c r="AV429" s="15" t="s">
        <v>93</v>
      </c>
      <c r="AW429" s="15" t="s">
        <v>33</v>
      </c>
      <c r="AX429" s="15" t="s">
        <v>79</v>
      </c>
      <c r="AY429" s="267" t="s">
        <v>234</v>
      </c>
    </row>
    <row r="430" s="2" customFormat="1" ht="24.15" customHeight="1">
      <c r="A430" s="40"/>
      <c r="B430" s="41"/>
      <c r="C430" s="216" t="s">
        <v>793</v>
      </c>
      <c r="D430" s="216" t="s">
        <v>236</v>
      </c>
      <c r="E430" s="217" t="s">
        <v>2543</v>
      </c>
      <c r="F430" s="218" t="s">
        <v>2544</v>
      </c>
      <c r="G430" s="219" t="s">
        <v>364</v>
      </c>
      <c r="H430" s="220">
        <v>58.075000000000003</v>
      </c>
      <c r="I430" s="221"/>
      <c r="J430" s="222">
        <f>ROUND(I430*H430,2)</f>
        <v>0</v>
      </c>
      <c r="K430" s="218" t="s">
        <v>1344</v>
      </c>
      <c r="L430" s="46"/>
      <c r="M430" s="223" t="s">
        <v>19</v>
      </c>
      <c r="N430" s="224" t="s">
        <v>43</v>
      </c>
      <c r="O430" s="86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7" t="s">
        <v>93</v>
      </c>
      <c r="AT430" s="227" t="s">
        <v>236</v>
      </c>
      <c r="AU430" s="227" t="s">
        <v>88</v>
      </c>
      <c r="AY430" s="19" t="s">
        <v>234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19" t="s">
        <v>79</v>
      </c>
      <c r="BK430" s="228">
        <f>ROUND(I430*H430,2)</f>
        <v>0</v>
      </c>
      <c r="BL430" s="19" t="s">
        <v>93</v>
      </c>
      <c r="BM430" s="227" t="s">
        <v>2545</v>
      </c>
    </row>
    <row r="431" s="2" customFormat="1">
      <c r="A431" s="40"/>
      <c r="B431" s="41"/>
      <c r="C431" s="42"/>
      <c r="D431" s="229" t="s">
        <v>243</v>
      </c>
      <c r="E431" s="42"/>
      <c r="F431" s="230" t="s">
        <v>2546</v>
      </c>
      <c r="G431" s="42"/>
      <c r="H431" s="42"/>
      <c r="I431" s="231"/>
      <c r="J431" s="42"/>
      <c r="K431" s="42"/>
      <c r="L431" s="46"/>
      <c r="M431" s="232"/>
      <c r="N431" s="233"/>
      <c r="O431" s="86"/>
      <c r="P431" s="86"/>
      <c r="Q431" s="86"/>
      <c r="R431" s="86"/>
      <c r="S431" s="86"/>
      <c r="T431" s="87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243</v>
      </c>
      <c r="AU431" s="19" t="s">
        <v>88</v>
      </c>
    </row>
    <row r="432" s="14" customFormat="1">
      <c r="A432" s="14"/>
      <c r="B432" s="246"/>
      <c r="C432" s="247"/>
      <c r="D432" s="229" t="s">
        <v>252</v>
      </c>
      <c r="E432" s="248" t="s">
        <v>19</v>
      </c>
      <c r="F432" s="249" t="s">
        <v>2547</v>
      </c>
      <c r="G432" s="247"/>
      <c r="H432" s="250">
        <v>58.075000000000003</v>
      </c>
      <c r="I432" s="251"/>
      <c r="J432" s="247"/>
      <c r="K432" s="247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252</v>
      </c>
      <c r="AU432" s="256" t="s">
        <v>88</v>
      </c>
      <c r="AV432" s="14" t="s">
        <v>81</v>
      </c>
      <c r="AW432" s="14" t="s">
        <v>33</v>
      </c>
      <c r="AX432" s="14" t="s">
        <v>72</v>
      </c>
      <c r="AY432" s="256" t="s">
        <v>234</v>
      </c>
    </row>
    <row r="433" s="15" customFormat="1">
      <c r="A433" s="15"/>
      <c r="B433" s="257"/>
      <c r="C433" s="258"/>
      <c r="D433" s="229" t="s">
        <v>252</v>
      </c>
      <c r="E433" s="259" t="s">
        <v>19</v>
      </c>
      <c r="F433" s="260" t="s">
        <v>256</v>
      </c>
      <c r="G433" s="258"/>
      <c r="H433" s="261">
        <v>58.075000000000003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252</v>
      </c>
      <c r="AU433" s="267" t="s">
        <v>88</v>
      </c>
      <c r="AV433" s="15" t="s">
        <v>93</v>
      </c>
      <c r="AW433" s="15" t="s">
        <v>33</v>
      </c>
      <c r="AX433" s="15" t="s">
        <v>79</v>
      </c>
      <c r="AY433" s="267" t="s">
        <v>234</v>
      </c>
    </row>
    <row r="434" s="2" customFormat="1" ht="24.15" customHeight="1">
      <c r="A434" s="40"/>
      <c r="B434" s="41"/>
      <c r="C434" s="216" t="s">
        <v>241</v>
      </c>
      <c r="D434" s="216" t="s">
        <v>236</v>
      </c>
      <c r="E434" s="217" t="s">
        <v>2548</v>
      </c>
      <c r="F434" s="218" t="s">
        <v>366</v>
      </c>
      <c r="G434" s="219" t="s">
        <v>364</v>
      </c>
      <c r="H434" s="220">
        <v>555</v>
      </c>
      <c r="I434" s="221"/>
      <c r="J434" s="222">
        <f>ROUND(I434*H434,2)</f>
        <v>0</v>
      </c>
      <c r="K434" s="218" t="s">
        <v>1344</v>
      </c>
      <c r="L434" s="46"/>
      <c r="M434" s="223" t="s">
        <v>19</v>
      </c>
      <c r="N434" s="224" t="s">
        <v>43</v>
      </c>
      <c r="O434" s="86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7" t="s">
        <v>93</v>
      </c>
      <c r="AT434" s="227" t="s">
        <v>236</v>
      </c>
      <c r="AU434" s="227" t="s">
        <v>88</v>
      </c>
      <c r="AY434" s="19" t="s">
        <v>234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19" t="s">
        <v>79</v>
      </c>
      <c r="BK434" s="228">
        <f>ROUND(I434*H434,2)</f>
        <v>0</v>
      </c>
      <c r="BL434" s="19" t="s">
        <v>93</v>
      </c>
      <c r="BM434" s="227" t="s">
        <v>2549</v>
      </c>
    </row>
    <row r="435" s="2" customFormat="1">
      <c r="A435" s="40"/>
      <c r="B435" s="41"/>
      <c r="C435" s="42"/>
      <c r="D435" s="229" t="s">
        <v>243</v>
      </c>
      <c r="E435" s="42"/>
      <c r="F435" s="230" t="s">
        <v>366</v>
      </c>
      <c r="G435" s="42"/>
      <c r="H435" s="42"/>
      <c r="I435" s="231"/>
      <c r="J435" s="42"/>
      <c r="K435" s="42"/>
      <c r="L435" s="46"/>
      <c r="M435" s="232"/>
      <c r="N435" s="233"/>
      <c r="O435" s="86"/>
      <c r="P435" s="86"/>
      <c r="Q435" s="86"/>
      <c r="R435" s="86"/>
      <c r="S435" s="86"/>
      <c r="T435" s="87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243</v>
      </c>
      <c r="AU435" s="19" t="s">
        <v>88</v>
      </c>
    </row>
    <row r="436" s="14" customFormat="1">
      <c r="A436" s="14"/>
      <c r="B436" s="246"/>
      <c r="C436" s="247"/>
      <c r="D436" s="229" t="s">
        <v>252</v>
      </c>
      <c r="E436" s="248" t="s">
        <v>19</v>
      </c>
      <c r="F436" s="249" t="s">
        <v>2550</v>
      </c>
      <c r="G436" s="247"/>
      <c r="H436" s="250">
        <v>555</v>
      </c>
      <c r="I436" s="251"/>
      <c r="J436" s="247"/>
      <c r="K436" s="247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252</v>
      </c>
      <c r="AU436" s="256" t="s">
        <v>88</v>
      </c>
      <c r="AV436" s="14" t="s">
        <v>81</v>
      </c>
      <c r="AW436" s="14" t="s">
        <v>33</v>
      </c>
      <c r="AX436" s="14" t="s">
        <v>72</v>
      </c>
      <c r="AY436" s="256" t="s">
        <v>234</v>
      </c>
    </row>
    <row r="437" s="15" customFormat="1">
      <c r="A437" s="15"/>
      <c r="B437" s="257"/>
      <c r="C437" s="258"/>
      <c r="D437" s="229" t="s">
        <v>252</v>
      </c>
      <c r="E437" s="259" t="s">
        <v>19</v>
      </c>
      <c r="F437" s="260" t="s">
        <v>256</v>
      </c>
      <c r="G437" s="258"/>
      <c r="H437" s="261">
        <v>555</v>
      </c>
      <c r="I437" s="262"/>
      <c r="J437" s="258"/>
      <c r="K437" s="258"/>
      <c r="L437" s="263"/>
      <c r="M437" s="264"/>
      <c r="N437" s="265"/>
      <c r="O437" s="265"/>
      <c r="P437" s="265"/>
      <c r="Q437" s="265"/>
      <c r="R437" s="265"/>
      <c r="S437" s="265"/>
      <c r="T437" s="266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7" t="s">
        <v>252</v>
      </c>
      <c r="AU437" s="267" t="s">
        <v>88</v>
      </c>
      <c r="AV437" s="15" t="s">
        <v>93</v>
      </c>
      <c r="AW437" s="15" t="s">
        <v>33</v>
      </c>
      <c r="AX437" s="15" t="s">
        <v>79</v>
      </c>
      <c r="AY437" s="267" t="s">
        <v>234</v>
      </c>
    </row>
    <row r="438" s="2" customFormat="1" ht="24.15" customHeight="1">
      <c r="A438" s="40"/>
      <c r="B438" s="41"/>
      <c r="C438" s="216" t="s">
        <v>2551</v>
      </c>
      <c r="D438" s="216" t="s">
        <v>236</v>
      </c>
      <c r="E438" s="217" t="s">
        <v>2552</v>
      </c>
      <c r="F438" s="218" t="s">
        <v>2553</v>
      </c>
      <c r="G438" s="219" t="s">
        <v>364</v>
      </c>
      <c r="H438" s="220">
        <v>253.55000000000001</v>
      </c>
      <c r="I438" s="221"/>
      <c r="J438" s="222">
        <f>ROUND(I438*H438,2)</f>
        <v>0</v>
      </c>
      <c r="K438" s="218" t="s">
        <v>1344</v>
      </c>
      <c r="L438" s="46"/>
      <c r="M438" s="223" t="s">
        <v>19</v>
      </c>
      <c r="N438" s="224" t="s">
        <v>43</v>
      </c>
      <c r="O438" s="86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7" t="s">
        <v>93</v>
      </c>
      <c r="AT438" s="227" t="s">
        <v>236</v>
      </c>
      <c r="AU438" s="227" t="s">
        <v>88</v>
      </c>
      <c r="AY438" s="19" t="s">
        <v>234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19" t="s">
        <v>79</v>
      </c>
      <c r="BK438" s="228">
        <f>ROUND(I438*H438,2)</f>
        <v>0</v>
      </c>
      <c r="BL438" s="19" t="s">
        <v>93</v>
      </c>
      <c r="BM438" s="227" t="s">
        <v>2554</v>
      </c>
    </row>
    <row r="439" s="2" customFormat="1">
      <c r="A439" s="40"/>
      <c r="B439" s="41"/>
      <c r="C439" s="42"/>
      <c r="D439" s="229" t="s">
        <v>243</v>
      </c>
      <c r="E439" s="42"/>
      <c r="F439" s="230" t="s">
        <v>2553</v>
      </c>
      <c r="G439" s="42"/>
      <c r="H439" s="42"/>
      <c r="I439" s="231"/>
      <c r="J439" s="42"/>
      <c r="K439" s="42"/>
      <c r="L439" s="46"/>
      <c r="M439" s="232"/>
      <c r="N439" s="233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243</v>
      </c>
      <c r="AU439" s="19" t="s">
        <v>88</v>
      </c>
    </row>
    <row r="440" s="14" customFormat="1">
      <c r="A440" s="14"/>
      <c r="B440" s="246"/>
      <c r="C440" s="247"/>
      <c r="D440" s="229" t="s">
        <v>252</v>
      </c>
      <c r="E440" s="248" t="s">
        <v>19</v>
      </c>
      <c r="F440" s="249" t="s">
        <v>2555</v>
      </c>
      <c r="G440" s="247"/>
      <c r="H440" s="250">
        <v>253.55000000000001</v>
      </c>
      <c r="I440" s="251"/>
      <c r="J440" s="247"/>
      <c r="K440" s="247"/>
      <c r="L440" s="252"/>
      <c r="M440" s="282"/>
      <c r="N440" s="283"/>
      <c r="O440" s="283"/>
      <c r="P440" s="283"/>
      <c r="Q440" s="283"/>
      <c r="R440" s="283"/>
      <c r="S440" s="283"/>
      <c r="T440" s="28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252</v>
      </c>
      <c r="AU440" s="256" t="s">
        <v>88</v>
      </c>
      <c r="AV440" s="14" t="s">
        <v>81</v>
      </c>
      <c r="AW440" s="14" t="s">
        <v>33</v>
      </c>
      <c r="AX440" s="14" t="s">
        <v>79</v>
      </c>
      <c r="AY440" s="256" t="s">
        <v>234</v>
      </c>
    </row>
    <row r="441" s="2" customFormat="1" ht="6.96" customHeight="1">
      <c r="A441" s="40"/>
      <c r="B441" s="61"/>
      <c r="C441" s="62"/>
      <c r="D441" s="62"/>
      <c r="E441" s="62"/>
      <c r="F441" s="62"/>
      <c r="G441" s="62"/>
      <c r="H441" s="62"/>
      <c r="I441" s="62"/>
      <c r="J441" s="62"/>
      <c r="K441" s="62"/>
      <c r="L441" s="46"/>
      <c r="M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</sheetData>
  <sheetProtection sheet="1" autoFilter="0" formatColumns="0" formatRows="0" objects="1" scenarios="1" spinCount="100000" saltValue="HWvcfboJx+EdljQGX6QzgzOC2kLcc5Wep8WRqPR3S1lr1Hcpb6sZPpBHfQ6mXXR9Jek8l0VtCBeMDfeyUOeNMg==" hashValue="MlmifS717+NFH7MXETNuHUXBMVUgtt3Uo+M6GWU4l+3MPZInJ9IZvY/KUvVmjluWxM0utxzKVYCHUrqpKe9qdA==" algorithmName="SHA-512" password="CA9F"/>
  <autoFilter ref="C105:K44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2:H92"/>
    <mergeCell ref="E96:H96"/>
    <mergeCell ref="E94:H94"/>
    <mergeCell ref="E98:H98"/>
    <mergeCell ref="L2:V2"/>
  </mergeCells>
  <hyperlinks>
    <hyperlink ref="F111" r:id="rId1" display="https://podminky.urs.cz/item/CS_URS_2023_01/122251103"/>
    <hyperlink ref="F147" r:id="rId2" display="https://podminky.urs.cz/item/CS_URS_2023_01/113201112"/>
    <hyperlink ref="F155" r:id="rId3" display="https://podminky.urs.cz/item/CS_URS_2023_01/113154324"/>
    <hyperlink ref="F163" r:id="rId4" display="https://podminky.urs.cz/item/CS_URS_2023_01/113107213"/>
    <hyperlink ref="F176" r:id="rId5" display="https://podminky.urs.cz/item/CS_URS_2023_01/122151104"/>
    <hyperlink ref="F212" r:id="rId6" display="https://podminky.urs.cz/item/CS_URS_2023_01/564971315"/>
    <hyperlink ref="F215" r:id="rId7" display="https://podminky.urs.cz/item/CS_URS_2023_01/564861114"/>
    <hyperlink ref="F287" r:id="rId8" display="https://podminky.urs.cz/item/CS_URS_2023_01/594111112"/>
    <hyperlink ref="F300" r:id="rId9" display="https://podminky.urs.cz/item/CS_URS_2023_01/567132113"/>
    <hyperlink ref="F304" r:id="rId10" display="https://podminky.urs.cz/item/CS_URS_2023_01/564851011"/>
    <hyperlink ref="F308" r:id="rId11" display="https://podminky.urs.cz/item/CS_URS_2023_01/596211253"/>
    <hyperlink ref="F320" r:id="rId12" display="https://podminky.urs.cz/item/CS_URS_2023_01/564871011"/>
    <hyperlink ref="F324" r:id="rId13" display="https://podminky.urs.cz/item/CS_URS_2023_01/596211110"/>
    <hyperlink ref="F335" r:id="rId14" display="https://podminky.urs.cz/item/CS_URS_2023_01/564871011"/>
    <hyperlink ref="F349" r:id="rId15" display="https://podminky.urs.cz/item/CS_URS_2023_01/935113111"/>
    <hyperlink ref="F363" r:id="rId16" display="https://podminky.urs.cz/item/CS_URS_2023_01/599141111"/>
    <hyperlink ref="F367" r:id="rId17" display="https://podminky.urs.cz/item/CS_URS_2023_01/916241213"/>
    <hyperlink ref="F390" r:id="rId18" display="https://podminky.urs.cz/item/CS_URS_2023_01/916111123"/>
    <hyperlink ref="F415" r:id="rId19" display="https://podminky.urs.cz/item/CS_URS_2023_01/915231111"/>
    <hyperlink ref="F421" r:id="rId20" display="https://podminky.urs.cz/item/CS_URS_2023_01/915223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2556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ROUND((SUM(BE93:BE104)),  2)</f>
        <v>0</v>
      </c>
      <c r="G37" s="40"/>
      <c r="H37" s="40"/>
      <c r="I37" s="160">
        <v>0.20999999999999999</v>
      </c>
      <c r="J37" s="159">
        <f>ROUND(((SUM(BE93:BE104))*I37),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ROUND((SUM(BF93:BF104)),  2)</f>
        <v>0</v>
      </c>
      <c r="G38" s="40"/>
      <c r="H38" s="40"/>
      <c r="I38" s="160">
        <v>0.12</v>
      </c>
      <c r="J38" s="159">
        <f>ROUND(((SUM(BF93:BF104))*I38),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ROUND((SUM(BG93:BG104)),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ROUND((SUM(BH93:BH104)),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ROUND((SUM(BI93:BI104)),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SO.03 - Drobná architektura, mobiliář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2557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2173</v>
      </c>
      <c r="E69" s="181"/>
      <c r="F69" s="181"/>
      <c r="G69" s="181"/>
      <c r="H69" s="181"/>
      <c r="I69" s="181"/>
      <c r="J69" s="182">
        <f>J101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1891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SO.03 - Drobná architektura, mobiliář (4)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P94+P101</f>
        <v>0</v>
      </c>
      <c r="Q93" s="98"/>
      <c r="R93" s="197">
        <f>R94+R101</f>
        <v>0.71487999999999996</v>
      </c>
      <c r="S93" s="98"/>
      <c r="T93" s="198">
        <f>T94+T101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BK94+BK101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2558</v>
      </c>
      <c r="F94" s="203" t="s">
        <v>2559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SUM(P95:P100)</f>
        <v>0</v>
      </c>
      <c r="Q94" s="208"/>
      <c r="R94" s="209">
        <f>SUM(R95:R100)</f>
        <v>0.71487999999999996</v>
      </c>
      <c r="S94" s="208"/>
      <c r="T94" s="210">
        <f>SUM(T95:T100)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71</v>
      </c>
      <c r="AU94" s="212" t="s">
        <v>72</v>
      </c>
      <c r="AY94" s="211" t="s">
        <v>234</v>
      </c>
      <c r="BK94" s="213">
        <f>SUM(BK95:BK100)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2560</v>
      </c>
      <c r="F95" s="218" t="s">
        <v>2561</v>
      </c>
      <c r="G95" s="219" t="s">
        <v>382</v>
      </c>
      <c r="H95" s="220">
        <v>2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0.35743999999999998</v>
      </c>
      <c r="R95" s="225">
        <f>Q95*H95</f>
        <v>0.71487999999999996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93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93</v>
      </c>
      <c r="BM95" s="227" t="s">
        <v>2562</v>
      </c>
    </row>
    <row r="96" s="2" customFormat="1">
      <c r="A96" s="40"/>
      <c r="B96" s="41"/>
      <c r="C96" s="42"/>
      <c r="D96" s="229" t="s">
        <v>243</v>
      </c>
      <c r="E96" s="42"/>
      <c r="F96" s="230" t="s">
        <v>2563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2564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 ht="24.15" customHeight="1">
      <c r="A98" s="40"/>
      <c r="B98" s="41"/>
      <c r="C98" s="268" t="s">
        <v>81</v>
      </c>
      <c r="D98" s="268" t="s">
        <v>295</v>
      </c>
      <c r="E98" s="269" t="s">
        <v>2565</v>
      </c>
      <c r="F98" s="270" t="s">
        <v>2566</v>
      </c>
      <c r="G98" s="271" t="s">
        <v>743</v>
      </c>
      <c r="H98" s="272">
        <v>2</v>
      </c>
      <c r="I98" s="273"/>
      <c r="J98" s="274">
        <f>ROUND(I98*H98,2)</f>
        <v>0</v>
      </c>
      <c r="K98" s="270" t="s">
        <v>19</v>
      </c>
      <c r="L98" s="275"/>
      <c r="M98" s="276" t="s">
        <v>19</v>
      </c>
      <c r="N98" s="277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294</v>
      </c>
      <c r="AT98" s="227" t="s">
        <v>295</v>
      </c>
      <c r="AU98" s="227" t="s">
        <v>79</v>
      </c>
      <c r="AY98" s="19" t="s">
        <v>234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93</v>
      </c>
      <c r="BM98" s="227" t="s">
        <v>2567</v>
      </c>
    </row>
    <row r="99" s="2" customFormat="1">
      <c r="A99" s="40"/>
      <c r="B99" s="41"/>
      <c r="C99" s="42"/>
      <c r="D99" s="229" t="s">
        <v>243</v>
      </c>
      <c r="E99" s="42"/>
      <c r="F99" s="230" t="s">
        <v>2566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243</v>
      </c>
      <c r="AU99" s="19" t="s">
        <v>79</v>
      </c>
    </row>
    <row r="100" s="14" customFormat="1">
      <c r="A100" s="14"/>
      <c r="B100" s="246"/>
      <c r="C100" s="247"/>
      <c r="D100" s="229" t="s">
        <v>252</v>
      </c>
      <c r="E100" s="248" t="s">
        <v>19</v>
      </c>
      <c r="F100" s="249" t="s">
        <v>81</v>
      </c>
      <c r="G100" s="247"/>
      <c r="H100" s="250">
        <v>2</v>
      </c>
      <c r="I100" s="251"/>
      <c r="J100" s="247"/>
      <c r="K100" s="247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252</v>
      </c>
      <c r="AU100" s="256" t="s">
        <v>79</v>
      </c>
      <c r="AV100" s="14" t="s">
        <v>81</v>
      </c>
      <c r="AW100" s="14" t="s">
        <v>33</v>
      </c>
      <c r="AX100" s="14" t="s">
        <v>79</v>
      </c>
      <c r="AY100" s="256" t="s">
        <v>234</v>
      </c>
    </row>
    <row r="101" s="12" customFormat="1" ht="25.92" customHeight="1">
      <c r="A101" s="12"/>
      <c r="B101" s="200"/>
      <c r="C101" s="201"/>
      <c r="D101" s="202" t="s">
        <v>71</v>
      </c>
      <c r="E101" s="203" t="s">
        <v>453</v>
      </c>
      <c r="F101" s="203" t="s">
        <v>454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SUM(P102:P104)</f>
        <v>0</v>
      </c>
      <c r="Q101" s="208"/>
      <c r="R101" s="209">
        <f>SUM(R102:R104)</f>
        <v>0</v>
      </c>
      <c r="S101" s="208"/>
      <c r="T101" s="210">
        <f>SUM(T102:T104)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79</v>
      </c>
      <c r="AT101" s="212" t="s">
        <v>71</v>
      </c>
      <c r="AU101" s="212" t="s">
        <v>72</v>
      </c>
      <c r="AY101" s="211" t="s">
        <v>234</v>
      </c>
      <c r="BK101" s="213">
        <f>SUM(BK102:BK104)</f>
        <v>0</v>
      </c>
    </row>
    <row r="102" s="2" customFormat="1" ht="16.5" customHeight="1">
      <c r="A102" s="40"/>
      <c r="B102" s="41"/>
      <c r="C102" s="216" t="s">
        <v>88</v>
      </c>
      <c r="D102" s="216" t="s">
        <v>236</v>
      </c>
      <c r="E102" s="217" t="s">
        <v>2568</v>
      </c>
      <c r="F102" s="218" t="s">
        <v>2569</v>
      </c>
      <c r="G102" s="219" t="s">
        <v>364</v>
      </c>
      <c r="H102" s="220">
        <v>0.71499999999999997</v>
      </c>
      <c r="I102" s="221"/>
      <c r="J102" s="222">
        <f>ROUND(I102*H102,2)</f>
        <v>0</v>
      </c>
      <c r="K102" s="218" t="s">
        <v>240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93</v>
      </c>
      <c r="AT102" s="227" t="s">
        <v>236</v>
      </c>
      <c r="AU102" s="227" t="s">
        <v>79</v>
      </c>
      <c r="AY102" s="19" t="s">
        <v>234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93</v>
      </c>
      <c r="BM102" s="227" t="s">
        <v>2570</v>
      </c>
    </row>
    <row r="103" s="2" customFormat="1">
      <c r="A103" s="40"/>
      <c r="B103" s="41"/>
      <c r="C103" s="42"/>
      <c r="D103" s="229" t="s">
        <v>243</v>
      </c>
      <c r="E103" s="42"/>
      <c r="F103" s="230" t="s">
        <v>2571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243</v>
      </c>
      <c r="AU103" s="19" t="s">
        <v>79</v>
      </c>
    </row>
    <row r="104" s="2" customFormat="1">
      <c r="A104" s="40"/>
      <c r="B104" s="41"/>
      <c r="C104" s="42"/>
      <c r="D104" s="234" t="s">
        <v>244</v>
      </c>
      <c r="E104" s="42"/>
      <c r="F104" s="235" t="s">
        <v>2572</v>
      </c>
      <c r="G104" s="42"/>
      <c r="H104" s="42"/>
      <c r="I104" s="231"/>
      <c r="J104" s="42"/>
      <c r="K104" s="42"/>
      <c r="L104" s="46"/>
      <c r="M104" s="278"/>
      <c r="N104" s="279"/>
      <c r="O104" s="280"/>
      <c r="P104" s="280"/>
      <c r="Q104" s="280"/>
      <c r="R104" s="280"/>
      <c r="S104" s="280"/>
      <c r="T104" s="281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244</v>
      </c>
      <c r="AU104" s="19" t="s">
        <v>79</v>
      </c>
    </row>
    <row r="105" s="2" customFormat="1" ht="6.96" customHeight="1">
      <c r="A105" s="40"/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46"/>
      <c r="M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</sheetData>
  <sheetProtection sheet="1" autoFilter="0" formatColumns="0" formatRows="0" objects="1" scenarios="1" spinCount="100000" saltValue="l46K6hN8QaMUmJJh+v20zIxVie7nQw8O8kOelCaQObo6cTBxQs2Bz0oYuz08TAmleCm0aP8S01PI/rs/CQTYDw==" hashValue="zkyYage6gTq6Ry5AG0hiE2ThfchGt3QMETxf626HzaOeDw9H5v4o7/Mj8KOnYekFPGSSmDwDkyz2Fjt84t2GBg==" algorithmName="SHA-512" password="CA9F"/>
  <autoFilter ref="C92:K10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936124112"/>
    <hyperlink ref="F104" r:id="rId2" display="https://podminky.urs.cz/item/CS_URS_2024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2573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151</v>
      </c>
      <c r="G15" s="40"/>
      <c r="H15" s="40"/>
      <c r="I15" s="145" t="s">
        <v>20</v>
      </c>
      <c r="J15" s="135" t="s">
        <v>2574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1893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ROUND(J106,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ROUND((SUM(BE106:BE542)),  2)</f>
        <v>0</v>
      </c>
      <c r="G37" s="40"/>
      <c r="H37" s="40"/>
      <c r="I37" s="160">
        <v>0.20999999999999999</v>
      </c>
      <c r="J37" s="159">
        <f>ROUND(((SUM(BE106:BE542))*I37),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ROUND((SUM(BF106:BF542)),  2)</f>
        <v>0</v>
      </c>
      <c r="G38" s="40"/>
      <c r="H38" s="40"/>
      <c r="I38" s="160">
        <v>0.12</v>
      </c>
      <c r="J38" s="159">
        <f>ROUND(((SUM(BF106:BF542))*I38),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ROUND((SUM(BG106:BG542)),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ROUND((SUM(BH106:BH542)),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ROUND((SUM(BI106:BI542)),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SO.01 - Komunikace a zpevněné plochy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Janásek Jiří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J106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J107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2289</v>
      </c>
      <c r="E70" s="186"/>
      <c r="F70" s="186"/>
      <c r="G70" s="186"/>
      <c r="H70" s="186"/>
      <c r="I70" s="186"/>
      <c r="J70" s="187">
        <f>J151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1894</v>
      </c>
      <c r="E71" s="186"/>
      <c r="F71" s="186"/>
      <c r="G71" s="186"/>
      <c r="H71" s="186"/>
      <c r="I71" s="186"/>
      <c r="J71" s="187">
        <f>J200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1895</v>
      </c>
      <c r="E72" s="186"/>
      <c r="F72" s="186"/>
      <c r="G72" s="186"/>
      <c r="H72" s="186"/>
      <c r="I72" s="186"/>
      <c r="J72" s="187">
        <f>J253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6"/>
      <c r="D73" s="185" t="s">
        <v>1896</v>
      </c>
      <c r="E73" s="186"/>
      <c r="F73" s="186"/>
      <c r="G73" s="186"/>
      <c r="H73" s="186"/>
      <c r="I73" s="186"/>
      <c r="J73" s="187">
        <f>J264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6"/>
      <c r="D74" s="185" t="s">
        <v>1897</v>
      </c>
      <c r="E74" s="186"/>
      <c r="F74" s="186"/>
      <c r="G74" s="186"/>
      <c r="H74" s="186"/>
      <c r="I74" s="186"/>
      <c r="J74" s="187">
        <f>J270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812</v>
      </c>
      <c r="E75" s="186"/>
      <c r="F75" s="186"/>
      <c r="G75" s="186"/>
      <c r="H75" s="186"/>
      <c r="I75" s="186"/>
      <c r="J75" s="187">
        <f>J276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1079</v>
      </c>
      <c r="E76" s="186"/>
      <c r="F76" s="186"/>
      <c r="G76" s="186"/>
      <c r="H76" s="186"/>
      <c r="I76" s="186"/>
      <c r="J76" s="187">
        <f>J287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813</v>
      </c>
      <c r="E77" s="186"/>
      <c r="F77" s="186"/>
      <c r="G77" s="186"/>
      <c r="H77" s="186"/>
      <c r="I77" s="186"/>
      <c r="J77" s="187">
        <f>J294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1290</v>
      </c>
      <c r="E78" s="186"/>
      <c r="F78" s="186"/>
      <c r="G78" s="186"/>
      <c r="H78" s="186"/>
      <c r="I78" s="186"/>
      <c r="J78" s="187">
        <f>J305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6"/>
      <c r="D79" s="185" t="s">
        <v>814</v>
      </c>
      <c r="E79" s="186"/>
      <c r="F79" s="186"/>
      <c r="G79" s="186"/>
      <c r="H79" s="186"/>
      <c r="I79" s="186"/>
      <c r="J79" s="187">
        <f>J430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6"/>
      <c r="D80" s="185" t="s">
        <v>1291</v>
      </c>
      <c r="E80" s="186"/>
      <c r="F80" s="186"/>
      <c r="G80" s="186"/>
      <c r="H80" s="186"/>
      <c r="I80" s="186"/>
      <c r="J80" s="187">
        <f>J482</f>
        <v>0</v>
      </c>
      <c r="K80" s="126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84"/>
      <c r="C81" s="126"/>
      <c r="D81" s="185" t="s">
        <v>1292</v>
      </c>
      <c r="E81" s="186"/>
      <c r="F81" s="186"/>
      <c r="G81" s="186"/>
      <c r="H81" s="186"/>
      <c r="I81" s="186"/>
      <c r="J81" s="187">
        <f>J486</f>
        <v>0</v>
      </c>
      <c r="K81" s="126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6"/>
      <c r="D82" s="185" t="s">
        <v>2290</v>
      </c>
      <c r="E82" s="186"/>
      <c r="F82" s="186"/>
      <c r="G82" s="186"/>
      <c r="H82" s="186"/>
      <c r="I82" s="186"/>
      <c r="J82" s="187">
        <f>J524</f>
        <v>0</v>
      </c>
      <c r="K82" s="126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8" s="2" customFormat="1" ht="6.96" customHeight="1">
      <c r="A88" s="40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4.96" customHeight="1">
      <c r="A89" s="40"/>
      <c r="B89" s="41"/>
      <c r="C89" s="25" t="s">
        <v>219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172" t="str">
        <f>E7</f>
        <v>Envelopa - Revitalizace infrastruktury</v>
      </c>
      <c r="F92" s="34"/>
      <c r="G92" s="34"/>
      <c r="H92" s="34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" customFormat="1" ht="12" customHeight="1">
      <c r="B93" s="23"/>
      <c r="C93" s="34" t="s">
        <v>203</v>
      </c>
      <c r="D93" s="24"/>
      <c r="E93" s="24"/>
      <c r="F93" s="24"/>
      <c r="G93" s="24"/>
      <c r="H93" s="24"/>
      <c r="I93" s="24"/>
      <c r="J93" s="24"/>
      <c r="K93" s="24"/>
      <c r="L93" s="22"/>
    </row>
    <row r="94" s="1" customFormat="1" ht="16.5" customHeight="1">
      <c r="B94" s="23"/>
      <c r="C94" s="24"/>
      <c r="D94" s="24"/>
      <c r="E94" s="172" t="s">
        <v>204</v>
      </c>
      <c r="F94" s="24"/>
      <c r="G94" s="24"/>
      <c r="H94" s="24"/>
      <c r="I94" s="24"/>
      <c r="J94" s="24"/>
      <c r="K94" s="24"/>
      <c r="L94" s="22"/>
    </row>
    <row r="95" s="1" customFormat="1" ht="12" customHeight="1">
      <c r="B95" s="23"/>
      <c r="C95" s="34" t="s">
        <v>205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3" t="s">
        <v>1891</v>
      </c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207</v>
      </c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E13</f>
        <v>SO.01 - Komunikace a zpevněné plochy (5_I)</v>
      </c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F16</f>
        <v>Olomouc</v>
      </c>
      <c r="G100" s="42"/>
      <c r="H100" s="42"/>
      <c r="I100" s="34" t="s">
        <v>23</v>
      </c>
      <c r="J100" s="74" t="str">
        <f>IF(J16="","",J16)</f>
        <v>15. 7. 2024</v>
      </c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25.65" customHeight="1">
      <c r="A102" s="40"/>
      <c r="B102" s="41"/>
      <c r="C102" s="34" t="s">
        <v>25</v>
      </c>
      <c r="D102" s="42"/>
      <c r="E102" s="42"/>
      <c r="F102" s="29" t="str">
        <f>E19</f>
        <v>Univerzita Palackého Olomouc</v>
      </c>
      <c r="G102" s="42"/>
      <c r="H102" s="42"/>
      <c r="I102" s="34" t="s">
        <v>31</v>
      </c>
      <c r="J102" s="38" t="str">
        <f>E25</f>
        <v>Alfaprojekt Olomouc, a.s.</v>
      </c>
      <c r="K102" s="42"/>
      <c r="L102" s="148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29</v>
      </c>
      <c r="D103" s="42"/>
      <c r="E103" s="42"/>
      <c r="F103" s="29" t="str">
        <f>IF(E22="","",E22)</f>
        <v>Vyplň údaj</v>
      </c>
      <c r="G103" s="42"/>
      <c r="H103" s="42"/>
      <c r="I103" s="34" t="s">
        <v>34</v>
      </c>
      <c r="J103" s="38" t="str">
        <f>E28</f>
        <v>Janásek Jiří</v>
      </c>
      <c r="K103" s="42"/>
      <c r="L103" s="148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8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9"/>
      <c r="B105" s="190"/>
      <c r="C105" s="191" t="s">
        <v>220</v>
      </c>
      <c r="D105" s="192" t="s">
        <v>57</v>
      </c>
      <c r="E105" s="192" t="s">
        <v>53</v>
      </c>
      <c r="F105" s="192" t="s">
        <v>54</v>
      </c>
      <c r="G105" s="192" t="s">
        <v>221</v>
      </c>
      <c r="H105" s="192" t="s">
        <v>222</v>
      </c>
      <c r="I105" s="192" t="s">
        <v>223</v>
      </c>
      <c r="J105" s="192" t="s">
        <v>213</v>
      </c>
      <c r="K105" s="193" t="s">
        <v>224</v>
      </c>
      <c r="L105" s="194"/>
      <c r="M105" s="94" t="s">
        <v>19</v>
      </c>
      <c r="N105" s="95" t="s">
        <v>42</v>
      </c>
      <c r="O105" s="95" t="s">
        <v>225</v>
      </c>
      <c r="P105" s="95" t="s">
        <v>226</v>
      </c>
      <c r="Q105" s="95" t="s">
        <v>227</v>
      </c>
      <c r="R105" s="95" t="s">
        <v>228</v>
      </c>
      <c r="S105" s="95" t="s">
        <v>229</v>
      </c>
      <c r="T105" s="96" t="s">
        <v>230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0"/>
      <c r="B106" s="41"/>
      <c r="C106" s="101" t="s">
        <v>231</v>
      </c>
      <c r="D106" s="42"/>
      <c r="E106" s="42"/>
      <c r="F106" s="42"/>
      <c r="G106" s="42"/>
      <c r="H106" s="42"/>
      <c r="I106" s="42"/>
      <c r="J106" s="195">
        <f>BK106</f>
        <v>0</v>
      </c>
      <c r="K106" s="42"/>
      <c r="L106" s="46"/>
      <c r="M106" s="97"/>
      <c r="N106" s="196"/>
      <c r="O106" s="98"/>
      <c r="P106" s="197">
        <f>P107</f>
        <v>0</v>
      </c>
      <c r="Q106" s="98"/>
      <c r="R106" s="197">
        <f>R107</f>
        <v>297.39948774999993</v>
      </c>
      <c r="S106" s="98"/>
      <c r="T106" s="198">
        <f>T107</f>
        <v>355.46239999999995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71</v>
      </c>
      <c r="AU106" s="19" t="s">
        <v>214</v>
      </c>
      <c r="BK106" s="199">
        <f>BK107</f>
        <v>0</v>
      </c>
    </row>
    <row r="107" s="12" customFormat="1" ht="25.92" customHeight="1">
      <c r="A107" s="12"/>
      <c r="B107" s="200"/>
      <c r="C107" s="201"/>
      <c r="D107" s="202" t="s">
        <v>71</v>
      </c>
      <c r="E107" s="203" t="s">
        <v>232</v>
      </c>
      <c r="F107" s="203" t="s">
        <v>815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P108+P276+P287+P294+P305+P430+P482</f>
        <v>0</v>
      </c>
      <c r="Q107" s="208"/>
      <c r="R107" s="209">
        <f>R108+R276+R287+R294+R305+R430+R482</f>
        <v>297.39948774999993</v>
      </c>
      <c r="S107" s="208"/>
      <c r="T107" s="210">
        <f>T108+T276+T287+T294+T305+T430+T482</f>
        <v>355.46239999999995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72</v>
      </c>
      <c r="AY107" s="211" t="s">
        <v>234</v>
      </c>
      <c r="BK107" s="213">
        <f>BK108+BK276+BK287+BK294+BK305+BK430+BK482</f>
        <v>0</v>
      </c>
    </row>
    <row r="108" s="12" customFormat="1" ht="22.8" customHeight="1">
      <c r="A108" s="12"/>
      <c r="B108" s="200"/>
      <c r="C108" s="201"/>
      <c r="D108" s="202" t="s">
        <v>71</v>
      </c>
      <c r="E108" s="214" t="s">
        <v>79</v>
      </c>
      <c r="F108" s="214" t="s">
        <v>235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P109+SUM(P110:P151)+P200+P253+P264+P270</f>
        <v>0</v>
      </c>
      <c r="Q108" s="208"/>
      <c r="R108" s="209">
        <f>R109+SUM(R110:R151)+R200+R253+R264+R270</f>
        <v>29.975853700000002</v>
      </c>
      <c r="S108" s="208"/>
      <c r="T108" s="210">
        <f>T109+SUM(T110:T151)+T200+T253+T264+T270</f>
        <v>352.51399999999995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79</v>
      </c>
      <c r="AT108" s="212" t="s">
        <v>71</v>
      </c>
      <c r="AU108" s="212" t="s">
        <v>79</v>
      </c>
      <c r="AY108" s="211" t="s">
        <v>234</v>
      </c>
      <c r="BK108" s="213">
        <f>BK109+SUM(BK110:BK151)+BK200+BK253+BK264+BK270</f>
        <v>0</v>
      </c>
    </row>
    <row r="109" s="2" customFormat="1" ht="21.75" customHeight="1">
      <c r="A109" s="40"/>
      <c r="B109" s="41"/>
      <c r="C109" s="216" t="s">
        <v>79</v>
      </c>
      <c r="D109" s="216" t="s">
        <v>236</v>
      </c>
      <c r="E109" s="217" t="s">
        <v>1898</v>
      </c>
      <c r="F109" s="218" t="s">
        <v>1899</v>
      </c>
      <c r="G109" s="219" t="s">
        <v>274</v>
      </c>
      <c r="H109" s="220">
        <v>70.715999999999994</v>
      </c>
      <c r="I109" s="221"/>
      <c r="J109" s="222">
        <f>ROUND(I109*H109,2)</f>
        <v>0</v>
      </c>
      <c r="K109" s="218" t="s">
        <v>1296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2575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1901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1902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>
      <c r="A112" s="40"/>
      <c r="B112" s="41"/>
      <c r="C112" s="42"/>
      <c r="D112" s="229" t="s">
        <v>1263</v>
      </c>
      <c r="E112" s="42"/>
      <c r="F112" s="285" t="s">
        <v>1903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1263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1576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2293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2576</v>
      </c>
      <c r="G115" s="247"/>
      <c r="H115" s="250">
        <v>8.5399999999999991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81</v>
      </c>
      <c r="AV115" s="14" t="s">
        <v>81</v>
      </c>
      <c r="AW115" s="14" t="s">
        <v>33</v>
      </c>
      <c r="AX115" s="14" t="s">
        <v>72</v>
      </c>
      <c r="AY115" s="256" t="s">
        <v>234</v>
      </c>
    </row>
    <row r="116" s="13" customFormat="1">
      <c r="A116" s="13"/>
      <c r="B116" s="236"/>
      <c r="C116" s="237"/>
      <c r="D116" s="229" t="s">
        <v>252</v>
      </c>
      <c r="E116" s="238" t="s">
        <v>19</v>
      </c>
      <c r="F116" s="239" t="s">
        <v>2577</v>
      </c>
      <c r="G116" s="237"/>
      <c r="H116" s="238" t="s">
        <v>19</v>
      </c>
      <c r="I116" s="240"/>
      <c r="J116" s="237"/>
      <c r="K116" s="237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252</v>
      </c>
      <c r="AU116" s="245" t="s">
        <v>81</v>
      </c>
      <c r="AV116" s="13" t="s">
        <v>79</v>
      </c>
      <c r="AW116" s="13" t="s">
        <v>33</v>
      </c>
      <c r="AX116" s="13" t="s">
        <v>72</v>
      </c>
      <c r="AY116" s="245" t="s">
        <v>234</v>
      </c>
    </row>
    <row r="117" s="14" customFormat="1">
      <c r="A117" s="14"/>
      <c r="B117" s="246"/>
      <c r="C117" s="247"/>
      <c r="D117" s="229" t="s">
        <v>252</v>
      </c>
      <c r="E117" s="248" t="s">
        <v>19</v>
      </c>
      <c r="F117" s="249" t="s">
        <v>2578</v>
      </c>
      <c r="G117" s="247"/>
      <c r="H117" s="250">
        <v>26.620000000000001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252</v>
      </c>
      <c r="AU117" s="256" t="s">
        <v>81</v>
      </c>
      <c r="AV117" s="14" t="s">
        <v>81</v>
      </c>
      <c r="AW117" s="14" t="s">
        <v>33</v>
      </c>
      <c r="AX117" s="14" t="s">
        <v>72</v>
      </c>
      <c r="AY117" s="256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2579</v>
      </c>
      <c r="G118" s="247"/>
      <c r="H118" s="250">
        <v>15.199999999999999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72</v>
      </c>
      <c r="AY118" s="256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2580</v>
      </c>
      <c r="G119" s="247"/>
      <c r="H119" s="250">
        <v>0.45000000000000001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72</v>
      </c>
      <c r="AY119" s="256" t="s">
        <v>234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2296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81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2581</v>
      </c>
      <c r="G121" s="247"/>
      <c r="H121" s="250">
        <v>19.536000000000001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81</v>
      </c>
      <c r="AV121" s="14" t="s">
        <v>81</v>
      </c>
      <c r="AW121" s="14" t="s">
        <v>33</v>
      </c>
      <c r="AX121" s="14" t="s">
        <v>72</v>
      </c>
      <c r="AY121" s="256" t="s">
        <v>234</v>
      </c>
    </row>
    <row r="122" s="13" customFormat="1">
      <c r="A122" s="13"/>
      <c r="B122" s="236"/>
      <c r="C122" s="237"/>
      <c r="D122" s="229" t="s">
        <v>252</v>
      </c>
      <c r="E122" s="238" t="s">
        <v>19</v>
      </c>
      <c r="F122" s="239" t="s">
        <v>2582</v>
      </c>
      <c r="G122" s="237"/>
      <c r="H122" s="238" t="s">
        <v>19</v>
      </c>
      <c r="I122" s="240"/>
      <c r="J122" s="237"/>
      <c r="K122" s="237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252</v>
      </c>
      <c r="AU122" s="245" t="s">
        <v>81</v>
      </c>
      <c r="AV122" s="13" t="s">
        <v>79</v>
      </c>
      <c r="AW122" s="13" t="s">
        <v>33</v>
      </c>
      <c r="AX122" s="13" t="s">
        <v>72</v>
      </c>
      <c r="AY122" s="245" t="s">
        <v>234</v>
      </c>
    </row>
    <row r="123" s="14" customFormat="1">
      <c r="A123" s="14"/>
      <c r="B123" s="246"/>
      <c r="C123" s="247"/>
      <c r="D123" s="229" t="s">
        <v>252</v>
      </c>
      <c r="E123" s="248" t="s">
        <v>19</v>
      </c>
      <c r="F123" s="249" t="s">
        <v>2583</v>
      </c>
      <c r="G123" s="247"/>
      <c r="H123" s="250">
        <v>0.37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252</v>
      </c>
      <c r="AU123" s="256" t="s">
        <v>81</v>
      </c>
      <c r="AV123" s="14" t="s">
        <v>81</v>
      </c>
      <c r="AW123" s="14" t="s">
        <v>33</v>
      </c>
      <c r="AX123" s="14" t="s">
        <v>72</v>
      </c>
      <c r="AY123" s="256" t="s">
        <v>234</v>
      </c>
    </row>
    <row r="124" s="15" customFormat="1">
      <c r="A124" s="15"/>
      <c r="B124" s="257"/>
      <c r="C124" s="258"/>
      <c r="D124" s="229" t="s">
        <v>252</v>
      </c>
      <c r="E124" s="259" t="s">
        <v>19</v>
      </c>
      <c r="F124" s="260" t="s">
        <v>256</v>
      </c>
      <c r="G124" s="258"/>
      <c r="H124" s="261">
        <v>70.715999999999994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252</v>
      </c>
      <c r="AU124" s="267" t="s">
        <v>81</v>
      </c>
      <c r="AV124" s="15" t="s">
        <v>93</v>
      </c>
      <c r="AW124" s="15" t="s">
        <v>33</v>
      </c>
      <c r="AX124" s="15" t="s">
        <v>79</v>
      </c>
      <c r="AY124" s="267" t="s">
        <v>234</v>
      </c>
    </row>
    <row r="125" s="2" customFormat="1" ht="16.5" customHeight="1">
      <c r="A125" s="40"/>
      <c r="B125" s="41"/>
      <c r="C125" s="216" t="s">
        <v>81</v>
      </c>
      <c r="D125" s="216" t="s">
        <v>236</v>
      </c>
      <c r="E125" s="217" t="s">
        <v>1909</v>
      </c>
      <c r="F125" s="218" t="s">
        <v>1910</v>
      </c>
      <c r="G125" s="219" t="s">
        <v>274</v>
      </c>
      <c r="H125" s="220">
        <v>12.6</v>
      </c>
      <c r="I125" s="221"/>
      <c r="J125" s="222">
        <f>ROUND(I125*H125,2)</f>
        <v>0</v>
      </c>
      <c r="K125" s="218" t="s">
        <v>19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93</v>
      </c>
      <c r="AT125" s="227" t="s">
        <v>236</v>
      </c>
      <c r="AU125" s="227" t="s">
        <v>81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93</v>
      </c>
      <c r="BM125" s="227" t="s">
        <v>2584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1910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81</v>
      </c>
    </row>
    <row r="127" s="2" customFormat="1">
      <c r="A127" s="40"/>
      <c r="B127" s="41"/>
      <c r="C127" s="42"/>
      <c r="D127" s="229" t="s">
        <v>1263</v>
      </c>
      <c r="E127" s="42"/>
      <c r="F127" s="285" t="s">
        <v>1912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1263</v>
      </c>
      <c r="AU127" s="19" t="s">
        <v>81</v>
      </c>
    </row>
    <row r="128" s="13" customFormat="1">
      <c r="A128" s="13"/>
      <c r="B128" s="236"/>
      <c r="C128" s="237"/>
      <c r="D128" s="229" t="s">
        <v>252</v>
      </c>
      <c r="E128" s="238" t="s">
        <v>19</v>
      </c>
      <c r="F128" s="239" t="s">
        <v>1576</v>
      </c>
      <c r="G128" s="237"/>
      <c r="H128" s="238" t="s">
        <v>19</v>
      </c>
      <c r="I128" s="240"/>
      <c r="J128" s="237"/>
      <c r="K128" s="237"/>
      <c r="L128" s="241"/>
      <c r="M128" s="242"/>
      <c r="N128" s="243"/>
      <c r="O128" s="243"/>
      <c r="P128" s="243"/>
      <c r="Q128" s="243"/>
      <c r="R128" s="243"/>
      <c r="S128" s="243"/>
      <c r="T128" s="24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5" t="s">
        <v>252</v>
      </c>
      <c r="AU128" s="245" t="s">
        <v>81</v>
      </c>
      <c r="AV128" s="13" t="s">
        <v>79</v>
      </c>
      <c r="AW128" s="13" t="s">
        <v>33</v>
      </c>
      <c r="AX128" s="13" t="s">
        <v>72</v>
      </c>
      <c r="AY128" s="245" t="s">
        <v>234</v>
      </c>
    </row>
    <row r="129" s="14" customFormat="1">
      <c r="A129" s="14"/>
      <c r="B129" s="246"/>
      <c r="C129" s="247"/>
      <c r="D129" s="229" t="s">
        <v>252</v>
      </c>
      <c r="E129" s="248" t="s">
        <v>19</v>
      </c>
      <c r="F129" s="249" t="s">
        <v>2585</v>
      </c>
      <c r="G129" s="247"/>
      <c r="H129" s="250">
        <v>12.6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252</v>
      </c>
      <c r="AU129" s="256" t="s">
        <v>81</v>
      </c>
      <c r="AV129" s="14" t="s">
        <v>81</v>
      </c>
      <c r="AW129" s="14" t="s">
        <v>33</v>
      </c>
      <c r="AX129" s="14" t="s">
        <v>72</v>
      </c>
      <c r="AY129" s="256" t="s">
        <v>234</v>
      </c>
    </row>
    <row r="130" s="15" customFormat="1">
      <c r="A130" s="15"/>
      <c r="B130" s="257"/>
      <c r="C130" s="258"/>
      <c r="D130" s="229" t="s">
        <v>252</v>
      </c>
      <c r="E130" s="259" t="s">
        <v>19</v>
      </c>
      <c r="F130" s="260" t="s">
        <v>256</v>
      </c>
      <c r="G130" s="258"/>
      <c r="H130" s="261">
        <v>12.6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252</v>
      </c>
      <c r="AU130" s="267" t="s">
        <v>81</v>
      </c>
      <c r="AV130" s="15" t="s">
        <v>93</v>
      </c>
      <c r="AW130" s="15" t="s">
        <v>33</v>
      </c>
      <c r="AX130" s="15" t="s">
        <v>79</v>
      </c>
      <c r="AY130" s="267" t="s">
        <v>234</v>
      </c>
    </row>
    <row r="131" s="2" customFormat="1" ht="16.5" customHeight="1">
      <c r="A131" s="40"/>
      <c r="B131" s="41"/>
      <c r="C131" s="216" t="s">
        <v>88</v>
      </c>
      <c r="D131" s="216" t="s">
        <v>236</v>
      </c>
      <c r="E131" s="217" t="s">
        <v>1915</v>
      </c>
      <c r="F131" s="218" t="s">
        <v>1916</v>
      </c>
      <c r="G131" s="219" t="s">
        <v>274</v>
      </c>
      <c r="H131" s="220">
        <v>17.25</v>
      </c>
      <c r="I131" s="221"/>
      <c r="J131" s="222">
        <f>ROUND(I131*H131,2)</f>
        <v>0</v>
      </c>
      <c r="K131" s="218" t="s">
        <v>1917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93</v>
      </c>
      <c r="AT131" s="227" t="s">
        <v>236</v>
      </c>
      <c r="AU131" s="227" t="s">
        <v>81</v>
      </c>
      <c r="AY131" s="19" t="s">
        <v>234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93</v>
      </c>
      <c r="BM131" s="227" t="s">
        <v>2586</v>
      </c>
    </row>
    <row r="132" s="2" customFormat="1">
      <c r="A132" s="40"/>
      <c r="B132" s="41"/>
      <c r="C132" s="42"/>
      <c r="D132" s="229" t="s">
        <v>243</v>
      </c>
      <c r="E132" s="42"/>
      <c r="F132" s="230" t="s">
        <v>1919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243</v>
      </c>
      <c r="AU132" s="19" t="s">
        <v>81</v>
      </c>
    </row>
    <row r="133" s="2" customFormat="1">
      <c r="A133" s="40"/>
      <c r="B133" s="41"/>
      <c r="C133" s="42"/>
      <c r="D133" s="229" t="s">
        <v>1263</v>
      </c>
      <c r="E133" s="42"/>
      <c r="F133" s="285" t="s">
        <v>1920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1263</v>
      </c>
      <c r="AU133" s="19" t="s">
        <v>81</v>
      </c>
    </row>
    <row r="134" s="14" customFormat="1">
      <c r="A134" s="14"/>
      <c r="B134" s="246"/>
      <c r="C134" s="247"/>
      <c r="D134" s="229" t="s">
        <v>252</v>
      </c>
      <c r="E134" s="248" t="s">
        <v>19</v>
      </c>
      <c r="F134" s="249" t="s">
        <v>2587</v>
      </c>
      <c r="G134" s="247"/>
      <c r="H134" s="250">
        <v>17.25</v>
      </c>
      <c r="I134" s="251"/>
      <c r="J134" s="247"/>
      <c r="K134" s="247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252</v>
      </c>
      <c r="AU134" s="256" t="s">
        <v>81</v>
      </c>
      <c r="AV134" s="14" t="s">
        <v>81</v>
      </c>
      <c r="AW134" s="14" t="s">
        <v>33</v>
      </c>
      <c r="AX134" s="14" t="s">
        <v>72</v>
      </c>
      <c r="AY134" s="256" t="s">
        <v>234</v>
      </c>
    </row>
    <row r="135" s="15" customFormat="1">
      <c r="A135" s="15"/>
      <c r="B135" s="257"/>
      <c r="C135" s="258"/>
      <c r="D135" s="229" t="s">
        <v>252</v>
      </c>
      <c r="E135" s="259" t="s">
        <v>19</v>
      </c>
      <c r="F135" s="260" t="s">
        <v>256</v>
      </c>
      <c r="G135" s="258"/>
      <c r="H135" s="261">
        <v>17.25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252</v>
      </c>
      <c r="AU135" s="267" t="s">
        <v>81</v>
      </c>
      <c r="AV135" s="15" t="s">
        <v>93</v>
      </c>
      <c r="AW135" s="15" t="s">
        <v>33</v>
      </c>
      <c r="AX135" s="15" t="s">
        <v>79</v>
      </c>
      <c r="AY135" s="267" t="s">
        <v>234</v>
      </c>
    </row>
    <row r="136" s="2" customFormat="1" ht="16.5" customHeight="1">
      <c r="A136" s="40"/>
      <c r="B136" s="41"/>
      <c r="C136" s="216" t="s">
        <v>93</v>
      </c>
      <c r="D136" s="216" t="s">
        <v>236</v>
      </c>
      <c r="E136" s="217" t="s">
        <v>2588</v>
      </c>
      <c r="F136" s="218" t="s">
        <v>2589</v>
      </c>
      <c r="G136" s="219" t="s">
        <v>274</v>
      </c>
      <c r="H136" s="220">
        <v>2</v>
      </c>
      <c r="I136" s="221"/>
      <c r="J136" s="222">
        <f>ROUND(I136*H136,2)</f>
        <v>0</v>
      </c>
      <c r="K136" s="218" t="s">
        <v>19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93</v>
      </c>
      <c r="AT136" s="227" t="s">
        <v>236</v>
      </c>
      <c r="AU136" s="227" t="s">
        <v>81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2590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2589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81</v>
      </c>
    </row>
    <row r="138" s="2" customFormat="1">
      <c r="A138" s="40"/>
      <c r="B138" s="41"/>
      <c r="C138" s="42"/>
      <c r="D138" s="229" t="s">
        <v>1263</v>
      </c>
      <c r="E138" s="42"/>
      <c r="F138" s="285" t="s">
        <v>2591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1263</v>
      </c>
      <c r="AU138" s="19" t="s">
        <v>81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1576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81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2592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81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4" customFormat="1">
      <c r="A141" s="14"/>
      <c r="B141" s="246"/>
      <c r="C141" s="247"/>
      <c r="D141" s="229" t="s">
        <v>252</v>
      </c>
      <c r="E141" s="248" t="s">
        <v>19</v>
      </c>
      <c r="F141" s="249" t="s">
        <v>2593</v>
      </c>
      <c r="G141" s="247"/>
      <c r="H141" s="250">
        <v>2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33</v>
      </c>
      <c r="AX141" s="14" t="s">
        <v>72</v>
      </c>
      <c r="AY141" s="256" t="s">
        <v>234</v>
      </c>
    </row>
    <row r="142" s="15" customFormat="1">
      <c r="A142" s="15"/>
      <c r="B142" s="257"/>
      <c r="C142" s="258"/>
      <c r="D142" s="229" t="s">
        <v>252</v>
      </c>
      <c r="E142" s="259" t="s">
        <v>19</v>
      </c>
      <c r="F142" s="260" t="s">
        <v>256</v>
      </c>
      <c r="G142" s="258"/>
      <c r="H142" s="261">
        <v>2</v>
      </c>
      <c r="I142" s="262"/>
      <c r="J142" s="258"/>
      <c r="K142" s="258"/>
      <c r="L142" s="263"/>
      <c r="M142" s="264"/>
      <c r="N142" s="265"/>
      <c r="O142" s="265"/>
      <c r="P142" s="265"/>
      <c r="Q142" s="265"/>
      <c r="R142" s="265"/>
      <c r="S142" s="265"/>
      <c r="T142" s="26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7" t="s">
        <v>252</v>
      </c>
      <c r="AU142" s="267" t="s">
        <v>81</v>
      </c>
      <c r="AV142" s="15" t="s">
        <v>93</v>
      </c>
      <c r="AW142" s="15" t="s">
        <v>33</v>
      </c>
      <c r="AX142" s="15" t="s">
        <v>79</v>
      </c>
      <c r="AY142" s="267" t="s">
        <v>234</v>
      </c>
    </row>
    <row r="143" s="2" customFormat="1" ht="16.5" customHeight="1">
      <c r="A143" s="40"/>
      <c r="B143" s="41"/>
      <c r="C143" s="216" t="s">
        <v>271</v>
      </c>
      <c r="D143" s="216" t="s">
        <v>236</v>
      </c>
      <c r="E143" s="217" t="s">
        <v>1922</v>
      </c>
      <c r="F143" s="218" t="s">
        <v>864</v>
      </c>
      <c r="G143" s="219" t="s">
        <v>274</v>
      </c>
      <c r="H143" s="220">
        <v>15.800000000000001</v>
      </c>
      <c r="I143" s="221"/>
      <c r="J143" s="222">
        <f>ROUND(I143*H143,2)</f>
        <v>0</v>
      </c>
      <c r="K143" s="218" t="s">
        <v>1923</v>
      </c>
      <c r="L143" s="46"/>
      <c r="M143" s="223" t="s">
        <v>19</v>
      </c>
      <c r="N143" s="224" t="s">
        <v>43</v>
      </c>
      <c r="O143" s="86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93</v>
      </c>
      <c r="AT143" s="227" t="s">
        <v>236</v>
      </c>
      <c r="AU143" s="227" t="s">
        <v>81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2594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1925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81</v>
      </c>
    </row>
    <row r="145" s="2" customFormat="1">
      <c r="A145" s="40"/>
      <c r="B145" s="41"/>
      <c r="C145" s="42"/>
      <c r="D145" s="229" t="s">
        <v>1263</v>
      </c>
      <c r="E145" s="42"/>
      <c r="F145" s="285" t="s">
        <v>1926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1263</v>
      </c>
      <c r="AU145" s="19" t="s">
        <v>81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1576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2595</v>
      </c>
      <c r="G147" s="247"/>
      <c r="H147" s="250">
        <v>1.5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72</v>
      </c>
      <c r="AY147" s="256" t="s">
        <v>234</v>
      </c>
    </row>
    <row r="148" s="14" customFormat="1">
      <c r="A148" s="14"/>
      <c r="B148" s="246"/>
      <c r="C148" s="247"/>
      <c r="D148" s="229" t="s">
        <v>252</v>
      </c>
      <c r="E148" s="248" t="s">
        <v>19</v>
      </c>
      <c r="F148" s="249" t="s">
        <v>2596</v>
      </c>
      <c r="G148" s="247"/>
      <c r="H148" s="250">
        <v>10.4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252</v>
      </c>
      <c r="AU148" s="256" t="s">
        <v>81</v>
      </c>
      <c r="AV148" s="14" t="s">
        <v>81</v>
      </c>
      <c r="AW148" s="14" t="s">
        <v>33</v>
      </c>
      <c r="AX148" s="14" t="s">
        <v>72</v>
      </c>
      <c r="AY148" s="256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2597</v>
      </c>
      <c r="G149" s="247"/>
      <c r="H149" s="250">
        <v>3.8999999999999999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81</v>
      </c>
      <c r="AV149" s="14" t="s">
        <v>81</v>
      </c>
      <c r="AW149" s="14" t="s">
        <v>33</v>
      </c>
      <c r="AX149" s="14" t="s">
        <v>72</v>
      </c>
      <c r="AY149" s="256" t="s">
        <v>234</v>
      </c>
    </row>
    <row r="150" s="15" customFormat="1">
      <c r="A150" s="15"/>
      <c r="B150" s="257"/>
      <c r="C150" s="258"/>
      <c r="D150" s="229" t="s">
        <v>252</v>
      </c>
      <c r="E150" s="259" t="s">
        <v>19</v>
      </c>
      <c r="F150" s="260" t="s">
        <v>256</v>
      </c>
      <c r="G150" s="258"/>
      <c r="H150" s="261">
        <v>15.800000000000001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252</v>
      </c>
      <c r="AU150" s="267" t="s">
        <v>81</v>
      </c>
      <c r="AV150" s="15" t="s">
        <v>93</v>
      </c>
      <c r="AW150" s="15" t="s">
        <v>33</v>
      </c>
      <c r="AX150" s="15" t="s">
        <v>79</v>
      </c>
      <c r="AY150" s="267" t="s">
        <v>234</v>
      </c>
    </row>
    <row r="151" s="12" customFormat="1" ht="20.88" customHeight="1">
      <c r="A151" s="12"/>
      <c r="B151" s="200"/>
      <c r="C151" s="201"/>
      <c r="D151" s="202" t="s">
        <v>71</v>
      </c>
      <c r="E151" s="214" t="s">
        <v>315</v>
      </c>
      <c r="F151" s="214" t="s">
        <v>2305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SUM(P152:P199)</f>
        <v>0</v>
      </c>
      <c r="Q151" s="208"/>
      <c r="R151" s="209">
        <f>SUM(R152:R199)</f>
        <v>0.031458700000000006</v>
      </c>
      <c r="S151" s="208"/>
      <c r="T151" s="210">
        <f>SUM(T152:T199)</f>
        <v>352.51399999999995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79</v>
      </c>
      <c r="AT151" s="212" t="s">
        <v>71</v>
      </c>
      <c r="AU151" s="212" t="s">
        <v>81</v>
      </c>
      <c r="AY151" s="211" t="s">
        <v>234</v>
      </c>
      <c r="BK151" s="213">
        <f>SUM(BK152:BK199)</f>
        <v>0</v>
      </c>
    </row>
    <row r="152" s="2" customFormat="1" ht="16.5" customHeight="1">
      <c r="A152" s="40"/>
      <c r="B152" s="41"/>
      <c r="C152" s="216" t="s">
        <v>280</v>
      </c>
      <c r="D152" s="216" t="s">
        <v>236</v>
      </c>
      <c r="E152" s="217" t="s">
        <v>2306</v>
      </c>
      <c r="F152" s="218" t="s">
        <v>2307</v>
      </c>
      <c r="G152" s="219" t="s">
        <v>879</v>
      </c>
      <c r="H152" s="220">
        <v>57</v>
      </c>
      <c r="I152" s="221"/>
      <c r="J152" s="222">
        <f>ROUND(I152*H152,2)</f>
        <v>0</v>
      </c>
      <c r="K152" s="218" t="s">
        <v>1344</v>
      </c>
      <c r="L152" s="46"/>
      <c r="M152" s="223" t="s">
        <v>19</v>
      </c>
      <c r="N152" s="224" t="s">
        <v>43</v>
      </c>
      <c r="O152" s="86"/>
      <c r="P152" s="225">
        <f>O152*H152</f>
        <v>0</v>
      </c>
      <c r="Q152" s="225">
        <v>0</v>
      </c>
      <c r="R152" s="225">
        <f>Q152*H152</f>
        <v>0</v>
      </c>
      <c r="S152" s="225">
        <v>0.20499999999999999</v>
      </c>
      <c r="T152" s="226">
        <f>S152*H152</f>
        <v>11.684999999999999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7" t="s">
        <v>93</v>
      </c>
      <c r="AT152" s="227" t="s">
        <v>236</v>
      </c>
      <c r="AU152" s="227" t="s">
        <v>88</v>
      </c>
      <c r="AY152" s="19" t="s">
        <v>234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19" t="s">
        <v>79</v>
      </c>
      <c r="BK152" s="228">
        <f>ROUND(I152*H152,2)</f>
        <v>0</v>
      </c>
      <c r="BL152" s="19" t="s">
        <v>93</v>
      </c>
      <c r="BM152" s="227" t="s">
        <v>2598</v>
      </c>
    </row>
    <row r="153" s="2" customFormat="1">
      <c r="A153" s="40"/>
      <c r="B153" s="41"/>
      <c r="C153" s="42"/>
      <c r="D153" s="229" t="s">
        <v>243</v>
      </c>
      <c r="E153" s="42"/>
      <c r="F153" s="230" t="s">
        <v>2309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243</v>
      </c>
      <c r="AU153" s="19" t="s">
        <v>88</v>
      </c>
    </row>
    <row r="154" s="2" customFormat="1">
      <c r="A154" s="40"/>
      <c r="B154" s="41"/>
      <c r="C154" s="42"/>
      <c r="D154" s="229" t="s">
        <v>1263</v>
      </c>
      <c r="E154" s="42"/>
      <c r="F154" s="285" t="s">
        <v>2310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1263</v>
      </c>
      <c r="AU154" s="19" t="s">
        <v>88</v>
      </c>
    </row>
    <row r="155" s="13" customFormat="1">
      <c r="A155" s="13"/>
      <c r="B155" s="236"/>
      <c r="C155" s="237"/>
      <c r="D155" s="229" t="s">
        <v>252</v>
      </c>
      <c r="E155" s="238" t="s">
        <v>19</v>
      </c>
      <c r="F155" s="239" t="s">
        <v>1576</v>
      </c>
      <c r="G155" s="237"/>
      <c r="H155" s="238" t="s">
        <v>19</v>
      </c>
      <c r="I155" s="240"/>
      <c r="J155" s="237"/>
      <c r="K155" s="237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252</v>
      </c>
      <c r="AU155" s="245" t="s">
        <v>88</v>
      </c>
      <c r="AV155" s="13" t="s">
        <v>79</v>
      </c>
      <c r="AW155" s="13" t="s">
        <v>33</v>
      </c>
      <c r="AX155" s="13" t="s">
        <v>72</v>
      </c>
      <c r="AY155" s="245" t="s">
        <v>234</v>
      </c>
    </row>
    <row r="156" s="14" customFormat="1">
      <c r="A156" s="14"/>
      <c r="B156" s="246"/>
      <c r="C156" s="247"/>
      <c r="D156" s="229" t="s">
        <v>252</v>
      </c>
      <c r="E156" s="248" t="s">
        <v>19</v>
      </c>
      <c r="F156" s="249" t="s">
        <v>765</v>
      </c>
      <c r="G156" s="247"/>
      <c r="H156" s="250">
        <v>57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252</v>
      </c>
      <c r="AU156" s="256" t="s">
        <v>88</v>
      </c>
      <c r="AV156" s="14" t="s">
        <v>81</v>
      </c>
      <c r="AW156" s="14" t="s">
        <v>33</v>
      </c>
      <c r="AX156" s="14" t="s">
        <v>79</v>
      </c>
      <c r="AY156" s="256" t="s">
        <v>234</v>
      </c>
    </row>
    <row r="157" s="2" customFormat="1" ht="16.5" customHeight="1">
      <c r="A157" s="40"/>
      <c r="B157" s="41"/>
      <c r="C157" s="216" t="s">
        <v>288</v>
      </c>
      <c r="D157" s="216" t="s">
        <v>236</v>
      </c>
      <c r="E157" s="217" t="s">
        <v>2599</v>
      </c>
      <c r="F157" s="218" t="s">
        <v>2600</v>
      </c>
      <c r="G157" s="219" t="s">
        <v>879</v>
      </c>
      <c r="H157" s="220">
        <v>173</v>
      </c>
      <c r="I157" s="221"/>
      <c r="J157" s="222">
        <f>ROUND(I157*H157,2)</f>
        <v>0</v>
      </c>
      <c r="K157" s="218" t="s">
        <v>1296</v>
      </c>
      <c r="L157" s="46"/>
      <c r="M157" s="223" t="s">
        <v>19</v>
      </c>
      <c r="N157" s="224" t="s">
        <v>43</v>
      </c>
      <c r="O157" s="86"/>
      <c r="P157" s="225">
        <f>O157*H157</f>
        <v>0</v>
      </c>
      <c r="Q157" s="225">
        <v>0</v>
      </c>
      <c r="R157" s="225">
        <f>Q157*H157</f>
        <v>0</v>
      </c>
      <c r="S157" s="225">
        <v>0.040000000000000001</v>
      </c>
      <c r="T157" s="226">
        <f>S157*H157</f>
        <v>6.9199999999999999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7" t="s">
        <v>93</v>
      </c>
      <c r="AT157" s="227" t="s">
        <v>236</v>
      </c>
      <c r="AU157" s="227" t="s">
        <v>88</v>
      </c>
      <c r="AY157" s="19" t="s">
        <v>234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19" t="s">
        <v>79</v>
      </c>
      <c r="BK157" s="228">
        <f>ROUND(I157*H157,2)</f>
        <v>0</v>
      </c>
      <c r="BL157" s="19" t="s">
        <v>93</v>
      </c>
      <c r="BM157" s="227" t="s">
        <v>2601</v>
      </c>
    </row>
    <row r="158" s="2" customFormat="1">
      <c r="A158" s="40"/>
      <c r="B158" s="41"/>
      <c r="C158" s="42"/>
      <c r="D158" s="229" t="s">
        <v>243</v>
      </c>
      <c r="E158" s="42"/>
      <c r="F158" s="230" t="s">
        <v>2602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243</v>
      </c>
      <c r="AU158" s="19" t="s">
        <v>88</v>
      </c>
    </row>
    <row r="159" s="2" customFormat="1">
      <c r="A159" s="40"/>
      <c r="B159" s="41"/>
      <c r="C159" s="42"/>
      <c r="D159" s="234" t="s">
        <v>244</v>
      </c>
      <c r="E159" s="42"/>
      <c r="F159" s="235" t="s">
        <v>2603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244</v>
      </c>
      <c r="AU159" s="19" t="s">
        <v>88</v>
      </c>
    </row>
    <row r="160" s="2" customFormat="1">
      <c r="A160" s="40"/>
      <c r="B160" s="41"/>
      <c r="C160" s="42"/>
      <c r="D160" s="229" t="s">
        <v>1263</v>
      </c>
      <c r="E160" s="42"/>
      <c r="F160" s="285" t="s">
        <v>2604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1263</v>
      </c>
      <c r="AU160" s="19" t="s">
        <v>88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1576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88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2605</v>
      </c>
      <c r="G162" s="247"/>
      <c r="H162" s="250">
        <v>173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88</v>
      </c>
      <c r="AV162" s="14" t="s">
        <v>81</v>
      </c>
      <c r="AW162" s="14" t="s">
        <v>33</v>
      </c>
      <c r="AX162" s="14" t="s">
        <v>72</v>
      </c>
      <c r="AY162" s="256" t="s">
        <v>234</v>
      </c>
    </row>
    <row r="163" s="15" customFormat="1">
      <c r="A163" s="15"/>
      <c r="B163" s="257"/>
      <c r="C163" s="258"/>
      <c r="D163" s="229" t="s">
        <v>252</v>
      </c>
      <c r="E163" s="259" t="s">
        <v>19</v>
      </c>
      <c r="F163" s="260" t="s">
        <v>256</v>
      </c>
      <c r="G163" s="258"/>
      <c r="H163" s="261">
        <v>173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252</v>
      </c>
      <c r="AU163" s="267" t="s">
        <v>88</v>
      </c>
      <c r="AV163" s="15" t="s">
        <v>93</v>
      </c>
      <c r="AW163" s="15" t="s">
        <v>33</v>
      </c>
      <c r="AX163" s="15" t="s">
        <v>79</v>
      </c>
      <c r="AY163" s="267" t="s">
        <v>234</v>
      </c>
    </row>
    <row r="164" s="2" customFormat="1" ht="16.5" customHeight="1">
      <c r="A164" s="40"/>
      <c r="B164" s="41"/>
      <c r="C164" s="216" t="s">
        <v>294</v>
      </c>
      <c r="D164" s="216" t="s">
        <v>236</v>
      </c>
      <c r="E164" s="217" t="s">
        <v>1391</v>
      </c>
      <c r="F164" s="218" t="s">
        <v>1392</v>
      </c>
      <c r="G164" s="219" t="s">
        <v>382</v>
      </c>
      <c r="H164" s="220">
        <v>1</v>
      </c>
      <c r="I164" s="221"/>
      <c r="J164" s="222">
        <f>ROUND(I164*H164,2)</f>
        <v>0</v>
      </c>
      <c r="K164" s="218" t="s">
        <v>1296</v>
      </c>
      <c r="L164" s="46"/>
      <c r="M164" s="223" t="s">
        <v>19</v>
      </c>
      <c r="N164" s="224" t="s">
        <v>43</v>
      </c>
      <c r="O164" s="86"/>
      <c r="P164" s="225">
        <f>O164*H164</f>
        <v>0</v>
      </c>
      <c r="Q164" s="225">
        <v>0</v>
      </c>
      <c r="R164" s="225">
        <f>Q164*H164</f>
        <v>0</v>
      </c>
      <c r="S164" s="225">
        <v>0.086999999999999994</v>
      </c>
      <c r="T164" s="226">
        <f>S164*H164</f>
        <v>0.086999999999999994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93</v>
      </c>
      <c r="AT164" s="227" t="s">
        <v>236</v>
      </c>
      <c r="AU164" s="227" t="s">
        <v>88</v>
      </c>
      <c r="AY164" s="19" t="s">
        <v>234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93</v>
      </c>
      <c r="BM164" s="227" t="s">
        <v>2606</v>
      </c>
    </row>
    <row r="165" s="2" customFormat="1">
      <c r="A165" s="40"/>
      <c r="B165" s="41"/>
      <c r="C165" s="42"/>
      <c r="D165" s="229" t="s">
        <v>243</v>
      </c>
      <c r="E165" s="42"/>
      <c r="F165" s="230" t="s">
        <v>2607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243</v>
      </c>
      <c r="AU165" s="19" t="s">
        <v>88</v>
      </c>
    </row>
    <row r="166" s="2" customFormat="1">
      <c r="A166" s="40"/>
      <c r="B166" s="41"/>
      <c r="C166" s="42"/>
      <c r="D166" s="234" t="s">
        <v>244</v>
      </c>
      <c r="E166" s="42"/>
      <c r="F166" s="235" t="s">
        <v>2608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244</v>
      </c>
      <c r="AU166" s="19" t="s">
        <v>88</v>
      </c>
    </row>
    <row r="167" s="2" customFormat="1" ht="16.5" customHeight="1">
      <c r="A167" s="40"/>
      <c r="B167" s="41"/>
      <c r="C167" s="216" t="s">
        <v>301</v>
      </c>
      <c r="D167" s="216" t="s">
        <v>236</v>
      </c>
      <c r="E167" s="217" t="s">
        <v>2317</v>
      </c>
      <c r="F167" s="218" t="s">
        <v>2318</v>
      </c>
      <c r="G167" s="219" t="s">
        <v>879</v>
      </c>
      <c r="H167" s="220">
        <v>60</v>
      </c>
      <c r="I167" s="221"/>
      <c r="J167" s="222">
        <f>ROUND(I167*H167,2)</f>
        <v>0</v>
      </c>
      <c r="K167" s="218" t="s">
        <v>1344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1.6449999999999999E-06</v>
      </c>
      <c r="R167" s="225">
        <f>Q167*H167</f>
        <v>9.87E-05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88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2609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2320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88</v>
      </c>
    </row>
    <row r="169" s="2" customFormat="1">
      <c r="A169" s="40"/>
      <c r="B169" s="41"/>
      <c r="C169" s="42"/>
      <c r="D169" s="229" t="s">
        <v>1263</v>
      </c>
      <c r="E169" s="42"/>
      <c r="F169" s="285" t="s">
        <v>2321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1263</v>
      </c>
      <c r="AU169" s="19" t="s">
        <v>88</v>
      </c>
    </row>
    <row r="170" s="13" customFormat="1">
      <c r="A170" s="13"/>
      <c r="B170" s="236"/>
      <c r="C170" s="237"/>
      <c r="D170" s="229" t="s">
        <v>252</v>
      </c>
      <c r="E170" s="238" t="s">
        <v>19</v>
      </c>
      <c r="F170" s="239" t="s">
        <v>1576</v>
      </c>
      <c r="G170" s="237"/>
      <c r="H170" s="238" t="s">
        <v>19</v>
      </c>
      <c r="I170" s="240"/>
      <c r="J170" s="237"/>
      <c r="K170" s="237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252</v>
      </c>
      <c r="AU170" s="245" t="s">
        <v>88</v>
      </c>
      <c r="AV170" s="13" t="s">
        <v>79</v>
      </c>
      <c r="AW170" s="13" t="s">
        <v>33</v>
      </c>
      <c r="AX170" s="13" t="s">
        <v>72</v>
      </c>
      <c r="AY170" s="245" t="s">
        <v>234</v>
      </c>
    </row>
    <row r="171" s="14" customFormat="1">
      <c r="A171" s="14"/>
      <c r="B171" s="246"/>
      <c r="C171" s="247"/>
      <c r="D171" s="229" t="s">
        <v>252</v>
      </c>
      <c r="E171" s="248" t="s">
        <v>19</v>
      </c>
      <c r="F171" s="249" t="s">
        <v>2610</v>
      </c>
      <c r="G171" s="247"/>
      <c r="H171" s="250">
        <v>60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252</v>
      </c>
      <c r="AU171" s="256" t="s">
        <v>88</v>
      </c>
      <c r="AV171" s="14" t="s">
        <v>81</v>
      </c>
      <c r="AW171" s="14" t="s">
        <v>33</v>
      </c>
      <c r="AX171" s="14" t="s">
        <v>79</v>
      </c>
      <c r="AY171" s="256" t="s">
        <v>234</v>
      </c>
    </row>
    <row r="172" s="2" customFormat="1" ht="16.5" customHeight="1">
      <c r="A172" s="40"/>
      <c r="B172" s="41"/>
      <c r="C172" s="216" t="s">
        <v>308</v>
      </c>
      <c r="D172" s="216" t="s">
        <v>236</v>
      </c>
      <c r="E172" s="217" t="s">
        <v>2611</v>
      </c>
      <c r="F172" s="218" t="s">
        <v>2612</v>
      </c>
      <c r="G172" s="219" t="s">
        <v>248</v>
      </c>
      <c r="H172" s="220">
        <v>182</v>
      </c>
      <c r="I172" s="221"/>
      <c r="J172" s="222">
        <f>ROUND(I172*H172,2)</f>
        <v>0</v>
      </c>
      <c r="K172" s="218" t="s">
        <v>1344</v>
      </c>
      <c r="L172" s="46"/>
      <c r="M172" s="223" t="s">
        <v>19</v>
      </c>
      <c r="N172" s="224" t="s">
        <v>43</v>
      </c>
      <c r="O172" s="86"/>
      <c r="P172" s="225">
        <f>O172*H172</f>
        <v>0</v>
      </c>
      <c r="Q172" s="225">
        <v>8.0000000000000007E-05</v>
      </c>
      <c r="R172" s="225">
        <f>Q172*H172</f>
        <v>0.014560000000000002</v>
      </c>
      <c r="S172" s="225">
        <v>0.25600000000000001</v>
      </c>
      <c r="T172" s="226">
        <f>S172*H172</f>
        <v>46.591999999999999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93</v>
      </c>
      <c r="AT172" s="227" t="s">
        <v>236</v>
      </c>
      <c r="AU172" s="227" t="s">
        <v>88</v>
      </c>
      <c r="AY172" s="19" t="s">
        <v>234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93</v>
      </c>
      <c r="BM172" s="227" t="s">
        <v>2613</v>
      </c>
    </row>
    <row r="173" s="2" customFormat="1">
      <c r="A173" s="40"/>
      <c r="B173" s="41"/>
      <c r="C173" s="42"/>
      <c r="D173" s="229" t="s">
        <v>243</v>
      </c>
      <c r="E173" s="42"/>
      <c r="F173" s="230" t="s">
        <v>2614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243</v>
      </c>
      <c r="AU173" s="19" t="s">
        <v>88</v>
      </c>
    </row>
    <row r="174" s="2" customFormat="1">
      <c r="A174" s="40"/>
      <c r="B174" s="41"/>
      <c r="C174" s="42"/>
      <c r="D174" s="229" t="s">
        <v>1263</v>
      </c>
      <c r="E174" s="42"/>
      <c r="F174" s="285" t="s">
        <v>2328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1263</v>
      </c>
      <c r="AU174" s="19" t="s">
        <v>88</v>
      </c>
    </row>
    <row r="175" s="13" customFormat="1">
      <c r="A175" s="13"/>
      <c r="B175" s="236"/>
      <c r="C175" s="237"/>
      <c r="D175" s="229" t="s">
        <v>252</v>
      </c>
      <c r="E175" s="238" t="s">
        <v>19</v>
      </c>
      <c r="F175" s="239" t="s">
        <v>1576</v>
      </c>
      <c r="G175" s="237"/>
      <c r="H175" s="238" t="s">
        <v>19</v>
      </c>
      <c r="I175" s="240"/>
      <c r="J175" s="237"/>
      <c r="K175" s="237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252</v>
      </c>
      <c r="AU175" s="245" t="s">
        <v>88</v>
      </c>
      <c r="AV175" s="13" t="s">
        <v>79</v>
      </c>
      <c r="AW175" s="13" t="s">
        <v>33</v>
      </c>
      <c r="AX175" s="13" t="s">
        <v>72</v>
      </c>
      <c r="AY175" s="245" t="s">
        <v>234</v>
      </c>
    </row>
    <row r="176" s="14" customFormat="1">
      <c r="A176" s="14"/>
      <c r="B176" s="246"/>
      <c r="C176" s="247"/>
      <c r="D176" s="229" t="s">
        <v>252</v>
      </c>
      <c r="E176" s="248" t="s">
        <v>19</v>
      </c>
      <c r="F176" s="249" t="s">
        <v>2615</v>
      </c>
      <c r="G176" s="247"/>
      <c r="H176" s="250">
        <v>182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252</v>
      </c>
      <c r="AU176" s="256" t="s">
        <v>88</v>
      </c>
      <c r="AV176" s="14" t="s">
        <v>81</v>
      </c>
      <c r="AW176" s="14" t="s">
        <v>33</v>
      </c>
      <c r="AX176" s="14" t="s">
        <v>72</v>
      </c>
      <c r="AY176" s="256" t="s">
        <v>234</v>
      </c>
    </row>
    <row r="177" s="15" customFormat="1">
      <c r="A177" s="15"/>
      <c r="B177" s="257"/>
      <c r="C177" s="258"/>
      <c r="D177" s="229" t="s">
        <v>252</v>
      </c>
      <c r="E177" s="259" t="s">
        <v>19</v>
      </c>
      <c r="F177" s="260" t="s">
        <v>256</v>
      </c>
      <c r="G177" s="258"/>
      <c r="H177" s="261">
        <v>182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252</v>
      </c>
      <c r="AU177" s="267" t="s">
        <v>88</v>
      </c>
      <c r="AV177" s="15" t="s">
        <v>93</v>
      </c>
      <c r="AW177" s="15" t="s">
        <v>33</v>
      </c>
      <c r="AX177" s="15" t="s">
        <v>79</v>
      </c>
      <c r="AY177" s="267" t="s">
        <v>234</v>
      </c>
    </row>
    <row r="178" s="2" customFormat="1" ht="16.5" customHeight="1">
      <c r="A178" s="40"/>
      <c r="B178" s="41"/>
      <c r="C178" s="216" t="s">
        <v>315</v>
      </c>
      <c r="D178" s="216" t="s">
        <v>236</v>
      </c>
      <c r="E178" s="217" t="s">
        <v>2331</v>
      </c>
      <c r="F178" s="218" t="s">
        <v>2332</v>
      </c>
      <c r="G178" s="219" t="s">
        <v>248</v>
      </c>
      <c r="H178" s="220">
        <v>182</v>
      </c>
      <c r="I178" s="221"/>
      <c r="J178" s="222">
        <f>ROUND(I178*H178,2)</f>
        <v>0</v>
      </c>
      <c r="K178" s="218" t="s">
        <v>1296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0.5</v>
      </c>
      <c r="T178" s="226">
        <f>S178*H178</f>
        <v>91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93</v>
      </c>
      <c r="AT178" s="227" t="s">
        <v>236</v>
      </c>
      <c r="AU178" s="227" t="s">
        <v>88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93</v>
      </c>
      <c r="BM178" s="227" t="s">
        <v>2616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2334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88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2335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88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2336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88</v>
      </c>
    </row>
    <row r="182" s="2" customFormat="1" ht="16.5" customHeight="1">
      <c r="A182" s="40"/>
      <c r="B182" s="41"/>
      <c r="C182" s="216" t="s">
        <v>8</v>
      </c>
      <c r="D182" s="216" t="s">
        <v>236</v>
      </c>
      <c r="E182" s="217" t="s">
        <v>2337</v>
      </c>
      <c r="F182" s="218" t="s">
        <v>2338</v>
      </c>
      <c r="G182" s="219" t="s">
        <v>248</v>
      </c>
      <c r="H182" s="220">
        <v>420</v>
      </c>
      <c r="I182" s="221"/>
      <c r="J182" s="222">
        <f>ROUND(I182*H182,2)</f>
        <v>0</v>
      </c>
      <c r="K182" s="218" t="s">
        <v>1344</v>
      </c>
      <c r="L182" s="46"/>
      <c r="M182" s="223" t="s">
        <v>19</v>
      </c>
      <c r="N182" s="224" t="s">
        <v>43</v>
      </c>
      <c r="O182" s="86"/>
      <c r="P182" s="225">
        <f>O182*H182</f>
        <v>0</v>
      </c>
      <c r="Q182" s="225">
        <v>4.0000000000000003E-05</v>
      </c>
      <c r="R182" s="225">
        <f>Q182*H182</f>
        <v>0.016800000000000002</v>
      </c>
      <c r="S182" s="225">
        <v>0.128</v>
      </c>
      <c r="T182" s="226">
        <f>S182*H182</f>
        <v>53.759999999999998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7" t="s">
        <v>93</v>
      </c>
      <c r="AT182" s="227" t="s">
        <v>236</v>
      </c>
      <c r="AU182" s="227" t="s">
        <v>88</v>
      </c>
      <c r="AY182" s="19" t="s">
        <v>234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19" t="s">
        <v>79</v>
      </c>
      <c r="BK182" s="228">
        <f>ROUND(I182*H182,2)</f>
        <v>0</v>
      </c>
      <c r="BL182" s="19" t="s">
        <v>93</v>
      </c>
      <c r="BM182" s="227" t="s">
        <v>2617</v>
      </c>
    </row>
    <row r="183" s="2" customFormat="1">
      <c r="A183" s="40"/>
      <c r="B183" s="41"/>
      <c r="C183" s="42"/>
      <c r="D183" s="229" t="s">
        <v>243</v>
      </c>
      <c r="E183" s="42"/>
      <c r="F183" s="230" t="s">
        <v>2340</v>
      </c>
      <c r="G183" s="42"/>
      <c r="H183" s="42"/>
      <c r="I183" s="231"/>
      <c r="J183" s="42"/>
      <c r="K183" s="42"/>
      <c r="L183" s="46"/>
      <c r="M183" s="232"/>
      <c r="N183" s="23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243</v>
      </c>
      <c r="AU183" s="19" t="s">
        <v>88</v>
      </c>
    </row>
    <row r="184" s="2" customFormat="1">
      <c r="A184" s="40"/>
      <c r="B184" s="41"/>
      <c r="C184" s="42"/>
      <c r="D184" s="229" t="s">
        <v>1263</v>
      </c>
      <c r="E184" s="42"/>
      <c r="F184" s="285" t="s">
        <v>2341</v>
      </c>
      <c r="G184" s="42"/>
      <c r="H184" s="42"/>
      <c r="I184" s="231"/>
      <c r="J184" s="42"/>
      <c r="K184" s="42"/>
      <c r="L184" s="46"/>
      <c r="M184" s="232"/>
      <c r="N184" s="233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1263</v>
      </c>
      <c r="AU184" s="19" t="s">
        <v>88</v>
      </c>
    </row>
    <row r="185" s="13" customFormat="1">
      <c r="A185" s="13"/>
      <c r="B185" s="236"/>
      <c r="C185" s="237"/>
      <c r="D185" s="229" t="s">
        <v>252</v>
      </c>
      <c r="E185" s="238" t="s">
        <v>19</v>
      </c>
      <c r="F185" s="239" t="s">
        <v>1576</v>
      </c>
      <c r="G185" s="237"/>
      <c r="H185" s="238" t="s">
        <v>19</v>
      </c>
      <c r="I185" s="240"/>
      <c r="J185" s="237"/>
      <c r="K185" s="237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252</v>
      </c>
      <c r="AU185" s="245" t="s">
        <v>88</v>
      </c>
      <c r="AV185" s="13" t="s">
        <v>79</v>
      </c>
      <c r="AW185" s="13" t="s">
        <v>33</v>
      </c>
      <c r="AX185" s="13" t="s">
        <v>72</v>
      </c>
      <c r="AY185" s="245" t="s">
        <v>234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2618</v>
      </c>
      <c r="G186" s="247"/>
      <c r="H186" s="250">
        <v>420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88</v>
      </c>
      <c r="AV186" s="14" t="s">
        <v>81</v>
      </c>
      <c r="AW186" s="14" t="s">
        <v>33</v>
      </c>
      <c r="AX186" s="14" t="s">
        <v>79</v>
      </c>
      <c r="AY186" s="256" t="s">
        <v>234</v>
      </c>
    </row>
    <row r="187" s="2" customFormat="1" ht="16.5" customHeight="1">
      <c r="A187" s="40"/>
      <c r="B187" s="41"/>
      <c r="C187" s="216" t="s">
        <v>331</v>
      </c>
      <c r="D187" s="216" t="s">
        <v>236</v>
      </c>
      <c r="E187" s="217" t="s">
        <v>2343</v>
      </c>
      <c r="F187" s="218" t="s">
        <v>2344</v>
      </c>
      <c r="G187" s="219" t="s">
        <v>248</v>
      </c>
      <c r="H187" s="220">
        <v>420</v>
      </c>
      <c r="I187" s="221"/>
      <c r="J187" s="222">
        <f>ROUND(I187*H187,2)</f>
        <v>0</v>
      </c>
      <c r="K187" s="218" t="s">
        <v>1344</v>
      </c>
      <c r="L187" s="46"/>
      <c r="M187" s="223" t="s">
        <v>19</v>
      </c>
      <c r="N187" s="224" t="s">
        <v>43</v>
      </c>
      <c r="O187" s="86"/>
      <c r="P187" s="225">
        <f>O187*H187</f>
        <v>0</v>
      </c>
      <c r="Q187" s="225">
        <v>0</v>
      </c>
      <c r="R187" s="225">
        <f>Q187*H187</f>
        <v>0</v>
      </c>
      <c r="S187" s="225">
        <v>0.29999999999999999</v>
      </c>
      <c r="T187" s="226">
        <f>S187*H187</f>
        <v>126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7" t="s">
        <v>93</v>
      </c>
      <c r="AT187" s="227" t="s">
        <v>236</v>
      </c>
      <c r="AU187" s="227" t="s">
        <v>88</v>
      </c>
      <c r="AY187" s="19" t="s">
        <v>234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19" t="s">
        <v>79</v>
      </c>
      <c r="BK187" s="228">
        <f>ROUND(I187*H187,2)</f>
        <v>0</v>
      </c>
      <c r="BL187" s="19" t="s">
        <v>93</v>
      </c>
      <c r="BM187" s="227" t="s">
        <v>2619</v>
      </c>
    </row>
    <row r="188" s="2" customFormat="1">
      <c r="A188" s="40"/>
      <c r="B188" s="41"/>
      <c r="C188" s="42"/>
      <c r="D188" s="229" t="s">
        <v>243</v>
      </c>
      <c r="E188" s="42"/>
      <c r="F188" s="230" t="s">
        <v>2346</v>
      </c>
      <c r="G188" s="42"/>
      <c r="H188" s="42"/>
      <c r="I188" s="231"/>
      <c r="J188" s="42"/>
      <c r="K188" s="42"/>
      <c r="L188" s="46"/>
      <c r="M188" s="232"/>
      <c r="N188" s="233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243</v>
      </c>
      <c r="AU188" s="19" t="s">
        <v>88</v>
      </c>
    </row>
    <row r="189" s="2" customFormat="1">
      <c r="A189" s="40"/>
      <c r="B189" s="41"/>
      <c r="C189" s="42"/>
      <c r="D189" s="229" t="s">
        <v>1263</v>
      </c>
      <c r="E189" s="42"/>
      <c r="F189" s="285" t="s">
        <v>2347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1263</v>
      </c>
      <c r="AU189" s="19" t="s">
        <v>88</v>
      </c>
    </row>
    <row r="190" s="2" customFormat="1" ht="16.5" customHeight="1">
      <c r="A190" s="40"/>
      <c r="B190" s="41"/>
      <c r="C190" s="216" t="s">
        <v>339</v>
      </c>
      <c r="D190" s="216" t="s">
        <v>236</v>
      </c>
      <c r="E190" s="217" t="s">
        <v>2620</v>
      </c>
      <c r="F190" s="218" t="s">
        <v>2621</v>
      </c>
      <c r="G190" s="219" t="s">
        <v>248</v>
      </c>
      <c r="H190" s="220">
        <v>30.5</v>
      </c>
      <c r="I190" s="221"/>
      <c r="J190" s="222">
        <f>ROUND(I190*H190,2)</f>
        <v>0</v>
      </c>
      <c r="K190" s="218" t="s">
        <v>1296</v>
      </c>
      <c r="L190" s="46"/>
      <c r="M190" s="223" t="s">
        <v>19</v>
      </c>
      <c r="N190" s="224" t="s">
        <v>43</v>
      </c>
      <c r="O190" s="86"/>
      <c r="P190" s="225">
        <f>O190*H190</f>
        <v>0</v>
      </c>
      <c r="Q190" s="225">
        <v>0</v>
      </c>
      <c r="R190" s="225">
        <f>Q190*H190</f>
        <v>0</v>
      </c>
      <c r="S190" s="225">
        <v>0.23999999999999999</v>
      </c>
      <c r="T190" s="226">
        <f>S190*H190</f>
        <v>7.3199999999999994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7" t="s">
        <v>93</v>
      </c>
      <c r="AT190" s="227" t="s">
        <v>236</v>
      </c>
      <c r="AU190" s="227" t="s">
        <v>88</v>
      </c>
      <c r="AY190" s="19" t="s">
        <v>234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19" t="s">
        <v>79</v>
      </c>
      <c r="BK190" s="228">
        <f>ROUND(I190*H190,2)</f>
        <v>0</v>
      </c>
      <c r="BL190" s="19" t="s">
        <v>93</v>
      </c>
      <c r="BM190" s="227" t="s">
        <v>2622</v>
      </c>
    </row>
    <row r="191" s="2" customFormat="1">
      <c r="A191" s="40"/>
      <c r="B191" s="41"/>
      <c r="C191" s="42"/>
      <c r="D191" s="229" t="s">
        <v>243</v>
      </c>
      <c r="E191" s="42"/>
      <c r="F191" s="230" t="s">
        <v>2623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243</v>
      </c>
      <c r="AU191" s="19" t="s">
        <v>88</v>
      </c>
    </row>
    <row r="192" s="2" customFormat="1">
      <c r="A192" s="40"/>
      <c r="B192" s="41"/>
      <c r="C192" s="42"/>
      <c r="D192" s="234" t="s">
        <v>244</v>
      </c>
      <c r="E192" s="42"/>
      <c r="F192" s="235" t="s">
        <v>2624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244</v>
      </c>
      <c r="AU192" s="19" t="s">
        <v>88</v>
      </c>
    </row>
    <row r="193" s="2" customFormat="1">
      <c r="A193" s="40"/>
      <c r="B193" s="41"/>
      <c r="C193" s="42"/>
      <c r="D193" s="229" t="s">
        <v>1263</v>
      </c>
      <c r="E193" s="42"/>
      <c r="F193" s="285" t="s">
        <v>2625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1263</v>
      </c>
      <c r="AU193" s="19" t="s">
        <v>88</v>
      </c>
    </row>
    <row r="194" s="13" customFormat="1">
      <c r="A194" s="13"/>
      <c r="B194" s="236"/>
      <c r="C194" s="237"/>
      <c r="D194" s="229" t="s">
        <v>252</v>
      </c>
      <c r="E194" s="238" t="s">
        <v>19</v>
      </c>
      <c r="F194" s="239" t="s">
        <v>1576</v>
      </c>
      <c r="G194" s="237"/>
      <c r="H194" s="238" t="s">
        <v>19</v>
      </c>
      <c r="I194" s="240"/>
      <c r="J194" s="237"/>
      <c r="K194" s="237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252</v>
      </c>
      <c r="AU194" s="245" t="s">
        <v>88</v>
      </c>
      <c r="AV194" s="13" t="s">
        <v>79</v>
      </c>
      <c r="AW194" s="13" t="s">
        <v>33</v>
      </c>
      <c r="AX194" s="13" t="s">
        <v>72</v>
      </c>
      <c r="AY194" s="245" t="s">
        <v>234</v>
      </c>
    </row>
    <row r="195" s="14" customFormat="1">
      <c r="A195" s="14"/>
      <c r="B195" s="246"/>
      <c r="C195" s="247"/>
      <c r="D195" s="229" t="s">
        <v>252</v>
      </c>
      <c r="E195" s="248" t="s">
        <v>19</v>
      </c>
      <c r="F195" s="249" t="s">
        <v>2626</v>
      </c>
      <c r="G195" s="247"/>
      <c r="H195" s="250">
        <v>30.5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252</v>
      </c>
      <c r="AU195" s="256" t="s">
        <v>88</v>
      </c>
      <c r="AV195" s="14" t="s">
        <v>81</v>
      </c>
      <c r="AW195" s="14" t="s">
        <v>33</v>
      </c>
      <c r="AX195" s="14" t="s">
        <v>79</v>
      </c>
      <c r="AY195" s="256" t="s">
        <v>234</v>
      </c>
    </row>
    <row r="196" s="2" customFormat="1" ht="16.5" customHeight="1">
      <c r="A196" s="40"/>
      <c r="B196" s="41"/>
      <c r="C196" s="216" t="s">
        <v>347</v>
      </c>
      <c r="D196" s="216" t="s">
        <v>236</v>
      </c>
      <c r="E196" s="217" t="s">
        <v>2627</v>
      </c>
      <c r="F196" s="218" t="s">
        <v>2628</v>
      </c>
      <c r="G196" s="219" t="s">
        <v>248</v>
      </c>
      <c r="H196" s="220">
        <v>30.5</v>
      </c>
      <c r="I196" s="221"/>
      <c r="J196" s="222">
        <f>ROUND(I196*H196,2)</f>
        <v>0</v>
      </c>
      <c r="K196" s="218" t="s">
        <v>1296</v>
      </c>
      <c r="L196" s="46"/>
      <c r="M196" s="223" t="s">
        <v>19</v>
      </c>
      <c r="N196" s="224" t="s">
        <v>43</v>
      </c>
      <c r="O196" s="86"/>
      <c r="P196" s="225">
        <f>O196*H196</f>
        <v>0</v>
      </c>
      <c r="Q196" s="225">
        <v>0</v>
      </c>
      <c r="R196" s="225">
        <f>Q196*H196</f>
        <v>0</v>
      </c>
      <c r="S196" s="225">
        <v>0.29999999999999999</v>
      </c>
      <c r="T196" s="226">
        <f>S196*H196</f>
        <v>9.1500000000000004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7" t="s">
        <v>93</v>
      </c>
      <c r="AT196" s="227" t="s">
        <v>236</v>
      </c>
      <c r="AU196" s="227" t="s">
        <v>88</v>
      </c>
      <c r="AY196" s="19" t="s">
        <v>234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19" t="s">
        <v>79</v>
      </c>
      <c r="BK196" s="228">
        <f>ROUND(I196*H196,2)</f>
        <v>0</v>
      </c>
      <c r="BL196" s="19" t="s">
        <v>93</v>
      </c>
      <c r="BM196" s="227" t="s">
        <v>2629</v>
      </c>
    </row>
    <row r="197" s="2" customFormat="1">
      <c r="A197" s="40"/>
      <c r="B197" s="41"/>
      <c r="C197" s="42"/>
      <c r="D197" s="229" t="s">
        <v>243</v>
      </c>
      <c r="E197" s="42"/>
      <c r="F197" s="230" t="s">
        <v>2630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243</v>
      </c>
      <c r="AU197" s="19" t="s">
        <v>88</v>
      </c>
    </row>
    <row r="198" s="2" customFormat="1">
      <c r="A198" s="40"/>
      <c r="B198" s="41"/>
      <c r="C198" s="42"/>
      <c r="D198" s="234" t="s">
        <v>244</v>
      </c>
      <c r="E198" s="42"/>
      <c r="F198" s="235" t="s">
        <v>2631</v>
      </c>
      <c r="G198" s="42"/>
      <c r="H198" s="42"/>
      <c r="I198" s="231"/>
      <c r="J198" s="42"/>
      <c r="K198" s="42"/>
      <c r="L198" s="46"/>
      <c r="M198" s="232"/>
      <c r="N198" s="23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244</v>
      </c>
      <c r="AU198" s="19" t="s">
        <v>88</v>
      </c>
    </row>
    <row r="199" s="2" customFormat="1">
      <c r="A199" s="40"/>
      <c r="B199" s="41"/>
      <c r="C199" s="42"/>
      <c r="D199" s="229" t="s">
        <v>1263</v>
      </c>
      <c r="E199" s="42"/>
      <c r="F199" s="285" t="s">
        <v>2632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1263</v>
      </c>
      <c r="AU199" s="19" t="s">
        <v>88</v>
      </c>
    </row>
    <row r="200" s="12" customFormat="1" ht="20.88" customHeight="1">
      <c r="A200" s="12"/>
      <c r="B200" s="200"/>
      <c r="C200" s="201"/>
      <c r="D200" s="202" t="s">
        <v>71</v>
      </c>
      <c r="E200" s="214" t="s">
        <v>1929</v>
      </c>
      <c r="F200" s="214" t="s">
        <v>1930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SUM(P201:P252)</f>
        <v>0</v>
      </c>
      <c r="Q200" s="208"/>
      <c r="R200" s="209">
        <f>SUM(R201:R252)</f>
        <v>29.944395</v>
      </c>
      <c r="S200" s="208"/>
      <c r="T200" s="210">
        <f>SUM(T201:T252)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71</v>
      </c>
      <c r="AU200" s="212" t="s">
        <v>81</v>
      </c>
      <c r="AY200" s="211" t="s">
        <v>234</v>
      </c>
      <c r="BK200" s="213">
        <f>SUM(BK201:BK252)</f>
        <v>0</v>
      </c>
    </row>
    <row r="201" s="2" customFormat="1" ht="21.75" customHeight="1">
      <c r="A201" s="40"/>
      <c r="B201" s="41"/>
      <c r="C201" s="216" t="s">
        <v>354</v>
      </c>
      <c r="D201" s="216" t="s">
        <v>236</v>
      </c>
      <c r="E201" s="217" t="s">
        <v>1931</v>
      </c>
      <c r="F201" s="218" t="s">
        <v>1932</v>
      </c>
      <c r="G201" s="219" t="s">
        <v>274</v>
      </c>
      <c r="H201" s="220">
        <v>175.69499999999999</v>
      </c>
      <c r="I201" s="221"/>
      <c r="J201" s="222">
        <f>ROUND(I201*H201,2)</f>
        <v>0</v>
      </c>
      <c r="K201" s="218" t="s">
        <v>1296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93</v>
      </c>
      <c r="AT201" s="227" t="s">
        <v>236</v>
      </c>
      <c r="AU201" s="227" t="s">
        <v>88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2633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1934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88</v>
      </c>
    </row>
    <row r="203" s="2" customFormat="1">
      <c r="A203" s="40"/>
      <c r="B203" s="41"/>
      <c r="C203" s="42"/>
      <c r="D203" s="234" t="s">
        <v>244</v>
      </c>
      <c r="E203" s="42"/>
      <c r="F203" s="235" t="s">
        <v>1935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244</v>
      </c>
      <c r="AU203" s="19" t="s">
        <v>88</v>
      </c>
    </row>
    <row r="204" s="2" customFormat="1">
      <c r="A204" s="40"/>
      <c r="B204" s="41"/>
      <c r="C204" s="42"/>
      <c r="D204" s="229" t="s">
        <v>1263</v>
      </c>
      <c r="E204" s="42"/>
      <c r="F204" s="285" t="s">
        <v>2349</v>
      </c>
      <c r="G204" s="42"/>
      <c r="H204" s="42"/>
      <c r="I204" s="231"/>
      <c r="J204" s="42"/>
      <c r="K204" s="42"/>
      <c r="L204" s="46"/>
      <c r="M204" s="232"/>
      <c r="N204" s="23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1263</v>
      </c>
      <c r="AU204" s="19" t="s">
        <v>88</v>
      </c>
    </row>
    <row r="205" s="13" customFormat="1">
      <c r="A205" s="13"/>
      <c r="B205" s="236"/>
      <c r="C205" s="237"/>
      <c r="D205" s="229" t="s">
        <v>252</v>
      </c>
      <c r="E205" s="238" t="s">
        <v>19</v>
      </c>
      <c r="F205" s="239" t="s">
        <v>1576</v>
      </c>
      <c r="G205" s="237"/>
      <c r="H205" s="238" t="s">
        <v>19</v>
      </c>
      <c r="I205" s="240"/>
      <c r="J205" s="237"/>
      <c r="K205" s="237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252</v>
      </c>
      <c r="AU205" s="245" t="s">
        <v>88</v>
      </c>
      <c r="AV205" s="13" t="s">
        <v>79</v>
      </c>
      <c r="AW205" s="13" t="s">
        <v>33</v>
      </c>
      <c r="AX205" s="13" t="s">
        <v>72</v>
      </c>
      <c r="AY205" s="245" t="s">
        <v>234</v>
      </c>
    </row>
    <row r="206" s="13" customFormat="1">
      <c r="A206" s="13"/>
      <c r="B206" s="236"/>
      <c r="C206" s="237"/>
      <c r="D206" s="229" t="s">
        <v>252</v>
      </c>
      <c r="E206" s="238" t="s">
        <v>19</v>
      </c>
      <c r="F206" s="239" t="s">
        <v>2350</v>
      </c>
      <c r="G206" s="237"/>
      <c r="H206" s="238" t="s">
        <v>19</v>
      </c>
      <c r="I206" s="240"/>
      <c r="J206" s="237"/>
      <c r="K206" s="237"/>
      <c r="L206" s="241"/>
      <c r="M206" s="242"/>
      <c r="N206" s="243"/>
      <c r="O206" s="243"/>
      <c r="P206" s="243"/>
      <c r="Q206" s="243"/>
      <c r="R206" s="243"/>
      <c r="S206" s="243"/>
      <c r="T206" s="24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5" t="s">
        <v>252</v>
      </c>
      <c r="AU206" s="245" t="s">
        <v>88</v>
      </c>
      <c r="AV206" s="13" t="s">
        <v>79</v>
      </c>
      <c r="AW206" s="13" t="s">
        <v>33</v>
      </c>
      <c r="AX206" s="13" t="s">
        <v>72</v>
      </c>
      <c r="AY206" s="245" t="s">
        <v>234</v>
      </c>
    </row>
    <row r="207" s="14" customFormat="1">
      <c r="A207" s="14"/>
      <c r="B207" s="246"/>
      <c r="C207" s="247"/>
      <c r="D207" s="229" t="s">
        <v>252</v>
      </c>
      <c r="E207" s="248" t="s">
        <v>19</v>
      </c>
      <c r="F207" s="249" t="s">
        <v>2634</v>
      </c>
      <c r="G207" s="247"/>
      <c r="H207" s="250">
        <v>64.659999999999997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252</v>
      </c>
      <c r="AU207" s="256" t="s">
        <v>88</v>
      </c>
      <c r="AV207" s="14" t="s">
        <v>81</v>
      </c>
      <c r="AW207" s="14" t="s">
        <v>33</v>
      </c>
      <c r="AX207" s="14" t="s">
        <v>72</v>
      </c>
      <c r="AY207" s="256" t="s">
        <v>234</v>
      </c>
    </row>
    <row r="208" s="13" customFormat="1">
      <c r="A208" s="13"/>
      <c r="B208" s="236"/>
      <c r="C208" s="237"/>
      <c r="D208" s="229" t="s">
        <v>252</v>
      </c>
      <c r="E208" s="238" t="s">
        <v>19</v>
      </c>
      <c r="F208" s="239" t="s">
        <v>2635</v>
      </c>
      <c r="G208" s="237"/>
      <c r="H208" s="238" t="s">
        <v>19</v>
      </c>
      <c r="I208" s="240"/>
      <c r="J208" s="237"/>
      <c r="K208" s="237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252</v>
      </c>
      <c r="AU208" s="245" t="s">
        <v>88</v>
      </c>
      <c r="AV208" s="13" t="s">
        <v>79</v>
      </c>
      <c r="AW208" s="13" t="s">
        <v>33</v>
      </c>
      <c r="AX208" s="13" t="s">
        <v>72</v>
      </c>
      <c r="AY208" s="245" t="s">
        <v>234</v>
      </c>
    </row>
    <row r="209" s="14" customFormat="1">
      <c r="A209" s="14"/>
      <c r="B209" s="246"/>
      <c r="C209" s="247"/>
      <c r="D209" s="229" t="s">
        <v>252</v>
      </c>
      <c r="E209" s="248" t="s">
        <v>19</v>
      </c>
      <c r="F209" s="249" t="s">
        <v>2636</v>
      </c>
      <c r="G209" s="247"/>
      <c r="H209" s="250">
        <v>64.129999999999995</v>
      </c>
      <c r="I209" s="251"/>
      <c r="J209" s="247"/>
      <c r="K209" s="247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252</v>
      </c>
      <c r="AU209" s="256" t="s">
        <v>88</v>
      </c>
      <c r="AV209" s="14" t="s">
        <v>81</v>
      </c>
      <c r="AW209" s="14" t="s">
        <v>33</v>
      </c>
      <c r="AX209" s="14" t="s">
        <v>72</v>
      </c>
      <c r="AY209" s="256" t="s">
        <v>234</v>
      </c>
    </row>
    <row r="210" s="13" customFormat="1">
      <c r="A210" s="13"/>
      <c r="B210" s="236"/>
      <c r="C210" s="237"/>
      <c r="D210" s="229" t="s">
        <v>252</v>
      </c>
      <c r="E210" s="238" t="s">
        <v>19</v>
      </c>
      <c r="F210" s="239" t="s">
        <v>1937</v>
      </c>
      <c r="G210" s="237"/>
      <c r="H210" s="238" t="s">
        <v>19</v>
      </c>
      <c r="I210" s="240"/>
      <c r="J210" s="237"/>
      <c r="K210" s="237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252</v>
      </c>
      <c r="AU210" s="245" t="s">
        <v>88</v>
      </c>
      <c r="AV210" s="13" t="s">
        <v>79</v>
      </c>
      <c r="AW210" s="13" t="s">
        <v>33</v>
      </c>
      <c r="AX210" s="13" t="s">
        <v>72</v>
      </c>
      <c r="AY210" s="245" t="s">
        <v>234</v>
      </c>
    </row>
    <row r="211" s="14" customFormat="1">
      <c r="A211" s="14"/>
      <c r="B211" s="246"/>
      <c r="C211" s="247"/>
      <c r="D211" s="229" t="s">
        <v>252</v>
      </c>
      <c r="E211" s="248" t="s">
        <v>19</v>
      </c>
      <c r="F211" s="249" t="s">
        <v>2637</v>
      </c>
      <c r="G211" s="247"/>
      <c r="H211" s="250">
        <v>46.905000000000001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252</v>
      </c>
      <c r="AU211" s="256" t="s">
        <v>88</v>
      </c>
      <c r="AV211" s="14" t="s">
        <v>81</v>
      </c>
      <c r="AW211" s="14" t="s">
        <v>33</v>
      </c>
      <c r="AX211" s="14" t="s">
        <v>72</v>
      </c>
      <c r="AY211" s="256" t="s">
        <v>234</v>
      </c>
    </row>
    <row r="212" s="15" customFormat="1">
      <c r="A212" s="15"/>
      <c r="B212" s="257"/>
      <c r="C212" s="258"/>
      <c r="D212" s="229" t="s">
        <v>252</v>
      </c>
      <c r="E212" s="259" t="s">
        <v>19</v>
      </c>
      <c r="F212" s="260" t="s">
        <v>256</v>
      </c>
      <c r="G212" s="258"/>
      <c r="H212" s="261">
        <v>175.69499999999999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252</v>
      </c>
      <c r="AU212" s="267" t="s">
        <v>88</v>
      </c>
      <c r="AV212" s="15" t="s">
        <v>93</v>
      </c>
      <c r="AW212" s="15" t="s">
        <v>33</v>
      </c>
      <c r="AX212" s="15" t="s">
        <v>79</v>
      </c>
      <c r="AY212" s="267" t="s">
        <v>234</v>
      </c>
    </row>
    <row r="213" s="2" customFormat="1" ht="16.5" customHeight="1">
      <c r="A213" s="40"/>
      <c r="B213" s="41"/>
      <c r="C213" s="216" t="s">
        <v>361</v>
      </c>
      <c r="D213" s="216" t="s">
        <v>236</v>
      </c>
      <c r="E213" s="217" t="s">
        <v>1939</v>
      </c>
      <c r="F213" s="218" t="s">
        <v>1940</v>
      </c>
      <c r="G213" s="219" t="s">
        <v>274</v>
      </c>
      <c r="H213" s="220">
        <v>175.69499999999999</v>
      </c>
      <c r="I213" s="221"/>
      <c r="J213" s="222">
        <f>ROUND(I213*H213,2)</f>
        <v>0</v>
      </c>
      <c r="K213" s="218" t="s">
        <v>1923</v>
      </c>
      <c r="L213" s="46"/>
      <c r="M213" s="223" t="s">
        <v>19</v>
      </c>
      <c r="N213" s="224" t="s">
        <v>43</v>
      </c>
      <c r="O213" s="86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7" t="s">
        <v>93</v>
      </c>
      <c r="AT213" s="227" t="s">
        <v>236</v>
      </c>
      <c r="AU213" s="227" t="s">
        <v>88</v>
      </c>
      <c r="AY213" s="19" t="s">
        <v>234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19" t="s">
        <v>79</v>
      </c>
      <c r="BK213" s="228">
        <f>ROUND(I213*H213,2)</f>
        <v>0</v>
      </c>
      <c r="BL213" s="19" t="s">
        <v>93</v>
      </c>
      <c r="BM213" s="227" t="s">
        <v>2638</v>
      </c>
    </row>
    <row r="214" s="2" customFormat="1">
      <c r="A214" s="40"/>
      <c r="B214" s="41"/>
      <c r="C214" s="42"/>
      <c r="D214" s="229" t="s">
        <v>243</v>
      </c>
      <c r="E214" s="42"/>
      <c r="F214" s="230" t="s">
        <v>1942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243</v>
      </c>
      <c r="AU214" s="19" t="s">
        <v>88</v>
      </c>
    </row>
    <row r="215" s="2" customFormat="1">
      <c r="A215" s="40"/>
      <c r="B215" s="41"/>
      <c r="C215" s="42"/>
      <c r="D215" s="229" t="s">
        <v>1263</v>
      </c>
      <c r="E215" s="42"/>
      <c r="F215" s="285" t="s">
        <v>1943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1263</v>
      </c>
      <c r="AU215" s="19" t="s">
        <v>88</v>
      </c>
    </row>
    <row r="216" s="14" customFormat="1">
      <c r="A216" s="14"/>
      <c r="B216" s="246"/>
      <c r="C216" s="247"/>
      <c r="D216" s="229" t="s">
        <v>252</v>
      </c>
      <c r="E216" s="248" t="s">
        <v>19</v>
      </c>
      <c r="F216" s="249" t="s">
        <v>2639</v>
      </c>
      <c r="G216" s="247"/>
      <c r="H216" s="250">
        <v>175.69499999999999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252</v>
      </c>
      <c r="AU216" s="256" t="s">
        <v>88</v>
      </c>
      <c r="AV216" s="14" t="s">
        <v>81</v>
      </c>
      <c r="AW216" s="14" t="s">
        <v>33</v>
      </c>
      <c r="AX216" s="14" t="s">
        <v>72</v>
      </c>
      <c r="AY216" s="256" t="s">
        <v>234</v>
      </c>
    </row>
    <row r="217" s="15" customFormat="1">
      <c r="A217" s="15"/>
      <c r="B217" s="257"/>
      <c r="C217" s="258"/>
      <c r="D217" s="229" t="s">
        <v>252</v>
      </c>
      <c r="E217" s="259" t="s">
        <v>19</v>
      </c>
      <c r="F217" s="260" t="s">
        <v>256</v>
      </c>
      <c r="G217" s="258"/>
      <c r="H217" s="261">
        <v>175.69499999999999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252</v>
      </c>
      <c r="AU217" s="267" t="s">
        <v>88</v>
      </c>
      <c r="AV217" s="15" t="s">
        <v>93</v>
      </c>
      <c r="AW217" s="15" t="s">
        <v>33</v>
      </c>
      <c r="AX217" s="15" t="s">
        <v>79</v>
      </c>
      <c r="AY217" s="267" t="s">
        <v>234</v>
      </c>
    </row>
    <row r="218" s="2" customFormat="1" ht="21.75" customHeight="1">
      <c r="A218" s="40"/>
      <c r="B218" s="41"/>
      <c r="C218" s="216" t="s">
        <v>370</v>
      </c>
      <c r="D218" s="216" t="s">
        <v>236</v>
      </c>
      <c r="E218" s="217" t="s">
        <v>1945</v>
      </c>
      <c r="F218" s="218" t="s">
        <v>1946</v>
      </c>
      <c r="G218" s="219" t="s">
        <v>274</v>
      </c>
      <c r="H218" s="220">
        <v>3338.2049999999999</v>
      </c>
      <c r="I218" s="221"/>
      <c r="J218" s="222">
        <f>ROUND(I218*H218,2)</f>
        <v>0</v>
      </c>
      <c r="K218" s="218" t="s">
        <v>19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93</v>
      </c>
      <c r="AT218" s="227" t="s">
        <v>236</v>
      </c>
      <c r="AU218" s="227" t="s">
        <v>88</v>
      </c>
      <c r="AY218" s="19" t="s">
        <v>234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93</v>
      </c>
      <c r="BM218" s="227" t="s">
        <v>2640</v>
      </c>
    </row>
    <row r="219" s="2" customFormat="1">
      <c r="A219" s="40"/>
      <c r="B219" s="41"/>
      <c r="C219" s="42"/>
      <c r="D219" s="229" t="s">
        <v>243</v>
      </c>
      <c r="E219" s="42"/>
      <c r="F219" s="230" t="s">
        <v>1946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243</v>
      </c>
      <c r="AU219" s="19" t="s">
        <v>88</v>
      </c>
    </row>
    <row r="220" s="2" customFormat="1">
      <c r="A220" s="40"/>
      <c r="B220" s="41"/>
      <c r="C220" s="42"/>
      <c r="D220" s="229" t="s">
        <v>1263</v>
      </c>
      <c r="E220" s="42"/>
      <c r="F220" s="285" t="s">
        <v>1948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1263</v>
      </c>
      <c r="AU220" s="19" t="s">
        <v>88</v>
      </c>
    </row>
    <row r="221" s="14" customFormat="1">
      <c r="A221" s="14"/>
      <c r="B221" s="246"/>
      <c r="C221" s="247"/>
      <c r="D221" s="229" t="s">
        <v>252</v>
      </c>
      <c r="E221" s="248" t="s">
        <v>19</v>
      </c>
      <c r="F221" s="249" t="s">
        <v>2641</v>
      </c>
      <c r="G221" s="247"/>
      <c r="H221" s="250">
        <v>3338.2049999999999</v>
      </c>
      <c r="I221" s="251"/>
      <c r="J221" s="247"/>
      <c r="K221" s="247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252</v>
      </c>
      <c r="AU221" s="256" t="s">
        <v>88</v>
      </c>
      <c r="AV221" s="14" t="s">
        <v>81</v>
      </c>
      <c r="AW221" s="14" t="s">
        <v>33</v>
      </c>
      <c r="AX221" s="14" t="s">
        <v>79</v>
      </c>
      <c r="AY221" s="256" t="s">
        <v>234</v>
      </c>
    </row>
    <row r="222" s="2" customFormat="1" ht="16.5" customHeight="1">
      <c r="A222" s="40"/>
      <c r="B222" s="41"/>
      <c r="C222" s="216" t="s">
        <v>379</v>
      </c>
      <c r="D222" s="216" t="s">
        <v>236</v>
      </c>
      <c r="E222" s="217" t="s">
        <v>1949</v>
      </c>
      <c r="F222" s="218" t="s">
        <v>1950</v>
      </c>
      <c r="G222" s="219" t="s">
        <v>364</v>
      </c>
      <c r="H222" s="220">
        <v>263.54300000000001</v>
      </c>
      <c r="I222" s="221"/>
      <c r="J222" s="222">
        <f>ROUND(I222*H222,2)</f>
        <v>0</v>
      </c>
      <c r="K222" s="218" t="s">
        <v>19</v>
      </c>
      <c r="L222" s="46"/>
      <c r="M222" s="223" t="s">
        <v>19</v>
      </c>
      <c r="N222" s="224" t="s">
        <v>43</v>
      </c>
      <c r="O222" s="86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7" t="s">
        <v>93</v>
      </c>
      <c r="AT222" s="227" t="s">
        <v>236</v>
      </c>
      <c r="AU222" s="227" t="s">
        <v>88</v>
      </c>
      <c r="AY222" s="19" t="s">
        <v>234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19" t="s">
        <v>79</v>
      </c>
      <c r="BK222" s="228">
        <f>ROUND(I222*H222,2)</f>
        <v>0</v>
      </c>
      <c r="BL222" s="19" t="s">
        <v>93</v>
      </c>
      <c r="BM222" s="227" t="s">
        <v>2642</v>
      </c>
    </row>
    <row r="223" s="2" customFormat="1">
      <c r="A223" s="40"/>
      <c r="B223" s="41"/>
      <c r="C223" s="42"/>
      <c r="D223" s="229" t="s">
        <v>243</v>
      </c>
      <c r="E223" s="42"/>
      <c r="F223" s="230" t="s">
        <v>1950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243</v>
      </c>
      <c r="AU223" s="19" t="s">
        <v>88</v>
      </c>
    </row>
    <row r="224" s="2" customFormat="1">
      <c r="A224" s="40"/>
      <c r="B224" s="41"/>
      <c r="C224" s="42"/>
      <c r="D224" s="229" t="s">
        <v>1263</v>
      </c>
      <c r="E224" s="42"/>
      <c r="F224" s="285" t="s">
        <v>1952</v>
      </c>
      <c r="G224" s="42"/>
      <c r="H224" s="42"/>
      <c r="I224" s="231"/>
      <c r="J224" s="42"/>
      <c r="K224" s="42"/>
      <c r="L224" s="46"/>
      <c r="M224" s="232"/>
      <c r="N224" s="233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1263</v>
      </c>
      <c r="AU224" s="19" t="s">
        <v>88</v>
      </c>
    </row>
    <row r="225" s="14" customFormat="1">
      <c r="A225" s="14"/>
      <c r="B225" s="246"/>
      <c r="C225" s="247"/>
      <c r="D225" s="229" t="s">
        <v>252</v>
      </c>
      <c r="E225" s="248" t="s">
        <v>19</v>
      </c>
      <c r="F225" s="249" t="s">
        <v>2643</v>
      </c>
      <c r="G225" s="247"/>
      <c r="H225" s="250">
        <v>263.54300000000001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252</v>
      </c>
      <c r="AU225" s="256" t="s">
        <v>88</v>
      </c>
      <c r="AV225" s="14" t="s">
        <v>81</v>
      </c>
      <c r="AW225" s="14" t="s">
        <v>33</v>
      </c>
      <c r="AX225" s="14" t="s">
        <v>72</v>
      </c>
      <c r="AY225" s="256" t="s">
        <v>234</v>
      </c>
    </row>
    <row r="226" s="15" customFormat="1">
      <c r="A226" s="15"/>
      <c r="B226" s="257"/>
      <c r="C226" s="258"/>
      <c r="D226" s="229" t="s">
        <v>252</v>
      </c>
      <c r="E226" s="259" t="s">
        <v>19</v>
      </c>
      <c r="F226" s="260" t="s">
        <v>256</v>
      </c>
      <c r="G226" s="258"/>
      <c r="H226" s="261">
        <v>263.54300000000001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252</v>
      </c>
      <c r="AU226" s="267" t="s">
        <v>88</v>
      </c>
      <c r="AV226" s="15" t="s">
        <v>93</v>
      </c>
      <c r="AW226" s="15" t="s">
        <v>33</v>
      </c>
      <c r="AX226" s="15" t="s">
        <v>79</v>
      </c>
      <c r="AY226" s="267" t="s">
        <v>234</v>
      </c>
    </row>
    <row r="227" s="2" customFormat="1" ht="16.5" customHeight="1">
      <c r="A227" s="40"/>
      <c r="B227" s="41"/>
      <c r="C227" s="216" t="s">
        <v>386</v>
      </c>
      <c r="D227" s="216" t="s">
        <v>236</v>
      </c>
      <c r="E227" s="217" t="s">
        <v>1954</v>
      </c>
      <c r="F227" s="218" t="s">
        <v>1955</v>
      </c>
      <c r="G227" s="219" t="s">
        <v>248</v>
      </c>
      <c r="H227" s="220">
        <v>331.5</v>
      </c>
      <c r="I227" s="221"/>
      <c r="J227" s="222">
        <f>ROUND(I227*H227,2)</f>
        <v>0</v>
      </c>
      <c r="K227" s="218" t="s">
        <v>19</v>
      </c>
      <c r="L227" s="46"/>
      <c r="M227" s="223" t="s">
        <v>19</v>
      </c>
      <c r="N227" s="224" t="s">
        <v>43</v>
      </c>
      <c r="O227" s="86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7" t="s">
        <v>93</v>
      </c>
      <c r="AT227" s="227" t="s">
        <v>236</v>
      </c>
      <c r="AU227" s="227" t="s">
        <v>88</v>
      </c>
      <c r="AY227" s="19" t="s">
        <v>234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19" t="s">
        <v>79</v>
      </c>
      <c r="BK227" s="228">
        <f>ROUND(I227*H227,2)</f>
        <v>0</v>
      </c>
      <c r="BL227" s="19" t="s">
        <v>93</v>
      </c>
      <c r="BM227" s="227" t="s">
        <v>2644</v>
      </c>
    </row>
    <row r="228" s="2" customFormat="1">
      <c r="A228" s="40"/>
      <c r="B228" s="41"/>
      <c r="C228" s="42"/>
      <c r="D228" s="229" t="s">
        <v>243</v>
      </c>
      <c r="E228" s="42"/>
      <c r="F228" s="230" t="s">
        <v>1955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243</v>
      </c>
      <c r="AU228" s="19" t="s">
        <v>88</v>
      </c>
    </row>
    <row r="229" s="2" customFormat="1">
      <c r="A229" s="40"/>
      <c r="B229" s="41"/>
      <c r="C229" s="42"/>
      <c r="D229" s="229" t="s">
        <v>1263</v>
      </c>
      <c r="E229" s="42"/>
      <c r="F229" s="285" t="s">
        <v>1957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1263</v>
      </c>
      <c r="AU229" s="19" t="s">
        <v>88</v>
      </c>
    </row>
    <row r="230" s="13" customFormat="1">
      <c r="A230" s="13"/>
      <c r="B230" s="236"/>
      <c r="C230" s="237"/>
      <c r="D230" s="229" t="s">
        <v>252</v>
      </c>
      <c r="E230" s="238" t="s">
        <v>19</v>
      </c>
      <c r="F230" s="239" t="s">
        <v>1576</v>
      </c>
      <c r="G230" s="237"/>
      <c r="H230" s="238" t="s">
        <v>19</v>
      </c>
      <c r="I230" s="240"/>
      <c r="J230" s="237"/>
      <c r="K230" s="237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252</v>
      </c>
      <c r="AU230" s="245" t="s">
        <v>88</v>
      </c>
      <c r="AV230" s="13" t="s">
        <v>79</v>
      </c>
      <c r="AW230" s="13" t="s">
        <v>33</v>
      </c>
      <c r="AX230" s="13" t="s">
        <v>72</v>
      </c>
      <c r="AY230" s="245" t="s">
        <v>234</v>
      </c>
    </row>
    <row r="231" s="14" customFormat="1">
      <c r="A231" s="14"/>
      <c r="B231" s="246"/>
      <c r="C231" s="247"/>
      <c r="D231" s="229" t="s">
        <v>252</v>
      </c>
      <c r="E231" s="248" t="s">
        <v>19</v>
      </c>
      <c r="F231" s="249" t="s">
        <v>2645</v>
      </c>
      <c r="G231" s="247"/>
      <c r="H231" s="250">
        <v>331.5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252</v>
      </c>
      <c r="AU231" s="256" t="s">
        <v>88</v>
      </c>
      <c r="AV231" s="14" t="s">
        <v>81</v>
      </c>
      <c r="AW231" s="14" t="s">
        <v>33</v>
      </c>
      <c r="AX231" s="14" t="s">
        <v>72</v>
      </c>
      <c r="AY231" s="256" t="s">
        <v>234</v>
      </c>
    </row>
    <row r="232" s="15" customFormat="1">
      <c r="A232" s="15"/>
      <c r="B232" s="257"/>
      <c r="C232" s="258"/>
      <c r="D232" s="229" t="s">
        <v>252</v>
      </c>
      <c r="E232" s="259" t="s">
        <v>19</v>
      </c>
      <c r="F232" s="260" t="s">
        <v>256</v>
      </c>
      <c r="G232" s="258"/>
      <c r="H232" s="261">
        <v>331.5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252</v>
      </c>
      <c r="AU232" s="267" t="s">
        <v>88</v>
      </c>
      <c r="AV232" s="15" t="s">
        <v>93</v>
      </c>
      <c r="AW232" s="15" t="s">
        <v>33</v>
      </c>
      <c r="AX232" s="15" t="s">
        <v>79</v>
      </c>
      <c r="AY232" s="267" t="s">
        <v>234</v>
      </c>
    </row>
    <row r="233" s="2" customFormat="1" ht="16.5" customHeight="1">
      <c r="A233" s="40"/>
      <c r="B233" s="41"/>
      <c r="C233" s="268" t="s">
        <v>7</v>
      </c>
      <c r="D233" s="268" t="s">
        <v>295</v>
      </c>
      <c r="E233" s="269" t="s">
        <v>1962</v>
      </c>
      <c r="F233" s="270" t="s">
        <v>1963</v>
      </c>
      <c r="G233" s="271" t="s">
        <v>248</v>
      </c>
      <c r="H233" s="272">
        <v>364.64999999999998</v>
      </c>
      <c r="I233" s="273"/>
      <c r="J233" s="274">
        <f>ROUND(I233*H233,2)</f>
        <v>0</v>
      </c>
      <c r="K233" s="270" t="s">
        <v>19</v>
      </c>
      <c r="L233" s="275"/>
      <c r="M233" s="276" t="s">
        <v>19</v>
      </c>
      <c r="N233" s="277" t="s">
        <v>43</v>
      </c>
      <c r="O233" s="86"/>
      <c r="P233" s="225">
        <f>O233*H233</f>
        <v>0</v>
      </c>
      <c r="Q233" s="225">
        <v>0.00029999999999999997</v>
      </c>
      <c r="R233" s="225">
        <f>Q233*H233</f>
        <v>0.10939499999999998</v>
      </c>
      <c r="S233" s="225">
        <v>0</v>
      </c>
      <c r="T233" s="22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7" t="s">
        <v>294</v>
      </c>
      <c r="AT233" s="227" t="s">
        <v>295</v>
      </c>
      <c r="AU233" s="227" t="s">
        <v>88</v>
      </c>
      <c r="AY233" s="19" t="s">
        <v>234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19" t="s">
        <v>79</v>
      </c>
      <c r="BK233" s="228">
        <f>ROUND(I233*H233,2)</f>
        <v>0</v>
      </c>
      <c r="BL233" s="19" t="s">
        <v>93</v>
      </c>
      <c r="BM233" s="227" t="s">
        <v>2646</v>
      </c>
    </row>
    <row r="234" s="2" customFormat="1">
      <c r="A234" s="40"/>
      <c r="B234" s="41"/>
      <c r="C234" s="42"/>
      <c r="D234" s="229" t="s">
        <v>243</v>
      </c>
      <c r="E234" s="42"/>
      <c r="F234" s="230" t="s">
        <v>1965</v>
      </c>
      <c r="G234" s="42"/>
      <c r="H234" s="42"/>
      <c r="I234" s="231"/>
      <c r="J234" s="42"/>
      <c r="K234" s="42"/>
      <c r="L234" s="46"/>
      <c r="M234" s="232"/>
      <c r="N234" s="23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243</v>
      </c>
      <c r="AU234" s="19" t="s">
        <v>88</v>
      </c>
    </row>
    <row r="235" s="2" customFormat="1">
      <c r="A235" s="40"/>
      <c r="B235" s="41"/>
      <c r="C235" s="42"/>
      <c r="D235" s="229" t="s">
        <v>1263</v>
      </c>
      <c r="E235" s="42"/>
      <c r="F235" s="285" t="s">
        <v>1966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1263</v>
      </c>
      <c r="AU235" s="19" t="s">
        <v>88</v>
      </c>
    </row>
    <row r="236" s="14" customFormat="1">
      <c r="A236" s="14"/>
      <c r="B236" s="246"/>
      <c r="C236" s="247"/>
      <c r="D236" s="229" t="s">
        <v>252</v>
      </c>
      <c r="E236" s="248" t="s">
        <v>19</v>
      </c>
      <c r="F236" s="249" t="s">
        <v>2647</v>
      </c>
      <c r="G236" s="247"/>
      <c r="H236" s="250">
        <v>364.64999999999998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252</v>
      </c>
      <c r="AU236" s="256" t="s">
        <v>88</v>
      </c>
      <c r="AV236" s="14" t="s">
        <v>81</v>
      </c>
      <c r="AW236" s="14" t="s">
        <v>33</v>
      </c>
      <c r="AX236" s="14" t="s">
        <v>72</v>
      </c>
      <c r="AY236" s="256" t="s">
        <v>234</v>
      </c>
    </row>
    <row r="237" s="15" customFormat="1">
      <c r="A237" s="15"/>
      <c r="B237" s="257"/>
      <c r="C237" s="258"/>
      <c r="D237" s="229" t="s">
        <v>252</v>
      </c>
      <c r="E237" s="259" t="s">
        <v>19</v>
      </c>
      <c r="F237" s="260" t="s">
        <v>256</v>
      </c>
      <c r="G237" s="258"/>
      <c r="H237" s="261">
        <v>364.64999999999998</v>
      </c>
      <c r="I237" s="262"/>
      <c r="J237" s="258"/>
      <c r="K237" s="258"/>
      <c r="L237" s="263"/>
      <c r="M237" s="264"/>
      <c r="N237" s="265"/>
      <c r="O237" s="265"/>
      <c r="P237" s="265"/>
      <c r="Q237" s="265"/>
      <c r="R237" s="265"/>
      <c r="S237" s="265"/>
      <c r="T237" s="266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7" t="s">
        <v>252</v>
      </c>
      <c r="AU237" s="267" t="s">
        <v>88</v>
      </c>
      <c r="AV237" s="15" t="s">
        <v>93</v>
      </c>
      <c r="AW237" s="15" t="s">
        <v>33</v>
      </c>
      <c r="AX237" s="15" t="s">
        <v>79</v>
      </c>
      <c r="AY237" s="267" t="s">
        <v>234</v>
      </c>
    </row>
    <row r="238" s="2" customFormat="1" ht="16.5" customHeight="1">
      <c r="A238" s="40"/>
      <c r="B238" s="41"/>
      <c r="C238" s="216" t="s">
        <v>399</v>
      </c>
      <c r="D238" s="216" t="s">
        <v>236</v>
      </c>
      <c r="E238" s="217" t="s">
        <v>1968</v>
      </c>
      <c r="F238" s="218" t="s">
        <v>1969</v>
      </c>
      <c r="G238" s="219" t="s">
        <v>248</v>
      </c>
      <c r="H238" s="220">
        <v>331.5</v>
      </c>
      <c r="I238" s="221"/>
      <c r="J238" s="222">
        <f>ROUND(I238*H238,2)</f>
        <v>0</v>
      </c>
      <c r="K238" s="218" t="s">
        <v>1296</v>
      </c>
      <c r="L238" s="46"/>
      <c r="M238" s="223" t="s">
        <v>19</v>
      </c>
      <c r="N238" s="224" t="s">
        <v>43</v>
      </c>
      <c r="O238" s="86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7" t="s">
        <v>93</v>
      </c>
      <c r="AT238" s="227" t="s">
        <v>236</v>
      </c>
      <c r="AU238" s="227" t="s">
        <v>88</v>
      </c>
      <c r="AY238" s="19" t="s">
        <v>234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19" t="s">
        <v>79</v>
      </c>
      <c r="BK238" s="228">
        <f>ROUND(I238*H238,2)</f>
        <v>0</v>
      </c>
      <c r="BL238" s="19" t="s">
        <v>93</v>
      </c>
      <c r="BM238" s="227" t="s">
        <v>2648</v>
      </c>
    </row>
    <row r="239" s="2" customFormat="1">
      <c r="A239" s="40"/>
      <c r="B239" s="41"/>
      <c r="C239" s="42"/>
      <c r="D239" s="229" t="s">
        <v>243</v>
      </c>
      <c r="E239" s="42"/>
      <c r="F239" s="230" t="s">
        <v>1971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243</v>
      </c>
      <c r="AU239" s="19" t="s">
        <v>88</v>
      </c>
    </row>
    <row r="240" s="2" customFormat="1">
      <c r="A240" s="40"/>
      <c r="B240" s="41"/>
      <c r="C240" s="42"/>
      <c r="D240" s="234" t="s">
        <v>244</v>
      </c>
      <c r="E240" s="42"/>
      <c r="F240" s="235" t="s">
        <v>1972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244</v>
      </c>
      <c r="AU240" s="19" t="s">
        <v>88</v>
      </c>
    </row>
    <row r="241" s="13" customFormat="1">
      <c r="A241" s="13"/>
      <c r="B241" s="236"/>
      <c r="C241" s="237"/>
      <c r="D241" s="229" t="s">
        <v>252</v>
      </c>
      <c r="E241" s="238" t="s">
        <v>19</v>
      </c>
      <c r="F241" s="239" t="s">
        <v>1576</v>
      </c>
      <c r="G241" s="237"/>
      <c r="H241" s="238" t="s">
        <v>19</v>
      </c>
      <c r="I241" s="240"/>
      <c r="J241" s="237"/>
      <c r="K241" s="237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252</v>
      </c>
      <c r="AU241" s="245" t="s">
        <v>88</v>
      </c>
      <c r="AV241" s="13" t="s">
        <v>79</v>
      </c>
      <c r="AW241" s="13" t="s">
        <v>33</v>
      </c>
      <c r="AX241" s="13" t="s">
        <v>72</v>
      </c>
      <c r="AY241" s="245" t="s">
        <v>234</v>
      </c>
    </row>
    <row r="242" s="14" customFormat="1">
      <c r="A242" s="14"/>
      <c r="B242" s="246"/>
      <c r="C242" s="247"/>
      <c r="D242" s="229" t="s">
        <v>252</v>
      </c>
      <c r="E242" s="248" t="s">
        <v>19</v>
      </c>
      <c r="F242" s="249" t="s">
        <v>2645</v>
      </c>
      <c r="G242" s="247"/>
      <c r="H242" s="250">
        <v>331.5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252</v>
      </c>
      <c r="AU242" s="256" t="s">
        <v>88</v>
      </c>
      <c r="AV242" s="14" t="s">
        <v>81</v>
      </c>
      <c r="AW242" s="14" t="s">
        <v>33</v>
      </c>
      <c r="AX242" s="14" t="s">
        <v>72</v>
      </c>
      <c r="AY242" s="256" t="s">
        <v>234</v>
      </c>
    </row>
    <row r="243" s="15" customFormat="1">
      <c r="A243" s="15"/>
      <c r="B243" s="257"/>
      <c r="C243" s="258"/>
      <c r="D243" s="229" t="s">
        <v>252</v>
      </c>
      <c r="E243" s="259" t="s">
        <v>19</v>
      </c>
      <c r="F243" s="260" t="s">
        <v>256</v>
      </c>
      <c r="G243" s="258"/>
      <c r="H243" s="261">
        <v>331.5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252</v>
      </c>
      <c r="AU243" s="267" t="s">
        <v>88</v>
      </c>
      <c r="AV243" s="15" t="s">
        <v>93</v>
      </c>
      <c r="AW243" s="15" t="s">
        <v>33</v>
      </c>
      <c r="AX243" s="15" t="s">
        <v>79</v>
      </c>
      <c r="AY243" s="267" t="s">
        <v>234</v>
      </c>
    </row>
    <row r="244" s="2" customFormat="1" ht="16.5" customHeight="1">
      <c r="A244" s="40"/>
      <c r="B244" s="41"/>
      <c r="C244" s="216" t="s">
        <v>406</v>
      </c>
      <c r="D244" s="216" t="s">
        <v>236</v>
      </c>
      <c r="E244" s="217" t="s">
        <v>2365</v>
      </c>
      <c r="F244" s="218" t="s">
        <v>2366</v>
      </c>
      <c r="G244" s="219" t="s">
        <v>248</v>
      </c>
      <c r="H244" s="220">
        <v>331.5</v>
      </c>
      <c r="I244" s="221"/>
      <c r="J244" s="222">
        <f>ROUND(I244*H244,2)</f>
        <v>0</v>
      </c>
      <c r="K244" s="218" t="s">
        <v>1296</v>
      </c>
      <c r="L244" s="46"/>
      <c r="M244" s="223" t="s">
        <v>19</v>
      </c>
      <c r="N244" s="224" t="s">
        <v>43</v>
      </c>
      <c r="O244" s="86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7" t="s">
        <v>93</v>
      </c>
      <c r="AT244" s="227" t="s">
        <v>236</v>
      </c>
      <c r="AU244" s="227" t="s">
        <v>88</v>
      </c>
      <c r="AY244" s="19" t="s">
        <v>234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19" t="s">
        <v>79</v>
      </c>
      <c r="BK244" s="228">
        <f>ROUND(I244*H244,2)</f>
        <v>0</v>
      </c>
      <c r="BL244" s="19" t="s">
        <v>93</v>
      </c>
      <c r="BM244" s="227" t="s">
        <v>2649</v>
      </c>
    </row>
    <row r="245" s="2" customFormat="1">
      <c r="A245" s="40"/>
      <c r="B245" s="41"/>
      <c r="C245" s="42"/>
      <c r="D245" s="229" t="s">
        <v>243</v>
      </c>
      <c r="E245" s="42"/>
      <c r="F245" s="230" t="s">
        <v>2368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243</v>
      </c>
      <c r="AU245" s="19" t="s">
        <v>88</v>
      </c>
    </row>
    <row r="246" s="2" customFormat="1">
      <c r="A246" s="40"/>
      <c r="B246" s="41"/>
      <c r="C246" s="42"/>
      <c r="D246" s="234" t="s">
        <v>244</v>
      </c>
      <c r="E246" s="42"/>
      <c r="F246" s="235" t="s">
        <v>2369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244</v>
      </c>
      <c r="AU246" s="19" t="s">
        <v>88</v>
      </c>
    </row>
    <row r="247" s="2" customFormat="1" ht="16.5" customHeight="1">
      <c r="A247" s="40"/>
      <c r="B247" s="41"/>
      <c r="C247" s="268" t="s">
        <v>413</v>
      </c>
      <c r="D247" s="268" t="s">
        <v>295</v>
      </c>
      <c r="E247" s="269" t="s">
        <v>2370</v>
      </c>
      <c r="F247" s="270" t="s">
        <v>2371</v>
      </c>
      <c r="G247" s="271" t="s">
        <v>364</v>
      </c>
      <c r="H247" s="272">
        <v>29.835000000000001</v>
      </c>
      <c r="I247" s="273"/>
      <c r="J247" s="274">
        <f>ROUND(I247*H247,2)</f>
        <v>0</v>
      </c>
      <c r="K247" s="270" t="s">
        <v>2372</v>
      </c>
      <c r="L247" s="275"/>
      <c r="M247" s="276" t="s">
        <v>19</v>
      </c>
      <c r="N247" s="277" t="s">
        <v>43</v>
      </c>
      <c r="O247" s="86"/>
      <c r="P247" s="225">
        <f>O247*H247</f>
        <v>0</v>
      </c>
      <c r="Q247" s="225">
        <v>1</v>
      </c>
      <c r="R247" s="225">
        <f>Q247*H247</f>
        <v>29.835000000000001</v>
      </c>
      <c r="S247" s="225">
        <v>0</v>
      </c>
      <c r="T247" s="22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7" t="s">
        <v>294</v>
      </c>
      <c r="AT247" s="227" t="s">
        <v>295</v>
      </c>
      <c r="AU247" s="227" t="s">
        <v>88</v>
      </c>
      <c r="AY247" s="19" t="s">
        <v>234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19" t="s">
        <v>79</v>
      </c>
      <c r="BK247" s="228">
        <f>ROUND(I247*H247,2)</f>
        <v>0</v>
      </c>
      <c r="BL247" s="19" t="s">
        <v>93</v>
      </c>
      <c r="BM247" s="227" t="s">
        <v>2650</v>
      </c>
    </row>
    <row r="248" s="2" customFormat="1">
      <c r="A248" s="40"/>
      <c r="B248" s="41"/>
      <c r="C248" s="42"/>
      <c r="D248" s="229" t="s">
        <v>243</v>
      </c>
      <c r="E248" s="42"/>
      <c r="F248" s="230" t="s">
        <v>2371</v>
      </c>
      <c r="G248" s="42"/>
      <c r="H248" s="42"/>
      <c r="I248" s="231"/>
      <c r="J248" s="42"/>
      <c r="K248" s="42"/>
      <c r="L248" s="46"/>
      <c r="M248" s="232"/>
      <c r="N248" s="23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243</v>
      </c>
      <c r="AU248" s="19" t="s">
        <v>88</v>
      </c>
    </row>
    <row r="249" s="2" customFormat="1">
      <c r="A249" s="40"/>
      <c r="B249" s="41"/>
      <c r="C249" s="42"/>
      <c r="D249" s="229" t="s">
        <v>1263</v>
      </c>
      <c r="E249" s="42"/>
      <c r="F249" s="285" t="s">
        <v>2374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1263</v>
      </c>
      <c r="AU249" s="19" t="s">
        <v>88</v>
      </c>
    </row>
    <row r="250" s="13" customFormat="1">
      <c r="A250" s="13"/>
      <c r="B250" s="236"/>
      <c r="C250" s="237"/>
      <c r="D250" s="229" t="s">
        <v>252</v>
      </c>
      <c r="E250" s="238" t="s">
        <v>19</v>
      </c>
      <c r="F250" s="239" t="s">
        <v>1576</v>
      </c>
      <c r="G250" s="237"/>
      <c r="H250" s="238" t="s">
        <v>19</v>
      </c>
      <c r="I250" s="240"/>
      <c r="J250" s="237"/>
      <c r="K250" s="237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252</v>
      </c>
      <c r="AU250" s="245" t="s">
        <v>88</v>
      </c>
      <c r="AV250" s="13" t="s">
        <v>79</v>
      </c>
      <c r="AW250" s="13" t="s">
        <v>33</v>
      </c>
      <c r="AX250" s="13" t="s">
        <v>72</v>
      </c>
      <c r="AY250" s="245" t="s">
        <v>234</v>
      </c>
    </row>
    <row r="251" s="14" customFormat="1">
      <c r="A251" s="14"/>
      <c r="B251" s="246"/>
      <c r="C251" s="247"/>
      <c r="D251" s="229" t="s">
        <v>252</v>
      </c>
      <c r="E251" s="248" t="s">
        <v>19</v>
      </c>
      <c r="F251" s="249" t="s">
        <v>2651</v>
      </c>
      <c r="G251" s="247"/>
      <c r="H251" s="250">
        <v>29.835000000000001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252</v>
      </c>
      <c r="AU251" s="256" t="s">
        <v>88</v>
      </c>
      <c r="AV251" s="14" t="s">
        <v>81</v>
      </c>
      <c r="AW251" s="14" t="s">
        <v>33</v>
      </c>
      <c r="AX251" s="14" t="s">
        <v>72</v>
      </c>
      <c r="AY251" s="256" t="s">
        <v>234</v>
      </c>
    </row>
    <row r="252" s="15" customFormat="1">
      <c r="A252" s="15"/>
      <c r="B252" s="257"/>
      <c r="C252" s="258"/>
      <c r="D252" s="229" t="s">
        <v>252</v>
      </c>
      <c r="E252" s="259" t="s">
        <v>19</v>
      </c>
      <c r="F252" s="260" t="s">
        <v>256</v>
      </c>
      <c r="G252" s="258"/>
      <c r="H252" s="261">
        <v>29.835000000000001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252</v>
      </c>
      <c r="AU252" s="267" t="s">
        <v>88</v>
      </c>
      <c r="AV252" s="15" t="s">
        <v>93</v>
      </c>
      <c r="AW252" s="15" t="s">
        <v>33</v>
      </c>
      <c r="AX252" s="15" t="s">
        <v>79</v>
      </c>
      <c r="AY252" s="267" t="s">
        <v>234</v>
      </c>
    </row>
    <row r="253" s="12" customFormat="1" ht="20.88" customHeight="1">
      <c r="A253" s="12"/>
      <c r="B253" s="200"/>
      <c r="C253" s="201"/>
      <c r="D253" s="202" t="s">
        <v>71</v>
      </c>
      <c r="E253" s="214" t="s">
        <v>354</v>
      </c>
      <c r="F253" s="214" t="s">
        <v>1974</v>
      </c>
      <c r="G253" s="201"/>
      <c r="H253" s="201"/>
      <c r="I253" s="204"/>
      <c r="J253" s="215">
        <f>BK253</f>
        <v>0</v>
      </c>
      <c r="K253" s="201"/>
      <c r="L253" s="206"/>
      <c r="M253" s="207"/>
      <c r="N253" s="208"/>
      <c r="O253" s="208"/>
      <c r="P253" s="209">
        <f>SUM(P254:P263)</f>
        <v>0</v>
      </c>
      <c r="Q253" s="208"/>
      <c r="R253" s="209">
        <f>SUM(R254:R263)</f>
        <v>0</v>
      </c>
      <c r="S253" s="208"/>
      <c r="T253" s="210">
        <f>SUM(T254:T263)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1" t="s">
        <v>79</v>
      </c>
      <c r="AT253" s="212" t="s">
        <v>71</v>
      </c>
      <c r="AU253" s="212" t="s">
        <v>81</v>
      </c>
      <c r="AY253" s="211" t="s">
        <v>234</v>
      </c>
      <c r="BK253" s="213">
        <f>SUM(BK254:BK263)</f>
        <v>0</v>
      </c>
    </row>
    <row r="254" s="2" customFormat="1" ht="16.5" customHeight="1">
      <c r="A254" s="40"/>
      <c r="B254" s="41"/>
      <c r="C254" s="216" t="s">
        <v>420</v>
      </c>
      <c r="D254" s="216" t="s">
        <v>236</v>
      </c>
      <c r="E254" s="217" t="s">
        <v>1975</v>
      </c>
      <c r="F254" s="218" t="s">
        <v>1976</v>
      </c>
      <c r="G254" s="219" t="s">
        <v>274</v>
      </c>
      <c r="H254" s="220">
        <v>86.766000000000005</v>
      </c>
      <c r="I254" s="221"/>
      <c r="J254" s="222">
        <f>ROUND(I254*H254,2)</f>
        <v>0</v>
      </c>
      <c r="K254" s="218" t="s">
        <v>1344</v>
      </c>
      <c r="L254" s="46"/>
      <c r="M254" s="223" t="s">
        <v>19</v>
      </c>
      <c r="N254" s="224" t="s">
        <v>43</v>
      </c>
      <c r="O254" s="86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7" t="s">
        <v>93</v>
      </c>
      <c r="AT254" s="227" t="s">
        <v>236</v>
      </c>
      <c r="AU254" s="227" t="s">
        <v>88</v>
      </c>
      <c r="AY254" s="19" t="s">
        <v>234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19" t="s">
        <v>79</v>
      </c>
      <c r="BK254" s="228">
        <f>ROUND(I254*H254,2)</f>
        <v>0</v>
      </c>
      <c r="BL254" s="19" t="s">
        <v>93</v>
      </c>
      <c r="BM254" s="227" t="s">
        <v>2652</v>
      </c>
    </row>
    <row r="255" s="2" customFormat="1">
      <c r="A255" s="40"/>
      <c r="B255" s="41"/>
      <c r="C255" s="42"/>
      <c r="D255" s="229" t="s">
        <v>243</v>
      </c>
      <c r="E255" s="42"/>
      <c r="F255" s="230" t="s">
        <v>1978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243</v>
      </c>
      <c r="AU255" s="19" t="s">
        <v>88</v>
      </c>
    </row>
    <row r="256" s="2" customFormat="1">
      <c r="A256" s="40"/>
      <c r="B256" s="41"/>
      <c r="C256" s="42"/>
      <c r="D256" s="229" t="s">
        <v>1263</v>
      </c>
      <c r="E256" s="42"/>
      <c r="F256" s="285" t="s">
        <v>1979</v>
      </c>
      <c r="G256" s="42"/>
      <c r="H256" s="42"/>
      <c r="I256" s="231"/>
      <c r="J256" s="42"/>
      <c r="K256" s="42"/>
      <c r="L256" s="46"/>
      <c r="M256" s="232"/>
      <c r="N256" s="23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1263</v>
      </c>
      <c r="AU256" s="19" t="s">
        <v>88</v>
      </c>
    </row>
    <row r="257" s="14" customFormat="1">
      <c r="A257" s="14"/>
      <c r="B257" s="246"/>
      <c r="C257" s="247"/>
      <c r="D257" s="229" t="s">
        <v>252</v>
      </c>
      <c r="E257" s="248" t="s">
        <v>19</v>
      </c>
      <c r="F257" s="249" t="s">
        <v>2653</v>
      </c>
      <c r="G257" s="247"/>
      <c r="H257" s="250">
        <v>86.766000000000005</v>
      </c>
      <c r="I257" s="251"/>
      <c r="J257" s="247"/>
      <c r="K257" s="247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252</v>
      </c>
      <c r="AU257" s="256" t="s">
        <v>88</v>
      </c>
      <c r="AV257" s="14" t="s">
        <v>81</v>
      </c>
      <c r="AW257" s="14" t="s">
        <v>33</v>
      </c>
      <c r="AX257" s="14" t="s">
        <v>72</v>
      </c>
      <c r="AY257" s="256" t="s">
        <v>234</v>
      </c>
    </row>
    <row r="258" s="15" customFormat="1">
      <c r="A258" s="15"/>
      <c r="B258" s="257"/>
      <c r="C258" s="258"/>
      <c r="D258" s="229" t="s">
        <v>252</v>
      </c>
      <c r="E258" s="259" t="s">
        <v>19</v>
      </c>
      <c r="F258" s="260" t="s">
        <v>256</v>
      </c>
      <c r="G258" s="258"/>
      <c r="H258" s="261">
        <v>86.766000000000005</v>
      </c>
      <c r="I258" s="262"/>
      <c r="J258" s="258"/>
      <c r="K258" s="258"/>
      <c r="L258" s="263"/>
      <c r="M258" s="264"/>
      <c r="N258" s="265"/>
      <c r="O258" s="265"/>
      <c r="P258" s="265"/>
      <c r="Q258" s="265"/>
      <c r="R258" s="265"/>
      <c r="S258" s="265"/>
      <c r="T258" s="26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7" t="s">
        <v>252</v>
      </c>
      <c r="AU258" s="267" t="s">
        <v>88</v>
      </c>
      <c r="AV258" s="15" t="s">
        <v>93</v>
      </c>
      <c r="AW258" s="15" t="s">
        <v>33</v>
      </c>
      <c r="AX258" s="15" t="s">
        <v>79</v>
      </c>
      <c r="AY258" s="267" t="s">
        <v>234</v>
      </c>
    </row>
    <row r="259" s="2" customFormat="1" ht="24.15" customHeight="1">
      <c r="A259" s="40"/>
      <c r="B259" s="41"/>
      <c r="C259" s="216" t="s">
        <v>427</v>
      </c>
      <c r="D259" s="216" t="s">
        <v>236</v>
      </c>
      <c r="E259" s="217" t="s">
        <v>854</v>
      </c>
      <c r="F259" s="218" t="s">
        <v>1981</v>
      </c>
      <c r="G259" s="219" t="s">
        <v>274</v>
      </c>
      <c r="H259" s="220">
        <v>1648.5540000000001</v>
      </c>
      <c r="I259" s="221"/>
      <c r="J259" s="222">
        <f>ROUND(I259*H259,2)</f>
        <v>0</v>
      </c>
      <c r="K259" s="218" t="s">
        <v>1344</v>
      </c>
      <c r="L259" s="46"/>
      <c r="M259" s="223" t="s">
        <v>19</v>
      </c>
      <c r="N259" s="224" t="s">
        <v>43</v>
      </c>
      <c r="O259" s="86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7" t="s">
        <v>93</v>
      </c>
      <c r="AT259" s="227" t="s">
        <v>236</v>
      </c>
      <c r="AU259" s="227" t="s">
        <v>88</v>
      </c>
      <c r="AY259" s="19" t="s">
        <v>234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19" t="s">
        <v>79</v>
      </c>
      <c r="BK259" s="228">
        <f>ROUND(I259*H259,2)</f>
        <v>0</v>
      </c>
      <c r="BL259" s="19" t="s">
        <v>93</v>
      </c>
      <c r="BM259" s="227" t="s">
        <v>2654</v>
      </c>
    </row>
    <row r="260" s="2" customFormat="1">
      <c r="A260" s="40"/>
      <c r="B260" s="41"/>
      <c r="C260" s="42"/>
      <c r="D260" s="229" t="s">
        <v>243</v>
      </c>
      <c r="E260" s="42"/>
      <c r="F260" s="230" t="s">
        <v>1983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243</v>
      </c>
      <c r="AU260" s="19" t="s">
        <v>88</v>
      </c>
    </row>
    <row r="261" s="2" customFormat="1">
      <c r="A261" s="40"/>
      <c r="B261" s="41"/>
      <c r="C261" s="42"/>
      <c r="D261" s="229" t="s">
        <v>1263</v>
      </c>
      <c r="E261" s="42"/>
      <c r="F261" s="285" t="s">
        <v>1984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1263</v>
      </c>
      <c r="AU261" s="19" t="s">
        <v>88</v>
      </c>
    </row>
    <row r="262" s="14" customFormat="1">
      <c r="A262" s="14"/>
      <c r="B262" s="246"/>
      <c r="C262" s="247"/>
      <c r="D262" s="229" t="s">
        <v>252</v>
      </c>
      <c r="E262" s="248" t="s">
        <v>19</v>
      </c>
      <c r="F262" s="249" t="s">
        <v>2655</v>
      </c>
      <c r="G262" s="247"/>
      <c r="H262" s="250">
        <v>1648.5540000000001</v>
      </c>
      <c r="I262" s="251"/>
      <c r="J262" s="247"/>
      <c r="K262" s="247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252</v>
      </c>
      <c r="AU262" s="256" t="s">
        <v>88</v>
      </c>
      <c r="AV262" s="14" t="s">
        <v>81</v>
      </c>
      <c r="AW262" s="14" t="s">
        <v>33</v>
      </c>
      <c r="AX262" s="14" t="s">
        <v>79</v>
      </c>
      <c r="AY262" s="256" t="s">
        <v>234</v>
      </c>
    </row>
    <row r="263" s="15" customFormat="1">
      <c r="A263" s="15"/>
      <c r="B263" s="257"/>
      <c r="C263" s="258"/>
      <c r="D263" s="229" t="s">
        <v>252</v>
      </c>
      <c r="E263" s="259" t="s">
        <v>19</v>
      </c>
      <c r="F263" s="260" t="s">
        <v>256</v>
      </c>
      <c r="G263" s="258"/>
      <c r="H263" s="261">
        <v>1648.5540000000001</v>
      </c>
      <c r="I263" s="262"/>
      <c r="J263" s="258"/>
      <c r="K263" s="258"/>
      <c r="L263" s="263"/>
      <c r="M263" s="264"/>
      <c r="N263" s="265"/>
      <c r="O263" s="265"/>
      <c r="P263" s="265"/>
      <c r="Q263" s="265"/>
      <c r="R263" s="265"/>
      <c r="S263" s="265"/>
      <c r="T263" s="266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7" t="s">
        <v>252</v>
      </c>
      <c r="AU263" s="267" t="s">
        <v>88</v>
      </c>
      <c r="AV263" s="15" t="s">
        <v>93</v>
      </c>
      <c r="AW263" s="15" t="s">
        <v>33</v>
      </c>
      <c r="AX263" s="15" t="s">
        <v>72</v>
      </c>
      <c r="AY263" s="267" t="s">
        <v>234</v>
      </c>
    </row>
    <row r="264" s="12" customFormat="1" ht="20.88" customHeight="1">
      <c r="A264" s="12"/>
      <c r="B264" s="200"/>
      <c r="C264" s="201"/>
      <c r="D264" s="202" t="s">
        <v>71</v>
      </c>
      <c r="E264" s="214" t="s">
        <v>361</v>
      </c>
      <c r="F264" s="214" t="s">
        <v>1987</v>
      </c>
      <c r="G264" s="201"/>
      <c r="H264" s="201"/>
      <c r="I264" s="204"/>
      <c r="J264" s="215">
        <f>BK264</f>
        <v>0</v>
      </c>
      <c r="K264" s="201"/>
      <c r="L264" s="206"/>
      <c r="M264" s="207"/>
      <c r="N264" s="208"/>
      <c r="O264" s="208"/>
      <c r="P264" s="209">
        <f>SUM(P265:P269)</f>
        <v>0</v>
      </c>
      <c r="Q264" s="208"/>
      <c r="R264" s="209">
        <f>SUM(R265:R269)</f>
        <v>0</v>
      </c>
      <c r="S264" s="208"/>
      <c r="T264" s="210">
        <f>SUM(T265:T269)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1" t="s">
        <v>79</v>
      </c>
      <c r="AT264" s="212" t="s">
        <v>71</v>
      </c>
      <c r="AU264" s="212" t="s">
        <v>81</v>
      </c>
      <c r="AY264" s="211" t="s">
        <v>234</v>
      </c>
      <c r="BK264" s="213">
        <f>SUM(BK265:BK269)</f>
        <v>0</v>
      </c>
    </row>
    <row r="265" s="2" customFormat="1" ht="16.5" customHeight="1">
      <c r="A265" s="40"/>
      <c r="B265" s="41"/>
      <c r="C265" s="216" t="s">
        <v>434</v>
      </c>
      <c r="D265" s="216" t="s">
        <v>236</v>
      </c>
      <c r="E265" s="217" t="s">
        <v>1988</v>
      </c>
      <c r="F265" s="218" t="s">
        <v>1989</v>
      </c>
      <c r="G265" s="219" t="s">
        <v>364</v>
      </c>
      <c r="H265" s="220">
        <v>221.25299999999999</v>
      </c>
      <c r="I265" s="221"/>
      <c r="J265" s="222">
        <f>ROUND(I265*H265,2)</f>
        <v>0</v>
      </c>
      <c r="K265" s="218" t="s">
        <v>1344</v>
      </c>
      <c r="L265" s="46"/>
      <c r="M265" s="223" t="s">
        <v>19</v>
      </c>
      <c r="N265" s="224" t="s">
        <v>43</v>
      </c>
      <c r="O265" s="86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7" t="s">
        <v>93</v>
      </c>
      <c r="AT265" s="227" t="s">
        <v>236</v>
      </c>
      <c r="AU265" s="227" t="s">
        <v>88</v>
      </c>
      <c r="AY265" s="19" t="s">
        <v>234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19" t="s">
        <v>79</v>
      </c>
      <c r="BK265" s="228">
        <f>ROUND(I265*H265,2)</f>
        <v>0</v>
      </c>
      <c r="BL265" s="19" t="s">
        <v>93</v>
      </c>
      <c r="BM265" s="227" t="s">
        <v>2656</v>
      </c>
    </row>
    <row r="266" s="2" customFormat="1">
      <c r="A266" s="40"/>
      <c r="B266" s="41"/>
      <c r="C266" s="42"/>
      <c r="D266" s="229" t="s">
        <v>243</v>
      </c>
      <c r="E266" s="42"/>
      <c r="F266" s="230" t="s">
        <v>1991</v>
      </c>
      <c r="G266" s="42"/>
      <c r="H266" s="42"/>
      <c r="I266" s="231"/>
      <c r="J266" s="42"/>
      <c r="K266" s="42"/>
      <c r="L266" s="46"/>
      <c r="M266" s="232"/>
      <c r="N266" s="23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243</v>
      </c>
      <c r="AU266" s="19" t="s">
        <v>88</v>
      </c>
    </row>
    <row r="267" s="2" customFormat="1">
      <c r="A267" s="40"/>
      <c r="B267" s="41"/>
      <c r="C267" s="42"/>
      <c r="D267" s="229" t="s">
        <v>1263</v>
      </c>
      <c r="E267" s="42"/>
      <c r="F267" s="285" t="s">
        <v>1952</v>
      </c>
      <c r="G267" s="42"/>
      <c r="H267" s="42"/>
      <c r="I267" s="231"/>
      <c r="J267" s="42"/>
      <c r="K267" s="42"/>
      <c r="L267" s="46"/>
      <c r="M267" s="232"/>
      <c r="N267" s="23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1263</v>
      </c>
      <c r="AU267" s="19" t="s">
        <v>88</v>
      </c>
    </row>
    <row r="268" s="14" customFormat="1">
      <c r="A268" s="14"/>
      <c r="B268" s="246"/>
      <c r="C268" s="247"/>
      <c r="D268" s="229" t="s">
        <v>252</v>
      </c>
      <c r="E268" s="248" t="s">
        <v>19</v>
      </c>
      <c r="F268" s="249" t="s">
        <v>2657</v>
      </c>
      <c r="G268" s="247"/>
      <c r="H268" s="250">
        <v>130.149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252</v>
      </c>
      <c r="AU268" s="256" t="s">
        <v>88</v>
      </c>
      <c r="AV268" s="14" t="s">
        <v>81</v>
      </c>
      <c r="AW268" s="14" t="s">
        <v>33</v>
      </c>
      <c r="AX268" s="14" t="s">
        <v>79</v>
      </c>
      <c r="AY268" s="256" t="s">
        <v>234</v>
      </c>
    </row>
    <row r="269" s="14" customFormat="1">
      <c r="A269" s="14"/>
      <c r="B269" s="246"/>
      <c r="C269" s="247"/>
      <c r="D269" s="229" t="s">
        <v>252</v>
      </c>
      <c r="E269" s="247"/>
      <c r="F269" s="249" t="s">
        <v>2658</v>
      </c>
      <c r="G269" s="247"/>
      <c r="H269" s="250">
        <v>221.25299999999999</v>
      </c>
      <c r="I269" s="251"/>
      <c r="J269" s="247"/>
      <c r="K269" s="247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252</v>
      </c>
      <c r="AU269" s="256" t="s">
        <v>88</v>
      </c>
      <c r="AV269" s="14" t="s">
        <v>81</v>
      </c>
      <c r="AW269" s="14" t="s">
        <v>4</v>
      </c>
      <c r="AX269" s="14" t="s">
        <v>79</v>
      </c>
      <c r="AY269" s="256" t="s">
        <v>234</v>
      </c>
    </row>
    <row r="270" s="12" customFormat="1" ht="20.88" customHeight="1">
      <c r="A270" s="12"/>
      <c r="B270" s="200"/>
      <c r="C270" s="201"/>
      <c r="D270" s="202" t="s">
        <v>71</v>
      </c>
      <c r="E270" s="214" t="s">
        <v>370</v>
      </c>
      <c r="F270" s="214" t="s">
        <v>1993</v>
      </c>
      <c r="G270" s="201"/>
      <c r="H270" s="201"/>
      <c r="I270" s="204"/>
      <c r="J270" s="215">
        <f>BK270</f>
        <v>0</v>
      </c>
      <c r="K270" s="201"/>
      <c r="L270" s="206"/>
      <c r="M270" s="207"/>
      <c r="N270" s="208"/>
      <c r="O270" s="208"/>
      <c r="P270" s="209">
        <f>SUM(P271:P275)</f>
        <v>0</v>
      </c>
      <c r="Q270" s="208"/>
      <c r="R270" s="209">
        <f>SUM(R271:R275)</f>
        <v>0</v>
      </c>
      <c r="S270" s="208"/>
      <c r="T270" s="210">
        <f>SUM(T271:T275)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1" t="s">
        <v>79</v>
      </c>
      <c r="AT270" s="212" t="s">
        <v>71</v>
      </c>
      <c r="AU270" s="212" t="s">
        <v>81</v>
      </c>
      <c r="AY270" s="211" t="s">
        <v>234</v>
      </c>
      <c r="BK270" s="213">
        <f>SUM(BK271:BK275)</f>
        <v>0</v>
      </c>
    </row>
    <row r="271" s="2" customFormat="1" ht="16.5" customHeight="1">
      <c r="A271" s="40"/>
      <c r="B271" s="41"/>
      <c r="C271" s="216" t="s">
        <v>440</v>
      </c>
      <c r="D271" s="216" t="s">
        <v>236</v>
      </c>
      <c r="E271" s="217" t="s">
        <v>1994</v>
      </c>
      <c r="F271" s="218" t="s">
        <v>1995</v>
      </c>
      <c r="G271" s="219" t="s">
        <v>248</v>
      </c>
      <c r="H271" s="220">
        <v>506.5</v>
      </c>
      <c r="I271" s="221"/>
      <c r="J271" s="222">
        <f>ROUND(I271*H271,2)</f>
        <v>0</v>
      </c>
      <c r="K271" s="218" t="s">
        <v>1344</v>
      </c>
      <c r="L271" s="46"/>
      <c r="M271" s="223" t="s">
        <v>19</v>
      </c>
      <c r="N271" s="224" t="s">
        <v>43</v>
      </c>
      <c r="O271" s="86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7" t="s">
        <v>93</v>
      </c>
      <c r="AT271" s="227" t="s">
        <v>236</v>
      </c>
      <c r="AU271" s="227" t="s">
        <v>88</v>
      </c>
      <c r="AY271" s="19" t="s">
        <v>234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19" t="s">
        <v>79</v>
      </c>
      <c r="BK271" s="228">
        <f>ROUND(I271*H271,2)</f>
        <v>0</v>
      </c>
      <c r="BL271" s="19" t="s">
        <v>93</v>
      </c>
      <c r="BM271" s="227" t="s">
        <v>2659</v>
      </c>
    </row>
    <row r="272" s="2" customFormat="1">
      <c r="A272" s="40"/>
      <c r="B272" s="41"/>
      <c r="C272" s="42"/>
      <c r="D272" s="229" t="s">
        <v>243</v>
      </c>
      <c r="E272" s="42"/>
      <c r="F272" s="230" t="s">
        <v>1997</v>
      </c>
      <c r="G272" s="42"/>
      <c r="H272" s="42"/>
      <c r="I272" s="231"/>
      <c r="J272" s="42"/>
      <c r="K272" s="42"/>
      <c r="L272" s="46"/>
      <c r="M272" s="232"/>
      <c r="N272" s="23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243</v>
      </c>
      <c r="AU272" s="19" t="s">
        <v>88</v>
      </c>
    </row>
    <row r="273" s="2" customFormat="1">
      <c r="A273" s="40"/>
      <c r="B273" s="41"/>
      <c r="C273" s="42"/>
      <c r="D273" s="229" t="s">
        <v>1263</v>
      </c>
      <c r="E273" s="42"/>
      <c r="F273" s="285" t="s">
        <v>2383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1263</v>
      </c>
      <c r="AU273" s="19" t="s">
        <v>88</v>
      </c>
    </row>
    <row r="274" s="14" customFormat="1">
      <c r="A274" s="14"/>
      <c r="B274" s="246"/>
      <c r="C274" s="247"/>
      <c r="D274" s="229" t="s">
        <v>252</v>
      </c>
      <c r="E274" s="248" t="s">
        <v>19</v>
      </c>
      <c r="F274" s="249" t="s">
        <v>2660</v>
      </c>
      <c r="G274" s="247"/>
      <c r="H274" s="250">
        <v>506.5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252</v>
      </c>
      <c r="AU274" s="256" t="s">
        <v>88</v>
      </c>
      <c r="AV274" s="14" t="s">
        <v>81</v>
      </c>
      <c r="AW274" s="14" t="s">
        <v>33</v>
      </c>
      <c r="AX274" s="14" t="s">
        <v>72</v>
      </c>
      <c r="AY274" s="256" t="s">
        <v>234</v>
      </c>
    </row>
    <row r="275" s="15" customFormat="1">
      <c r="A275" s="15"/>
      <c r="B275" s="257"/>
      <c r="C275" s="258"/>
      <c r="D275" s="229" t="s">
        <v>252</v>
      </c>
      <c r="E275" s="259" t="s">
        <v>19</v>
      </c>
      <c r="F275" s="260" t="s">
        <v>256</v>
      </c>
      <c r="G275" s="258"/>
      <c r="H275" s="261">
        <v>506.5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252</v>
      </c>
      <c r="AU275" s="267" t="s">
        <v>88</v>
      </c>
      <c r="AV275" s="15" t="s">
        <v>93</v>
      </c>
      <c r="AW275" s="15" t="s">
        <v>33</v>
      </c>
      <c r="AX275" s="15" t="s">
        <v>79</v>
      </c>
      <c r="AY275" s="267" t="s">
        <v>234</v>
      </c>
    </row>
    <row r="276" s="12" customFormat="1" ht="22.8" customHeight="1">
      <c r="A276" s="12"/>
      <c r="B276" s="200"/>
      <c r="C276" s="201"/>
      <c r="D276" s="202" t="s">
        <v>71</v>
      </c>
      <c r="E276" s="214" t="s">
        <v>81</v>
      </c>
      <c r="F276" s="214" t="s">
        <v>876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SUM(P277:P286)</f>
        <v>0</v>
      </c>
      <c r="Q276" s="208"/>
      <c r="R276" s="209">
        <f>SUM(R277:R286)</f>
        <v>14.307174</v>
      </c>
      <c r="S276" s="208"/>
      <c r="T276" s="210">
        <f>SUM(T277:T286)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79</v>
      </c>
      <c r="AT276" s="212" t="s">
        <v>71</v>
      </c>
      <c r="AU276" s="212" t="s">
        <v>79</v>
      </c>
      <c r="AY276" s="211" t="s">
        <v>234</v>
      </c>
      <c r="BK276" s="213">
        <f>SUM(BK277:BK286)</f>
        <v>0</v>
      </c>
    </row>
    <row r="277" s="2" customFormat="1" ht="16.5" customHeight="1">
      <c r="A277" s="40"/>
      <c r="B277" s="41"/>
      <c r="C277" s="216" t="s">
        <v>446</v>
      </c>
      <c r="D277" s="216" t="s">
        <v>236</v>
      </c>
      <c r="E277" s="217" t="s">
        <v>2385</v>
      </c>
      <c r="F277" s="218" t="s">
        <v>2386</v>
      </c>
      <c r="G277" s="219" t="s">
        <v>879</v>
      </c>
      <c r="H277" s="220">
        <v>63</v>
      </c>
      <c r="I277" s="221"/>
      <c r="J277" s="222">
        <f>ROUND(I277*H277,2)</f>
        <v>0</v>
      </c>
      <c r="K277" s="218" t="s">
        <v>19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0.22656999999999999</v>
      </c>
      <c r="R277" s="225">
        <f>Q277*H277</f>
        <v>14.273909999999999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93</v>
      </c>
      <c r="AT277" s="227" t="s">
        <v>236</v>
      </c>
      <c r="AU277" s="227" t="s">
        <v>81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2661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2386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81</v>
      </c>
    </row>
    <row r="279" s="2" customFormat="1">
      <c r="A279" s="40"/>
      <c r="B279" s="41"/>
      <c r="C279" s="42"/>
      <c r="D279" s="229" t="s">
        <v>1263</v>
      </c>
      <c r="E279" s="42"/>
      <c r="F279" s="285" t="s">
        <v>2388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1263</v>
      </c>
      <c r="AU279" s="19" t="s">
        <v>81</v>
      </c>
    </row>
    <row r="280" s="13" customFormat="1">
      <c r="A280" s="13"/>
      <c r="B280" s="236"/>
      <c r="C280" s="237"/>
      <c r="D280" s="229" t="s">
        <v>252</v>
      </c>
      <c r="E280" s="238" t="s">
        <v>19</v>
      </c>
      <c r="F280" s="239" t="s">
        <v>1576</v>
      </c>
      <c r="G280" s="237"/>
      <c r="H280" s="238" t="s">
        <v>19</v>
      </c>
      <c r="I280" s="240"/>
      <c r="J280" s="237"/>
      <c r="K280" s="237"/>
      <c r="L280" s="241"/>
      <c r="M280" s="242"/>
      <c r="N280" s="243"/>
      <c r="O280" s="243"/>
      <c r="P280" s="243"/>
      <c r="Q280" s="243"/>
      <c r="R280" s="243"/>
      <c r="S280" s="243"/>
      <c r="T280" s="24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5" t="s">
        <v>252</v>
      </c>
      <c r="AU280" s="245" t="s">
        <v>81</v>
      </c>
      <c r="AV280" s="13" t="s">
        <v>79</v>
      </c>
      <c r="AW280" s="13" t="s">
        <v>33</v>
      </c>
      <c r="AX280" s="13" t="s">
        <v>72</v>
      </c>
      <c r="AY280" s="245" t="s">
        <v>234</v>
      </c>
    </row>
    <row r="281" s="14" customFormat="1">
      <c r="A281" s="14"/>
      <c r="B281" s="246"/>
      <c r="C281" s="247"/>
      <c r="D281" s="229" t="s">
        <v>252</v>
      </c>
      <c r="E281" s="248" t="s">
        <v>19</v>
      </c>
      <c r="F281" s="249" t="s">
        <v>2662</v>
      </c>
      <c r="G281" s="247"/>
      <c r="H281" s="250">
        <v>63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252</v>
      </c>
      <c r="AU281" s="256" t="s">
        <v>81</v>
      </c>
      <c r="AV281" s="14" t="s">
        <v>81</v>
      </c>
      <c r="AW281" s="14" t="s">
        <v>33</v>
      </c>
      <c r="AX281" s="14" t="s">
        <v>72</v>
      </c>
      <c r="AY281" s="256" t="s">
        <v>234</v>
      </c>
    </row>
    <row r="282" s="15" customFormat="1">
      <c r="A282" s="15"/>
      <c r="B282" s="257"/>
      <c r="C282" s="258"/>
      <c r="D282" s="229" t="s">
        <v>252</v>
      </c>
      <c r="E282" s="259" t="s">
        <v>19</v>
      </c>
      <c r="F282" s="260" t="s">
        <v>256</v>
      </c>
      <c r="G282" s="258"/>
      <c r="H282" s="261">
        <v>63</v>
      </c>
      <c r="I282" s="262"/>
      <c r="J282" s="258"/>
      <c r="K282" s="258"/>
      <c r="L282" s="263"/>
      <c r="M282" s="264"/>
      <c r="N282" s="265"/>
      <c r="O282" s="265"/>
      <c r="P282" s="265"/>
      <c r="Q282" s="265"/>
      <c r="R282" s="265"/>
      <c r="S282" s="265"/>
      <c r="T282" s="26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7" t="s">
        <v>252</v>
      </c>
      <c r="AU282" s="267" t="s">
        <v>81</v>
      </c>
      <c r="AV282" s="15" t="s">
        <v>93</v>
      </c>
      <c r="AW282" s="15" t="s">
        <v>33</v>
      </c>
      <c r="AX282" s="15" t="s">
        <v>79</v>
      </c>
      <c r="AY282" s="267" t="s">
        <v>234</v>
      </c>
    </row>
    <row r="283" s="2" customFormat="1" ht="16.5" customHeight="1">
      <c r="A283" s="40"/>
      <c r="B283" s="41"/>
      <c r="C283" s="268" t="s">
        <v>455</v>
      </c>
      <c r="D283" s="268" t="s">
        <v>295</v>
      </c>
      <c r="E283" s="269" t="s">
        <v>2016</v>
      </c>
      <c r="F283" s="270" t="s">
        <v>2017</v>
      </c>
      <c r="G283" s="271" t="s">
        <v>879</v>
      </c>
      <c r="H283" s="272">
        <v>69.299999999999997</v>
      </c>
      <c r="I283" s="273"/>
      <c r="J283" s="274">
        <f>ROUND(I283*H283,2)</f>
        <v>0</v>
      </c>
      <c r="K283" s="270" t="s">
        <v>1917</v>
      </c>
      <c r="L283" s="275"/>
      <c r="M283" s="276" t="s">
        <v>19</v>
      </c>
      <c r="N283" s="277" t="s">
        <v>43</v>
      </c>
      <c r="O283" s="86"/>
      <c r="P283" s="225">
        <f>O283*H283</f>
        <v>0</v>
      </c>
      <c r="Q283" s="225">
        <v>0.00048000000000000001</v>
      </c>
      <c r="R283" s="225">
        <f>Q283*H283</f>
        <v>0.033264000000000002</v>
      </c>
      <c r="S283" s="225">
        <v>0</v>
      </c>
      <c r="T283" s="22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7" t="s">
        <v>294</v>
      </c>
      <c r="AT283" s="227" t="s">
        <v>295</v>
      </c>
      <c r="AU283" s="227" t="s">
        <v>81</v>
      </c>
      <c r="AY283" s="19" t="s">
        <v>234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19" t="s">
        <v>79</v>
      </c>
      <c r="BK283" s="228">
        <f>ROUND(I283*H283,2)</f>
        <v>0</v>
      </c>
      <c r="BL283" s="19" t="s">
        <v>93</v>
      </c>
      <c r="BM283" s="227" t="s">
        <v>2663</v>
      </c>
    </row>
    <row r="284" s="2" customFormat="1">
      <c r="A284" s="40"/>
      <c r="B284" s="41"/>
      <c r="C284" s="42"/>
      <c r="D284" s="229" t="s">
        <v>243</v>
      </c>
      <c r="E284" s="42"/>
      <c r="F284" s="230" t="s">
        <v>2017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243</v>
      </c>
      <c r="AU284" s="19" t="s">
        <v>81</v>
      </c>
    </row>
    <row r="285" s="14" customFormat="1">
      <c r="A285" s="14"/>
      <c r="B285" s="246"/>
      <c r="C285" s="247"/>
      <c r="D285" s="229" t="s">
        <v>252</v>
      </c>
      <c r="E285" s="248" t="s">
        <v>19</v>
      </c>
      <c r="F285" s="249" t="s">
        <v>2664</v>
      </c>
      <c r="G285" s="247"/>
      <c r="H285" s="250">
        <v>69.299999999999997</v>
      </c>
      <c r="I285" s="251"/>
      <c r="J285" s="247"/>
      <c r="K285" s="247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252</v>
      </c>
      <c r="AU285" s="256" t="s">
        <v>81</v>
      </c>
      <c r="AV285" s="14" t="s">
        <v>81</v>
      </c>
      <c r="AW285" s="14" t="s">
        <v>33</v>
      </c>
      <c r="AX285" s="14" t="s">
        <v>72</v>
      </c>
      <c r="AY285" s="256" t="s">
        <v>234</v>
      </c>
    </row>
    <row r="286" s="15" customFormat="1">
      <c r="A286" s="15"/>
      <c r="B286" s="257"/>
      <c r="C286" s="258"/>
      <c r="D286" s="229" t="s">
        <v>252</v>
      </c>
      <c r="E286" s="259" t="s">
        <v>19</v>
      </c>
      <c r="F286" s="260" t="s">
        <v>256</v>
      </c>
      <c r="G286" s="258"/>
      <c r="H286" s="261">
        <v>69.299999999999997</v>
      </c>
      <c r="I286" s="262"/>
      <c r="J286" s="258"/>
      <c r="K286" s="258"/>
      <c r="L286" s="263"/>
      <c r="M286" s="264"/>
      <c r="N286" s="265"/>
      <c r="O286" s="265"/>
      <c r="P286" s="265"/>
      <c r="Q286" s="265"/>
      <c r="R286" s="265"/>
      <c r="S286" s="265"/>
      <c r="T286" s="266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7" t="s">
        <v>252</v>
      </c>
      <c r="AU286" s="267" t="s">
        <v>81</v>
      </c>
      <c r="AV286" s="15" t="s">
        <v>93</v>
      </c>
      <c r="AW286" s="15" t="s">
        <v>33</v>
      </c>
      <c r="AX286" s="15" t="s">
        <v>79</v>
      </c>
      <c r="AY286" s="267" t="s">
        <v>234</v>
      </c>
    </row>
    <row r="287" s="12" customFormat="1" ht="22.8" customHeight="1">
      <c r="A287" s="12"/>
      <c r="B287" s="200"/>
      <c r="C287" s="201"/>
      <c r="D287" s="202" t="s">
        <v>71</v>
      </c>
      <c r="E287" s="214" t="s">
        <v>88</v>
      </c>
      <c r="F287" s="214" t="s">
        <v>1144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SUM(P288:P293)</f>
        <v>0</v>
      </c>
      <c r="Q287" s="208"/>
      <c r="R287" s="209">
        <f>SUM(R288:R293)</f>
        <v>0</v>
      </c>
      <c r="S287" s="208"/>
      <c r="T287" s="210">
        <f>SUM(T288:T293)</f>
        <v>1.1484000000000001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79</v>
      </c>
      <c r="AT287" s="212" t="s">
        <v>71</v>
      </c>
      <c r="AU287" s="212" t="s">
        <v>79</v>
      </c>
      <c r="AY287" s="211" t="s">
        <v>234</v>
      </c>
      <c r="BK287" s="213">
        <f>SUM(BK288:BK293)</f>
        <v>0</v>
      </c>
    </row>
    <row r="288" s="2" customFormat="1" ht="16.5" customHeight="1">
      <c r="A288" s="40"/>
      <c r="B288" s="41"/>
      <c r="C288" s="216" t="s">
        <v>615</v>
      </c>
      <c r="D288" s="216" t="s">
        <v>236</v>
      </c>
      <c r="E288" s="217" t="s">
        <v>2392</v>
      </c>
      <c r="F288" s="218" t="s">
        <v>2393</v>
      </c>
      <c r="G288" s="219" t="s">
        <v>274</v>
      </c>
      <c r="H288" s="220">
        <v>0.52200000000000002</v>
      </c>
      <c r="I288" s="221"/>
      <c r="J288" s="222">
        <f>ROUND(I288*H288,2)</f>
        <v>0</v>
      </c>
      <c r="K288" s="218" t="s">
        <v>1917</v>
      </c>
      <c r="L288" s="46"/>
      <c r="M288" s="223" t="s">
        <v>19</v>
      </c>
      <c r="N288" s="224" t="s">
        <v>43</v>
      </c>
      <c r="O288" s="86"/>
      <c r="P288" s="225">
        <f>O288*H288</f>
        <v>0</v>
      </c>
      <c r="Q288" s="225">
        <v>0</v>
      </c>
      <c r="R288" s="225">
        <f>Q288*H288</f>
        <v>0</v>
      </c>
      <c r="S288" s="225">
        <v>2.2000000000000002</v>
      </c>
      <c r="T288" s="226">
        <f>S288*H288</f>
        <v>1.1484000000000001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7" t="s">
        <v>93</v>
      </c>
      <c r="AT288" s="227" t="s">
        <v>236</v>
      </c>
      <c r="AU288" s="227" t="s">
        <v>81</v>
      </c>
      <c r="AY288" s="19" t="s">
        <v>234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19" t="s">
        <v>79</v>
      </c>
      <c r="BK288" s="228">
        <f>ROUND(I288*H288,2)</f>
        <v>0</v>
      </c>
      <c r="BL288" s="19" t="s">
        <v>93</v>
      </c>
      <c r="BM288" s="227" t="s">
        <v>2665</v>
      </c>
    </row>
    <row r="289" s="2" customFormat="1">
      <c r="A289" s="40"/>
      <c r="B289" s="41"/>
      <c r="C289" s="42"/>
      <c r="D289" s="229" t="s">
        <v>243</v>
      </c>
      <c r="E289" s="42"/>
      <c r="F289" s="230" t="s">
        <v>2395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243</v>
      </c>
      <c r="AU289" s="19" t="s">
        <v>81</v>
      </c>
    </row>
    <row r="290" s="2" customFormat="1">
      <c r="A290" s="40"/>
      <c r="B290" s="41"/>
      <c r="C290" s="42"/>
      <c r="D290" s="229" t="s">
        <v>1263</v>
      </c>
      <c r="E290" s="42"/>
      <c r="F290" s="285" t="s">
        <v>2396</v>
      </c>
      <c r="G290" s="42"/>
      <c r="H290" s="42"/>
      <c r="I290" s="231"/>
      <c r="J290" s="42"/>
      <c r="K290" s="42"/>
      <c r="L290" s="46"/>
      <c r="M290" s="232"/>
      <c r="N290" s="233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1263</v>
      </c>
      <c r="AU290" s="19" t="s">
        <v>81</v>
      </c>
    </row>
    <row r="291" s="13" customFormat="1">
      <c r="A291" s="13"/>
      <c r="B291" s="236"/>
      <c r="C291" s="237"/>
      <c r="D291" s="229" t="s">
        <v>252</v>
      </c>
      <c r="E291" s="238" t="s">
        <v>19</v>
      </c>
      <c r="F291" s="239" t="s">
        <v>1576</v>
      </c>
      <c r="G291" s="237"/>
      <c r="H291" s="238" t="s">
        <v>19</v>
      </c>
      <c r="I291" s="240"/>
      <c r="J291" s="237"/>
      <c r="K291" s="237"/>
      <c r="L291" s="241"/>
      <c r="M291" s="242"/>
      <c r="N291" s="243"/>
      <c r="O291" s="243"/>
      <c r="P291" s="243"/>
      <c r="Q291" s="243"/>
      <c r="R291" s="243"/>
      <c r="S291" s="243"/>
      <c r="T291" s="24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5" t="s">
        <v>252</v>
      </c>
      <c r="AU291" s="245" t="s">
        <v>81</v>
      </c>
      <c r="AV291" s="13" t="s">
        <v>79</v>
      </c>
      <c r="AW291" s="13" t="s">
        <v>33</v>
      </c>
      <c r="AX291" s="13" t="s">
        <v>72</v>
      </c>
      <c r="AY291" s="245" t="s">
        <v>234</v>
      </c>
    </row>
    <row r="292" s="14" customFormat="1">
      <c r="A292" s="14"/>
      <c r="B292" s="246"/>
      <c r="C292" s="247"/>
      <c r="D292" s="229" t="s">
        <v>252</v>
      </c>
      <c r="E292" s="248" t="s">
        <v>19</v>
      </c>
      <c r="F292" s="249" t="s">
        <v>2666</v>
      </c>
      <c r="G292" s="247"/>
      <c r="H292" s="250">
        <v>0.52200000000000002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252</v>
      </c>
      <c r="AU292" s="256" t="s">
        <v>81</v>
      </c>
      <c r="AV292" s="14" t="s">
        <v>81</v>
      </c>
      <c r="AW292" s="14" t="s">
        <v>33</v>
      </c>
      <c r="AX292" s="14" t="s">
        <v>72</v>
      </c>
      <c r="AY292" s="256" t="s">
        <v>234</v>
      </c>
    </row>
    <row r="293" s="15" customFormat="1">
      <c r="A293" s="15"/>
      <c r="B293" s="257"/>
      <c r="C293" s="258"/>
      <c r="D293" s="229" t="s">
        <v>252</v>
      </c>
      <c r="E293" s="259" t="s">
        <v>19</v>
      </c>
      <c r="F293" s="260" t="s">
        <v>256</v>
      </c>
      <c r="G293" s="258"/>
      <c r="H293" s="261">
        <v>0.52200000000000002</v>
      </c>
      <c r="I293" s="262"/>
      <c r="J293" s="258"/>
      <c r="K293" s="258"/>
      <c r="L293" s="263"/>
      <c r="M293" s="264"/>
      <c r="N293" s="265"/>
      <c r="O293" s="265"/>
      <c r="P293" s="265"/>
      <c r="Q293" s="265"/>
      <c r="R293" s="265"/>
      <c r="S293" s="265"/>
      <c r="T293" s="26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7" t="s">
        <v>252</v>
      </c>
      <c r="AU293" s="267" t="s">
        <v>81</v>
      </c>
      <c r="AV293" s="15" t="s">
        <v>93</v>
      </c>
      <c r="AW293" s="15" t="s">
        <v>33</v>
      </c>
      <c r="AX293" s="15" t="s">
        <v>79</v>
      </c>
      <c r="AY293" s="267" t="s">
        <v>234</v>
      </c>
    </row>
    <row r="294" s="12" customFormat="1" ht="22.8" customHeight="1">
      <c r="A294" s="12"/>
      <c r="B294" s="200"/>
      <c r="C294" s="201"/>
      <c r="D294" s="202" t="s">
        <v>71</v>
      </c>
      <c r="E294" s="214" t="s">
        <v>93</v>
      </c>
      <c r="F294" s="214" t="s">
        <v>911</v>
      </c>
      <c r="G294" s="201"/>
      <c r="H294" s="201"/>
      <c r="I294" s="204"/>
      <c r="J294" s="215">
        <f>BK294</f>
        <v>0</v>
      </c>
      <c r="K294" s="201"/>
      <c r="L294" s="206"/>
      <c r="M294" s="207"/>
      <c r="N294" s="208"/>
      <c r="O294" s="208"/>
      <c r="P294" s="209">
        <f>SUM(P295:P304)</f>
        <v>0</v>
      </c>
      <c r="Q294" s="208"/>
      <c r="R294" s="209">
        <f>SUM(R295:R304)</f>
        <v>8.933888249999999</v>
      </c>
      <c r="S294" s="208"/>
      <c r="T294" s="210">
        <f>SUM(T295:T304)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1" t="s">
        <v>79</v>
      </c>
      <c r="AT294" s="212" t="s">
        <v>71</v>
      </c>
      <c r="AU294" s="212" t="s">
        <v>79</v>
      </c>
      <c r="AY294" s="211" t="s">
        <v>234</v>
      </c>
      <c r="BK294" s="213">
        <f>SUM(BK295:BK304)</f>
        <v>0</v>
      </c>
    </row>
    <row r="295" s="2" customFormat="1" ht="16.5" customHeight="1">
      <c r="A295" s="40"/>
      <c r="B295" s="41"/>
      <c r="C295" s="216" t="s">
        <v>621</v>
      </c>
      <c r="D295" s="216" t="s">
        <v>236</v>
      </c>
      <c r="E295" s="217" t="s">
        <v>912</v>
      </c>
      <c r="F295" s="218" t="s">
        <v>2019</v>
      </c>
      <c r="G295" s="219" t="s">
        <v>274</v>
      </c>
      <c r="H295" s="220">
        <v>4.7249999999999996</v>
      </c>
      <c r="I295" s="221"/>
      <c r="J295" s="222">
        <f>ROUND(I295*H295,2)</f>
        <v>0</v>
      </c>
      <c r="K295" s="218" t="s">
        <v>19</v>
      </c>
      <c r="L295" s="46"/>
      <c r="M295" s="223" t="s">
        <v>19</v>
      </c>
      <c r="N295" s="224" t="s">
        <v>43</v>
      </c>
      <c r="O295" s="86"/>
      <c r="P295" s="225">
        <f>O295*H295</f>
        <v>0</v>
      </c>
      <c r="Q295" s="225">
        <v>1.8907700000000001</v>
      </c>
      <c r="R295" s="225">
        <f>Q295*H295</f>
        <v>8.933888249999999</v>
      </c>
      <c r="S295" s="225">
        <v>0</v>
      </c>
      <c r="T295" s="22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7" t="s">
        <v>93</v>
      </c>
      <c r="AT295" s="227" t="s">
        <v>236</v>
      </c>
      <c r="AU295" s="227" t="s">
        <v>81</v>
      </c>
      <c r="AY295" s="19" t="s">
        <v>234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19" t="s">
        <v>79</v>
      </c>
      <c r="BK295" s="228">
        <f>ROUND(I295*H295,2)</f>
        <v>0</v>
      </c>
      <c r="BL295" s="19" t="s">
        <v>93</v>
      </c>
      <c r="BM295" s="227" t="s">
        <v>2667</v>
      </c>
    </row>
    <row r="296" s="2" customFormat="1">
      <c r="A296" s="40"/>
      <c r="B296" s="41"/>
      <c r="C296" s="42"/>
      <c r="D296" s="229" t="s">
        <v>243</v>
      </c>
      <c r="E296" s="42"/>
      <c r="F296" s="230" t="s">
        <v>2019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243</v>
      </c>
      <c r="AU296" s="19" t="s">
        <v>81</v>
      </c>
    </row>
    <row r="297" s="2" customFormat="1">
      <c r="A297" s="40"/>
      <c r="B297" s="41"/>
      <c r="C297" s="42"/>
      <c r="D297" s="229" t="s">
        <v>1263</v>
      </c>
      <c r="E297" s="42"/>
      <c r="F297" s="285" t="s">
        <v>2021</v>
      </c>
      <c r="G297" s="42"/>
      <c r="H297" s="42"/>
      <c r="I297" s="231"/>
      <c r="J297" s="42"/>
      <c r="K297" s="42"/>
      <c r="L297" s="46"/>
      <c r="M297" s="232"/>
      <c r="N297" s="23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1263</v>
      </c>
      <c r="AU297" s="19" t="s">
        <v>81</v>
      </c>
    </row>
    <row r="298" s="14" customFormat="1">
      <c r="A298" s="14"/>
      <c r="B298" s="246"/>
      <c r="C298" s="247"/>
      <c r="D298" s="229" t="s">
        <v>252</v>
      </c>
      <c r="E298" s="248" t="s">
        <v>19</v>
      </c>
      <c r="F298" s="249" t="s">
        <v>2668</v>
      </c>
      <c r="G298" s="247"/>
      <c r="H298" s="250">
        <v>4.7249999999999996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252</v>
      </c>
      <c r="AU298" s="256" t="s">
        <v>81</v>
      </c>
      <c r="AV298" s="14" t="s">
        <v>81</v>
      </c>
      <c r="AW298" s="14" t="s">
        <v>33</v>
      </c>
      <c r="AX298" s="14" t="s">
        <v>72</v>
      </c>
      <c r="AY298" s="256" t="s">
        <v>234</v>
      </c>
    </row>
    <row r="299" s="15" customFormat="1">
      <c r="A299" s="15"/>
      <c r="B299" s="257"/>
      <c r="C299" s="258"/>
      <c r="D299" s="229" t="s">
        <v>252</v>
      </c>
      <c r="E299" s="259" t="s">
        <v>19</v>
      </c>
      <c r="F299" s="260" t="s">
        <v>256</v>
      </c>
      <c r="G299" s="258"/>
      <c r="H299" s="261">
        <v>4.7249999999999996</v>
      </c>
      <c r="I299" s="262"/>
      <c r="J299" s="258"/>
      <c r="K299" s="258"/>
      <c r="L299" s="263"/>
      <c r="M299" s="264"/>
      <c r="N299" s="265"/>
      <c r="O299" s="265"/>
      <c r="P299" s="265"/>
      <c r="Q299" s="265"/>
      <c r="R299" s="265"/>
      <c r="S299" s="265"/>
      <c r="T299" s="26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7" t="s">
        <v>252</v>
      </c>
      <c r="AU299" s="267" t="s">
        <v>81</v>
      </c>
      <c r="AV299" s="15" t="s">
        <v>93</v>
      </c>
      <c r="AW299" s="15" t="s">
        <v>33</v>
      </c>
      <c r="AX299" s="15" t="s">
        <v>79</v>
      </c>
      <c r="AY299" s="267" t="s">
        <v>234</v>
      </c>
    </row>
    <row r="300" s="2" customFormat="1" ht="16.5" customHeight="1">
      <c r="A300" s="40"/>
      <c r="B300" s="41"/>
      <c r="C300" s="216" t="s">
        <v>623</v>
      </c>
      <c r="D300" s="216" t="s">
        <v>236</v>
      </c>
      <c r="E300" s="217" t="s">
        <v>2669</v>
      </c>
      <c r="F300" s="218" t="s">
        <v>2670</v>
      </c>
      <c r="G300" s="219" t="s">
        <v>274</v>
      </c>
      <c r="H300" s="220">
        <v>0.10000000000000001</v>
      </c>
      <c r="I300" s="221"/>
      <c r="J300" s="222">
        <f>ROUND(I300*H300,2)</f>
        <v>0</v>
      </c>
      <c r="K300" s="218" t="s">
        <v>19</v>
      </c>
      <c r="L300" s="46"/>
      <c r="M300" s="223" t="s">
        <v>19</v>
      </c>
      <c r="N300" s="224" t="s">
        <v>43</v>
      </c>
      <c r="O300" s="86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7" t="s">
        <v>93</v>
      </c>
      <c r="AT300" s="227" t="s">
        <v>236</v>
      </c>
      <c r="AU300" s="227" t="s">
        <v>81</v>
      </c>
      <c r="AY300" s="19" t="s">
        <v>234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19" t="s">
        <v>79</v>
      </c>
      <c r="BK300" s="228">
        <f>ROUND(I300*H300,2)</f>
        <v>0</v>
      </c>
      <c r="BL300" s="19" t="s">
        <v>93</v>
      </c>
      <c r="BM300" s="227" t="s">
        <v>2671</v>
      </c>
    </row>
    <row r="301" s="2" customFormat="1">
      <c r="A301" s="40"/>
      <c r="B301" s="41"/>
      <c r="C301" s="42"/>
      <c r="D301" s="229" t="s">
        <v>243</v>
      </c>
      <c r="E301" s="42"/>
      <c r="F301" s="230" t="s">
        <v>2670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243</v>
      </c>
      <c r="AU301" s="19" t="s">
        <v>81</v>
      </c>
    </row>
    <row r="302" s="2" customFormat="1">
      <c r="A302" s="40"/>
      <c r="B302" s="41"/>
      <c r="C302" s="42"/>
      <c r="D302" s="229" t="s">
        <v>1263</v>
      </c>
      <c r="E302" s="42"/>
      <c r="F302" s="285" t="s">
        <v>2672</v>
      </c>
      <c r="G302" s="42"/>
      <c r="H302" s="42"/>
      <c r="I302" s="231"/>
      <c r="J302" s="42"/>
      <c r="K302" s="42"/>
      <c r="L302" s="46"/>
      <c r="M302" s="232"/>
      <c r="N302" s="233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1263</v>
      </c>
      <c r="AU302" s="19" t="s">
        <v>81</v>
      </c>
    </row>
    <row r="303" s="14" customFormat="1">
      <c r="A303" s="14"/>
      <c r="B303" s="246"/>
      <c r="C303" s="247"/>
      <c r="D303" s="229" t="s">
        <v>252</v>
      </c>
      <c r="E303" s="248" t="s">
        <v>19</v>
      </c>
      <c r="F303" s="249" t="s">
        <v>2673</v>
      </c>
      <c r="G303" s="247"/>
      <c r="H303" s="250">
        <v>0.10000000000000001</v>
      </c>
      <c r="I303" s="251"/>
      <c r="J303" s="247"/>
      <c r="K303" s="247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252</v>
      </c>
      <c r="AU303" s="256" t="s">
        <v>81</v>
      </c>
      <c r="AV303" s="14" t="s">
        <v>81</v>
      </c>
      <c r="AW303" s="14" t="s">
        <v>33</v>
      </c>
      <c r="AX303" s="14" t="s">
        <v>72</v>
      </c>
      <c r="AY303" s="256" t="s">
        <v>234</v>
      </c>
    </row>
    <row r="304" s="15" customFormat="1">
      <c r="A304" s="15"/>
      <c r="B304" s="257"/>
      <c r="C304" s="258"/>
      <c r="D304" s="229" t="s">
        <v>252</v>
      </c>
      <c r="E304" s="259" t="s">
        <v>19</v>
      </c>
      <c r="F304" s="260" t="s">
        <v>256</v>
      </c>
      <c r="G304" s="258"/>
      <c r="H304" s="261">
        <v>0.10000000000000001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252</v>
      </c>
      <c r="AU304" s="267" t="s">
        <v>81</v>
      </c>
      <c r="AV304" s="15" t="s">
        <v>93</v>
      </c>
      <c r="AW304" s="15" t="s">
        <v>33</v>
      </c>
      <c r="AX304" s="15" t="s">
        <v>79</v>
      </c>
      <c r="AY304" s="267" t="s">
        <v>234</v>
      </c>
    </row>
    <row r="305" s="12" customFormat="1" ht="22.8" customHeight="1">
      <c r="A305" s="12"/>
      <c r="B305" s="200"/>
      <c r="C305" s="201"/>
      <c r="D305" s="202" t="s">
        <v>71</v>
      </c>
      <c r="E305" s="214" t="s">
        <v>271</v>
      </c>
      <c r="F305" s="214" t="s">
        <v>1293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SUM(P306:P429)</f>
        <v>0</v>
      </c>
      <c r="Q305" s="208"/>
      <c r="R305" s="209">
        <f>SUM(R306:R429)</f>
        <v>170.64499259999997</v>
      </c>
      <c r="S305" s="208"/>
      <c r="T305" s="210">
        <f>SUM(T306:T429)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79</v>
      </c>
      <c r="AT305" s="212" t="s">
        <v>71</v>
      </c>
      <c r="AU305" s="212" t="s">
        <v>79</v>
      </c>
      <c r="AY305" s="211" t="s">
        <v>234</v>
      </c>
      <c r="BK305" s="213">
        <f>SUM(BK306:BK429)</f>
        <v>0</v>
      </c>
    </row>
    <row r="306" s="2" customFormat="1" ht="16.5" customHeight="1">
      <c r="A306" s="40"/>
      <c r="B306" s="41"/>
      <c r="C306" s="216" t="s">
        <v>629</v>
      </c>
      <c r="D306" s="216" t="s">
        <v>236</v>
      </c>
      <c r="E306" s="217" t="s">
        <v>2408</v>
      </c>
      <c r="F306" s="218" t="s">
        <v>2409</v>
      </c>
      <c r="G306" s="219" t="s">
        <v>248</v>
      </c>
      <c r="H306" s="220">
        <v>47</v>
      </c>
      <c r="I306" s="221"/>
      <c r="J306" s="222">
        <f>ROUND(I306*H306,2)</f>
        <v>0</v>
      </c>
      <c r="K306" s="218" t="s">
        <v>19</v>
      </c>
      <c r="L306" s="46"/>
      <c r="M306" s="223" t="s">
        <v>19</v>
      </c>
      <c r="N306" s="224" t="s">
        <v>43</v>
      </c>
      <c r="O306" s="86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7" t="s">
        <v>93</v>
      </c>
      <c r="AT306" s="227" t="s">
        <v>236</v>
      </c>
      <c r="AU306" s="227" t="s">
        <v>81</v>
      </c>
      <c r="AY306" s="19" t="s">
        <v>234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19" t="s">
        <v>79</v>
      </c>
      <c r="BK306" s="228">
        <f>ROUND(I306*H306,2)</f>
        <v>0</v>
      </c>
      <c r="BL306" s="19" t="s">
        <v>93</v>
      </c>
      <c r="BM306" s="227" t="s">
        <v>2674</v>
      </c>
    </row>
    <row r="307" s="2" customFormat="1">
      <c r="A307" s="40"/>
      <c r="B307" s="41"/>
      <c r="C307" s="42"/>
      <c r="D307" s="229" t="s">
        <v>243</v>
      </c>
      <c r="E307" s="42"/>
      <c r="F307" s="230" t="s">
        <v>2409</v>
      </c>
      <c r="G307" s="42"/>
      <c r="H307" s="42"/>
      <c r="I307" s="231"/>
      <c r="J307" s="42"/>
      <c r="K307" s="42"/>
      <c r="L307" s="46"/>
      <c r="M307" s="232"/>
      <c r="N307" s="23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243</v>
      </c>
      <c r="AU307" s="19" t="s">
        <v>81</v>
      </c>
    </row>
    <row r="308" s="2" customFormat="1">
      <c r="A308" s="40"/>
      <c r="B308" s="41"/>
      <c r="C308" s="42"/>
      <c r="D308" s="229" t="s">
        <v>1263</v>
      </c>
      <c r="E308" s="42"/>
      <c r="F308" s="285" t="s">
        <v>2403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1263</v>
      </c>
      <c r="AU308" s="19" t="s">
        <v>81</v>
      </c>
    </row>
    <row r="309" s="13" customFormat="1">
      <c r="A309" s="13"/>
      <c r="B309" s="236"/>
      <c r="C309" s="237"/>
      <c r="D309" s="229" t="s">
        <v>252</v>
      </c>
      <c r="E309" s="238" t="s">
        <v>19</v>
      </c>
      <c r="F309" s="239" t="s">
        <v>1576</v>
      </c>
      <c r="G309" s="237"/>
      <c r="H309" s="238" t="s">
        <v>19</v>
      </c>
      <c r="I309" s="240"/>
      <c r="J309" s="237"/>
      <c r="K309" s="237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252</v>
      </c>
      <c r="AU309" s="245" t="s">
        <v>81</v>
      </c>
      <c r="AV309" s="13" t="s">
        <v>79</v>
      </c>
      <c r="AW309" s="13" t="s">
        <v>33</v>
      </c>
      <c r="AX309" s="13" t="s">
        <v>72</v>
      </c>
      <c r="AY309" s="245" t="s">
        <v>234</v>
      </c>
    </row>
    <row r="310" s="14" customFormat="1">
      <c r="A310" s="14"/>
      <c r="B310" s="246"/>
      <c r="C310" s="247"/>
      <c r="D310" s="229" t="s">
        <v>252</v>
      </c>
      <c r="E310" s="248" t="s">
        <v>19</v>
      </c>
      <c r="F310" s="249" t="s">
        <v>702</v>
      </c>
      <c r="G310" s="247"/>
      <c r="H310" s="250">
        <v>47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252</v>
      </c>
      <c r="AU310" s="256" t="s">
        <v>81</v>
      </c>
      <c r="AV310" s="14" t="s">
        <v>81</v>
      </c>
      <c r="AW310" s="14" t="s">
        <v>33</v>
      </c>
      <c r="AX310" s="14" t="s">
        <v>79</v>
      </c>
      <c r="AY310" s="256" t="s">
        <v>234</v>
      </c>
    </row>
    <row r="311" s="2" customFormat="1" ht="16.5" customHeight="1">
      <c r="A311" s="40"/>
      <c r="B311" s="41"/>
      <c r="C311" s="216" t="s">
        <v>632</v>
      </c>
      <c r="D311" s="216" t="s">
        <v>236</v>
      </c>
      <c r="E311" s="217" t="s">
        <v>2411</v>
      </c>
      <c r="F311" s="218" t="s">
        <v>2412</v>
      </c>
      <c r="G311" s="219" t="s">
        <v>248</v>
      </c>
      <c r="H311" s="220">
        <v>47</v>
      </c>
      <c r="I311" s="221"/>
      <c r="J311" s="222">
        <f>ROUND(I311*H311,2)</f>
        <v>0</v>
      </c>
      <c r="K311" s="218" t="s">
        <v>2413</v>
      </c>
      <c r="L311" s="46"/>
      <c r="M311" s="223" t="s">
        <v>19</v>
      </c>
      <c r="N311" s="224" t="s">
        <v>43</v>
      </c>
      <c r="O311" s="86"/>
      <c r="P311" s="225">
        <f>O311*H311</f>
        <v>0</v>
      </c>
      <c r="Q311" s="225">
        <v>0.0060099999999999997</v>
      </c>
      <c r="R311" s="225">
        <f>Q311*H311</f>
        <v>0.28247</v>
      </c>
      <c r="S311" s="225">
        <v>0</v>
      </c>
      <c r="T311" s="22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7" t="s">
        <v>93</v>
      </c>
      <c r="AT311" s="227" t="s">
        <v>236</v>
      </c>
      <c r="AU311" s="227" t="s">
        <v>81</v>
      </c>
      <c r="AY311" s="19" t="s">
        <v>234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19" t="s">
        <v>79</v>
      </c>
      <c r="BK311" s="228">
        <f>ROUND(I311*H311,2)</f>
        <v>0</v>
      </c>
      <c r="BL311" s="19" t="s">
        <v>93</v>
      </c>
      <c r="BM311" s="227" t="s">
        <v>2675</v>
      </c>
    </row>
    <row r="312" s="2" customFormat="1">
      <c r="A312" s="40"/>
      <c r="B312" s="41"/>
      <c r="C312" s="42"/>
      <c r="D312" s="229" t="s">
        <v>243</v>
      </c>
      <c r="E312" s="42"/>
      <c r="F312" s="230" t="s">
        <v>2415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243</v>
      </c>
      <c r="AU312" s="19" t="s">
        <v>81</v>
      </c>
    </row>
    <row r="313" s="2" customFormat="1">
      <c r="A313" s="40"/>
      <c r="B313" s="41"/>
      <c r="C313" s="42"/>
      <c r="D313" s="229" t="s">
        <v>1263</v>
      </c>
      <c r="E313" s="42"/>
      <c r="F313" s="285" t="s">
        <v>2403</v>
      </c>
      <c r="G313" s="42"/>
      <c r="H313" s="42"/>
      <c r="I313" s="231"/>
      <c r="J313" s="42"/>
      <c r="K313" s="42"/>
      <c r="L313" s="46"/>
      <c r="M313" s="232"/>
      <c r="N313" s="233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1263</v>
      </c>
      <c r="AU313" s="19" t="s">
        <v>81</v>
      </c>
    </row>
    <row r="314" s="2" customFormat="1" ht="16.5" customHeight="1">
      <c r="A314" s="40"/>
      <c r="B314" s="41"/>
      <c r="C314" s="216" t="s">
        <v>637</v>
      </c>
      <c r="D314" s="216" t="s">
        <v>236</v>
      </c>
      <c r="E314" s="217" t="s">
        <v>2405</v>
      </c>
      <c r="F314" s="218" t="s">
        <v>2406</v>
      </c>
      <c r="G314" s="219" t="s">
        <v>248</v>
      </c>
      <c r="H314" s="220">
        <v>47</v>
      </c>
      <c r="I314" s="221"/>
      <c r="J314" s="222">
        <f>ROUND(I314*H314,2)</f>
        <v>0</v>
      </c>
      <c r="K314" s="218" t="s">
        <v>19</v>
      </c>
      <c r="L314" s="46"/>
      <c r="M314" s="223" t="s">
        <v>19</v>
      </c>
      <c r="N314" s="224" t="s">
        <v>43</v>
      </c>
      <c r="O314" s="86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7" t="s">
        <v>93</v>
      </c>
      <c r="AT314" s="227" t="s">
        <v>236</v>
      </c>
      <c r="AU314" s="227" t="s">
        <v>81</v>
      </c>
      <c r="AY314" s="19" t="s">
        <v>234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19" t="s">
        <v>79</v>
      </c>
      <c r="BK314" s="228">
        <f>ROUND(I314*H314,2)</f>
        <v>0</v>
      </c>
      <c r="BL314" s="19" t="s">
        <v>93</v>
      </c>
      <c r="BM314" s="227" t="s">
        <v>2676</v>
      </c>
    </row>
    <row r="315" s="2" customFormat="1">
      <c r="A315" s="40"/>
      <c r="B315" s="41"/>
      <c r="C315" s="42"/>
      <c r="D315" s="229" t="s">
        <v>243</v>
      </c>
      <c r="E315" s="42"/>
      <c r="F315" s="230" t="s">
        <v>2406</v>
      </c>
      <c r="G315" s="42"/>
      <c r="H315" s="42"/>
      <c r="I315" s="231"/>
      <c r="J315" s="42"/>
      <c r="K315" s="42"/>
      <c r="L315" s="46"/>
      <c r="M315" s="232"/>
      <c r="N315" s="23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243</v>
      </c>
      <c r="AU315" s="19" t="s">
        <v>81</v>
      </c>
    </row>
    <row r="316" s="2" customFormat="1">
      <c r="A316" s="40"/>
      <c r="B316" s="41"/>
      <c r="C316" s="42"/>
      <c r="D316" s="229" t="s">
        <v>1263</v>
      </c>
      <c r="E316" s="42"/>
      <c r="F316" s="285" t="s">
        <v>2403</v>
      </c>
      <c r="G316" s="42"/>
      <c r="H316" s="42"/>
      <c r="I316" s="231"/>
      <c r="J316" s="42"/>
      <c r="K316" s="42"/>
      <c r="L316" s="46"/>
      <c r="M316" s="232"/>
      <c r="N316" s="23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1263</v>
      </c>
      <c r="AU316" s="19" t="s">
        <v>81</v>
      </c>
    </row>
    <row r="317" s="2" customFormat="1" ht="21.75" customHeight="1">
      <c r="A317" s="40"/>
      <c r="B317" s="41"/>
      <c r="C317" s="216" t="s">
        <v>641</v>
      </c>
      <c r="D317" s="216" t="s">
        <v>236</v>
      </c>
      <c r="E317" s="217" t="s">
        <v>2400</v>
      </c>
      <c r="F317" s="218" t="s">
        <v>2401</v>
      </c>
      <c r="G317" s="219" t="s">
        <v>248</v>
      </c>
      <c r="H317" s="220">
        <v>47</v>
      </c>
      <c r="I317" s="221"/>
      <c r="J317" s="222">
        <f>ROUND(I317*H317,2)</f>
        <v>0</v>
      </c>
      <c r="K317" s="218" t="s">
        <v>19</v>
      </c>
      <c r="L317" s="46"/>
      <c r="M317" s="223" t="s">
        <v>19</v>
      </c>
      <c r="N317" s="224" t="s">
        <v>43</v>
      </c>
      <c r="O317" s="86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7" t="s">
        <v>93</v>
      </c>
      <c r="AT317" s="227" t="s">
        <v>236</v>
      </c>
      <c r="AU317" s="227" t="s">
        <v>81</v>
      </c>
      <c r="AY317" s="19" t="s">
        <v>234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19" t="s">
        <v>79</v>
      </c>
      <c r="BK317" s="228">
        <f>ROUND(I317*H317,2)</f>
        <v>0</v>
      </c>
      <c r="BL317" s="19" t="s">
        <v>93</v>
      </c>
      <c r="BM317" s="227" t="s">
        <v>2677</v>
      </c>
    </row>
    <row r="318" s="2" customFormat="1">
      <c r="A318" s="40"/>
      <c r="B318" s="41"/>
      <c r="C318" s="42"/>
      <c r="D318" s="229" t="s">
        <v>243</v>
      </c>
      <c r="E318" s="42"/>
      <c r="F318" s="230" t="s">
        <v>2401</v>
      </c>
      <c r="G318" s="42"/>
      <c r="H318" s="42"/>
      <c r="I318" s="231"/>
      <c r="J318" s="42"/>
      <c r="K318" s="42"/>
      <c r="L318" s="46"/>
      <c r="M318" s="232"/>
      <c r="N318" s="23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243</v>
      </c>
      <c r="AU318" s="19" t="s">
        <v>81</v>
      </c>
    </row>
    <row r="319" s="2" customFormat="1">
      <c r="A319" s="40"/>
      <c r="B319" s="41"/>
      <c r="C319" s="42"/>
      <c r="D319" s="229" t="s">
        <v>1263</v>
      </c>
      <c r="E319" s="42"/>
      <c r="F319" s="285" t="s">
        <v>2403</v>
      </c>
      <c r="G319" s="42"/>
      <c r="H319" s="42"/>
      <c r="I319" s="231"/>
      <c r="J319" s="42"/>
      <c r="K319" s="42"/>
      <c r="L319" s="46"/>
      <c r="M319" s="232"/>
      <c r="N319" s="233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1263</v>
      </c>
      <c r="AU319" s="19" t="s">
        <v>81</v>
      </c>
    </row>
    <row r="320" s="13" customFormat="1">
      <c r="A320" s="13"/>
      <c r="B320" s="236"/>
      <c r="C320" s="237"/>
      <c r="D320" s="229" t="s">
        <v>252</v>
      </c>
      <c r="E320" s="238" t="s">
        <v>19</v>
      </c>
      <c r="F320" s="239" t="s">
        <v>1576</v>
      </c>
      <c r="G320" s="237"/>
      <c r="H320" s="238" t="s">
        <v>19</v>
      </c>
      <c r="I320" s="240"/>
      <c r="J320" s="237"/>
      <c r="K320" s="237"/>
      <c r="L320" s="241"/>
      <c r="M320" s="242"/>
      <c r="N320" s="243"/>
      <c r="O320" s="243"/>
      <c r="P320" s="243"/>
      <c r="Q320" s="243"/>
      <c r="R320" s="243"/>
      <c r="S320" s="243"/>
      <c r="T320" s="24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5" t="s">
        <v>252</v>
      </c>
      <c r="AU320" s="245" t="s">
        <v>81</v>
      </c>
      <c r="AV320" s="13" t="s">
        <v>79</v>
      </c>
      <c r="AW320" s="13" t="s">
        <v>33</v>
      </c>
      <c r="AX320" s="13" t="s">
        <v>72</v>
      </c>
      <c r="AY320" s="245" t="s">
        <v>234</v>
      </c>
    </row>
    <row r="321" s="14" customFormat="1">
      <c r="A321" s="14"/>
      <c r="B321" s="246"/>
      <c r="C321" s="247"/>
      <c r="D321" s="229" t="s">
        <v>252</v>
      </c>
      <c r="E321" s="248" t="s">
        <v>19</v>
      </c>
      <c r="F321" s="249" t="s">
        <v>702</v>
      </c>
      <c r="G321" s="247"/>
      <c r="H321" s="250">
        <v>47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252</v>
      </c>
      <c r="AU321" s="256" t="s">
        <v>81</v>
      </c>
      <c r="AV321" s="14" t="s">
        <v>81</v>
      </c>
      <c r="AW321" s="14" t="s">
        <v>33</v>
      </c>
      <c r="AX321" s="14" t="s">
        <v>72</v>
      </c>
      <c r="AY321" s="256" t="s">
        <v>234</v>
      </c>
    </row>
    <row r="322" s="15" customFormat="1">
      <c r="A322" s="15"/>
      <c r="B322" s="257"/>
      <c r="C322" s="258"/>
      <c r="D322" s="229" t="s">
        <v>252</v>
      </c>
      <c r="E322" s="259" t="s">
        <v>19</v>
      </c>
      <c r="F322" s="260" t="s">
        <v>256</v>
      </c>
      <c r="G322" s="258"/>
      <c r="H322" s="261">
        <v>47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252</v>
      </c>
      <c r="AU322" s="267" t="s">
        <v>81</v>
      </c>
      <c r="AV322" s="15" t="s">
        <v>93</v>
      </c>
      <c r="AW322" s="15" t="s">
        <v>33</v>
      </c>
      <c r="AX322" s="15" t="s">
        <v>79</v>
      </c>
      <c r="AY322" s="267" t="s">
        <v>234</v>
      </c>
    </row>
    <row r="323" s="2" customFormat="1" ht="16.5" customHeight="1">
      <c r="A323" s="40"/>
      <c r="B323" s="41"/>
      <c r="C323" s="216" t="s">
        <v>647</v>
      </c>
      <c r="D323" s="216" t="s">
        <v>236</v>
      </c>
      <c r="E323" s="217" t="s">
        <v>2032</v>
      </c>
      <c r="F323" s="218" t="s">
        <v>2033</v>
      </c>
      <c r="G323" s="219" t="s">
        <v>248</v>
      </c>
      <c r="H323" s="220">
        <v>110</v>
      </c>
      <c r="I323" s="221"/>
      <c r="J323" s="222">
        <f>ROUND(I323*H323,2)</f>
        <v>0</v>
      </c>
      <c r="K323" s="218" t="s">
        <v>1296</v>
      </c>
      <c r="L323" s="46"/>
      <c r="M323" s="223" t="s">
        <v>19</v>
      </c>
      <c r="N323" s="224" t="s">
        <v>43</v>
      </c>
      <c r="O323" s="86"/>
      <c r="P323" s="225">
        <f>O323*H323</f>
        <v>0</v>
      </c>
      <c r="Q323" s="225">
        <v>0.1002</v>
      </c>
      <c r="R323" s="225">
        <f>Q323*H323</f>
        <v>11.022</v>
      </c>
      <c r="S323" s="225">
        <v>0</v>
      </c>
      <c r="T323" s="22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7" t="s">
        <v>93</v>
      </c>
      <c r="AT323" s="227" t="s">
        <v>236</v>
      </c>
      <c r="AU323" s="227" t="s">
        <v>81</v>
      </c>
      <c r="AY323" s="19" t="s">
        <v>234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19" t="s">
        <v>79</v>
      </c>
      <c r="BK323" s="228">
        <f>ROUND(I323*H323,2)</f>
        <v>0</v>
      </c>
      <c r="BL323" s="19" t="s">
        <v>93</v>
      </c>
      <c r="BM323" s="227" t="s">
        <v>2678</v>
      </c>
    </row>
    <row r="324" s="2" customFormat="1">
      <c r="A324" s="40"/>
      <c r="B324" s="41"/>
      <c r="C324" s="42"/>
      <c r="D324" s="229" t="s">
        <v>243</v>
      </c>
      <c r="E324" s="42"/>
      <c r="F324" s="230" t="s">
        <v>2035</v>
      </c>
      <c r="G324" s="42"/>
      <c r="H324" s="42"/>
      <c r="I324" s="231"/>
      <c r="J324" s="42"/>
      <c r="K324" s="42"/>
      <c r="L324" s="46"/>
      <c r="M324" s="232"/>
      <c r="N324" s="23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243</v>
      </c>
      <c r="AU324" s="19" t="s">
        <v>81</v>
      </c>
    </row>
    <row r="325" s="2" customFormat="1">
      <c r="A325" s="40"/>
      <c r="B325" s="41"/>
      <c r="C325" s="42"/>
      <c r="D325" s="234" t="s">
        <v>244</v>
      </c>
      <c r="E325" s="42"/>
      <c r="F325" s="235" t="s">
        <v>2036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244</v>
      </c>
      <c r="AU325" s="19" t="s">
        <v>81</v>
      </c>
    </row>
    <row r="326" s="2" customFormat="1">
      <c r="A326" s="40"/>
      <c r="B326" s="41"/>
      <c r="C326" s="42"/>
      <c r="D326" s="229" t="s">
        <v>1263</v>
      </c>
      <c r="E326" s="42"/>
      <c r="F326" s="285" t="s">
        <v>2037</v>
      </c>
      <c r="G326" s="42"/>
      <c r="H326" s="42"/>
      <c r="I326" s="231"/>
      <c r="J326" s="42"/>
      <c r="K326" s="42"/>
      <c r="L326" s="46"/>
      <c r="M326" s="232"/>
      <c r="N326" s="23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1263</v>
      </c>
      <c r="AU326" s="19" t="s">
        <v>81</v>
      </c>
    </row>
    <row r="327" s="13" customFormat="1">
      <c r="A327" s="13"/>
      <c r="B327" s="236"/>
      <c r="C327" s="237"/>
      <c r="D327" s="229" t="s">
        <v>252</v>
      </c>
      <c r="E327" s="238" t="s">
        <v>19</v>
      </c>
      <c r="F327" s="239" t="s">
        <v>1576</v>
      </c>
      <c r="G327" s="237"/>
      <c r="H327" s="238" t="s">
        <v>19</v>
      </c>
      <c r="I327" s="240"/>
      <c r="J327" s="237"/>
      <c r="K327" s="237"/>
      <c r="L327" s="241"/>
      <c r="M327" s="242"/>
      <c r="N327" s="243"/>
      <c r="O327" s="243"/>
      <c r="P327" s="243"/>
      <c r="Q327" s="243"/>
      <c r="R327" s="243"/>
      <c r="S327" s="243"/>
      <c r="T327" s="24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5" t="s">
        <v>252</v>
      </c>
      <c r="AU327" s="245" t="s">
        <v>81</v>
      </c>
      <c r="AV327" s="13" t="s">
        <v>79</v>
      </c>
      <c r="AW327" s="13" t="s">
        <v>33</v>
      </c>
      <c r="AX327" s="13" t="s">
        <v>72</v>
      </c>
      <c r="AY327" s="245" t="s">
        <v>234</v>
      </c>
    </row>
    <row r="328" s="14" customFormat="1">
      <c r="A328" s="14"/>
      <c r="B328" s="246"/>
      <c r="C328" s="247"/>
      <c r="D328" s="229" t="s">
        <v>252</v>
      </c>
      <c r="E328" s="248" t="s">
        <v>19</v>
      </c>
      <c r="F328" s="249" t="s">
        <v>2679</v>
      </c>
      <c r="G328" s="247"/>
      <c r="H328" s="250">
        <v>110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252</v>
      </c>
      <c r="AU328" s="256" t="s">
        <v>81</v>
      </c>
      <c r="AV328" s="14" t="s">
        <v>81</v>
      </c>
      <c r="AW328" s="14" t="s">
        <v>33</v>
      </c>
      <c r="AX328" s="14" t="s">
        <v>72</v>
      </c>
      <c r="AY328" s="256" t="s">
        <v>234</v>
      </c>
    </row>
    <row r="329" s="15" customFormat="1">
      <c r="A329" s="15"/>
      <c r="B329" s="257"/>
      <c r="C329" s="258"/>
      <c r="D329" s="229" t="s">
        <v>252</v>
      </c>
      <c r="E329" s="259" t="s">
        <v>19</v>
      </c>
      <c r="F329" s="260" t="s">
        <v>256</v>
      </c>
      <c r="G329" s="258"/>
      <c r="H329" s="261">
        <v>110</v>
      </c>
      <c r="I329" s="262"/>
      <c r="J329" s="258"/>
      <c r="K329" s="258"/>
      <c r="L329" s="263"/>
      <c r="M329" s="264"/>
      <c r="N329" s="265"/>
      <c r="O329" s="265"/>
      <c r="P329" s="265"/>
      <c r="Q329" s="265"/>
      <c r="R329" s="265"/>
      <c r="S329" s="265"/>
      <c r="T329" s="266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7" t="s">
        <v>252</v>
      </c>
      <c r="AU329" s="267" t="s">
        <v>81</v>
      </c>
      <c r="AV329" s="15" t="s">
        <v>93</v>
      </c>
      <c r="AW329" s="15" t="s">
        <v>33</v>
      </c>
      <c r="AX329" s="15" t="s">
        <v>79</v>
      </c>
      <c r="AY329" s="267" t="s">
        <v>234</v>
      </c>
    </row>
    <row r="330" s="2" customFormat="1" ht="16.5" customHeight="1">
      <c r="A330" s="40"/>
      <c r="B330" s="41"/>
      <c r="C330" s="268" t="s">
        <v>657</v>
      </c>
      <c r="D330" s="268" t="s">
        <v>295</v>
      </c>
      <c r="E330" s="269" t="s">
        <v>2038</v>
      </c>
      <c r="F330" s="270" t="s">
        <v>2039</v>
      </c>
      <c r="G330" s="271" t="s">
        <v>364</v>
      </c>
      <c r="H330" s="272">
        <v>87.153999999999996</v>
      </c>
      <c r="I330" s="273"/>
      <c r="J330" s="274">
        <f>ROUND(I330*H330,2)</f>
        <v>0</v>
      </c>
      <c r="K330" s="270" t="s">
        <v>1296</v>
      </c>
      <c r="L330" s="275"/>
      <c r="M330" s="276" t="s">
        <v>19</v>
      </c>
      <c r="N330" s="277" t="s">
        <v>43</v>
      </c>
      <c r="O330" s="86"/>
      <c r="P330" s="225">
        <f>O330*H330</f>
        <v>0</v>
      </c>
      <c r="Q330" s="225">
        <v>1</v>
      </c>
      <c r="R330" s="225">
        <f>Q330*H330</f>
        <v>87.153999999999996</v>
      </c>
      <c r="S330" s="225">
        <v>0</v>
      </c>
      <c r="T330" s="22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7" t="s">
        <v>294</v>
      </c>
      <c r="AT330" s="227" t="s">
        <v>295</v>
      </c>
      <c r="AU330" s="227" t="s">
        <v>81</v>
      </c>
      <c r="AY330" s="19" t="s">
        <v>234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19" t="s">
        <v>79</v>
      </c>
      <c r="BK330" s="228">
        <f>ROUND(I330*H330,2)</f>
        <v>0</v>
      </c>
      <c r="BL330" s="19" t="s">
        <v>93</v>
      </c>
      <c r="BM330" s="227" t="s">
        <v>2680</v>
      </c>
    </row>
    <row r="331" s="2" customFormat="1">
      <c r="A331" s="40"/>
      <c r="B331" s="41"/>
      <c r="C331" s="42"/>
      <c r="D331" s="229" t="s">
        <v>243</v>
      </c>
      <c r="E331" s="42"/>
      <c r="F331" s="230" t="s">
        <v>2039</v>
      </c>
      <c r="G331" s="42"/>
      <c r="H331" s="42"/>
      <c r="I331" s="231"/>
      <c r="J331" s="42"/>
      <c r="K331" s="42"/>
      <c r="L331" s="46"/>
      <c r="M331" s="232"/>
      <c r="N331" s="23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243</v>
      </c>
      <c r="AU331" s="19" t="s">
        <v>81</v>
      </c>
    </row>
    <row r="332" s="2" customFormat="1">
      <c r="A332" s="40"/>
      <c r="B332" s="41"/>
      <c r="C332" s="42"/>
      <c r="D332" s="229" t="s">
        <v>1263</v>
      </c>
      <c r="E332" s="42"/>
      <c r="F332" s="285" t="s">
        <v>2037</v>
      </c>
      <c r="G332" s="42"/>
      <c r="H332" s="42"/>
      <c r="I332" s="231"/>
      <c r="J332" s="42"/>
      <c r="K332" s="42"/>
      <c r="L332" s="46"/>
      <c r="M332" s="232"/>
      <c r="N332" s="233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1263</v>
      </c>
      <c r="AU332" s="19" t="s">
        <v>81</v>
      </c>
    </row>
    <row r="333" s="13" customFormat="1">
      <c r="A333" s="13"/>
      <c r="B333" s="236"/>
      <c r="C333" s="237"/>
      <c r="D333" s="229" t="s">
        <v>252</v>
      </c>
      <c r="E333" s="238" t="s">
        <v>19</v>
      </c>
      <c r="F333" s="239" t="s">
        <v>2041</v>
      </c>
      <c r="G333" s="237"/>
      <c r="H333" s="238" t="s">
        <v>19</v>
      </c>
      <c r="I333" s="240"/>
      <c r="J333" s="237"/>
      <c r="K333" s="237"/>
      <c r="L333" s="241"/>
      <c r="M333" s="242"/>
      <c r="N333" s="243"/>
      <c r="O333" s="243"/>
      <c r="P333" s="243"/>
      <c r="Q333" s="243"/>
      <c r="R333" s="243"/>
      <c r="S333" s="243"/>
      <c r="T333" s="24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5" t="s">
        <v>252</v>
      </c>
      <c r="AU333" s="245" t="s">
        <v>81</v>
      </c>
      <c r="AV333" s="13" t="s">
        <v>79</v>
      </c>
      <c r="AW333" s="13" t="s">
        <v>33</v>
      </c>
      <c r="AX333" s="13" t="s">
        <v>72</v>
      </c>
      <c r="AY333" s="245" t="s">
        <v>234</v>
      </c>
    </row>
    <row r="334" s="14" customFormat="1">
      <c r="A334" s="14"/>
      <c r="B334" s="246"/>
      <c r="C334" s="247"/>
      <c r="D334" s="229" t="s">
        <v>252</v>
      </c>
      <c r="E334" s="248" t="s">
        <v>19</v>
      </c>
      <c r="F334" s="249" t="s">
        <v>2681</v>
      </c>
      <c r="G334" s="247"/>
      <c r="H334" s="250">
        <v>87.153999999999996</v>
      </c>
      <c r="I334" s="251"/>
      <c r="J334" s="247"/>
      <c r="K334" s="247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252</v>
      </c>
      <c r="AU334" s="256" t="s">
        <v>81</v>
      </c>
      <c r="AV334" s="14" t="s">
        <v>81</v>
      </c>
      <c r="AW334" s="14" t="s">
        <v>33</v>
      </c>
      <c r="AX334" s="14" t="s">
        <v>72</v>
      </c>
      <c r="AY334" s="256" t="s">
        <v>234</v>
      </c>
    </row>
    <row r="335" s="15" customFormat="1">
      <c r="A335" s="15"/>
      <c r="B335" s="257"/>
      <c r="C335" s="258"/>
      <c r="D335" s="229" t="s">
        <v>252</v>
      </c>
      <c r="E335" s="259" t="s">
        <v>19</v>
      </c>
      <c r="F335" s="260" t="s">
        <v>256</v>
      </c>
      <c r="G335" s="258"/>
      <c r="H335" s="261">
        <v>87.153999999999996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252</v>
      </c>
      <c r="AU335" s="267" t="s">
        <v>81</v>
      </c>
      <c r="AV335" s="15" t="s">
        <v>93</v>
      </c>
      <c r="AW335" s="15" t="s">
        <v>33</v>
      </c>
      <c r="AX335" s="15" t="s">
        <v>79</v>
      </c>
      <c r="AY335" s="267" t="s">
        <v>234</v>
      </c>
    </row>
    <row r="336" s="2" customFormat="1" ht="16.5" customHeight="1">
      <c r="A336" s="40"/>
      <c r="B336" s="41"/>
      <c r="C336" s="216" t="s">
        <v>662</v>
      </c>
      <c r="D336" s="216" t="s">
        <v>236</v>
      </c>
      <c r="E336" s="217" t="s">
        <v>2043</v>
      </c>
      <c r="F336" s="218" t="s">
        <v>2044</v>
      </c>
      <c r="G336" s="219" t="s">
        <v>248</v>
      </c>
      <c r="H336" s="220">
        <v>110</v>
      </c>
      <c r="I336" s="221"/>
      <c r="J336" s="222">
        <f>ROUND(I336*H336,2)</f>
        <v>0</v>
      </c>
      <c r="K336" s="218" t="s">
        <v>1296</v>
      </c>
      <c r="L336" s="46"/>
      <c r="M336" s="223" t="s">
        <v>19</v>
      </c>
      <c r="N336" s="224" t="s">
        <v>43</v>
      </c>
      <c r="O336" s="86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7" t="s">
        <v>93</v>
      </c>
      <c r="AT336" s="227" t="s">
        <v>236</v>
      </c>
      <c r="AU336" s="227" t="s">
        <v>81</v>
      </c>
      <c r="AY336" s="19" t="s">
        <v>234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19" t="s">
        <v>79</v>
      </c>
      <c r="BK336" s="228">
        <f>ROUND(I336*H336,2)</f>
        <v>0</v>
      </c>
      <c r="BL336" s="19" t="s">
        <v>93</v>
      </c>
      <c r="BM336" s="227" t="s">
        <v>2682</v>
      </c>
    </row>
    <row r="337" s="2" customFormat="1">
      <c r="A337" s="40"/>
      <c r="B337" s="41"/>
      <c r="C337" s="42"/>
      <c r="D337" s="229" t="s">
        <v>243</v>
      </c>
      <c r="E337" s="42"/>
      <c r="F337" s="230" t="s">
        <v>2046</v>
      </c>
      <c r="G337" s="42"/>
      <c r="H337" s="42"/>
      <c r="I337" s="231"/>
      <c r="J337" s="42"/>
      <c r="K337" s="42"/>
      <c r="L337" s="46"/>
      <c r="M337" s="232"/>
      <c r="N337" s="23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243</v>
      </c>
      <c r="AU337" s="19" t="s">
        <v>81</v>
      </c>
    </row>
    <row r="338" s="2" customFormat="1">
      <c r="A338" s="40"/>
      <c r="B338" s="41"/>
      <c r="C338" s="42"/>
      <c r="D338" s="234" t="s">
        <v>244</v>
      </c>
      <c r="E338" s="42"/>
      <c r="F338" s="235" t="s">
        <v>2047</v>
      </c>
      <c r="G338" s="42"/>
      <c r="H338" s="42"/>
      <c r="I338" s="231"/>
      <c r="J338" s="42"/>
      <c r="K338" s="42"/>
      <c r="L338" s="46"/>
      <c r="M338" s="232"/>
      <c r="N338" s="23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244</v>
      </c>
      <c r="AU338" s="19" t="s">
        <v>81</v>
      </c>
    </row>
    <row r="339" s="2" customFormat="1">
      <c r="A339" s="40"/>
      <c r="B339" s="41"/>
      <c r="C339" s="42"/>
      <c r="D339" s="229" t="s">
        <v>1263</v>
      </c>
      <c r="E339" s="42"/>
      <c r="F339" s="285" t="s">
        <v>2037</v>
      </c>
      <c r="G339" s="42"/>
      <c r="H339" s="42"/>
      <c r="I339" s="231"/>
      <c r="J339" s="42"/>
      <c r="K339" s="42"/>
      <c r="L339" s="46"/>
      <c r="M339" s="232"/>
      <c r="N339" s="23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1263</v>
      </c>
      <c r="AU339" s="19" t="s">
        <v>81</v>
      </c>
    </row>
    <row r="340" s="2" customFormat="1" ht="16.5" customHeight="1">
      <c r="A340" s="40"/>
      <c r="B340" s="41"/>
      <c r="C340" s="216" t="s">
        <v>672</v>
      </c>
      <c r="D340" s="216" t="s">
        <v>236</v>
      </c>
      <c r="E340" s="217" t="s">
        <v>2048</v>
      </c>
      <c r="F340" s="218" t="s">
        <v>2049</v>
      </c>
      <c r="G340" s="219" t="s">
        <v>248</v>
      </c>
      <c r="H340" s="220">
        <v>110</v>
      </c>
      <c r="I340" s="221"/>
      <c r="J340" s="222">
        <f>ROUND(I340*H340,2)</f>
        <v>0</v>
      </c>
      <c r="K340" s="218" t="s">
        <v>1296</v>
      </c>
      <c r="L340" s="46"/>
      <c r="M340" s="223" t="s">
        <v>19</v>
      </c>
      <c r="N340" s="224" t="s">
        <v>43</v>
      </c>
      <c r="O340" s="86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7" t="s">
        <v>93</v>
      </c>
      <c r="AT340" s="227" t="s">
        <v>236</v>
      </c>
      <c r="AU340" s="227" t="s">
        <v>81</v>
      </c>
      <c r="AY340" s="19" t="s">
        <v>234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19" t="s">
        <v>79</v>
      </c>
      <c r="BK340" s="228">
        <f>ROUND(I340*H340,2)</f>
        <v>0</v>
      </c>
      <c r="BL340" s="19" t="s">
        <v>93</v>
      </c>
      <c r="BM340" s="227" t="s">
        <v>2683</v>
      </c>
    </row>
    <row r="341" s="2" customFormat="1">
      <c r="A341" s="40"/>
      <c r="B341" s="41"/>
      <c r="C341" s="42"/>
      <c r="D341" s="229" t="s">
        <v>243</v>
      </c>
      <c r="E341" s="42"/>
      <c r="F341" s="230" t="s">
        <v>2051</v>
      </c>
      <c r="G341" s="42"/>
      <c r="H341" s="42"/>
      <c r="I341" s="231"/>
      <c r="J341" s="42"/>
      <c r="K341" s="42"/>
      <c r="L341" s="46"/>
      <c r="M341" s="232"/>
      <c r="N341" s="23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243</v>
      </c>
      <c r="AU341" s="19" t="s">
        <v>81</v>
      </c>
    </row>
    <row r="342" s="2" customFormat="1">
      <c r="A342" s="40"/>
      <c r="B342" s="41"/>
      <c r="C342" s="42"/>
      <c r="D342" s="234" t="s">
        <v>244</v>
      </c>
      <c r="E342" s="42"/>
      <c r="F342" s="235" t="s">
        <v>2052</v>
      </c>
      <c r="G342" s="42"/>
      <c r="H342" s="42"/>
      <c r="I342" s="231"/>
      <c r="J342" s="42"/>
      <c r="K342" s="42"/>
      <c r="L342" s="46"/>
      <c r="M342" s="232"/>
      <c r="N342" s="233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244</v>
      </c>
      <c r="AU342" s="19" t="s">
        <v>81</v>
      </c>
    </row>
    <row r="343" s="2" customFormat="1">
      <c r="A343" s="40"/>
      <c r="B343" s="41"/>
      <c r="C343" s="42"/>
      <c r="D343" s="229" t="s">
        <v>1263</v>
      </c>
      <c r="E343" s="42"/>
      <c r="F343" s="285" t="s">
        <v>2037</v>
      </c>
      <c r="G343" s="42"/>
      <c r="H343" s="42"/>
      <c r="I343" s="231"/>
      <c r="J343" s="42"/>
      <c r="K343" s="42"/>
      <c r="L343" s="46"/>
      <c r="M343" s="232"/>
      <c r="N343" s="233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1263</v>
      </c>
      <c r="AU343" s="19" t="s">
        <v>81</v>
      </c>
    </row>
    <row r="344" s="2" customFormat="1" ht="16.5" customHeight="1">
      <c r="A344" s="40"/>
      <c r="B344" s="41"/>
      <c r="C344" s="216" t="s">
        <v>675</v>
      </c>
      <c r="D344" s="216" t="s">
        <v>236</v>
      </c>
      <c r="E344" s="217" t="s">
        <v>1309</v>
      </c>
      <c r="F344" s="218" t="s">
        <v>1310</v>
      </c>
      <c r="G344" s="219" t="s">
        <v>248</v>
      </c>
      <c r="H344" s="220">
        <v>121</v>
      </c>
      <c r="I344" s="221"/>
      <c r="J344" s="222">
        <f>ROUND(I344*H344,2)</f>
        <v>0</v>
      </c>
      <c r="K344" s="218" t="s">
        <v>1296</v>
      </c>
      <c r="L344" s="46"/>
      <c r="M344" s="223" t="s">
        <v>19</v>
      </c>
      <c r="N344" s="224" t="s">
        <v>43</v>
      </c>
      <c r="O344" s="86"/>
      <c r="P344" s="225">
        <f>O344*H344</f>
        <v>0</v>
      </c>
      <c r="Q344" s="225">
        <v>0.11162</v>
      </c>
      <c r="R344" s="225">
        <f>Q344*H344</f>
        <v>13.50602</v>
      </c>
      <c r="S344" s="225">
        <v>0</v>
      </c>
      <c r="T344" s="226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7" t="s">
        <v>93</v>
      </c>
      <c r="AT344" s="227" t="s">
        <v>236</v>
      </c>
      <c r="AU344" s="227" t="s">
        <v>81</v>
      </c>
      <c r="AY344" s="19" t="s">
        <v>234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19" t="s">
        <v>79</v>
      </c>
      <c r="BK344" s="228">
        <f>ROUND(I344*H344,2)</f>
        <v>0</v>
      </c>
      <c r="BL344" s="19" t="s">
        <v>93</v>
      </c>
      <c r="BM344" s="227" t="s">
        <v>2684</v>
      </c>
    </row>
    <row r="345" s="2" customFormat="1">
      <c r="A345" s="40"/>
      <c r="B345" s="41"/>
      <c r="C345" s="42"/>
      <c r="D345" s="229" t="s">
        <v>243</v>
      </c>
      <c r="E345" s="42"/>
      <c r="F345" s="230" t="s">
        <v>1312</v>
      </c>
      <c r="G345" s="42"/>
      <c r="H345" s="42"/>
      <c r="I345" s="231"/>
      <c r="J345" s="42"/>
      <c r="K345" s="42"/>
      <c r="L345" s="46"/>
      <c r="M345" s="232"/>
      <c r="N345" s="233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243</v>
      </c>
      <c r="AU345" s="19" t="s">
        <v>81</v>
      </c>
    </row>
    <row r="346" s="2" customFormat="1">
      <c r="A346" s="40"/>
      <c r="B346" s="41"/>
      <c r="C346" s="42"/>
      <c r="D346" s="234" t="s">
        <v>244</v>
      </c>
      <c r="E346" s="42"/>
      <c r="F346" s="235" t="s">
        <v>1313</v>
      </c>
      <c r="G346" s="42"/>
      <c r="H346" s="42"/>
      <c r="I346" s="231"/>
      <c r="J346" s="42"/>
      <c r="K346" s="42"/>
      <c r="L346" s="46"/>
      <c r="M346" s="232"/>
      <c r="N346" s="233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244</v>
      </c>
      <c r="AU346" s="19" t="s">
        <v>81</v>
      </c>
    </row>
    <row r="347" s="2" customFormat="1">
      <c r="A347" s="40"/>
      <c r="B347" s="41"/>
      <c r="C347" s="42"/>
      <c r="D347" s="229" t="s">
        <v>1263</v>
      </c>
      <c r="E347" s="42"/>
      <c r="F347" s="285" t="s">
        <v>2685</v>
      </c>
      <c r="G347" s="42"/>
      <c r="H347" s="42"/>
      <c r="I347" s="231"/>
      <c r="J347" s="42"/>
      <c r="K347" s="42"/>
      <c r="L347" s="46"/>
      <c r="M347" s="232"/>
      <c r="N347" s="233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1263</v>
      </c>
      <c r="AU347" s="19" t="s">
        <v>81</v>
      </c>
    </row>
    <row r="348" s="13" customFormat="1">
      <c r="A348" s="13"/>
      <c r="B348" s="236"/>
      <c r="C348" s="237"/>
      <c r="D348" s="229" t="s">
        <v>252</v>
      </c>
      <c r="E348" s="238" t="s">
        <v>19</v>
      </c>
      <c r="F348" s="239" t="s">
        <v>1576</v>
      </c>
      <c r="G348" s="237"/>
      <c r="H348" s="238" t="s">
        <v>19</v>
      </c>
      <c r="I348" s="240"/>
      <c r="J348" s="237"/>
      <c r="K348" s="237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252</v>
      </c>
      <c r="AU348" s="245" t="s">
        <v>81</v>
      </c>
      <c r="AV348" s="13" t="s">
        <v>79</v>
      </c>
      <c r="AW348" s="13" t="s">
        <v>33</v>
      </c>
      <c r="AX348" s="13" t="s">
        <v>72</v>
      </c>
      <c r="AY348" s="245" t="s">
        <v>234</v>
      </c>
    </row>
    <row r="349" s="14" customFormat="1">
      <c r="A349" s="14"/>
      <c r="B349" s="246"/>
      <c r="C349" s="247"/>
      <c r="D349" s="229" t="s">
        <v>252</v>
      </c>
      <c r="E349" s="248" t="s">
        <v>19</v>
      </c>
      <c r="F349" s="249" t="s">
        <v>2686</v>
      </c>
      <c r="G349" s="247"/>
      <c r="H349" s="250">
        <v>121</v>
      </c>
      <c r="I349" s="251"/>
      <c r="J349" s="247"/>
      <c r="K349" s="247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252</v>
      </c>
      <c r="AU349" s="256" t="s">
        <v>81</v>
      </c>
      <c r="AV349" s="14" t="s">
        <v>81</v>
      </c>
      <c r="AW349" s="14" t="s">
        <v>33</v>
      </c>
      <c r="AX349" s="14" t="s">
        <v>79</v>
      </c>
      <c r="AY349" s="256" t="s">
        <v>234</v>
      </c>
    </row>
    <row r="350" s="2" customFormat="1" ht="16.5" customHeight="1">
      <c r="A350" s="40"/>
      <c r="B350" s="41"/>
      <c r="C350" s="268" t="s">
        <v>681</v>
      </c>
      <c r="D350" s="268" t="s">
        <v>295</v>
      </c>
      <c r="E350" s="269" t="s">
        <v>2687</v>
      </c>
      <c r="F350" s="270" t="s">
        <v>2688</v>
      </c>
      <c r="G350" s="271" t="s">
        <v>248</v>
      </c>
      <c r="H350" s="272">
        <v>127.12300000000001</v>
      </c>
      <c r="I350" s="273"/>
      <c r="J350" s="274">
        <f>ROUND(I350*H350,2)</f>
        <v>0</v>
      </c>
      <c r="K350" s="270" t="s">
        <v>1296</v>
      </c>
      <c r="L350" s="275"/>
      <c r="M350" s="276" t="s">
        <v>19</v>
      </c>
      <c r="N350" s="277" t="s">
        <v>43</v>
      </c>
      <c r="O350" s="86"/>
      <c r="P350" s="225">
        <f>O350*H350</f>
        <v>0</v>
      </c>
      <c r="Q350" s="225">
        <v>0.17599999999999999</v>
      </c>
      <c r="R350" s="225">
        <f>Q350*H350</f>
        <v>22.373647999999999</v>
      </c>
      <c r="S350" s="225">
        <v>0</v>
      </c>
      <c r="T350" s="226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7" t="s">
        <v>294</v>
      </c>
      <c r="AT350" s="227" t="s">
        <v>295</v>
      </c>
      <c r="AU350" s="227" t="s">
        <v>81</v>
      </c>
      <c r="AY350" s="19" t="s">
        <v>234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19" t="s">
        <v>79</v>
      </c>
      <c r="BK350" s="228">
        <f>ROUND(I350*H350,2)</f>
        <v>0</v>
      </c>
      <c r="BL350" s="19" t="s">
        <v>93</v>
      </c>
      <c r="BM350" s="227" t="s">
        <v>2689</v>
      </c>
    </row>
    <row r="351" s="2" customFormat="1">
      <c r="A351" s="40"/>
      <c r="B351" s="41"/>
      <c r="C351" s="42"/>
      <c r="D351" s="229" t="s">
        <v>243</v>
      </c>
      <c r="E351" s="42"/>
      <c r="F351" s="230" t="s">
        <v>2688</v>
      </c>
      <c r="G351" s="42"/>
      <c r="H351" s="42"/>
      <c r="I351" s="231"/>
      <c r="J351" s="42"/>
      <c r="K351" s="42"/>
      <c r="L351" s="46"/>
      <c r="M351" s="232"/>
      <c r="N351" s="233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243</v>
      </c>
      <c r="AU351" s="19" t="s">
        <v>81</v>
      </c>
    </row>
    <row r="352" s="2" customFormat="1">
      <c r="A352" s="40"/>
      <c r="B352" s="41"/>
      <c r="C352" s="42"/>
      <c r="D352" s="229" t="s">
        <v>1263</v>
      </c>
      <c r="E352" s="42"/>
      <c r="F352" s="285" t="s">
        <v>2685</v>
      </c>
      <c r="G352" s="42"/>
      <c r="H352" s="42"/>
      <c r="I352" s="231"/>
      <c r="J352" s="42"/>
      <c r="K352" s="42"/>
      <c r="L352" s="46"/>
      <c r="M352" s="232"/>
      <c r="N352" s="233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1263</v>
      </c>
      <c r="AU352" s="19" t="s">
        <v>81</v>
      </c>
    </row>
    <row r="353" s="14" customFormat="1">
      <c r="A353" s="14"/>
      <c r="B353" s="246"/>
      <c r="C353" s="247"/>
      <c r="D353" s="229" t="s">
        <v>252</v>
      </c>
      <c r="E353" s="248" t="s">
        <v>19</v>
      </c>
      <c r="F353" s="249" t="s">
        <v>2690</v>
      </c>
      <c r="G353" s="247"/>
      <c r="H353" s="250">
        <v>124.63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252</v>
      </c>
      <c r="AU353" s="256" t="s">
        <v>81</v>
      </c>
      <c r="AV353" s="14" t="s">
        <v>81</v>
      </c>
      <c r="AW353" s="14" t="s">
        <v>33</v>
      </c>
      <c r="AX353" s="14" t="s">
        <v>72</v>
      </c>
      <c r="AY353" s="256" t="s">
        <v>234</v>
      </c>
    </row>
    <row r="354" s="15" customFormat="1">
      <c r="A354" s="15"/>
      <c r="B354" s="257"/>
      <c r="C354" s="258"/>
      <c r="D354" s="229" t="s">
        <v>252</v>
      </c>
      <c r="E354" s="259" t="s">
        <v>19</v>
      </c>
      <c r="F354" s="260" t="s">
        <v>256</v>
      </c>
      <c r="G354" s="258"/>
      <c r="H354" s="261">
        <v>124.63</v>
      </c>
      <c r="I354" s="262"/>
      <c r="J354" s="258"/>
      <c r="K354" s="258"/>
      <c r="L354" s="263"/>
      <c r="M354" s="264"/>
      <c r="N354" s="265"/>
      <c r="O354" s="265"/>
      <c r="P354" s="265"/>
      <c r="Q354" s="265"/>
      <c r="R354" s="265"/>
      <c r="S354" s="265"/>
      <c r="T354" s="266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7" t="s">
        <v>252</v>
      </c>
      <c r="AU354" s="267" t="s">
        <v>81</v>
      </c>
      <c r="AV354" s="15" t="s">
        <v>93</v>
      </c>
      <c r="AW354" s="15" t="s">
        <v>33</v>
      </c>
      <c r="AX354" s="15" t="s">
        <v>79</v>
      </c>
      <c r="AY354" s="267" t="s">
        <v>234</v>
      </c>
    </row>
    <row r="355" s="14" customFormat="1">
      <c r="A355" s="14"/>
      <c r="B355" s="246"/>
      <c r="C355" s="247"/>
      <c r="D355" s="229" t="s">
        <v>252</v>
      </c>
      <c r="E355" s="247"/>
      <c r="F355" s="249" t="s">
        <v>2691</v>
      </c>
      <c r="G355" s="247"/>
      <c r="H355" s="250">
        <v>127.12300000000001</v>
      </c>
      <c r="I355" s="251"/>
      <c r="J355" s="247"/>
      <c r="K355" s="247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252</v>
      </c>
      <c r="AU355" s="256" t="s">
        <v>81</v>
      </c>
      <c r="AV355" s="14" t="s">
        <v>81</v>
      </c>
      <c r="AW355" s="14" t="s">
        <v>4</v>
      </c>
      <c r="AX355" s="14" t="s">
        <v>79</v>
      </c>
      <c r="AY355" s="256" t="s">
        <v>234</v>
      </c>
    </row>
    <row r="356" s="2" customFormat="1" ht="16.5" customHeight="1">
      <c r="A356" s="40"/>
      <c r="B356" s="41"/>
      <c r="C356" s="216" t="s">
        <v>687</v>
      </c>
      <c r="D356" s="216" t="s">
        <v>236</v>
      </c>
      <c r="E356" s="217" t="s">
        <v>2692</v>
      </c>
      <c r="F356" s="218" t="s">
        <v>2693</v>
      </c>
      <c r="G356" s="219" t="s">
        <v>248</v>
      </c>
      <c r="H356" s="220">
        <v>121</v>
      </c>
      <c r="I356" s="221"/>
      <c r="J356" s="222">
        <f>ROUND(I356*H356,2)</f>
        <v>0</v>
      </c>
      <c r="K356" s="218" t="s">
        <v>1296</v>
      </c>
      <c r="L356" s="46"/>
      <c r="M356" s="223" t="s">
        <v>19</v>
      </c>
      <c r="N356" s="224" t="s">
        <v>43</v>
      </c>
      <c r="O356" s="86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7" t="s">
        <v>93</v>
      </c>
      <c r="AT356" s="227" t="s">
        <v>236</v>
      </c>
      <c r="AU356" s="227" t="s">
        <v>81</v>
      </c>
      <c r="AY356" s="19" t="s">
        <v>234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19" t="s">
        <v>79</v>
      </c>
      <c r="BK356" s="228">
        <f>ROUND(I356*H356,2)</f>
        <v>0</v>
      </c>
      <c r="BL356" s="19" t="s">
        <v>93</v>
      </c>
      <c r="BM356" s="227" t="s">
        <v>2694</v>
      </c>
    </row>
    <row r="357" s="2" customFormat="1">
      <c r="A357" s="40"/>
      <c r="B357" s="41"/>
      <c r="C357" s="42"/>
      <c r="D357" s="229" t="s">
        <v>243</v>
      </c>
      <c r="E357" s="42"/>
      <c r="F357" s="230" t="s">
        <v>2695</v>
      </c>
      <c r="G357" s="42"/>
      <c r="H357" s="42"/>
      <c r="I357" s="231"/>
      <c r="J357" s="42"/>
      <c r="K357" s="42"/>
      <c r="L357" s="46"/>
      <c r="M357" s="232"/>
      <c r="N357" s="233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243</v>
      </c>
      <c r="AU357" s="19" t="s">
        <v>81</v>
      </c>
    </row>
    <row r="358" s="2" customFormat="1">
      <c r="A358" s="40"/>
      <c r="B358" s="41"/>
      <c r="C358" s="42"/>
      <c r="D358" s="234" t="s">
        <v>244</v>
      </c>
      <c r="E358" s="42"/>
      <c r="F358" s="235" t="s">
        <v>2696</v>
      </c>
      <c r="G358" s="42"/>
      <c r="H358" s="42"/>
      <c r="I358" s="231"/>
      <c r="J358" s="42"/>
      <c r="K358" s="42"/>
      <c r="L358" s="46"/>
      <c r="M358" s="232"/>
      <c r="N358" s="233"/>
      <c r="O358" s="86"/>
      <c r="P358" s="86"/>
      <c r="Q358" s="86"/>
      <c r="R358" s="86"/>
      <c r="S358" s="86"/>
      <c r="T358" s="87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244</v>
      </c>
      <c r="AU358" s="19" t="s">
        <v>81</v>
      </c>
    </row>
    <row r="359" s="2" customFormat="1">
      <c r="A359" s="40"/>
      <c r="B359" s="41"/>
      <c r="C359" s="42"/>
      <c r="D359" s="229" t="s">
        <v>1263</v>
      </c>
      <c r="E359" s="42"/>
      <c r="F359" s="285" t="s">
        <v>2685</v>
      </c>
      <c r="G359" s="42"/>
      <c r="H359" s="42"/>
      <c r="I359" s="231"/>
      <c r="J359" s="42"/>
      <c r="K359" s="42"/>
      <c r="L359" s="46"/>
      <c r="M359" s="232"/>
      <c r="N359" s="23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1263</v>
      </c>
      <c r="AU359" s="19" t="s">
        <v>81</v>
      </c>
    </row>
    <row r="360" s="2" customFormat="1" ht="16.5" customHeight="1">
      <c r="A360" s="40"/>
      <c r="B360" s="41"/>
      <c r="C360" s="216" t="s">
        <v>691</v>
      </c>
      <c r="D360" s="216" t="s">
        <v>236</v>
      </c>
      <c r="E360" s="217" t="s">
        <v>1294</v>
      </c>
      <c r="F360" s="218" t="s">
        <v>1295</v>
      </c>
      <c r="G360" s="219" t="s">
        <v>248</v>
      </c>
      <c r="H360" s="220">
        <v>121</v>
      </c>
      <c r="I360" s="221"/>
      <c r="J360" s="222">
        <f>ROUND(I360*H360,2)</f>
        <v>0</v>
      </c>
      <c r="K360" s="218" t="s">
        <v>1296</v>
      </c>
      <c r="L360" s="46"/>
      <c r="M360" s="223" t="s">
        <v>19</v>
      </c>
      <c r="N360" s="224" t="s">
        <v>43</v>
      </c>
      <c r="O360" s="86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7" t="s">
        <v>93</v>
      </c>
      <c r="AT360" s="227" t="s">
        <v>236</v>
      </c>
      <c r="AU360" s="227" t="s">
        <v>81</v>
      </c>
      <c r="AY360" s="19" t="s">
        <v>234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19" t="s">
        <v>79</v>
      </c>
      <c r="BK360" s="228">
        <f>ROUND(I360*H360,2)</f>
        <v>0</v>
      </c>
      <c r="BL360" s="19" t="s">
        <v>93</v>
      </c>
      <c r="BM360" s="227" t="s">
        <v>2697</v>
      </c>
    </row>
    <row r="361" s="2" customFormat="1">
      <c r="A361" s="40"/>
      <c r="B361" s="41"/>
      <c r="C361" s="42"/>
      <c r="D361" s="229" t="s">
        <v>243</v>
      </c>
      <c r="E361" s="42"/>
      <c r="F361" s="230" t="s">
        <v>1298</v>
      </c>
      <c r="G361" s="42"/>
      <c r="H361" s="42"/>
      <c r="I361" s="231"/>
      <c r="J361" s="42"/>
      <c r="K361" s="42"/>
      <c r="L361" s="46"/>
      <c r="M361" s="232"/>
      <c r="N361" s="233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243</v>
      </c>
      <c r="AU361" s="19" t="s">
        <v>81</v>
      </c>
    </row>
    <row r="362" s="2" customFormat="1">
      <c r="A362" s="40"/>
      <c r="B362" s="41"/>
      <c r="C362" s="42"/>
      <c r="D362" s="234" t="s">
        <v>244</v>
      </c>
      <c r="E362" s="42"/>
      <c r="F362" s="235" t="s">
        <v>1299</v>
      </c>
      <c r="G362" s="42"/>
      <c r="H362" s="42"/>
      <c r="I362" s="231"/>
      <c r="J362" s="42"/>
      <c r="K362" s="42"/>
      <c r="L362" s="46"/>
      <c r="M362" s="232"/>
      <c r="N362" s="233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244</v>
      </c>
      <c r="AU362" s="19" t="s">
        <v>81</v>
      </c>
    </row>
    <row r="363" s="2" customFormat="1">
      <c r="A363" s="40"/>
      <c r="B363" s="41"/>
      <c r="C363" s="42"/>
      <c r="D363" s="229" t="s">
        <v>1263</v>
      </c>
      <c r="E363" s="42"/>
      <c r="F363" s="285" t="s">
        <v>2685</v>
      </c>
      <c r="G363" s="42"/>
      <c r="H363" s="42"/>
      <c r="I363" s="231"/>
      <c r="J363" s="42"/>
      <c r="K363" s="42"/>
      <c r="L363" s="46"/>
      <c r="M363" s="232"/>
      <c r="N363" s="233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1263</v>
      </c>
      <c r="AU363" s="19" t="s">
        <v>81</v>
      </c>
    </row>
    <row r="364" s="2" customFormat="1" ht="16.5" customHeight="1">
      <c r="A364" s="40"/>
      <c r="B364" s="41"/>
      <c r="C364" s="216" t="s">
        <v>696</v>
      </c>
      <c r="D364" s="216" t="s">
        <v>236</v>
      </c>
      <c r="E364" s="217" t="s">
        <v>2421</v>
      </c>
      <c r="F364" s="218" t="s">
        <v>2422</v>
      </c>
      <c r="G364" s="219" t="s">
        <v>248</v>
      </c>
      <c r="H364" s="220">
        <v>152</v>
      </c>
      <c r="I364" s="221"/>
      <c r="J364" s="222">
        <f>ROUND(I364*H364,2)</f>
        <v>0</v>
      </c>
      <c r="K364" s="218" t="s">
        <v>1296</v>
      </c>
      <c r="L364" s="46"/>
      <c r="M364" s="223" t="s">
        <v>19</v>
      </c>
      <c r="N364" s="224" t="s">
        <v>43</v>
      </c>
      <c r="O364" s="86"/>
      <c r="P364" s="225">
        <f>O364*H364</f>
        <v>0</v>
      </c>
      <c r="Q364" s="225">
        <v>0.089219999999999994</v>
      </c>
      <c r="R364" s="225">
        <f>Q364*H364</f>
        <v>13.561439999999999</v>
      </c>
      <c r="S364" s="225">
        <v>0</v>
      </c>
      <c r="T364" s="226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7" t="s">
        <v>93</v>
      </c>
      <c r="AT364" s="227" t="s">
        <v>236</v>
      </c>
      <c r="AU364" s="227" t="s">
        <v>81</v>
      </c>
      <c r="AY364" s="19" t="s">
        <v>234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19" t="s">
        <v>79</v>
      </c>
      <c r="BK364" s="228">
        <f>ROUND(I364*H364,2)</f>
        <v>0</v>
      </c>
      <c r="BL364" s="19" t="s">
        <v>93</v>
      </c>
      <c r="BM364" s="227" t="s">
        <v>2698</v>
      </c>
    </row>
    <row r="365" s="2" customFormat="1">
      <c r="A365" s="40"/>
      <c r="B365" s="41"/>
      <c r="C365" s="42"/>
      <c r="D365" s="229" t="s">
        <v>243</v>
      </c>
      <c r="E365" s="42"/>
      <c r="F365" s="230" t="s">
        <v>2424</v>
      </c>
      <c r="G365" s="42"/>
      <c r="H365" s="42"/>
      <c r="I365" s="231"/>
      <c r="J365" s="42"/>
      <c r="K365" s="42"/>
      <c r="L365" s="46"/>
      <c r="M365" s="232"/>
      <c r="N365" s="233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243</v>
      </c>
      <c r="AU365" s="19" t="s">
        <v>81</v>
      </c>
    </row>
    <row r="366" s="2" customFormat="1">
      <c r="A366" s="40"/>
      <c r="B366" s="41"/>
      <c r="C366" s="42"/>
      <c r="D366" s="234" t="s">
        <v>244</v>
      </c>
      <c r="E366" s="42"/>
      <c r="F366" s="235" t="s">
        <v>2425</v>
      </c>
      <c r="G366" s="42"/>
      <c r="H366" s="42"/>
      <c r="I366" s="231"/>
      <c r="J366" s="42"/>
      <c r="K366" s="42"/>
      <c r="L366" s="46"/>
      <c r="M366" s="232"/>
      <c r="N366" s="233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244</v>
      </c>
      <c r="AU366" s="19" t="s">
        <v>81</v>
      </c>
    </row>
    <row r="367" s="2" customFormat="1">
      <c r="A367" s="40"/>
      <c r="B367" s="41"/>
      <c r="C367" s="42"/>
      <c r="D367" s="229" t="s">
        <v>1263</v>
      </c>
      <c r="E367" s="42"/>
      <c r="F367" s="285" t="s">
        <v>2426</v>
      </c>
      <c r="G367" s="42"/>
      <c r="H367" s="42"/>
      <c r="I367" s="231"/>
      <c r="J367" s="42"/>
      <c r="K367" s="42"/>
      <c r="L367" s="46"/>
      <c r="M367" s="232"/>
      <c r="N367" s="233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1263</v>
      </c>
      <c r="AU367" s="19" t="s">
        <v>81</v>
      </c>
    </row>
    <row r="368" s="13" customFormat="1">
      <c r="A368" s="13"/>
      <c r="B368" s="236"/>
      <c r="C368" s="237"/>
      <c r="D368" s="229" t="s">
        <v>252</v>
      </c>
      <c r="E368" s="238" t="s">
        <v>19</v>
      </c>
      <c r="F368" s="239" t="s">
        <v>1576</v>
      </c>
      <c r="G368" s="237"/>
      <c r="H368" s="238" t="s">
        <v>19</v>
      </c>
      <c r="I368" s="240"/>
      <c r="J368" s="237"/>
      <c r="K368" s="237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252</v>
      </c>
      <c r="AU368" s="245" t="s">
        <v>81</v>
      </c>
      <c r="AV368" s="13" t="s">
        <v>79</v>
      </c>
      <c r="AW368" s="13" t="s">
        <v>33</v>
      </c>
      <c r="AX368" s="13" t="s">
        <v>72</v>
      </c>
      <c r="AY368" s="245" t="s">
        <v>234</v>
      </c>
    </row>
    <row r="369" s="14" customFormat="1">
      <c r="A369" s="14"/>
      <c r="B369" s="246"/>
      <c r="C369" s="247"/>
      <c r="D369" s="229" t="s">
        <v>252</v>
      </c>
      <c r="E369" s="248" t="s">
        <v>19</v>
      </c>
      <c r="F369" s="249" t="s">
        <v>2699</v>
      </c>
      <c r="G369" s="247"/>
      <c r="H369" s="250">
        <v>152</v>
      </c>
      <c r="I369" s="251"/>
      <c r="J369" s="247"/>
      <c r="K369" s="247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252</v>
      </c>
      <c r="AU369" s="256" t="s">
        <v>81</v>
      </c>
      <c r="AV369" s="14" t="s">
        <v>81</v>
      </c>
      <c r="AW369" s="14" t="s">
        <v>33</v>
      </c>
      <c r="AX369" s="14" t="s">
        <v>72</v>
      </c>
      <c r="AY369" s="256" t="s">
        <v>234</v>
      </c>
    </row>
    <row r="370" s="15" customFormat="1">
      <c r="A370" s="15"/>
      <c r="B370" s="257"/>
      <c r="C370" s="258"/>
      <c r="D370" s="229" t="s">
        <v>252</v>
      </c>
      <c r="E370" s="259" t="s">
        <v>19</v>
      </c>
      <c r="F370" s="260" t="s">
        <v>256</v>
      </c>
      <c r="G370" s="258"/>
      <c r="H370" s="261">
        <v>152</v>
      </c>
      <c r="I370" s="262"/>
      <c r="J370" s="258"/>
      <c r="K370" s="258"/>
      <c r="L370" s="263"/>
      <c r="M370" s="264"/>
      <c r="N370" s="265"/>
      <c r="O370" s="265"/>
      <c r="P370" s="265"/>
      <c r="Q370" s="265"/>
      <c r="R370" s="265"/>
      <c r="S370" s="265"/>
      <c r="T370" s="26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7" t="s">
        <v>252</v>
      </c>
      <c r="AU370" s="267" t="s">
        <v>81</v>
      </c>
      <c r="AV370" s="15" t="s">
        <v>93</v>
      </c>
      <c r="AW370" s="15" t="s">
        <v>33</v>
      </c>
      <c r="AX370" s="15" t="s">
        <v>79</v>
      </c>
      <c r="AY370" s="267" t="s">
        <v>234</v>
      </c>
    </row>
    <row r="371" s="2" customFormat="1" ht="16.5" customHeight="1">
      <c r="A371" s="40"/>
      <c r="B371" s="41"/>
      <c r="C371" s="268" t="s">
        <v>702</v>
      </c>
      <c r="D371" s="268" t="s">
        <v>295</v>
      </c>
      <c r="E371" s="269" t="s">
        <v>2428</v>
      </c>
      <c r="F371" s="270" t="s">
        <v>2429</v>
      </c>
      <c r="G371" s="271" t="s">
        <v>248</v>
      </c>
      <c r="H371" s="272">
        <v>156.56</v>
      </c>
      <c r="I371" s="273"/>
      <c r="J371" s="274">
        <f>ROUND(I371*H371,2)</f>
        <v>0</v>
      </c>
      <c r="K371" s="270" t="s">
        <v>1296</v>
      </c>
      <c r="L371" s="275"/>
      <c r="M371" s="276" t="s">
        <v>19</v>
      </c>
      <c r="N371" s="277" t="s">
        <v>43</v>
      </c>
      <c r="O371" s="86"/>
      <c r="P371" s="225">
        <f>O371*H371</f>
        <v>0</v>
      </c>
      <c r="Q371" s="225">
        <v>0.13100000000000001</v>
      </c>
      <c r="R371" s="225">
        <f>Q371*H371</f>
        <v>20.509360000000001</v>
      </c>
      <c r="S371" s="225">
        <v>0</v>
      </c>
      <c r="T371" s="226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7" t="s">
        <v>294</v>
      </c>
      <c r="AT371" s="227" t="s">
        <v>295</v>
      </c>
      <c r="AU371" s="227" t="s">
        <v>81</v>
      </c>
      <c r="AY371" s="19" t="s">
        <v>234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19" t="s">
        <v>79</v>
      </c>
      <c r="BK371" s="228">
        <f>ROUND(I371*H371,2)</f>
        <v>0</v>
      </c>
      <c r="BL371" s="19" t="s">
        <v>93</v>
      </c>
      <c r="BM371" s="227" t="s">
        <v>2700</v>
      </c>
    </row>
    <row r="372" s="2" customFormat="1">
      <c r="A372" s="40"/>
      <c r="B372" s="41"/>
      <c r="C372" s="42"/>
      <c r="D372" s="229" t="s">
        <v>243</v>
      </c>
      <c r="E372" s="42"/>
      <c r="F372" s="230" t="s">
        <v>2429</v>
      </c>
      <c r="G372" s="42"/>
      <c r="H372" s="42"/>
      <c r="I372" s="231"/>
      <c r="J372" s="42"/>
      <c r="K372" s="42"/>
      <c r="L372" s="46"/>
      <c r="M372" s="232"/>
      <c r="N372" s="233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243</v>
      </c>
      <c r="AU372" s="19" t="s">
        <v>81</v>
      </c>
    </row>
    <row r="373" s="2" customFormat="1">
      <c r="A373" s="40"/>
      <c r="B373" s="41"/>
      <c r="C373" s="42"/>
      <c r="D373" s="229" t="s">
        <v>1263</v>
      </c>
      <c r="E373" s="42"/>
      <c r="F373" s="285" t="s">
        <v>2426</v>
      </c>
      <c r="G373" s="42"/>
      <c r="H373" s="42"/>
      <c r="I373" s="231"/>
      <c r="J373" s="42"/>
      <c r="K373" s="42"/>
      <c r="L373" s="46"/>
      <c r="M373" s="232"/>
      <c r="N373" s="233"/>
      <c r="O373" s="86"/>
      <c r="P373" s="86"/>
      <c r="Q373" s="86"/>
      <c r="R373" s="86"/>
      <c r="S373" s="86"/>
      <c r="T373" s="87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1263</v>
      </c>
      <c r="AU373" s="19" t="s">
        <v>81</v>
      </c>
    </row>
    <row r="374" s="14" customFormat="1">
      <c r="A374" s="14"/>
      <c r="B374" s="246"/>
      <c r="C374" s="247"/>
      <c r="D374" s="229" t="s">
        <v>252</v>
      </c>
      <c r="E374" s="248" t="s">
        <v>19</v>
      </c>
      <c r="F374" s="249" t="s">
        <v>2701</v>
      </c>
      <c r="G374" s="247"/>
      <c r="H374" s="250">
        <v>156.56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252</v>
      </c>
      <c r="AU374" s="256" t="s">
        <v>81</v>
      </c>
      <c r="AV374" s="14" t="s">
        <v>81</v>
      </c>
      <c r="AW374" s="14" t="s">
        <v>33</v>
      </c>
      <c r="AX374" s="14" t="s">
        <v>72</v>
      </c>
      <c r="AY374" s="256" t="s">
        <v>234</v>
      </c>
    </row>
    <row r="375" s="15" customFormat="1">
      <c r="A375" s="15"/>
      <c r="B375" s="257"/>
      <c r="C375" s="258"/>
      <c r="D375" s="229" t="s">
        <v>252</v>
      </c>
      <c r="E375" s="259" t="s">
        <v>19</v>
      </c>
      <c r="F375" s="260" t="s">
        <v>256</v>
      </c>
      <c r="G375" s="258"/>
      <c r="H375" s="261">
        <v>156.56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252</v>
      </c>
      <c r="AU375" s="267" t="s">
        <v>81</v>
      </c>
      <c r="AV375" s="15" t="s">
        <v>93</v>
      </c>
      <c r="AW375" s="15" t="s">
        <v>33</v>
      </c>
      <c r="AX375" s="15" t="s">
        <v>79</v>
      </c>
      <c r="AY375" s="267" t="s">
        <v>234</v>
      </c>
    </row>
    <row r="376" s="2" customFormat="1" ht="16.5" customHeight="1">
      <c r="A376" s="40"/>
      <c r="B376" s="41"/>
      <c r="C376" s="216" t="s">
        <v>322</v>
      </c>
      <c r="D376" s="216" t="s">
        <v>236</v>
      </c>
      <c r="E376" s="217" t="s">
        <v>2432</v>
      </c>
      <c r="F376" s="218" t="s">
        <v>2433</v>
      </c>
      <c r="G376" s="219" t="s">
        <v>248</v>
      </c>
      <c r="H376" s="220">
        <v>152</v>
      </c>
      <c r="I376" s="221"/>
      <c r="J376" s="222">
        <f>ROUND(I376*H376,2)</f>
        <v>0</v>
      </c>
      <c r="K376" s="218" t="s">
        <v>1296</v>
      </c>
      <c r="L376" s="46"/>
      <c r="M376" s="223" t="s">
        <v>19</v>
      </c>
      <c r="N376" s="224" t="s">
        <v>43</v>
      </c>
      <c r="O376" s="86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7" t="s">
        <v>93</v>
      </c>
      <c r="AT376" s="227" t="s">
        <v>236</v>
      </c>
      <c r="AU376" s="227" t="s">
        <v>81</v>
      </c>
      <c r="AY376" s="19" t="s">
        <v>234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19" t="s">
        <v>79</v>
      </c>
      <c r="BK376" s="228">
        <f>ROUND(I376*H376,2)</f>
        <v>0</v>
      </c>
      <c r="BL376" s="19" t="s">
        <v>93</v>
      </c>
      <c r="BM376" s="227" t="s">
        <v>2702</v>
      </c>
    </row>
    <row r="377" s="2" customFormat="1">
      <c r="A377" s="40"/>
      <c r="B377" s="41"/>
      <c r="C377" s="42"/>
      <c r="D377" s="229" t="s">
        <v>243</v>
      </c>
      <c r="E377" s="42"/>
      <c r="F377" s="230" t="s">
        <v>2435</v>
      </c>
      <c r="G377" s="42"/>
      <c r="H377" s="42"/>
      <c r="I377" s="231"/>
      <c r="J377" s="42"/>
      <c r="K377" s="42"/>
      <c r="L377" s="46"/>
      <c r="M377" s="232"/>
      <c r="N377" s="233"/>
      <c r="O377" s="86"/>
      <c r="P377" s="86"/>
      <c r="Q377" s="86"/>
      <c r="R377" s="86"/>
      <c r="S377" s="86"/>
      <c r="T377" s="87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243</v>
      </c>
      <c r="AU377" s="19" t="s">
        <v>81</v>
      </c>
    </row>
    <row r="378" s="2" customFormat="1">
      <c r="A378" s="40"/>
      <c r="B378" s="41"/>
      <c r="C378" s="42"/>
      <c r="D378" s="234" t="s">
        <v>244</v>
      </c>
      <c r="E378" s="42"/>
      <c r="F378" s="235" t="s">
        <v>2436</v>
      </c>
      <c r="G378" s="42"/>
      <c r="H378" s="42"/>
      <c r="I378" s="231"/>
      <c r="J378" s="42"/>
      <c r="K378" s="42"/>
      <c r="L378" s="46"/>
      <c r="M378" s="232"/>
      <c r="N378" s="233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244</v>
      </c>
      <c r="AU378" s="19" t="s">
        <v>81</v>
      </c>
    </row>
    <row r="379" s="2" customFormat="1">
      <c r="A379" s="40"/>
      <c r="B379" s="41"/>
      <c r="C379" s="42"/>
      <c r="D379" s="229" t="s">
        <v>1263</v>
      </c>
      <c r="E379" s="42"/>
      <c r="F379" s="285" t="s">
        <v>2426</v>
      </c>
      <c r="G379" s="42"/>
      <c r="H379" s="42"/>
      <c r="I379" s="231"/>
      <c r="J379" s="42"/>
      <c r="K379" s="42"/>
      <c r="L379" s="46"/>
      <c r="M379" s="232"/>
      <c r="N379" s="233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1263</v>
      </c>
      <c r="AU379" s="19" t="s">
        <v>81</v>
      </c>
    </row>
    <row r="380" s="2" customFormat="1" ht="16.5" customHeight="1">
      <c r="A380" s="40"/>
      <c r="B380" s="41"/>
      <c r="C380" s="216" t="s">
        <v>712</v>
      </c>
      <c r="D380" s="216" t="s">
        <v>236</v>
      </c>
      <c r="E380" s="217" t="s">
        <v>2437</v>
      </c>
      <c r="F380" s="218" t="s">
        <v>2438</v>
      </c>
      <c r="G380" s="219" t="s">
        <v>248</v>
      </c>
      <c r="H380" s="220">
        <v>4.5</v>
      </c>
      <c r="I380" s="221"/>
      <c r="J380" s="222">
        <f>ROUND(I380*H380,2)</f>
        <v>0</v>
      </c>
      <c r="K380" s="218" t="s">
        <v>1296</v>
      </c>
      <c r="L380" s="46"/>
      <c r="M380" s="223" t="s">
        <v>19</v>
      </c>
      <c r="N380" s="224" t="s">
        <v>43</v>
      </c>
      <c r="O380" s="86"/>
      <c r="P380" s="225">
        <f>O380*H380</f>
        <v>0</v>
      </c>
      <c r="Q380" s="225">
        <v>0.089219999999999994</v>
      </c>
      <c r="R380" s="225">
        <f>Q380*H380</f>
        <v>0.40148999999999996</v>
      </c>
      <c r="S380" s="225">
        <v>0</v>
      </c>
      <c r="T380" s="226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7" t="s">
        <v>93</v>
      </c>
      <c r="AT380" s="227" t="s">
        <v>236</v>
      </c>
      <c r="AU380" s="227" t="s">
        <v>81</v>
      </c>
      <c r="AY380" s="19" t="s">
        <v>234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19" t="s">
        <v>79</v>
      </c>
      <c r="BK380" s="228">
        <f>ROUND(I380*H380,2)</f>
        <v>0</v>
      </c>
      <c r="BL380" s="19" t="s">
        <v>93</v>
      </c>
      <c r="BM380" s="227" t="s">
        <v>2703</v>
      </c>
    </row>
    <row r="381" s="2" customFormat="1">
      <c r="A381" s="40"/>
      <c r="B381" s="41"/>
      <c r="C381" s="42"/>
      <c r="D381" s="229" t="s">
        <v>243</v>
      </c>
      <c r="E381" s="42"/>
      <c r="F381" s="230" t="s">
        <v>2440</v>
      </c>
      <c r="G381" s="42"/>
      <c r="H381" s="42"/>
      <c r="I381" s="231"/>
      <c r="J381" s="42"/>
      <c r="K381" s="42"/>
      <c r="L381" s="46"/>
      <c r="M381" s="232"/>
      <c r="N381" s="233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243</v>
      </c>
      <c r="AU381" s="19" t="s">
        <v>81</v>
      </c>
    </row>
    <row r="382" s="2" customFormat="1">
      <c r="A382" s="40"/>
      <c r="B382" s="41"/>
      <c r="C382" s="42"/>
      <c r="D382" s="234" t="s">
        <v>244</v>
      </c>
      <c r="E382" s="42"/>
      <c r="F382" s="235" t="s">
        <v>2441</v>
      </c>
      <c r="G382" s="42"/>
      <c r="H382" s="42"/>
      <c r="I382" s="231"/>
      <c r="J382" s="42"/>
      <c r="K382" s="42"/>
      <c r="L382" s="46"/>
      <c r="M382" s="232"/>
      <c r="N382" s="233"/>
      <c r="O382" s="86"/>
      <c r="P382" s="86"/>
      <c r="Q382" s="86"/>
      <c r="R382" s="86"/>
      <c r="S382" s="86"/>
      <c r="T382" s="87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244</v>
      </c>
      <c r="AU382" s="19" t="s">
        <v>81</v>
      </c>
    </row>
    <row r="383" s="2" customFormat="1">
      <c r="A383" s="40"/>
      <c r="B383" s="41"/>
      <c r="C383" s="42"/>
      <c r="D383" s="229" t="s">
        <v>1263</v>
      </c>
      <c r="E383" s="42"/>
      <c r="F383" s="285" t="s">
        <v>2442</v>
      </c>
      <c r="G383" s="42"/>
      <c r="H383" s="42"/>
      <c r="I383" s="231"/>
      <c r="J383" s="42"/>
      <c r="K383" s="42"/>
      <c r="L383" s="46"/>
      <c r="M383" s="232"/>
      <c r="N383" s="233"/>
      <c r="O383" s="86"/>
      <c r="P383" s="86"/>
      <c r="Q383" s="86"/>
      <c r="R383" s="86"/>
      <c r="S383" s="86"/>
      <c r="T383" s="87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1263</v>
      </c>
      <c r="AU383" s="19" t="s">
        <v>81</v>
      </c>
    </row>
    <row r="384" s="13" customFormat="1">
      <c r="A384" s="13"/>
      <c r="B384" s="236"/>
      <c r="C384" s="237"/>
      <c r="D384" s="229" t="s">
        <v>252</v>
      </c>
      <c r="E384" s="238" t="s">
        <v>19</v>
      </c>
      <c r="F384" s="239" t="s">
        <v>1576</v>
      </c>
      <c r="G384" s="237"/>
      <c r="H384" s="238" t="s">
        <v>19</v>
      </c>
      <c r="I384" s="240"/>
      <c r="J384" s="237"/>
      <c r="K384" s="237"/>
      <c r="L384" s="241"/>
      <c r="M384" s="242"/>
      <c r="N384" s="243"/>
      <c r="O384" s="243"/>
      <c r="P384" s="243"/>
      <c r="Q384" s="243"/>
      <c r="R384" s="243"/>
      <c r="S384" s="243"/>
      <c r="T384" s="24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5" t="s">
        <v>252</v>
      </c>
      <c r="AU384" s="245" t="s">
        <v>81</v>
      </c>
      <c r="AV384" s="13" t="s">
        <v>79</v>
      </c>
      <c r="AW384" s="13" t="s">
        <v>33</v>
      </c>
      <c r="AX384" s="13" t="s">
        <v>72</v>
      </c>
      <c r="AY384" s="245" t="s">
        <v>234</v>
      </c>
    </row>
    <row r="385" s="14" customFormat="1">
      <c r="A385" s="14"/>
      <c r="B385" s="246"/>
      <c r="C385" s="247"/>
      <c r="D385" s="229" t="s">
        <v>252</v>
      </c>
      <c r="E385" s="248" t="s">
        <v>19</v>
      </c>
      <c r="F385" s="249" t="s">
        <v>2443</v>
      </c>
      <c r="G385" s="247"/>
      <c r="H385" s="250">
        <v>4.5</v>
      </c>
      <c r="I385" s="251"/>
      <c r="J385" s="247"/>
      <c r="K385" s="247"/>
      <c r="L385" s="252"/>
      <c r="M385" s="253"/>
      <c r="N385" s="254"/>
      <c r="O385" s="254"/>
      <c r="P385" s="254"/>
      <c r="Q385" s="254"/>
      <c r="R385" s="254"/>
      <c r="S385" s="254"/>
      <c r="T385" s="25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6" t="s">
        <v>252</v>
      </c>
      <c r="AU385" s="256" t="s">
        <v>81</v>
      </c>
      <c r="AV385" s="14" t="s">
        <v>81</v>
      </c>
      <c r="AW385" s="14" t="s">
        <v>33</v>
      </c>
      <c r="AX385" s="14" t="s">
        <v>79</v>
      </c>
      <c r="AY385" s="256" t="s">
        <v>234</v>
      </c>
    </row>
    <row r="386" s="2" customFormat="1" ht="16.5" customHeight="1">
      <c r="A386" s="40"/>
      <c r="B386" s="41"/>
      <c r="C386" s="268" t="s">
        <v>718</v>
      </c>
      <c r="D386" s="268" t="s">
        <v>295</v>
      </c>
      <c r="E386" s="269" t="s">
        <v>2444</v>
      </c>
      <c r="F386" s="270" t="s">
        <v>2445</v>
      </c>
      <c r="G386" s="271" t="s">
        <v>248</v>
      </c>
      <c r="H386" s="272">
        <v>4.6349999999999998</v>
      </c>
      <c r="I386" s="273"/>
      <c r="J386" s="274">
        <f>ROUND(I386*H386,2)</f>
        <v>0</v>
      </c>
      <c r="K386" s="270" t="s">
        <v>1296</v>
      </c>
      <c r="L386" s="275"/>
      <c r="M386" s="276" t="s">
        <v>19</v>
      </c>
      <c r="N386" s="277" t="s">
        <v>43</v>
      </c>
      <c r="O386" s="86"/>
      <c r="P386" s="225">
        <f>O386*H386</f>
        <v>0</v>
      </c>
      <c r="Q386" s="225">
        <v>0.13100000000000001</v>
      </c>
      <c r="R386" s="225">
        <f>Q386*H386</f>
        <v>0.60718499999999997</v>
      </c>
      <c r="S386" s="225">
        <v>0</v>
      </c>
      <c r="T386" s="226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7" t="s">
        <v>294</v>
      </c>
      <c r="AT386" s="227" t="s">
        <v>295</v>
      </c>
      <c r="AU386" s="227" t="s">
        <v>81</v>
      </c>
      <c r="AY386" s="19" t="s">
        <v>234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19" t="s">
        <v>79</v>
      </c>
      <c r="BK386" s="228">
        <f>ROUND(I386*H386,2)</f>
        <v>0</v>
      </c>
      <c r="BL386" s="19" t="s">
        <v>93</v>
      </c>
      <c r="BM386" s="227" t="s">
        <v>2704</v>
      </c>
    </row>
    <row r="387" s="2" customFormat="1">
      <c r="A387" s="40"/>
      <c r="B387" s="41"/>
      <c r="C387" s="42"/>
      <c r="D387" s="229" t="s">
        <v>243</v>
      </c>
      <c r="E387" s="42"/>
      <c r="F387" s="230" t="s">
        <v>2445</v>
      </c>
      <c r="G387" s="42"/>
      <c r="H387" s="42"/>
      <c r="I387" s="231"/>
      <c r="J387" s="42"/>
      <c r="K387" s="42"/>
      <c r="L387" s="46"/>
      <c r="M387" s="232"/>
      <c r="N387" s="233"/>
      <c r="O387" s="86"/>
      <c r="P387" s="86"/>
      <c r="Q387" s="86"/>
      <c r="R387" s="86"/>
      <c r="S387" s="86"/>
      <c r="T387" s="87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243</v>
      </c>
      <c r="AU387" s="19" t="s">
        <v>81</v>
      </c>
    </row>
    <row r="388" s="2" customFormat="1">
      <c r="A388" s="40"/>
      <c r="B388" s="41"/>
      <c r="C388" s="42"/>
      <c r="D388" s="229" t="s">
        <v>1263</v>
      </c>
      <c r="E388" s="42"/>
      <c r="F388" s="285" t="s">
        <v>2442</v>
      </c>
      <c r="G388" s="42"/>
      <c r="H388" s="42"/>
      <c r="I388" s="231"/>
      <c r="J388" s="42"/>
      <c r="K388" s="42"/>
      <c r="L388" s="46"/>
      <c r="M388" s="232"/>
      <c r="N388" s="233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1263</v>
      </c>
      <c r="AU388" s="19" t="s">
        <v>81</v>
      </c>
    </row>
    <row r="389" s="14" customFormat="1">
      <c r="A389" s="14"/>
      <c r="B389" s="246"/>
      <c r="C389" s="247"/>
      <c r="D389" s="229" t="s">
        <v>252</v>
      </c>
      <c r="E389" s="248" t="s">
        <v>19</v>
      </c>
      <c r="F389" s="249" t="s">
        <v>2705</v>
      </c>
      <c r="G389" s="247"/>
      <c r="H389" s="250">
        <v>4.6349999999999998</v>
      </c>
      <c r="I389" s="251"/>
      <c r="J389" s="247"/>
      <c r="K389" s="247"/>
      <c r="L389" s="252"/>
      <c r="M389" s="253"/>
      <c r="N389" s="254"/>
      <c r="O389" s="254"/>
      <c r="P389" s="254"/>
      <c r="Q389" s="254"/>
      <c r="R389" s="254"/>
      <c r="S389" s="254"/>
      <c r="T389" s="25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6" t="s">
        <v>252</v>
      </c>
      <c r="AU389" s="256" t="s">
        <v>81</v>
      </c>
      <c r="AV389" s="14" t="s">
        <v>81</v>
      </c>
      <c r="AW389" s="14" t="s">
        <v>33</v>
      </c>
      <c r="AX389" s="14" t="s">
        <v>72</v>
      </c>
      <c r="AY389" s="256" t="s">
        <v>234</v>
      </c>
    </row>
    <row r="390" s="15" customFormat="1">
      <c r="A390" s="15"/>
      <c r="B390" s="257"/>
      <c r="C390" s="258"/>
      <c r="D390" s="229" t="s">
        <v>252</v>
      </c>
      <c r="E390" s="259" t="s">
        <v>19</v>
      </c>
      <c r="F390" s="260" t="s">
        <v>256</v>
      </c>
      <c r="G390" s="258"/>
      <c r="H390" s="261">
        <v>4.6349999999999998</v>
      </c>
      <c r="I390" s="262"/>
      <c r="J390" s="258"/>
      <c r="K390" s="258"/>
      <c r="L390" s="263"/>
      <c r="M390" s="264"/>
      <c r="N390" s="265"/>
      <c r="O390" s="265"/>
      <c r="P390" s="265"/>
      <c r="Q390" s="265"/>
      <c r="R390" s="265"/>
      <c r="S390" s="265"/>
      <c r="T390" s="26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7" t="s">
        <v>252</v>
      </c>
      <c r="AU390" s="267" t="s">
        <v>81</v>
      </c>
      <c r="AV390" s="15" t="s">
        <v>93</v>
      </c>
      <c r="AW390" s="15" t="s">
        <v>33</v>
      </c>
      <c r="AX390" s="15" t="s">
        <v>79</v>
      </c>
      <c r="AY390" s="267" t="s">
        <v>234</v>
      </c>
    </row>
    <row r="391" s="2" customFormat="1" ht="16.5" customHeight="1">
      <c r="A391" s="40"/>
      <c r="B391" s="41"/>
      <c r="C391" s="216" t="s">
        <v>725</v>
      </c>
      <c r="D391" s="216" t="s">
        <v>236</v>
      </c>
      <c r="E391" s="217" t="s">
        <v>2432</v>
      </c>
      <c r="F391" s="218" t="s">
        <v>2433</v>
      </c>
      <c r="G391" s="219" t="s">
        <v>248</v>
      </c>
      <c r="H391" s="220">
        <v>4.5</v>
      </c>
      <c r="I391" s="221"/>
      <c r="J391" s="222">
        <f>ROUND(I391*H391,2)</f>
        <v>0</v>
      </c>
      <c r="K391" s="218" t="s">
        <v>1296</v>
      </c>
      <c r="L391" s="46"/>
      <c r="M391" s="223" t="s">
        <v>19</v>
      </c>
      <c r="N391" s="224" t="s">
        <v>43</v>
      </c>
      <c r="O391" s="86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7" t="s">
        <v>93</v>
      </c>
      <c r="AT391" s="227" t="s">
        <v>236</v>
      </c>
      <c r="AU391" s="227" t="s">
        <v>81</v>
      </c>
      <c r="AY391" s="19" t="s">
        <v>234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19" t="s">
        <v>79</v>
      </c>
      <c r="BK391" s="228">
        <f>ROUND(I391*H391,2)</f>
        <v>0</v>
      </c>
      <c r="BL391" s="19" t="s">
        <v>93</v>
      </c>
      <c r="BM391" s="227" t="s">
        <v>2706</v>
      </c>
    </row>
    <row r="392" s="2" customFormat="1">
      <c r="A392" s="40"/>
      <c r="B392" s="41"/>
      <c r="C392" s="42"/>
      <c r="D392" s="229" t="s">
        <v>243</v>
      </c>
      <c r="E392" s="42"/>
      <c r="F392" s="230" t="s">
        <v>2435</v>
      </c>
      <c r="G392" s="42"/>
      <c r="H392" s="42"/>
      <c r="I392" s="231"/>
      <c r="J392" s="42"/>
      <c r="K392" s="42"/>
      <c r="L392" s="46"/>
      <c r="M392" s="232"/>
      <c r="N392" s="233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243</v>
      </c>
      <c r="AU392" s="19" t="s">
        <v>81</v>
      </c>
    </row>
    <row r="393" s="2" customFormat="1">
      <c r="A393" s="40"/>
      <c r="B393" s="41"/>
      <c r="C393" s="42"/>
      <c r="D393" s="234" t="s">
        <v>244</v>
      </c>
      <c r="E393" s="42"/>
      <c r="F393" s="235" t="s">
        <v>2436</v>
      </c>
      <c r="G393" s="42"/>
      <c r="H393" s="42"/>
      <c r="I393" s="231"/>
      <c r="J393" s="42"/>
      <c r="K393" s="42"/>
      <c r="L393" s="46"/>
      <c r="M393" s="232"/>
      <c r="N393" s="233"/>
      <c r="O393" s="86"/>
      <c r="P393" s="86"/>
      <c r="Q393" s="86"/>
      <c r="R393" s="86"/>
      <c r="S393" s="86"/>
      <c r="T393" s="87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244</v>
      </c>
      <c r="AU393" s="19" t="s">
        <v>81</v>
      </c>
    </row>
    <row r="394" s="2" customFormat="1">
      <c r="A394" s="40"/>
      <c r="B394" s="41"/>
      <c r="C394" s="42"/>
      <c r="D394" s="229" t="s">
        <v>1263</v>
      </c>
      <c r="E394" s="42"/>
      <c r="F394" s="285" t="s">
        <v>2442</v>
      </c>
      <c r="G394" s="42"/>
      <c r="H394" s="42"/>
      <c r="I394" s="231"/>
      <c r="J394" s="42"/>
      <c r="K394" s="42"/>
      <c r="L394" s="46"/>
      <c r="M394" s="232"/>
      <c r="N394" s="233"/>
      <c r="O394" s="86"/>
      <c r="P394" s="86"/>
      <c r="Q394" s="86"/>
      <c r="R394" s="86"/>
      <c r="S394" s="86"/>
      <c r="T394" s="87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1263</v>
      </c>
      <c r="AU394" s="19" t="s">
        <v>81</v>
      </c>
    </row>
    <row r="395" s="2" customFormat="1" ht="16.5" customHeight="1">
      <c r="A395" s="40"/>
      <c r="B395" s="41"/>
      <c r="C395" s="216" t="s">
        <v>731</v>
      </c>
      <c r="D395" s="216" t="s">
        <v>236</v>
      </c>
      <c r="E395" s="217" t="s">
        <v>2048</v>
      </c>
      <c r="F395" s="218" t="s">
        <v>2049</v>
      </c>
      <c r="G395" s="219" t="s">
        <v>248</v>
      </c>
      <c r="H395" s="220">
        <v>3.2000000000000002</v>
      </c>
      <c r="I395" s="221"/>
      <c r="J395" s="222">
        <f>ROUND(I395*H395,2)</f>
        <v>0</v>
      </c>
      <c r="K395" s="218" t="s">
        <v>1296</v>
      </c>
      <c r="L395" s="46"/>
      <c r="M395" s="223" t="s">
        <v>19</v>
      </c>
      <c r="N395" s="224" t="s">
        <v>43</v>
      </c>
      <c r="O395" s="86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7" t="s">
        <v>93</v>
      </c>
      <c r="AT395" s="227" t="s">
        <v>236</v>
      </c>
      <c r="AU395" s="227" t="s">
        <v>81</v>
      </c>
      <c r="AY395" s="19" t="s">
        <v>234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19" t="s">
        <v>79</v>
      </c>
      <c r="BK395" s="228">
        <f>ROUND(I395*H395,2)</f>
        <v>0</v>
      </c>
      <c r="BL395" s="19" t="s">
        <v>93</v>
      </c>
      <c r="BM395" s="227" t="s">
        <v>2707</v>
      </c>
    </row>
    <row r="396" s="2" customFormat="1">
      <c r="A396" s="40"/>
      <c r="B396" s="41"/>
      <c r="C396" s="42"/>
      <c r="D396" s="229" t="s">
        <v>243</v>
      </c>
      <c r="E396" s="42"/>
      <c r="F396" s="230" t="s">
        <v>2051</v>
      </c>
      <c r="G396" s="42"/>
      <c r="H396" s="42"/>
      <c r="I396" s="231"/>
      <c r="J396" s="42"/>
      <c r="K396" s="42"/>
      <c r="L396" s="46"/>
      <c r="M396" s="232"/>
      <c r="N396" s="233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243</v>
      </c>
      <c r="AU396" s="19" t="s">
        <v>81</v>
      </c>
    </row>
    <row r="397" s="2" customFormat="1">
      <c r="A397" s="40"/>
      <c r="B397" s="41"/>
      <c r="C397" s="42"/>
      <c r="D397" s="234" t="s">
        <v>244</v>
      </c>
      <c r="E397" s="42"/>
      <c r="F397" s="235" t="s">
        <v>2052</v>
      </c>
      <c r="G397" s="42"/>
      <c r="H397" s="42"/>
      <c r="I397" s="231"/>
      <c r="J397" s="42"/>
      <c r="K397" s="42"/>
      <c r="L397" s="46"/>
      <c r="M397" s="232"/>
      <c r="N397" s="233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244</v>
      </c>
      <c r="AU397" s="19" t="s">
        <v>81</v>
      </c>
    </row>
    <row r="398" s="2" customFormat="1">
      <c r="A398" s="40"/>
      <c r="B398" s="41"/>
      <c r="C398" s="42"/>
      <c r="D398" s="229" t="s">
        <v>1263</v>
      </c>
      <c r="E398" s="42"/>
      <c r="F398" s="285" t="s">
        <v>2708</v>
      </c>
      <c r="G398" s="42"/>
      <c r="H398" s="42"/>
      <c r="I398" s="231"/>
      <c r="J398" s="42"/>
      <c r="K398" s="42"/>
      <c r="L398" s="46"/>
      <c r="M398" s="232"/>
      <c r="N398" s="233"/>
      <c r="O398" s="86"/>
      <c r="P398" s="86"/>
      <c r="Q398" s="86"/>
      <c r="R398" s="86"/>
      <c r="S398" s="86"/>
      <c r="T398" s="87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1263</v>
      </c>
      <c r="AU398" s="19" t="s">
        <v>81</v>
      </c>
    </row>
    <row r="399" s="13" customFormat="1">
      <c r="A399" s="13"/>
      <c r="B399" s="236"/>
      <c r="C399" s="237"/>
      <c r="D399" s="229" t="s">
        <v>252</v>
      </c>
      <c r="E399" s="238" t="s">
        <v>19</v>
      </c>
      <c r="F399" s="239" t="s">
        <v>1576</v>
      </c>
      <c r="G399" s="237"/>
      <c r="H399" s="238" t="s">
        <v>19</v>
      </c>
      <c r="I399" s="240"/>
      <c r="J399" s="237"/>
      <c r="K399" s="237"/>
      <c r="L399" s="241"/>
      <c r="M399" s="242"/>
      <c r="N399" s="243"/>
      <c r="O399" s="243"/>
      <c r="P399" s="243"/>
      <c r="Q399" s="243"/>
      <c r="R399" s="243"/>
      <c r="S399" s="243"/>
      <c r="T399" s="24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5" t="s">
        <v>252</v>
      </c>
      <c r="AU399" s="245" t="s">
        <v>81</v>
      </c>
      <c r="AV399" s="13" t="s">
        <v>79</v>
      </c>
      <c r="AW399" s="13" t="s">
        <v>33</v>
      </c>
      <c r="AX399" s="13" t="s">
        <v>72</v>
      </c>
      <c r="AY399" s="245" t="s">
        <v>234</v>
      </c>
    </row>
    <row r="400" s="14" customFormat="1">
      <c r="A400" s="14"/>
      <c r="B400" s="246"/>
      <c r="C400" s="247"/>
      <c r="D400" s="229" t="s">
        <v>252</v>
      </c>
      <c r="E400" s="248" t="s">
        <v>19</v>
      </c>
      <c r="F400" s="249" t="s">
        <v>2709</v>
      </c>
      <c r="G400" s="247"/>
      <c r="H400" s="250">
        <v>3.2000000000000002</v>
      </c>
      <c r="I400" s="251"/>
      <c r="J400" s="247"/>
      <c r="K400" s="247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252</v>
      </c>
      <c r="AU400" s="256" t="s">
        <v>81</v>
      </c>
      <c r="AV400" s="14" t="s">
        <v>81</v>
      </c>
      <c r="AW400" s="14" t="s">
        <v>33</v>
      </c>
      <c r="AX400" s="14" t="s">
        <v>72</v>
      </c>
      <c r="AY400" s="256" t="s">
        <v>234</v>
      </c>
    </row>
    <row r="401" s="15" customFormat="1">
      <c r="A401" s="15"/>
      <c r="B401" s="257"/>
      <c r="C401" s="258"/>
      <c r="D401" s="229" t="s">
        <v>252</v>
      </c>
      <c r="E401" s="259" t="s">
        <v>19</v>
      </c>
      <c r="F401" s="260" t="s">
        <v>256</v>
      </c>
      <c r="G401" s="258"/>
      <c r="H401" s="261">
        <v>3.2000000000000002</v>
      </c>
      <c r="I401" s="262"/>
      <c r="J401" s="258"/>
      <c r="K401" s="258"/>
      <c r="L401" s="263"/>
      <c r="M401" s="264"/>
      <c r="N401" s="265"/>
      <c r="O401" s="265"/>
      <c r="P401" s="265"/>
      <c r="Q401" s="265"/>
      <c r="R401" s="265"/>
      <c r="S401" s="265"/>
      <c r="T401" s="266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7" t="s">
        <v>252</v>
      </c>
      <c r="AU401" s="267" t="s">
        <v>81</v>
      </c>
      <c r="AV401" s="15" t="s">
        <v>93</v>
      </c>
      <c r="AW401" s="15" t="s">
        <v>33</v>
      </c>
      <c r="AX401" s="15" t="s">
        <v>79</v>
      </c>
      <c r="AY401" s="267" t="s">
        <v>234</v>
      </c>
    </row>
    <row r="402" s="2" customFormat="1" ht="21.75" customHeight="1">
      <c r="A402" s="40"/>
      <c r="B402" s="41"/>
      <c r="C402" s="216" t="s">
        <v>735</v>
      </c>
      <c r="D402" s="216" t="s">
        <v>236</v>
      </c>
      <c r="E402" s="217" t="s">
        <v>2710</v>
      </c>
      <c r="F402" s="218" t="s">
        <v>2711</v>
      </c>
      <c r="G402" s="219" t="s">
        <v>248</v>
      </c>
      <c r="H402" s="220">
        <v>3.2000000000000002</v>
      </c>
      <c r="I402" s="221"/>
      <c r="J402" s="222">
        <f>ROUND(I402*H402,2)</f>
        <v>0</v>
      </c>
      <c r="K402" s="218" t="s">
        <v>1296</v>
      </c>
      <c r="L402" s="46"/>
      <c r="M402" s="223" t="s">
        <v>19</v>
      </c>
      <c r="N402" s="224" t="s">
        <v>43</v>
      </c>
      <c r="O402" s="86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7" t="s">
        <v>93</v>
      </c>
      <c r="AT402" s="227" t="s">
        <v>236</v>
      </c>
      <c r="AU402" s="227" t="s">
        <v>81</v>
      </c>
      <c r="AY402" s="19" t="s">
        <v>234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19" t="s">
        <v>79</v>
      </c>
      <c r="BK402" s="228">
        <f>ROUND(I402*H402,2)</f>
        <v>0</v>
      </c>
      <c r="BL402" s="19" t="s">
        <v>93</v>
      </c>
      <c r="BM402" s="227" t="s">
        <v>2712</v>
      </c>
    </row>
    <row r="403" s="2" customFormat="1">
      <c r="A403" s="40"/>
      <c r="B403" s="41"/>
      <c r="C403" s="42"/>
      <c r="D403" s="229" t="s">
        <v>243</v>
      </c>
      <c r="E403" s="42"/>
      <c r="F403" s="230" t="s">
        <v>2713</v>
      </c>
      <c r="G403" s="42"/>
      <c r="H403" s="42"/>
      <c r="I403" s="231"/>
      <c r="J403" s="42"/>
      <c r="K403" s="42"/>
      <c r="L403" s="46"/>
      <c r="M403" s="232"/>
      <c r="N403" s="233"/>
      <c r="O403" s="86"/>
      <c r="P403" s="86"/>
      <c r="Q403" s="86"/>
      <c r="R403" s="86"/>
      <c r="S403" s="86"/>
      <c r="T403" s="87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243</v>
      </c>
      <c r="AU403" s="19" t="s">
        <v>81</v>
      </c>
    </row>
    <row r="404" s="2" customFormat="1">
      <c r="A404" s="40"/>
      <c r="B404" s="41"/>
      <c r="C404" s="42"/>
      <c r="D404" s="234" t="s">
        <v>244</v>
      </c>
      <c r="E404" s="42"/>
      <c r="F404" s="235" t="s">
        <v>2714</v>
      </c>
      <c r="G404" s="42"/>
      <c r="H404" s="42"/>
      <c r="I404" s="231"/>
      <c r="J404" s="42"/>
      <c r="K404" s="42"/>
      <c r="L404" s="46"/>
      <c r="M404" s="232"/>
      <c r="N404" s="233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244</v>
      </c>
      <c r="AU404" s="19" t="s">
        <v>81</v>
      </c>
    </row>
    <row r="405" s="2" customFormat="1">
      <c r="A405" s="40"/>
      <c r="B405" s="41"/>
      <c r="C405" s="42"/>
      <c r="D405" s="229" t="s">
        <v>1263</v>
      </c>
      <c r="E405" s="42"/>
      <c r="F405" s="285" t="s">
        <v>2715</v>
      </c>
      <c r="G405" s="42"/>
      <c r="H405" s="42"/>
      <c r="I405" s="231"/>
      <c r="J405" s="42"/>
      <c r="K405" s="42"/>
      <c r="L405" s="46"/>
      <c r="M405" s="232"/>
      <c r="N405" s="233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1263</v>
      </c>
      <c r="AU405" s="19" t="s">
        <v>81</v>
      </c>
    </row>
    <row r="406" s="13" customFormat="1">
      <c r="A406" s="13"/>
      <c r="B406" s="236"/>
      <c r="C406" s="237"/>
      <c r="D406" s="229" t="s">
        <v>252</v>
      </c>
      <c r="E406" s="238" t="s">
        <v>19</v>
      </c>
      <c r="F406" s="239" t="s">
        <v>1576</v>
      </c>
      <c r="G406" s="237"/>
      <c r="H406" s="238" t="s">
        <v>19</v>
      </c>
      <c r="I406" s="240"/>
      <c r="J406" s="237"/>
      <c r="K406" s="237"/>
      <c r="L406" s="241"/>
      <c r="M406" s="242"/>
      <c r="N406" s="243"/>
      <c r="O406" s="243"/>
      <c r="P406" s="243"/>
      <c r="Q406" s="243"/>
      <c r="R406" s="243"/>
      <c r="S406" s="243"/>
      <c r="T406" s="24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5" t="s">
        <v>252</v>
      </c>
      <c r="AU406" s="245" t="s">
        <v>81</v>
      </c>
      <c r="AV406" s="13" t="s">
        <v>79</v>
      </c>
      <c r="AW406" s="13" t="s">
        <v>33</v>
      </c>
      <c r="AX406" s="13" t="s">
        <v>72</v>
      </c>
      <c r="AY406" s="245" t="s">
        <v>234</v>
      </c>
    </row>
    <row r="407" s="14" customFormat="1">
      <c r="A407" s="14"/>
      <c r="B407" s="246"/>
      <c r="C407" s="247"/>
      <c r="D407" s="229" t="s">
        <v>252</v>
      </c>
      <c r="E407" s="248" t="s">
        <v>19</v>
      </c>
      <c r="F407" s="249" t="s">
        <v>2709</v>
      </c>
      <c r="G407" s="247"/>
      <c r="H407" s="250">
        <v>3.2000000000000002</v>
      </c>
      <c r="I407" s="251"/>
      <c r="J407" s="247"/>
      <c r="K407" s="247"/>
      <c r="L407" s="252"/>
      <c r="M407" s="253"/>
      <c r="N407" s="254"/>
      <c r="O407" s="254"/>
      <c r="P407" s="254"/>
      <c r="Q407" s="254"/>
      <c r="R407" s="254"/>
      <c r="S407" s="254"/>
      <c r="T407" s="25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6" t="s">
        <v>252</v>
      </c>
      <c r="AU407" s="256" t="s">
        <v>81</v>
      </c>
      <c r="AV407" s="14" t="s">
        <v>81</v>
      </c>
      <c r="AW407" s="14" t="s">
        <v>33</v>
      </c>
      <c r="AX407" s="14" t="s">
        <v>72</v>
      </c>
      <c r="AY407" s="256" t="s">
        <v>234</v>
      </c>
    </row>
    <row r="408" s="15" customFormat="1">
      <c r="A408" s="15"/>
      <c r="B408" s="257"/>
      <c r="C408" s="258"/>
      <c r="D408" s="229" t="s">
        <v>252</v>
      </c>
      <c r="E408" s="259" t="s">
        <v>19</v>
      </c>
      <c r="F408" s="260" t="s">
        <v>256</v>
      </c>
      <c r="G408" s="258"/>
      <c r="H408" s="261">
        <v>3.2000000000000002</v>
      </c>
      <c r="I408" s="262"/>
      <c r="J408" s="258"/>
      <c r="K408" s="258"/>
      <c r="L408" s="263"/>
      <c r="M408" s="264"/>
      <c r="N408" s="265"/>
      <c r="O408" s="265"/>
      <c r="P408" s="265"/>
      <c r="Q408" s="265"/>
      <c r="R408" s="265"/>
      <c r="S408" s="265"/>
      <c r="T408" s="266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7" t="s">
        <v>252</v>
      </c>
      <c r="AU408" s="267" t="s">
        <v>81</v>
      </c>
      <c r="AV408" s="15" t="s">
        <v>93</v>
      </c>
      <c r="AW408" s="15" t="s">
        <v>33</v>
      </c>
      <c r="AX408" s="15" t="s">
        <v>79</v>
      </c>
      <c r="AY408" s="267" t="s">
        <v>234</v>
      </c>
    </row>
    <row r="409" s="2" customFormat="1" ht="16.5" customHeight="1">
      <c r="A409" s="40"/>
      <c r="B409" s="41"/>
      <c r="C409" s="216" t="s">
        <v>740</v>
      </c>
      <c r="D409" s="216" t="s">
        <v>236</v>
      </c>
      <c r="E409" s="217" t="s">
        <v>2421</v>
      </c>
      <c r="F409" s="218" t="s">
        <v>2422</v>
      </c>
      <c r="G409" s="219" t="s">
        <v>248</v>
      </c>
      <c r="H409" s="220">
        <v>6.1799999999999997</v>
      </c>
      <c r="I409" s="221"/>
      <c r="J409" s="222">
        <f>ROUND(I409*H409,2)</f>
        <v>0</v>
      </c>
      <c r="K409" s="218" t="s">
        <v>1296</v>
      </c>
      <c r="L409" s="46"/>
      <c r="M409" s="223" t="s">
        <v>19</v>
      </c>
      <c r="N409" s="224" t="s">
        <v>43</v>
      </c>
      <c r="O409" s="86"/>
      <c r="P409" s="225">
        <f>O409*H409</f>
        <v>0</v>
      </c>
      <c r="Q409" s="225">
        <v>0.089219999999999994</v>
      </c>
      <c r="R409" s="225">
        <f>Q409*H409</f>
        <v>0.55137959999999997</v>
      </c>
      <c r="S409" s="225">
        <v>0</v>
      </c>
      <c r="T409" s="226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7" t="s">
        <v>93</v>
      </c>
      <c r="AT409" s="227" t="s">
        <v>236</v>
      </c>
      <c r="AU409" s="227" t="s">
        <v>81</v>
      </c>
      <c r="AY409" s="19" t="s">
        <v>234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19" t="s">
        <v>79</v>
      </c>
      <c r="BK409" s="228">
        <f>ROUND(I409*H409,2)</f>
        <v>0</v>
      </c>
      <c r="BL409" s="19" t="s">
        <v>93</v>
      </c>
      <c r="BM409" s="227" t="s">
        <v>2716</v>
      </c>
    </row>
    <row r="410" s="2" customFormat="1">
      <c r="A410" s="40"/>
      <c r="B410" s="41"/>
      <c r="C410" s="42"/>
      <c r="D410" s="229" t="s">
        <v>243</v>
      </c>
      <c r="E410" s="42"/>
      <c r="F410" s="230" t="s">
        <v>2424</v>
      </c>
      <c r="G410" s="42"/>
      <c r="H410" s="42"/>
      <c r="I410" s="231"/>
      <c r="J410" s="42"/>
      <c r="K410" s="42"/>
      <c r="L410" s="46"/>
      <c r="M410" s="232"/>
      <c r="N410" s="233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243</v>
      </c>
      <c r="AU410" s="19" t="s">
        <v>81</v>
      </c>
    </row>
    <row r="411" s="2" customFormat="1">
      <c r="A411" s="40"/>
      <c r="B411" s="41"/>
      <c r="C411" s="42"/>
      <c r="D411" s="234" t="s">
        <v>244</v>
      </c>
      <c r="E411" s="42"/>
      <c r="F411" s="235" t="s">
        <v>2425</v>
      </c>
      <c r="G411" s="42"/>
      <c r="H411" s="42"/>
      <c r="I411" s="231"/>
      <c r="J411" s="42"/>
      <c r="K411" s="42"/>
      <c r="L411" s="46"/>
      <c r="M411" s="232"/>
      <c r="N411" s="233"/>
      <c r="O411" s="86"/>
      <c r="P411" s="86"/>
      <c r="Q411" s="86"/>
      <c r="R411" s="86"/>
      <c r="S411" s="86"/>
      <c r="T411" s="87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244</v>
      </c>
      <c r="AU411" s="19" t="s">
        <v>81</v>
      </c>
    </row>
    <row r="412" s="2" customFormat="1">
      <c r="A412" s="40"/>
      <c r="B412" s="41"/>
      <c r="C412" s="42"/>
      <c r="D412" s="229" t="s">
        <v>1263</v>
      </c>
      <c r="E412" s="42"/>
      <c r="F412" s="285" t="s">
        <v>2717</v>
      </c>
      <c r="G412" s="42"/>
      <c r="H412" s="42"/>
      <c r="I412" s="231"/>
      <c r="J412" s="42"/>
      <c r="K412" s="42"/>
      <c r="L412" s="46"/>
      <c r="M412" s="232"/>
      <c r="N412" s="233"/>
      <c r="O412" s="86"/>
      <c r="P412" s="86"/>
      <c r="Q412" s="86"/>
      <c r="R412" s="86"/>
      <c r="S412" s="86"/>
      <c r="T412" s="87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1263</v>
      </c>
      <c r="AU412" s="19" t="s">
        <v>81</v>
      </c>
    </row>
    <row r="413" s="13" customFormat="1">
      <c r="A413" s="13"/>
      <c r="B413" s="236"/>
      <c r="C413" s="237"/>
      <c r="D413" s="229" t="s">
        <v>252</v>
      </c>
      <c r="E413" s="238" t="s">
        <v>19</v>
      </c>
      <c r="F413" s="239" t="s">
        <v>1576</v>
      </c>
      <c r="G413" s="237"/>
      <c r="H413" s="238" t="s">
        <v>19</v>
      </c>
      <c r="I413" s="240"/>
      <c r="J413" s="237"/>
      <c r="K413" s="237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252</v>
      </c>
      <c r="AU413" s="245" t="s">
        <v>81</v>
      </c>
      <c r="AV413" s="13" t="s">
        <v>79</v>
      </c>
      <c r="AW413" s="13" t="s">
        <v>33</v>
      </c>
      <c r="AX413" s="13" t="s">
        <v>72</v>
      </c>
      <c r="AY413" s="245" t="s">
        <v>234</v>
      </c>
    </row>
    <row r="414" s="14" customFormat="1">
      <c r="A414" s="14"/>
      <c r="B414" s="246"/>
      <c r="C414" s="247"/>
      <c r="D414" s="229" t="s">
        <v>252</v>
      </c>
      <c r="E414" s="248" t="s">
        <v>19</v>
      </c>
      <c r="F414" s="249" t="s">
        <v>2718</v>
      </c>
      <c r="G414" s="247"/>
      <c r="H414" s="250">
        <v>6.1799999999999997</v>
      </c>
      <c r="I414" s="251"/>
      <c r="J414" s="247"/>
      <c r="K414" s="247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252</v>
      </c>
      <c r="AU414" s="256" t="s">
        <v>81</v>
      </c>
      <c r="AV414" s="14" t="s">
        <v>81</v>
      </c>
      <c r="AW414" s="14" t="s">
        <v>33</v>
      </c>
      <c r="AX414" s="14" t="s">
        <v>72</v>
      </c>
      <c r="AY414" s="256" t="s">
        <v>234</v>
      </c>
    </row>
    <row r="415" s="15" customFormat="1">
      <c r="A415" s="15"/>
      <c r="B415" s="257"/>
      <c r="C415" s="258"/>
      <c r="D415" s="229" t="s">
        <v>252</v>
      </c>
      <c r="E415" s="259" t="s">
        <v>19</v>
      </c>
      <c r="F415" s="260" t="s">
        <v>256</v>
      </c>
      <c r="G415" s="258"/>
      <c r="H415" s="261">
        <v>6.1799999999999997</v>
      </c>
      <c r="I415" s="262"/>
      <c r="J415" s="258"/>
      <c r="K415" s="258"/>
      <c r="L415" s="263"/>
      <c r="M415" s="264"/>
      <c r="N415" s="265"/>
      <c r="O415" s="265"/>
      <c r="P415" s="265"/>
      <c r="Q415" s="265"/>
      <c r="R415" s="265"/>
      <c r="S415" s="265"/>
      <c r="T415" s="26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7" t="s">
        <v>252</v>
      </c>
      <c r="AU415" s="267" t="s">
        <v>81</v>
      </c>
      <c r="AV415" s="15" t="s">
        <v>93</v>
      </c>
      <c r="AW415" s="15" t="s">
        <v>33</v>
      </c>
      <c r="AX415" s="15" t="s">
        <v>79</v>
      </c>
      <c r="AY415" s="267" t="s">
        <v>234</v>
      </c>
    </row>
    <row r="416" s="2" customFormat="1" ht="16.5" customHeight="1">
      <c r="A416" s="40"/>
      <c r="B416" s="41"/>
      <c r="C416" s="268" t="s">
        <v>747</v>
      </c>
      <c r="D416" s="268" t="s">
        <v>295</v>
      </c>
      <c r="E416" s="269" t="s">
        <v>2719</v>
      </c>
      <c r="F416" s="270" t="s">
        <v>2720</v>
      </c>
      <c r="G416" s="271" t="s">
        <v>382</v>
      </c>
      <c r="H416" s="272">
        <v>26</v>
      </c>
      <c r="I416" s="273"/>
      <c r="J416" s="274">
        <f>ROUND(I416*H416,2)</f>
        <v>0</v>
      </c>
      <c r="K416" s="270" t="s">
        <v>1296</v>
      </c>
      <c r="L416" s="275"/>
      <c r="M416" s="276" t="s">
        <v>19</v>
      </c>
      <c r="N416" s="277" t="s">
        <v>43</v>
      </c>
      <c r="O416" s="86"/>
      <c r="P416" s="225">
        <f>O416*H416</f>
        <v>0</v>
      </c>
      <c r="Q416" s="225">
        <v>0.025999999999999999</v>
      </c>
      <c r="R416" s="225">
        <f>Q416*H416</f>
        <v>0.67599999999999993</v>
      </c>
      <c r="S416" s="225">
        <v>0</v>
      </c>
      <c r="T416" s="226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7" t="s">
        <v>294</v>
      </c>
      <c r="AT416" s="227" t="s">
        <v>295</v>
      </c>
      <c r="AU416" s="227" t="s">
        <v>81</v>
      </c>
      <c r="AY416" s="19" t="s">
        <v>234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19" t="s">
        <v>79</v>
      </c>
      <c r="BK416" s="228">
        <f>ROUND(I416*H416,2)</f>
        <v>0</v>
      </c>
      <c r="BL416" s="19" t="s">
        <v>93</v>
      </c>
      <c r="BM416" s="227" t="s">
        <v>2721</v>
      </c>
    </row>
    <row r="417" s="2" customFormat="1">
      <c r="A417" s="40"/>
      <c r="B417" s="41"/>
      <c r="C417" s="42"/>
      <c r="D417" s="229" t="s">
        <v>243</v>
      </c>
      <c r="E417" s="42"/>
      <c r="F417" s="230" t="s">
        <v>2720</v>
      </c>
      <c r="G417" s="42"/>
      <c r="H417" s="42"/>
      <c r="I417" s="231"/>
      <c r="J417" s="42"/>
      <c r="K417" s="42"/>
      <c r="L417" s="46"/>
      <c r="M417" s="232"/>
      <c r="N417" s="233"/>
      <c r="O417" s="86"/>
      <c r="P417" s="86"/>
      <c r="Q417" s="86"/>
      <c r="R417" s="86"/>
      <c r="S417" s="86"/>
      <c r="T417" s="87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243</v>
      </c>
      <c r="AU417" s="19" t="s">
        <v>81</v>
      </c>
    </row>
    <row r="418" s="2" customFormat="1">
      <c r="A418" s="40"/>
      <c r="B418" s="41"/>
      <c r="C418" s="42"/>
      <c r="D418" s="229" t="s">
        <v>1263</v>
      </c>
      <c r="E418" s="42"/>
      <c r="F418" s="285" t="s">
        <v>2717</v>
      </c>
      <c r="G418" s="42"/>
      <c r="H418" s="42"/>
      <c r="I418" s="231"/>
      <c r="J418" s="42"/>
      <c r="K418" s="42"/>
      <c r="L418" s="46"/>
      <c r="M418" s="232"/>
      <c r="N418" s="233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1263</v>
      </c>
      <c r="AU418" s="19" t="s">
        <v>81</v>
      </c>
    </row>
    <row r="419" s="14" customFormat="1">
      <c r="A419" s="14"/>
      <c r="B419" s="246"/>
      <c r="C419" s="247"/>
      <c r="D419" s="229" t="s">
        <v>252</v>
      </c>
      <c r="E419" s="248" t="s">
        <v>19</v>
      </c>
      <c r="F419" s="249" t="s">
        <v>2722</v>
      </c>
      <c r="G419" s="247"/>
      <c r="H419" s="250">
        <v>26</v>
      </c>
      <c r="I419" s="251"/>
      <c r="J419" s="247"/>
      <c r="K419" s="247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252</v>
      </c>
      <c r="AU419" s="256" t="s">
        <v>81</v>
      </c>
      <c r="AV419" s="14" t="s">
        <v>81</v>
      </c>
      <c r="AW419" s="14" t="s">
        <v>33</v>
      </c>
      <c r="AX419" s="14" t="s">
        <v>79</v>
      </c>
      <c r="AY419" s="256" t="s">
        <v>234</v>
      </c>
    </row>
    <row r="420" s="2" customFormat="1" ht="16.5" customHeight="1">
      <c r="A420" s="40"/>
      <c r="B420" s="41"/>
      <c r="C420" s="216" t="s">
        <v>757</v>
      </c>
      <c r="D420" s="216" t="s">
        <v>236</v>
      </c>
      <c r="E420" s="217" t="s">
        <v>2043</v>
      </c>
      <c r="F420" s="218" t="s">
        <v>2044</v>
      </c>
      <c r="G420" s="219" t="s">
        <v>248</v>
      </c>
      <c r="H420" s="220">
        <v>5.2000000000000002</v>
      </c>
      <c r="I420" s="221"/>
      <c r="J420" s="222">
        <f>ROUND(I420*H420,2)</f>
        <v>0</v>
      </c>
      <c r="K420" s="218" t="s">
        <v>1296</v>
      </c>
      <c r="L420" s="46"/>
      <c r="M420" s="223" t="s">
        <v>19</v>
      </c>
      <c r="N420" s="224" t="s">
        <v>43</v>
      </c>
      <c r="O420" s="86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7" t="s">
        <v>93</v>
      </c>
      <c r="AT420" s="227" t="s">
        <v>236</v>
      </c>
      <c r="AU420" s="227" t="s">
        <v>81</v>
      </c>
      <c r="AY420" s="19" t="s">
        <v>234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19" t="s">
        <v>79</v>
      </c>
      <c r="BK420" s="228">
        <f>ROUND(I420*H420,2)</f>
        <v>0</v>
      </c>
      <c r="BL420" s="19" t="s">
        <v>93</v>
      </c>
      <c r="BM420" s="227" t="s">
        <v>2723</v>
      </c>
    </row>
    <row r="421" s="2" customFormat="1">
      <c r="A421" s="40"/>
      <c r="B421" s="41"/>
      <c r="C421" s="42"/>
      <c r="D421" s="229" t="s">
        <v>243</v>
      </c>
      <c r="E421" s="42"/>
      <c r="F421" s="230" t="s">
        <v>2046</v>
      </c>
      <c r="G421" s="42"/>
      <c r="H421" s="42"/>
      <c r="I421" s="231"/>
      <c r="J421" s="42"/>
      <c r="K421" s="42"/>
      <c r="L421" s="46"/>
      <c r="M421" s="232"/>
      <c r="N421" s="233"/>
      <c r="O421" s="86"/>
      <c r="P421" s="86"/>
      <c r="Q421" s="86"/>
      <c r="R421" s="86"/>
      <c r="S421" s="86"/>
      <c r="T421" s="87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243</v>
      </c>
      <c r="AU421" s="19" t="s">
        <v>81</v>
      </c>
    </row>
    <row r="422" s="2" customFormat="1">
      <c r="A422" s="40"/>
      <c r="B422" s="41"/>
      <c r="C422" s="42"/>
      <c r="D422" s="234" t="s">
        <v>244</v>
      </c>
      <c r="E422" s="42"/>
      <c r="F422" s="235" t="s">
        <v>2047</v>
      </c>
      <c r="G422" s="42"/>
      <c r="H422" s="42"/>
      <c r="I422" s="231"/>
      <c r="J422" s="42"/>
      <c r="K422" s="42"/>
      <c r="L422" s="46"/>
      <c r="M422" s="232"/>
      <c r="N422" s="233"/>
      <c r="O422" s="86"/>
      <c r="P422" s="86"/>
      <c r="Q422" s="86"/>
      <c r="R422" s="86"/>
      <c r="S422" s="86"/>
      <c r="T422" s="87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244</v>
      </c>
      <c r="AU422" s="19" t="s">
        <v>81</v>
      </c>
    </row>
    <row r="423" s="2" customFormat="1">
      <c r="A423" s="40"/>
      <c r="B423" s="41"/>
      <c r="C423" s="42"/>
      <c r="D423" s="229" t="s">
        <v>1263</v>
      </c>
      <c r="E423" s="42"/>
      <c r="F423" s="285" t="s">
        <v>2717</v>
      </c>
      <c r="G423" s="42"/>
      <c r="H423" s="42"/>
      <c r="I423" s="231"/>
      <c r="J423" s="42"/>
      <c r="K423" s="42"/>
      <c r="L423" s="46"/>
      <c r="M423" s="232"/>
      <c r="N423" s="233"/>
      <c r="O423" s="86"/>
      <c r="P423" s="86"/>
      <c r="Q423" s="86"/>
      <c r="R423" s="86"/>
      <c r="S423" s="86"/>
      <c r="T423" s="87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1263</v>
      </c>
      <c r="AU423" s="19" t="s">
        <v>81</v>
      </c>
    </row>
    <row r="424" s="14" customFormat="1">
      <c r="A424" s="14"/>
      <c r="B424" s="246"/>
      <c r="C424" s="247"/>
      <c r="D424" s="229" t="s">
        <v>252</v>
      </c>
      <c r="E424" s="248" t="s">
        <v>19</v>
      </c>
      <c r="F424" s="249" t="s">
        <v>2724</v>
      </c>
      <c r="G424" s="247"/>
      <c r="H424" s="250">
        <v>5.2000000000000002</v>
      </c>
      <c r="I424" s="251"/>
      <c r="J424" s="247"/>
      <c r="K424" s="247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252</v>
      </c>
      <c r="AU424" s="256" t="s">
        <v>81</v>
      </c>
      <c r="AV424" s="14" t="s">
        <v>81</v>
      </c>
      <c r="AW424" s="14" t="s">
        <v>33</v>
      </c>
      <c r="AX424" s="14" t="s">
        <v>72</v>
      </c>
      <c r="AY424" s="256" t="s">
        <v>234</v>
      </c>
    </row>
    <row r="425" s="15" customFormat="1">
      <c r="A425" s="15"/>
      <c r="B425" s="257"/>
      <c r="C425" s="258"/>
      <c r="D425" s="229" t="s">
        <v>252</v>
      </c>
      <c r="E425" s="259" t="s">
        <v>19</v>
      </c>
      <c r="F425" s="260" t="s">
        <v>256</v>
      </c>
      <c r="G425" s="258"/>
      <c r="H425" s="261">
        <v>5.2000000000000002</v>
      </c>
      <c r="I425" s="262"/>
      <c r="J425" s="258"/>
      <c r="K425" s="258"/>
      <c r="L425" s="263"/>
      <c r="M425" s="264"/>
      <c r="N425" s="265"/>
      <c r="O425" s="265"/>
      <c r="P425" s="265"/>
      <c r="Q425" s="265"/>
      <c r="R425" s="265"/>
      <c r="S425" s="265"/>
      <c r="T425" s="26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7" t="s">
        <v>252</v>
      </c>
      <c r="AU425" s="267" t="s">
        <v>81</v>
      </c>
      <c r="AV425" s="15" t="s">
        <v>93</v>
      </c>
      <c r="AW425" s="15" t="s">
        <v>33</v>
      </c>
      <c r="AX425" s="15" t="s">
        <v>79</v>
      </c>
      <c r="AY425" s="267" t="s">
        <v>234</v>
      </c>
    </row>
    <row r="426" s="2" customFormat="1" ht="16.5" customHeight="1">
      <c r="A426" s="40"/>
      <c r="B426" s="41"/>
      <c r="C426" s="216" t="s">
        <v>765</v>
      </c>
      <c r="D426" s="216" t="s">
        <v>236</v>
      </c>
      <c r="E426" s="217" t="s">
        <v>2048</v>
      </c>
      <c r="F426" s="218" t="s">
        <v>2049</v>
      </c>
      <c r="G426" s="219" t="s">
        <v>248</v>
      </c>
      <c r="H426" s="220">
        <v>5.2000000000000002</v>
      </c>
      <c r="I426" s="221"/>
      <c r="J426" s="222">
        <f>ROUND(I426*H426,2)</f>
        <v>0</v>
      </c>
      <c r="K426" s="218" t="s">
        <v>1296</v>
      </c>
      <c r="L426" s="46"/>
      <c r="M426" s="223" t="s">
        <v>19</v>
      </c>
      <c r="N426" s="224" t="s">
        <v>43</v>
      </c>
      <c r="O426" s="86"/>
      <c r="P426" s="225">
        <f>O426*H426</f>
        <v>0</v>
      </c>
      <c r="Q426" s="225">
        <v>0</v>
      </c>
      <c r="R426" s="225">
        <f>Q426*H426</f>
        <v>0</v>
      </c>
      <c r="S426" s="225">
        <v>0</v>
      </c>
      <c r="T426" s="226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7" t="s">
        <v>93</v>
      </c>
      <c r="AT426" s="227" t="s">
        <v>236</v>
      </c>
      <c r="AU426" s="227" t="s">
        <v>81</v>
      </c>
      <c r="AY426" s="19" t="s">
        <v>234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19" t="s">
        <v>79</v>
      </c>
      <c r="BK426" s="228">
        <f>ROUND(I426*H426,2)</f>
        <v>0</v>
      </c>
      <c r="BL426" s="19" t="s">
        <v>93</v>
      </c>
      <c r="BM426" s="227" t="s">
        <v>2725</v>
      </c>
    </row>
    <row r="427" s="2" customFormat="1">
      <c r="A427" s="40"/>
      <c r="B427" s="41"/>
      <c r="C427" s="42"/>
      <c r="D427" s="229" t="s">
        <v>243</v>
      </c>
      <c r="E427" s="42"/>
      <c r="F427" s="230" t="s">
        <v>2051</v>
      </c>
      <c r="G427" s="42"/>
      <c r="H427" s="42"/>
      <c r="I427" s="231"/>
      <c r="J427" s="42"/>
      <c r="K427" s="42"/>
      <c r="L427" s="46"/>
      <c r="M427" s="232"/>
      <c r="N427" s="233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243</v>
      </c>
      <c r="AU427" s="19" t="s">
        <v>81</v>
      </c>
    </row>
    <row r="428" s="2" customFormat="1">
      <c r="A428" s="40"/>
      <c r="B428" s="41"/>
      <c r="C428" s="42"/>
      <c r="D428" s="234" t="s">
        <v>244</v>
      </c>
      <c r="E428" s="42"/>
      <c r="F428" s="235" t="s">
        <v>2052</v>
      </c>
      <c r="G428" s="42"/>
      <c r="H428" s="42"/>
      <c r="I428" s="231"/>
      <c r="J428" s="42"/>
      <c r="K428" s="42"/>
      <c r="L428" s="46"/>
      <c r="M428" s="232"/>
      <c r="N428" s="233"/>
      <c r="O428" s="86"/>
      <c r="P428" s="86"/>
      <c r="Q428" s="86"/>
      <c r="R428" s="86"/>
      <c r="S428" s="86"/>
      <c r="T428" s="87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244</v>
      </c>
      <c r="AU428" s="19" t="s">
        <v>81</v>
      </c>
    </row>
    <row r="429" s="2" customFormat="1">
      <c r="A429" s="40"/>
      <c r="B429" s="41"/>
      <c r="C429" s="42"/>
      <c r="D429" s="229" t="s">
        <v>1263</v>
      </c>
      <c r="E429" s="42"/>
      <c r="F429" s="285" t="s">
        <v>2717</v>
      </c>
      <c r="G429" s="42"/>
      <c r="H429" s="42"/>
      <c r="I429" s="231"/>
      <c r="J429" s="42"/>
      <c r="K429" s="42"/>
      <c r="L429" s="46"/>
      <c r="M429" s="232"/>
      <c r="N429" s="233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1263</v>
      </c>
      <c r="AU429" s="19" t="s">
        <v>81</v>
      </c>
    </row>
    <row r="430" s="12" customFormat="1" ht="22.8" customHeight="1">
      <c r="A430" s="12"/>
      <c r="B430" s="200"/>
      <c r="C430" s="201"/>
      <c r="D430" s="202" t="s">
        <v>71</v>
      </c>
      <c r="E430" s="214" t="s">
        <v>294</v>
      </c>
      <c r="F430" s="214" t="s">
        <v>920</v>
      </c>
      <c r="G430" s="201"/>
      <c r="H430" s="201"/>
      <c r="I430" s="204"/>
      <c r="J430" s="215">
        <f>BK430</f>
        <v>0</v>
      </c>
      <c r="K430" s="201"/>
      <c r="L430" s="206"/>
      <c r="M430" s="207"/>
      <c r="N430" s="208"/>
      <c r="O430" s="208"/>
      <c r="P430" s="209">
        <f>SUM(P431:P481)</f>
        <v>0</v>
      </c>
      <c r="Q430" s="208"/>
      <c r="R430" s="209">
        <f>SUM(R431:R481)</f>
        <v>13.1448742</v>
      </c>
      <c r="S430" s="208"/>
      <c r="T430" s="210">
        <f>SUM(T431:T481)</f>
        <v>1.8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11" t="s">
        <v>79</v>
      </c>
      <c r="AT430" s="212" t="s">
        <v>71</v>
      </c>
      <c r="AU430" s="212" t="s">
        <v>79</v>
      </c>
      <c r="AY430" s="211" t="s">
        <v>234</v>
      </c>
      <c r="BK430" s="213">
        <f>SUM(BK431:BK481)</f>
        <v>0</v>
      </c>
    </row>
    <row r="431" s="2" customFormat="1" ht="16.5" customHeight="1">
      <c r="A431" s="40"/>
      <c r="B431" s="41"/>
      <c r="C431" s="216" t="s">
        <v>767</v>
      </c>
      <c r="D431" s="216" t="s">
        <v>236</v>
      </c>
      <c r="E431" s="217" t="s">
        <v>2458</v>
      </c>
      <c r="F431" s="218" t="s">
        <v>2459</v>
      </c>
      <c r="G431" s="219" t="s">
        <v>879</v>
      </c>
      <c r="H431" s="220">
        <v>24.5</v>
      </c>
      <c r="I431" s="221"/>
      <c r="J431" s="222">
        <f>ROUND(I431*H431,2)</f>
        <v>0</v>
      </c>
      <c r="K431" s="218" t="s">
        <v>1296</v>
      </c>
      <c r="L431" s="46"/>
      <c r="M431" s="223" t="s">
        <v>19</v>
      </c>
      <c r="N431" s="224" t="s">
        <v>43</v>
      </c>
      <c r="O431" s="86"/>
      <c r="P431" s="225">
        <f>O431*H431</f>
        <v>0</v>
      </c>
      <c r="Q431" s="225">
        <v>0.29221000000000003</v>
      </c>
      <c r="R431" s="225">
        <f>Q431*H431</f>
        <v>7.1591450000000005</v>
      </c>
      <c r="S431" s="225">
        <v>0</v>
      </c>
      <c r="T431" s="226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7" t="s">
        <v>93</v>
      </c>
      <c r="AT431" s="227" t="s">
        <v>236</v>
      </c>
      <c r="AU431" s="227" t="s">
        <v>81</v>
      </c>
      <c r="AY431" s="19" t="s">
        <v>234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19" t="s">
        <v>79</v>
      </c>
      <c r="BK431" s="228">
        <f>ROUND(I431*H431,2)</f>
        <v>0</v>
      </c>
      <c r="BL431" s="19" t="s">
        <v>93</v>
      </c>
      <c r="BM431" s="227" t="s">
        <v>2726</v>
      </c>
    </row>
    <row r="432" s="2" customFormat="1">
      <c r="A432" s="40"/>
      <c r="B432" s="41"/>
      <c r="C432" s="42"/>
      <c r="D432" s="229" t="s">
        <v>243</v>
      </c>
      <c r="E432" s="42"/>
      <c r="F432" s="230" t="s">
        <v>2461</v>
      </c>
      <c r="G432" s="42"/>
      <c r="H432" s="42"/>
      <c r="I432" s="231"/>
      <c r="J432" s="42"/>
      <c r="K432" s="42"/>
      <c r="L432" s="46"/>
      <c r="M432" s="232"/>
      <c r="N432" s="233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243</v>
      </c>
      <c r="AU432" s="19" t="s">
        <v>81</v>
      </c>
    </row>
    <row r="433" s="2" customFormat="1">
      <c r="A433" s="40"/>
      <c r="B433" s="41"/>
      <c r="C433" s="42"/>
      <c r="D433" s="234" t="s">
        <v>244</v>
      </c>
      <c r="E433" s="42"/>
      <c r="F433" s="235" t="s">
        <v>2462</v>
      </c>
      <c r="G433" s="42"/>
      <c r="H433" s="42"/>
      <c r="I433" s="231"/>
      <c r="J433" s="42"/>
      <c r="K433" s="42"/>
      <c r="L433" s="46"/>
      <c r="M433" s="232"/>
      <c r="N433" s="233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244</v>
      </c>
      <c r="AU433" s="19" t="s">
        <v>81</v>
      </c>
    </row>
    <row r="434" s="2" customFormat="1">
      <c r="A434" s="40"/>
      <c r="B434" s="41"/>
      <c r="C434" s="42"/>
      <c r="D434" s="229" t="s">
        <v>1263</v>
      </c>
      <c r="E434" s="42"/>
      <c r="F434" s="285" t="s">
        <v>2727</v>
      </c>
      <c r="G434" s="42"/>
      <c r="H434" s="42"/>
      <c r="I434" s="231"/>
      <c r="J434" s="42"/>
      <c r="K434" s="42"/>
      <c r="L434" s="46"/>
      <c r="M434" s="232"/>
      <c r="N434" s="233"/>
      <c r="O434" s="86"/>
      <c r="P434" s="86"/>
      <c r="Q434" s="86"/>
      <c r="R434" s="86"/>
      <c r="S434" s="86"/>
      <c r="T434" s="87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1263</v>
      </c>
      <c r="AU434" s="19" t="s">
        <v>81</v>
      </c>
    </row>
    <row r="435" s="13" customFormat="1">
      <c r="A435" s="13"/>
      <c r="B435" s="236"/>
      <c r="C435" s="237"/>
      <c r="D435" s="229" t="s">
        <v>252</v>
      </c>
      <c r="E435" s="238" t="s">
        <v>19</v>
      </c>
      <c r="F435" s="239" t="s">
        <v>1576</v>
      </c>
      <c r="G435" s="237"/>
      <c r="H435" s="238" t="s">
        <v>19</v>
      </c>
      <c r="I435" s="240"/>
      <c r="J435" s="237"/>
      <c r="K435" s="237"/>
      <c r="L435" s="241"/>
      <c r="M435" s="242"/>
      <c r="N435" s="243"/>
      <c r="O435" s="243"/>
      <c r="P435" s="243"/>
      <c r="Q435" s="243"/>
      <c r="R435" s="243"/>
      <c r="S435" s="243"/>
      <c r="T435" s="24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5" t="s">
        <v>252</v>
      </c>
      <c r="AU435" s="245" t="s">
        <v>81</v>
      </c>
      <c r="AV435" s="13" t="s">
        <v>79</v>
      </c>
      <c r="AW435" s="13" t="s">
        <v>33</v>
      </c>
      <c r="AX435" s="13" t="s">
        <v>72</v>
      </c>
      <c r="AY435" s="245" t="s">
        <v>234</v>
      </c>
    </row>
    <row r="436" s="13" customFormat="1">
      <c r="A436" s="13"/>
      <c r="B436" s="236"/>
      <c r="C436" s="237"/>
      <c r="D436" s="229" t="s">
        <v>252</v>
      </c>
      <c r="E436" s="238" t="s">
        <v>19</v>
      </c>
      <c r="F436" s="239" t="s">
        <v>2728</v>
      </c>
      <c r="G436" s="237"/>
      <c r="H436" s="238" t="s">
        <v>19</v>
      </c>
      <c r="I436" s="240"/>
      <c r="J436" s="237"/>
      <c r="K436" s="237"/>
      <c r="L436" s="241"/>
      <c r="M436" s="242"/>
      <c r="N436" s="243"/>
      <c r="O436" s="243"/>
      <c r="P436" s="243"/>
      <c r="Q436" s="243"/>
      <c r="R436" s="243"/>
      <c r="S436" s="243"/>
      <c r="T436" s="24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5" t="s">
        <v>252</v>
      </c>
      <c r="AU436" s="245" t="s">
        <v>81</v>
      </c>
      <c r="AV436" s="13" t="s">
        <v>79</v>
      </c>
      <c r="AW436" s="13" t="s">
        <v>33</v>
      </c>
      <c r="AX436" s="13" t="s">
        <v>72</v>
      </c>
      <c r="AY436" s="245" t="s">
        <v>234</v>
      </c>
    </row>
    <row r="437" s="14" customFormat="1">
      <c r="A437" s="14"/>
      <c r="B437" s="246"/>
      <c r="C437" s="247"/>
      <c r="D437" s="229" t="s">
        <v>252</v>
      </c>
      <c r="E437" s="248" t="s">
        <v>19</v>
      </c>
      <c r="F437" s="249" t="s">
        <v>2729</v>
      </c>
      <c r="G437" s="247"/>
      <c r="H437" s="250">
        <v>24.5</v>
      </c>
      <c r="I437" s="251"/>
      <c r="J437" s="247"/>
      <c r="K437" s="247"/>
      <c r="L437" s="252"/>
      <c r="M437" s="253"/>
      <c r="N437" s="254"/>
      <c r="O437" s="254"/>
      <c r="P437" s="254"/>
      <c r="Q437" s="254"/>
      <c r="R437" s="254"/>
      <c r="S437" s="254"/>
      <c r="T437" s="25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6" t="s">
        <v>252</v>
      </c>
      <c r="AU437" s="256" t="s">
        <v>81</v>
      </c>
      <c r="AV437" s="14" t="s">
        <v>81</v>
      </c>
      <c r="AW437" s="14" t="s">
        <v>33</v>
      </c>
      <c r="AX437" s="14" t="s">
        <v>72</v>
      </c>
      <c r="AY437" s="256" t="s">
        <v>234</v>
      </c>
    </row>
    <row r="438" s="15" customFormat="1">
      <c r="A438" s="15"/>
      <c r="B438" s="257"/>
      <c r="C438" s="258"/>
      <c r="D438" s="229" t="s">
        <v>252</v>
      </c>
      <c r="E438" s="259" t="s">
        <v>19</v>
      </c>
      <c r="F438" s="260" t="s">
        <v>256</v>
      </c>
      <c r="G438" s="258"/>
      <c r="H438" s="261">
        <v>24.5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252</v>
      </c>
      <c r="AU438" s="267" t="s">
        <v>81</v>
      </c>
      <c r="AV438" s="15" t="s">
        <v>93</v>
      </c>
      <c r="AW438" s="15" t="s">
        <v>33</v>
      </c>
      <c r="AX438" s="15" t="s">
        <v>79</v>
      </c>
      <c r="AY438" s="267" t="s">
        <v>234</v>
      </c>
    </row>
    <row r="439" s="2" customFormat="1" ht="16.5" customHeight="1">
      <c r="A439" s="40"/>
      <c r="B439" s="41"/>
      <c r="C439" s="268" t="s">
        <v>771</v>
      </c>
      <c r="D439" s="268" t="s">
        <v>295</v>
      </c>
      <c r="E439" s="269" t="s">
        <v>2467</v>
      </c>
      <c r="F439" s="270" t="s">
        <v>2468</v>
      </c>
      <c r="G439" s="271" t="s">
        <v>879</v>
      </c>
      <c r="H439" s="272">
        <v>24.5</v>
      </c>
      <c r="I439" s="273"/>
      <c r="J439" s="274">
        <f>ROUND(I439*H439,2)</f>
        <v>0</v>
      </c>
      <c r="K439" s="270" t="s">
        <v>1296</v>
      </c>
      <c r="L439" s="275"/>
      <c r="M439" s="276" t="s">
        <v>19</v>
      </c>
      <c r="N439" s="277" t="s">
        <v>43</v>
      </c>
      <c r="O439" s="86"/>
      <c r="P439" s="225">
        <f>O439*H439</f>
        <v>0</v>
      </c>
      <c r="Q439" s="225">
        <v>0.0135</v>
      </c>
      <c r="R439" s="225">
        <f>Q439*H439</f>
        <v>0.33074999999999999</v>
      </c>
      <c r="S439" s="225">
        <v>0</v>
      </c>
      <c r="T439" s="226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7" t="s">
        <v>294</v>
      </c>
      <c r="AT439" s="227" t="s">
        <v>295</v>
      </c>
      <c r="AU439" s="227" t="s">
        <v>81</v>
      </c>
      <c r="AY439" s="19" t="s">
        <v>234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19" t="s">
        <v>79</v>
      </c>
      <c r="BK439" s="228">
        <f>ROUND(I439*H439,2)</f>
        <v>0</v>
      </c>
      <c r="BL439" s="19" t="s">
        <v>93</v>
      </c>
      <c r="BM439" s="227" t="s">
        <v>2730</v>
      </c>
    </row>
    <row r="440" s="2" customFormat="1">
      <c r="A440" s="40"/>
      <c r="B440" s="41"/>
      <c r="C440" s="42"/>
      <c r="D440" s="229" t="s">
        <v>243</v>
      </c>
      <c r="E440" s="42"/>
      <c r="F440" s="230" t="s">
        <v>2468</v>
      </c>
      <c r="G440" s="42"/>
      <c r="H440" s="42"/>
      <c r="I440" s="231"/>
      <c r="J440" s="42"/>
      <c r="K440" s="42"/>
      <c r="L440" s="46"/>
      <c r="M440" s="232"/>
      <c r="N440" s="233"/>
      <c r="O440" s="86"/>
      <c r="P440" s="86"/>
      <c r="Q440" s="86"/>
      <c r="R440" s="86"/>
      <c r="S440" s="86"/>
      <c r="T440" s="87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243</v>
      </c>
      <c r="AU440" s="19" t="s">
        <v>81</v>
      </c>
    </row>
    <row r="441" s="2" customFormat="1">
      <c r="A441" s="40"/>
      <c r="B441" s="41"/>
      <c r="C441" s="42"/>
      <c r="D441" s="229" t="s">
        <v>1263</v>
      </c>
      <c r="E441" s="42"/>
      <c r="F441" s="285" t="s">
        <v>2727</v>
      </c>
      <c r="G441" s="42"/>
      <c r="H441" s="42"/>
      <c r="I441" s="231"/>
      <c r="J441" s="42"/>
      <c r="K441" s="42"/>
      <c r="L441" s="46"/>
      <c r="M441" s="232"/>
      <c r="N441" s="233"/>
      <c r="O441" s="86"/>
      <c r="P441" s="86"/>
      <c r="Q441" s="86"/>
      <c r="R441" s="86"/>
      <c r="S441" s="86"/>
      <c r="T441" s="87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1263</v>
      </c>
      <c r="AU441" s="19" t="s">
        <v>81</v>
      </c>
    </row>
    <row r="442" s="2" customFormat="1" ht="21.75" customHeight="1">
      <c r="A442" s="40"/>
      <c r="B442" s="41"/>
      <c r="C442" s="216" t="s">
        <v>777</v>
      </c>
      <c r="D442" s="216" t="s">
        <v>236</v>
      </c>
      <c r="E442" s="217" t="s">
        <v>2731</v>
      </c>
      <c r="F442" s="218" t="s">
        <v>2732</v>
      </c>
      <c r="G442" s="219" t="s">
        <v>879</v>
      </c>
      <c r="H442" s="220">
        <v>6.5</v>
      </c>
      <c r="I442" s="221"/>
      <c r="J442" s="222">
        <f>ROUND(I442*H442,2)</f>
        <v>0</v>
      </c>
      <c r="K442" s="218" t="s">
        <v>1296</v>
      </c>
      <c r="L442" s="46"/>
      <c r="M442" s="223" t="s">
        <v>19</v>
      </c>
      <c r="N442" s="224" t="s">
        <v>43</v>
      </c>
      <c r="O442" s="86"/>
      <c r="P442" s="225">
        <f>O442*H442</f>
        <v>0</v>
      </c>
      <c r="Q442" s="225">
        <v>1.0000000000000001E-05</v>
      </c>
      <c r="R442" s="225">
        <f>Q442*H442</f>
        <v>6.5000000000000008E-05</v>
      </c>
      <c r="S442" s="225">
        <v>0</v>
      </c>
      <c r="T442" s="226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7" t="s">
        <v>93</v>
      </c>
      <c r="AT442" s="227" t="s">
        <v>236</v>
      </c>
      <c r="AU442" s="227" t="s">
        <v>81</v>
      </c>
      <c r="AY442" s="19" t="s">
        <v>234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19" t="s">
        <v>79</v>
      </c>
      <c r="BK442" s="228">
        <f>ROUND(I442*H442,2)</f>
        <v>0</v>
      </c>
      <c r="BL442" s="19" t="s">
        <v>93</v>
      </c>
      <c r="BM442" s="227" t="s">
        <v>2733</v>
      </c>
    </row>
    <row r="443" s="2" customFormat="1">
      <c r="A443" s="40"/>
      <c r="B443" s="41"/>
      <c r="C443" s="42"/>
      <c r="D443" s="229" t="s">
        <v>243</v>
      </c>
      <c r="E443" s="42"/>
      <c r="F443" s="230" t="s">
        <v>2734</v>
      </c>
      <c r="G443" s="42"/>
      <c r="H443" s="42"/>
      <c r="I443" s="231"/>
      <c r="J443" s="42"/>
      <c r="K443" s="42"/>
      <c r="L443" s="46"/>
      <c r="M443" s="232"/>
      <c r="N443" s="233"/>
      <c r="O443" s="86"/>
      <c r="P443" s="86"/>
      <c r="Q443" s="86"/>
      <c r="R443" s="86"/>
      <c r="S443" s="86"/>
      <c r="T443" s="87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243</v>
      </c>
      <c r="AU443" s="19" t="s">
        <v>81</v>
      </c>
    </row>
    <row r="444" s="2" customFormat="1">
      <c r="A444" s="40"/>
      <c r="B444" s="41"/>
      <c r="C444" s="42"/>
      <c r="D444" s="234" t="s">
        <v>244</v>
      </c>
      <c r="E444" s="42"/>
      <c r="F444" s="235" t="s">
        <v>2735</v>
      </c>
      <c r="G444" s="42"/>
      <c r="H444" s="42"/>
      <c r="I444" s="231"/>
      <c r="J444" s="42"/>
      <c r="K444" s="42"/>
      <c r="L444" s="46"/>
      <c r="M444" s="232"/>
      <c r="N444" s="233"/>
      <c r="O444" s="86"/>
      <c r="P444" s="86"/>
      <c r="Q444" s="86"/>
      <c r="R444" s="86"/>
      <c r="S444" s="86"/>
      <c r="T444" s="87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244</v>
      </c>
      <c r="AU444" s="19" t="s">
        <v>81</v>
      </c>
    </row>
    <row r="445" s="2" customFormat="1" ht="16.5" customHeight="1">
      <c r="A445" s="40"/>
      <c r="B445" s="41"/>
      <c r="C445" s="268" t="s">
        <v>785</v>
      </c>
      <c r="D445" s="268" t="s">
        <v>295</v>
      </c>
      <c r="E445" s="269" t="s">
        <v>2736</v>
      </c>
      <c r="F445" s="270" t="s">
        <v>2737</v>
      </c>
      <c r="G445" s="271" t="s">
        <v>879</v>
      </c>
      <c r="H445" s="272">
        <v>7.3650000000000002</v>
      </c>
      <c r="I445" s="273"/>
      <c r="J445" s="274">
        <f>ROUND(I445*H445,2)</f>
        <v>0</v>
      </c>
      <c r="K445" s="270" t="s">
        <v>1296</v>
      </c>
      <c r="L445" s="275"/>
      <c r="M445" s="276" t="s">
        <v>19</v>
      </c>
      <c r="N445" s="277" t="s">
        <v>43</v>
      </c>
      <c r="O445" s="86"/>
      <c r="P445" s="225">
        <f>O445*H445</f>
        <v>0</v>
      </c>
      <c r="Q445" s="225">
        <v>0.0046899999999999997</v>
      </c>
      <c r="R445" s="225">
        <f>Q445*H445</f>
        <v>0.034541849999999999</v>
      </c>
      <c r="S445" s="225">
        <v>0</v>
      </c>
      <c r="T445" s="22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7" t="s">
        <v>294</v>
      </c>
      <c r="AT445" s="227" t="s">
        <v>295</v>
      </c>
      <c r="AU445" s="227" t="s">
        <v>81</v>
      </c>
      <c r="AY445" s="19" t="s">
        <v>234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19" t="s">
        <v>79</v>
      </c>
      <c r="BK445" s="228">
        <f>ROUND(I445*H445,2)</f>
        <v>0</v>
      </c>
      <c r="BL445" s="19" t="s">
        <v>93</v>
      </c>
      <c r="BM445" s="227" t="s">
        <v>2738</v>
      </c>
    </row>
    <row r="446" s="2" customFormat="1">
      <c r="A446" s="40"/>
      <c r="B446" s="41"/>
      <c r="C446" s="42"/>
      <c r="D446" s="229" t="s">
        <v>243</v>
      </c>
      <c r="E446" s="42"/>
      <c r="F446" s="230" t="s">
        <v>2737</v>
      </c>
      <c r="G446" s="42"/>
      <c r="H446" s="42"/>
      <c r="I446" s="231"/>
      <c r="J446" s="42"/>
      <c r="K446" s="42"/>
      <c r="L446" s="46"/>
      <c r="M446" s="232"/>
      <c r="N446" s="233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243</v>
      </c>
      <c r="AU446" s="19" t="s">
        <v>81</v>
      </c>
    </row>
    <row r="447" s="14" customFormat="1">
      <c r="A447" s="14"/>
      <c r="B447" s="246"/>
      <c r="C447" s="247"/>
      <c r="D447" s="229" t="s">
        <v>252</v>
      </c>
      <c r="E447" s="248" t="s">
        <v>19</v>
      </c>
      <c r="F447" s="249" t="s">
        <v>2739</v>
      </c>
      <c r="G447" s="247"/>
      <c r="H447" s="250">
        <v>7.1500000000000004</v>
      </c>
      <c r="I447" s="251"/>
      <c r="J447" s="247"/>
      <c r="K447" s="247"/>
      <c r="L447" s="252"/>
      <c r="M447" s="253"/>
      <c r="N447" s="254"/>
      <c r="O447" s="254"/>
      <c r="P447" s="254"/>
      <c r="Q447" s="254"/>
      <c r="R447" s="254"/>
      <c r="S447" s="254"/>
      <c r="T447" s="25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6" t="s">
        <v>252</v>
      </c>
      <c r="AU447" s="256" t="s">
        <v>81</v>
      </c>
      <c r="AV447" s="14" t="s">
        <v>81</v>
      </c>
      <c r="AW447" s="14" t="s">
        <v>33</v>
      </c>
      <c r="AX447" s="14" t="s">
        <v>79</v>
      </c>
      <c r="AY447" s="256" t="s">
        <v>234</v>
      </c>
    </row>
    <row r="448" s="14" customFormat="1">
      <c r="A448" s="14"/>
      <c r="B448" s="246"/>
      <c r="C448" s="247"/>
      <c r="D448" s="229" t="s">
        <v>252</v>
      </c>
      <c r="E448" s="247"/>
      <c r="F448" s="249" t="s">
        <v>2740</v>
      </c>
      <c r="G448" s="247"/>
      <c r="H448" s="250">
        <v>7.3650000000000002</v>
      </c>
      <c r="I448" s="251"/>
      <c r="J448" s="247"/>
      <c r="K448" s="247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252</v>
      </c>
      <c r="AU448" s="256" t="s">
        <v>81</v>
      </c>
      <c r="AV448" s="14" t="s">
        <v>81</v>
      </c>
      <c r="AW448" s="14" t="s">
        <v>4</v>
      </c>
      <c r="AX448" s="14" t="s">
        <v>79</v>
      </c>
      <c r="AY448" s="256" t="s">
        <v>234</v>
      </c>
    </row>
    <row r="449" s="2" customFormat="1" ht="16.5" customHeight="1">
      <c r="A449" s="40"/>
      <c r="B449" s="41"/>
      <c r="C449" s="216" t="s">
        <v>789</v>
      </c>
      <c r="D449" s="216" t="s">
        <v>236</v>
      </c>
      <c r="E449" s="217" t="s">
        <v>2449</v>
      </c>
      <c r="F449" s="218" t="s">
        <v>2450</v>
      </c>
      <c r="G449" s="219" t="s">
        <v>879</v>
      </c>
      <c r="H449" s="220">
        <v>5</v>
      </c>
      <c r="I449" s="221"/>
      <c r="J449" s="222">
        <f>ROUND(I449*H449,2)</f>
        <v>0</v>
      </c>
      <c r="K449" s="218" t="s">
        <v>19</v>
      </c>
      <c r="L449" s="46"/>
      <c r="M449" s="223" t="s">
        <v>19</v>
      </c>
      <c r="N449" s="224" t="s">
        <v>43</v>
      </c>
      <c r="O449" s="86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7" t="s">
        <v>93</v>
      </c>
      <c r="AT449" s="227" t="s">
        <v>236</v>
      </c>
      <c r="AU449" s="227" t="s">
        <v>81</v>
      </c>
      <c r="AY449" s="19" t="s">
        <v>234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19" t="s">
        <v>79</v>
      </c>
      <c r="BK449" s="228">
        <f>ROUND(I449*H449,2)</f>
        <v>0</v>
      </c>
      <c r="BL449" s="19" t="s">
        <v>93</v>
      </c>
      <c r="BM449" s="227" t="s">
        <v>2741</v>
      </c>
    </row>
    <row r="450" s="2" customFormat="1">
      <c r="A450" s="40"/>
      <c r="B450" s="41"/>
      <c r="C450" s="42"/>
      <c r="D450" s="229" t="s">
        <v>243</v>
      </c>
      <c r="E450" s="42"/>
      <c r="F450" s="230" t="s">
        <v>2450</v>
      </c>
      <c r="G450" s="42"/>
      <c r="H450" s="42"/>
      <c r="I450" s="231"/>
      <c r="J450" s="42"/>
      <c r="K450" s="42"/>
      <c r="L450" s="46"/>
      <c r="M450" s="232"/>
      <c r="N450" s="233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243</v>
      </c>
      <c r="AU450" s="19" t="s">
        <v>81</v>
      </c>
    </row>
    <row r="451" s="2" customFormat="1" ht="16.5" customHeight="1">
      <c r="A451" s="40"/>
      <c r="B451" s="41"/>
      <c r="C451" s="268" t="s">
        <v>793</v>
      </c>
      <c r="D451" s="268" t="s">
        <v>295</v>
      </c>
      <c r="E451" s="269" t="s">
        <v>2453</v>
      </c>
      <c r="F451" s="270" t="s">
        <v>2454</v>
      </c>
      <c r="G451" s="271" t="s">
        <v>879</v>
      </c>
      <c r="H451" s="272">
        <v>5.665</v>
      </c>
      <c r="I451" s="273"/>
      <c r="J451" s="274">
        <f>ROUND(I451*H451,2)</f>
        <v>0</v>
      </c>
      <c r="K451" s="270" t="s">
        <v>1296</v>
      </c>
      <c r="L451" s="275"/>
      <c r="M451" s="276" t="s">
        <v>19</v>
      </c>
      <c r="N451" s="277" t="s">
        <v>43</v>
      </c>
      <c r="O451" s="86"/>
      <c r="P451" s="225">
        <f>O451*H451</f>
        <v>0</v>
      </c>
      <c r="Q451" s="225">
        <v>0.0025899999999999999</v>
      </c>
      <c r="R451" s="225">
        <f>Q451*H451</f>
        <v>0.014672349999999999</v>
      </c>
      <c r="S451" s="225">
        <v>0</v>
      </c>
      <c r="T451" s="226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7" t="s">
        <v>294</v>
      </c>
      <c r="AT451" s="227" t="s">
        <v>295</v>
      </c>
      <c r="AU451" s="227" t="s">
        <v>81</v>
      </c>
      <c r="AY451" s="19" t="s">
        <v>234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19" t="s">
        <v>79</v>
      </c>
      <c r="BK451" s="228">
        <f>ROUND(I451*H451,2)</f>
        <v>0</v>
      </c>
      <c r="BL451" s="19" t="s">
        <v>93</v>
      </c>
      <c r="BM451" s="227" t="s">
        <v>2742</v>
      </c>
    </row>
    <row r="452" s="2" customFormat="1">
      <c r="A452" s="40"/>
      <c r="B452" s="41"/>
      <c r="C452" s="42"/>
      <c r="D452" s="229" t="s">
        <v>243</v>
      </c>
      <c r="E452" s="42"/>
      <c r="F452" s="230" t="s">
        <v>2454</v>
      </c>
      <c r="G452" s="42"/>
      <c r="H452" s="42"/>
      <c r="I452" s="231"/>
      <c r="J452" s="42"/>
      <c r="K452" s="42"/>
      <c r="L452" s="46"/>
      <c r="M452" s="232"/>
      <c r="N452" s="233"/>
      <c r="O452" s="86"/>
      <c r="P452" s="86"/>
      <c r="Q452" s="86"/>
      <c r="R452" s="86"/>
      <c r="S452" s="86"/>
      <c r="T452" s="87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243</v>
      </c>
      <c r="AU452" s="19" t="s">
        <v>81</v>
      </c>
    </row>
    <row r="453" s="14" customFormat="1">
      <c r="A453" s="14"/>
      <c r="B453" s="246"/>
      <c r="C453" s="247"/>
      <c r="D453" s="229" t="s">
        <v>252</v>
      </c>
      <c r="E453" s="248" t="s">
        <v>19</v>
      </c>
      <c r="F453" s="249" t="s">
        <v>2743</v>
      </c>
      <c r="G453" s="247"/>
      <c r="H453" s="250">
        <v>5.5</v>
      </c>
      <c r="I453" s="251"/>
      <c r="J453" s="247"/>
      <c r="K453" s="247"/>
      <c r="L453" s="252"/>
      <c r="M453" s="253"/>
      <c r="N453" s="254"/>
      <c r="O453" s="254"/>
      <c r="P453" s="254"/>
      <c r="Q453" s="254"/>
      <c r="R453" s="254"/>
      <c r="S453" s="254"/>
      <c r="T453" s="25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6" t="s">
        <v>252</v>
      </c>
      <c r="AU453" s="256" t="s">
        <v>81</v>
      </c>
      <c r="AV453" s="14" t="s">
        <v>81</v>
      </c>
      <c r="AW453" s="14" t="s">
        <v>33</v>
      </c>
      <c r="AX453" s="14" t="s">
        <v>72</v>
      </c>
      <c r="AY453" s="256" t="s">
        <v>234</v>
      </c>
    </row>
    <row r="454" s="15" customFormat="1">
      <c r="A454" s="15"/>
      <c r="B454" s="257"/>
      <c r="C454" s="258"/>
      <c r="D454" s="229" t="s">
        <v>252</v>
      </c>
      <c r="E454" s="259" t="s">
        <v>19</v>
      </c>
      <c r="F454" s="260" t="s">
        <v>256</v>
      </c>
      <c r="G454" s="258"/>
      <c r="H454" s="261">
        <v>5.5</v>
      </c>
      <c r="I454" s="262"/>
      <c r="J454" s="258"/>
      <c r="K454" s="258"/>
      <c r="L454" s="263"/>
      <c r="M454" s="264"/>
      <c r="N454" s="265"/>
      <c r="O454" s="265"/>
      <c r="P454" s="265"/>
      <c r="Q454" s="265"/>
      <c r="R454" s="265"/>
      <c r="S454" s="265"/>
      <c r="T454" s="26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7" t="s">
        <v>252</v>
      </c>
      <c r="AU454" s="267" t="s">
        <v>81</v>
      </c>
      <c r="AV454" s="15" t="s">
        <v>93</v>
      </c>
      <c r="AW454" s="15" t="s">
        <v>33</v>
      </c>
      <c r="AX454" s="15" t="s">
        <v>79</v>
      </c>
      <c r="AY454" s="267" t="s">
        <v>234</v>
      </c>
    </row>
    <row r="455" s="14" customFormat="1">
      <c r="A455" s="14"/>
      <c r="B455" s="246"/>
      <c r="C455" s="247"/>
      <c r="D455" s="229" t="s">
        <v>252</v>
      </c>
      <c r="E455" s="247"/>
      <c r="F455" s="249" t="s">
        <v>2744</v>
      </c>
      <c r="G455" s="247"/>
      <c r="H455" s="250">
        <v>5.665</v>
      </c>
      <c r="I455" s="251"/>
      <c r="J455" s="247"/>
      <c r="K455" s="247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252</v>
      </c>
      <c r="AU455" s="256" t="s">
        <v>81</v>
      </c>
      <c r="AV455" s="14" t="s">
        <v>81</v>
      </c>
      <c r="AW455" s="14" t="s">
        <v>4</v>
      </c>
      <c r="AX455" s="14" t="s">
        <v>79</v>
      </c>
      <c r="AY455" s="256" t="s">
        <v>234</v>
      </c>
    </row>
    <row r="456" s="2" customFormat="1" ht="16.5" customHeight="1">
      <c r="A456" s="40"/>
      <c r="B456" s="41"/>
      <c r="C456" s="216" t="s">
        <v>241</v>
      </c>
      <c r="D456" s="216" t="s">
        <v>236</v>
      </c>
      <c r="E456" s="217" t="s">
        <v>2745</v>
      </c>
      <c r="F456" s="218" t="s">
        <v>2746</v>
      </c>
      <c r="G456" s="219" t="s">
        <v>382</v>
      </c>
      <c r="H456" s="220">
        <v>1</v>
      </c>
      <c r="I456" s="221"/>
      <c r="J456" s="222">
        <f>ROUND(I456*H456,2)</f>
        <v>0</v>
      </c>
      <c r="K456" s="218" t="s">
        <v>19</v>
      </c>
      <c r="L456" s="46"/>
      <c r="M456" s="223" t="s">
        <v>19</v>
      </c>
      <c r="N456" s="224" t="s">
        <v>43</v>
      </c>
      <c r="O456" s="86"/>
      <c r="P456" s="225">
        <f>O456*H456</f>
        <v>0</v>
      </c>
      <c r="Q456" s="225">
        <v>0.34089999999999998</v>
      </c>
      <c r="R456" s="225">
        <f>Q456*H456</f>
        <v>0.34089999999999998</v>
      </c>
      <c r="S456" s="225">
        <v>0</v>
      </c>
      <c r="T456" s="226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7" t="s">
        <v>93</v>
      </c>
      <c r="AT456" s="227" t="s">
        <v>236</v>
      </c>
      <c r="AU456" s="227" t="s">
        <v>81</v>
      </c>
      <c r="AY456" s="19" t="s">
        <v>234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19" t="s">
        <v>79</v>
      </c>
      <c r="BK456" s="228">
        <f>ROUND(I456*H456,2)</f>
        <v>0</v>
      </c>
      <c r="BL456" s="19" t="s">
        <v>93</v>
      </c>
      <c r="BM456" s="227" t="s">
        <v>2747</v>
      </c>
    </row>
    <row r="457" s="2" customFormat="1">
      <c r="A457" s="40"/>
      <c r="B457" s="41"/>
      <c r="C457" s="42"/>
      <c r="D457" s="229" t="s">
        <v>243</v>
      </c>
      <c r="E457" s="42"/>
      <c r="F457" s="230" t="s">
        <v>2746</v>
      </c>
      <c r="G457" s="42"/>
      <c r="H457" s="42"/>
      <c r="I457" s="231"/>
      <c r="J457" s="42"/>
      <c r="K457" s="42"/>
      <c r="L457" s="46"/>
      <c r="M457" s="232"/>
      <c r="N457" s="233"/>
      <c r="O457" s="86"/>
      <c r="P457" s="86"/>
      <c r="Q457" s="86"/>
      <c r="R457" s="86"/>
      <c r="S457" s="86"/>
      <c r="T457" s="87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243</v>
      </c>
      <c r="AU457" s="19" t="s">
        <v>81</v>
      </c>
    </row>
    <row r="458" s="2" customFormat="1">
      <c r="A458" s="40"/>
      <c r="B458" s="41"/>
      <c r="C458" s="42"/>
      <c r="D458" s="229" t="s">
        <v>1263</v>
      </c>
      <c r="E458" s="42"/>
      <c r="F458" s="285" t="s">
        <v>2748</v>
      </c>
      <c r="G458" s="42"/>
      <c r="H458" s="42"/>
      <c r="I458" s="231"/>
      <c r="J458" s="42"/>
      <c r="K458" s="42"/>
      <c r="L458" s="46"/>
      <c r="M458" s="232"/>
      <c r="N458" s="233"/>
      <c r="O458" s="86"/>
      <c r="P458" s="86"/>
      <c r="Q458" s="86"/>
      <c r="R458" s="86"/>
      <c r="S458" s="86"/>
      <c r="T458" s="87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1263</v>
      </c>
      <c r="AU458" s="19" t="s">
        <v>81</v>
      </c>
    </row>
    <row r="459" s="2" customFormat="1" ht="16.5" customHeight="1">
      <c r="A459" s="40"/>
      <c r="B459" s="41"/>
      <c r="C459" s="268" t="s">
        <v>2551</v>
      </c>
      <c r="D459" s="268" t="s">
        <v>295</v>
      </c>
      <c r="E459" s="269" t="s">
        <v>2749</v>
      </c>
      <c r="F459" s="270" t="s">
        <v>2750</v>
      </c>
      <c r="G459" s="271" t="s">
        <v>382</v>
      </c>
      <c r="H459" s="272">
        <v>1</v>
      </c>
      <c r="I459" s="273"/>
      <c r="J459" s="274">
        <f>ROUND(I459*H459,2)</f>
        <v>0</v>
      </c>
      <c r="K459" s="270" t="s">
        <v>2413</v>
      </c>
      <c r="L459" s="275"/>
      <c r="M459" s="276" t="s">
        <v>19</v>
      </c>
      <c r="N459" s="277" t="s">
        <v>43</v>
      </c>
      <c r="O459" s="86"/>
      <c r="P459" s="225">
        <f>O459*H459</f>
        <v>0</v>
      </c>
      <c r="Q459" s="225">
        <v>0.058000000000000003</v>
      </c>
      <c r="R459" s="225">
        <f>Q459*H459</f>
        <v>0.058000000000000003</v>
      </c>
      <c r="S459" s="225">
        <v>0</v>
      </c>
      <c r="T459" s="226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7" t="s">
        <v>294</v>
      </c>
      <c r="AT459" s="227" t="s">
        <v>295</v>
      </c>
      <c r="AU459" s="227" t="s">
        <v>81</v>
      </c>
      <c r="AY459" s="19" t="s">
        <v>234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19" t="s">
        <v>79</v>
      </c>
      <c r="BK459" s="228">
        <f>ROUND(I459*H459,2)</f>
        <v>0</v>
      </c>
      <c r="BL459" s="19" t="s">
        <v>93</v>
      </c>
      <c r="BM459" s="227" t="s">
        <v>2751</v>
      </c>
    </row>
    <row r="460" s="2" customFormat="1">
      <c r="A460" s="40"/>
      <c r="B460" s="41"/>
      <c r="C460" s="42"/>
      <c r="D460" s="229" t="s">
        <v>243</v>
      </c>
      <c r="E460" s="42"/>
      <c r="F460" s="230" t="s">
        <v>2752</v>
      </c>
      <c r="G460" s="42"/>
      <c r="H460" s="42"/>
      <c r="I460" s="231"/>
      <c r="J460" s="42"/>
      <c r="K460" s="42"/>
      <c r="L460" s="46"/>
      <c r="M460" s="232"/>
      <c r="N460" s="233"/>
      <c r="O460" s="86"/>
      <c r="P460" s="86"/>
      <c r="Q460" s="86"/>
      <c r="R460" s="86"/>
      <c r="S460" s="86"/>
      <c r="T460" s="87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243</v>
      </c>
      <c r="AU460" s="19" t="s">
        <v>81</v>
      </c>
    </row>
    <row r="461" s="14" customFormat="1">
      <c r="A461" s="14"/>
      <c r="B461" s="246"/>
      <c r="C461" s="247"/>
      <c r="D461" s="229" t="s">
        <v>252</v>
      </c>
      <c r="E461" s="247"/>
      <c r="F461" s="249" t="s">
        <v>2753</v>
      </c>
      <c r="G461" s="247"/>
      <c r="H461" s="250">
        <v>1</v>
      </c>
      <c r="I461" s="251"/>
      <c r="J461" s="247"/>
      <c r="K461" s="247"/>
      <c r="L461" s="252"/>
      <c r="M461" s="253"/>
      <c r="N461" s="254"/>
      <c r="O461" s="254"/>
      <c r="P461" s="254"/>
      <c r="Q461" s="254"/>
      <c r="R461" s="254"/>
      <c r="S461" s="254"/>
      <c r="T461" s="25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6" t="s">
        <v>252</v>
      </c>
      <c r="AU461" s="256" t="s">
        <v>81</v>
      </c>
      <c r="AV461" s="14" t="s">
        <v>81</v>
      </c>
      <c r="AW461" s="14" t="s">
        <v>4</v>
      </c>
      <c r="AX461" s="14" t="s">
        <v>79</v>
      </c>
      <c r="AY461" s="256" t="s">
        <v>234</v>
      </c>
    </row>
    <row r="462" s="2" customFormat="1" ht="16.5" customHeight="1">
      <c r="A462" s="40"/>
      <c r="B462" s="41"/>
      <c r="C462" s="268" t="s">
        <v>2754</v>
      </c>
      <c r="D462" s="268" t="s">
        <v>295</v>
      </c>
      <c r="E462" s="269" t="s">
        <v>2755</v>
      </c>
      <c r="F462" s="270" t="s">
        <v>2756</v>
      </c>
      <c r="G462" s="271" t="s">
        <v>382</v>
      </c>
      <c r="H462" s="272">
        <v>1</v>
      </c>
      <c r="I462" s="273"/>
      <c r="J462" s="274">
        <f>ROUND(I462*H462,2)</f>
        <v>0</v>
      </c>
      <c r="K462" s="270" t="s">
        <v>19</v>
      </c>
      <c r="L462" s="275"/>
      <c r="M462" s="276" t="s">
        <v>19</v>
      </c>
      <c r="N462" s="277" t="s">
        <v>43</v>
      </c>
      <c r="O462" s="86"/>
      <c r="P462" s="225">
        <f>O462*H462</f>
        <v>0</v>
      </c>
      <c r="Q462" s="225">
        <v>0.10299999999999999</v>
      </c>
      <c r="R462" s="225">
        <f>Q462*H462</f>
        <v>0.10299999999999999</v>
      </c>
      <c r="S462" s="225">
        <v>0</v>
      </c>
      <c r="T462" s="226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7" t="s">
        <v>294</v>
      </c>
      <c r="AT462" s="227" t="s">
        <v>295</v>
      </c>
      <c r="AU462" s="227" t="s">
        <v>81</v>
      </c>
      <c r="AY462" s="19" t="s">
        <v>234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19" t="s">
        <v>79</v>
      </c>
      <c r="BK462" s="228">
        <f>ROUND(I462*H462,2)</f>
        <v>0</v>
      </c>
      <c r="BL462" s="19" t="s">
        <v>93</v>
      </c>
      <c r="BM462" s="227" t="s">
        <v>2757</v>
      </c>
    </row>
    <row r="463" s="2" customFormat="1">
      <c r="A463" s="40"/>
      <c r="B463" s="41"/>
      <c r="C463" s="42"/>
      <c r="D463" s="229" t="s">
        <v>243</v>
      </c>
      <c r="E463" s="42"/>
      <c r="F463" s="230" t="s">
        <v>2758</v>
      </c>
      <c r="G463" s="42"/>
      <c r="H463" s="42"/>
      <c r="I463" s="231"/>
      <c r="J463" s="42"/>
      <c r="K463" s="42"/>
      <c r="L463" s="46"/>
      <c r="M463" s="232"/>
      <c r="N463" s="233"/>
      <c r="O463" s="86"/>
      <c r="P463" s="86"/>
      <c r="Q463" s="86"/>
      <c r="R463" s="86"/>
      <c r="S463" s="86"/>
      <c r="T463" s="87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243</v>
      </c>
      <c r="AU463" s="19" t="s">
        <v>81</v>
      </c>
    </row>
    <row r="464" s="2" customFormat="1" ht="16.5" customHeight="1">
      <c r="A464" s="40"/>
      <c r="B464" s="41"/>
      <c r="C464" s="268" t="s">
        <v>2759</v>
      </c>
      <c r="D464" s="268" t="s">
        <v>295</v>
      </c>
      <c r="E464" s="269" t="s">
        <v>2760</v>
      </c>
      <c r="F464" s="270" t="s">
        <v>2761</v>
      </c>
      <c r="G464" s="271" t="s">
        <v>382</v>
      </c>
      <c r="H464" s="272">
        <v>1</v>
      </c>
      <c r="I464" s="273"/>
      <c r="J464" s="274">
        <f>ROUND(I464*H464,2)</f>
        <v>0</v>
      </c>
      <c r="K464" s="270" t="s">
        <v>19</v>
      </c>
      <c r="L464" s="275"/>
      <c r="M464" s="276" t="s">
        <v>19</v>
      </c>
      <c r="N464" s="277" t="s">
        <v>43</v>
      </c>
      <c r="O464" s="86"/>
      <c r="P464" s="225">
        <f>O464*H464</f>
        <v>0</v>
      </c>
      <c r="Q464" s="225">
        <v>0.027</v>
      </c>
      <c r="R464" s="225">
        <f>Q464*H464</f>
        <v>0.027</v>
      </c>
      <c r="S464" s="225">
        <v>0</v>
      </c>
      <c r="T464" s="226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7" t="s">
        <v>294</v>
      </c>
      <c r="AT464" s="227" t="s">
        <v>295</v>
      </c>
      <c r="AU464" s="227" t="s">
        <v>81</v>
      </c>
      <c r="AY464" s="19" t="s">
        <v>234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19" t="s">
        <v>79</v>
      </c>
      <c r="BK464" s="228">
        <f>ROUND(I464*H464,2)</f>
        <v>0</v>
      </c>
      <c r="BL464" s="19" t="s">
        <v>93</v>
      </c>
      <c r="BM464" s="227" t="s">
        <v>2762</v>
      </c>
    </row>
    <row r="465" s="2" customFormat="1">
      <c r="A465" s="40"/>
      <c r="B465" s="41"/>
      <c r="C465" s="42"/>
      <c r="D465" s="229" t="s">
        <v>243</v>
      </c>
      <c r="E465" s="42"/>
      <c r="F465" s="230" t="s">
        <v>2763</v>
      </c>
      <c r="G465" s="42"/>
      <c r="H465" s="42"/>
      <c r="I465" s="231"/>
      <c r="J465" s="42"/>
      <c r="K465" s="42"/>
      <c r="L465" s="46"/>
      <c r="M465" s="232"/>
      <c r="N465" s="233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243</v>
      </c>
      <c r="AU465" s="19" t="s">
        <v>81</v>
      </c>
    </row>
    <row r="466" s="2" customFormat="1" ht="16.5" customHeight="1">
      <c r="A466" s="40"/>
      <c r="B466" s="41"/>
      <c r="C466" s="268" t="s">
        <v>2764</v>
      </c>
      <c r="D466" s="268" t="s">
        <v>295</v>
      </c>
      <c r="E466" s="269" t="s">
        <v>2765</v>
      </c>
      <c r="F466" s="270" t="s">
        <v>2766</v>
      </c>
      <c r="G466" s="271" t="s">
        <v>382</v>
      </c>
      <c r="H466" s="272">
        <v>1</v>
      </c>
      <c r="I466" s="273"/>
      <c r="J466" s="274">
        <f>ROUND(I466*H466,2)</f>
        <v>0</v>
      </c>
      <c r="K466" s="270" t="s">
        <v>19</v>
      </c>
      <c r="L466" s="275"/>
      <c r="M466" s="276" t="s">
        <v>19</v>
      </c>
      <c r="N466" s="277" t="s">
        <v>43</v>
      </c>
      <c r="O466" s="86"/>
      <c r="P466" s="225">
        <f>O466*H466</f>
        <v>0</v>
      </c>
      <c r="Q466" s="225">
        <v>0.059999999999999998</v>
      </c>
      <c r="R466" s="225">
        <f>Q466*H466</f>
        <v>0.059999999999999998</v>
      </c>
      <c r="S466" s="225">
        <v>0</v>
      </c>
      <c r="T466" s="226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7" t="s">
        <v>294</v>
      </c>
      <c r="AT466" s="227" t="s">
        <v>295</v>
      </c>
      <c r="AU466" s="227" t="s">
        <v>81</v>
      </c>
      <c r="AY466" s="19" t="s">
        <v>234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19" t="s">
        <v>79</v>
      </c>
      <c r="BK466" s="228">
        <f>ROUND(I466*H466,2)</f>
        <v>0</v>
      </c>
      <c r="BL466" s="19" t="s">
        <v>93</v>
      </c>
      <c r="BM466" s="227" t="s">
        <v>2767</v>
      </c>
    </row>
    <row r="467" s="2" customFormat="1">
      <c r="A467" s="40"/>
      <c r="B467" s="41"/>
      <c r="C467" s="42"/>
      <c r="D467" s="229" t="s">
        <v>243</v>
      </c>
      <c r="E467" s="42"/>
      <c r="F467" s="230" t="s">
        <v>2766</v>
      </c>
      <c r="G467" s="42"/>
      <c r="H467" s="42"/>
      <c r="I467" s="231"/>
      <c r="J467" s="42"/>
      <c r="K467" s="42"/>
      <c r="L467" s="46"/>
      <c r="M467" s="232"/>
      <c r="N467" s="233"/>
      <c r="O467" s="86"/>
      <c r="P467" s="86"/>
      <c r="Q467" s="86"/>
      <c r="R467" s="86"/>
      <c r="S467" s="86"/>
      <c r="T467" s="87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243</v>
      </c>
      <c r="AU467" s="19" t="s">
        <v>81</v>
      </c>
    </row>
    <row r="468" s="2" customFormat="1" ht="16.5" customHeight="1">
      <c r="A468" s="40"/>
      <c r="B468" s="41"/>
      <c r="C468" s="268" t="s">
        <v>2768</v>
      </c>
      <c r="D468" s="268" t="s">
        <v>295</v>
      </c>
      <c r="E468" s="269" t="s">
        <v>2769</v>
      </c>
      <c r="F468" s="270" t="s">
        <v>2770</v>
      </c>
      <c r="G468" s="271" t="s">
        <v>382</v>
      </c>
      <c r="H468" s="272">
        <v>1</v>
      </c>
      <c r="I468" s="273"/>
      <c r="J468" s="274">
        <f>ROUND(I468*H468,2)</f>
        <v>0</v>
      </c>
      <c r="K468" s="270" t="s">
        <v>19</v>
      </c>
      <c r="L468" s="275"/>
      <c r="M468" s="276" t="s">
        <v>19</v>
      </c>
      <c r="N468" s="277" t="s">
        <v>43</v>
      </c>
      <c r="O468" s="86"/>
      <c r="P468" s="225">
        <f>O468*H468</f>
        <v>0</v>
      </c>
      <c r="Q468" s="225">
        <v>0.12</v>
      </c>
      <c r="R468" s="225">
        <f>Q468*H468</f>
        <v>0.12</v>
      </c>
      <c r="S468" s="225">
        <v>0</v>
      </c>
      <c r="T468" s="226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7" t="s">
        <v>294</v>
      </c>
      <c r="AT468" s="227" t="s">
        <v>295</v>
      </c>
      <c r="AU468" s="227" t="s">
        <v>81</v>
      </c>
      <c r="AY468" s="19" t="s">
        <v>234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19" t="s">
        <v>79</v>
      </c>
      <c r="BK468" s="228">
        <f>ROUND(I468*H468,2)</f>
        <v>0</v>
      </c>
      <c r="BL468" s="19" t="s">
        <v>93</v>
      </c>
      <c r="BM468" s="227" t="s">
        <v>2771</v>
      </c>
    </row>
    <row r="469" s="2" customFormat="1">
      <c r="A469" s="40"/>
      <c r="B469" s="41"/>
      <c r="C469" s="42"/>
      <c r="D469" s="229" t="s">
        <v>243</v>
      </c>
      <c r="E469" s="42"/>
      <c r="F469" s="230" t="s">
        <v>2770</v>
      </c>
      <c r="G469" s="42"/>
      <c r="H469" s="42"/>
      <c r="I469" s="231"/>
      <c r="J469" s="42"/>
      <c r="K469" s="42"/>
      <c r="L469" s="46"/>
      <c r="M469" s="232"/>
      <c r="N469" s="233"/>
      <c r="O469" s="86"/>
      <c r="P469" s="86"/>
      <c r="Q469" s="86"/>
      <c r="R469" s="86"/>
      <c r="S469" s="86"/>
      <c r="T469" s="87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243</v>
      </c>
      <c r="AU469" s="19" t="s">
        <v>81</v>
      </c>
    </row>
    <row r="470" s="2" customFormat="1" ht="16.5" customHeight="1">
      <c r="A470" s="40"/>
      <c r="B470" s="41"/>
      <c r="C470" s="268" t="s">
        <v>2006</v>
      </c>
      <c r="D470" s="268" t="s">
        <v>295</v>
      </c>
      <c r="E470" s="269" t="s">
        <v>2772</v>
      </c>
      <c r="F470" s="270" t="s">
        <v>2773</v>
      </c>
      <c r="G470" s="271" t="s">
        <v>382</v>
      </c>
      <c r="H470" s="272">
        <v>1</v>
      </c>
      <c r="I470" s="273"/>
      <c r="J470" s="274">
        <f>ROUND(I470*H470,2)</f>
        <v>0</v>
      </c>
      <c r="K470" s="270" t="s">
        <v>19</v>
      </c>
      <c r="L470" s="275"/>
      <c r="M470" s="276" t="s">
        <v>19</v>
      </c>
      <c r="N470" s="277" t="s">
        <v>43</v>
      </c>
      <c r="O470" s="86"/>
      <c r="P470" s="225">
        <f>O470*H470</f>
        <v>0</v>
      </c>
      <c r="Q470" s="225">
        <v>0.17000000000000001</v>
      </c>
      <c r="R470" s="225">
        <f>Q470*H470</f>
        <v>0.17000000000000001</v>
      </c>
      <c r="S470" s="225">
        <v>0</v>
      </c>
      <c r="T470" s="226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7" t="s">
        <v>294</v>
      </c>
      <c r="AT470" s="227" t="s">
        <v>295</v>
      </c>
      <c r="AU470" s="227" t="s">
        <v>81</v>
      </c>
      <c r="AY470" s="19" t="s">
        <v>234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19" t="s">
        <v>79</v>
      </c>
      <c r="BK470" s="228">
        <f>ROUND(I470*H470,2)</f>
        <v>0</v>
      </c>
      <c r="BL470" s="19" t="s">
        <v>93</v>
      </c>
      <c r="BM470" s="227" t="s">
        <v>2774</v>
      </c>
    </row>
    <row r="471" s="2" customFormat="1">
      <c r="A471" s="40"/>
      <c r="B471" s="41"/>
      <c r="C471" s="42"/>
      <c r="D471" s="229" t="s">
        <v>243</v>
      </c>
      <c r="E471" s="42"/>
      <c r="F471" s="230" t="s">
        <v>2773</v>
      </c>
      <c r="G471" s="42"/>
      <c r="H471" s="42"/>
      <c r="I471" s="231"/>
      <c r="J471" s="42"/>
      <c r="K471" s="42"/>
      <c r="L471" s="46"/>
      <c r="M471" s="232"/>
      <c r="N471" s="233"/>
      <c r="O471" s="86"/>
      <c r="P471" s="86"/>
      <c r="Q471" s="86"/>
      <c r="R471" s="86"/>
      <c r="S471" s="86"/>
      <c r="T471" s="87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243</v>
      </c>
      <c r="AU471" s="19" t="s">
        <v>81</v>
      </c>
    </row>
    <row r="472" s="2" customFormat="1" ht="16.5" customHeight="1">
      <c r="A472" s="40"/>
      <c r="B472" s="41"/>
      <c r="C472" s="268" t="s">
        <v>2775</v>
      </c>
      <c r="D472" s="268" t="s">
        <v>295</v>
      </c>
      <c r="E472" s="269" t="s">
        <v>2776</v>
      </c>
      <c r="F472" s="270" t="s">
        <v>2777</v>
      </c>
      <c r="G472" s="271" t="s">
        <v>382</v>
      </c>
      <c r="H472" s="272">
        <v>1</v>
      </c>
      <c r="I472" s="273"/>
      <c r="J472" s="274">
        <f>ROUND(I472*H472,2)</f>
        <v>0</v>
      </c>
      <c r="K472" s="270" t="s">
        <v>19</v>
      </c>
      <c r="L472" s="275"/>
      <c r="M472" s="276" t="s">
        <v>19</v>
      </c>
      <c r="N472" s="277" t="s">
        <v>43</v>
      </c>
      <c r="O472" s="86"/>
      <c r="P472" s="225">
        <f>O472*H472</f>
        <v>0</v>
      </c>
      <c r="Q472" s="225">
        <v>0.17499999999999999</v>
      </c>
      <c r="R472" s="225">
        <f>Q472*H472</f>
        <v>0.17499999999999999</v>
      </c>
      <c r="S472" s="225">
        <v>0</v>
      </c>
      <c r="T472" s="226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7" t="s">
        <v>294</v>
      </c>
      <c r="AT472" s="227" t="s">
        <v>295</v>
      </c>
      <c r="AU472" s="227" t="s">
        <v>81</v>
      </c>
      <c r="AY472" s="19" t="s">
        <v>234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19" t="s">
        <v>79</v>
      </c>
      <c r="BK472" s="228">
        <f>ROUND(I472*H472,2)</f>
        <v>0</v>
      </c>
      <c r="BL472" s="19" t="s">
        <v>93</v>
      </c>
      <c r="BM472" s="227" t="s">
        <v>2778</v>
      </c>
    </row>
    <row r="473" s="2" customFormat="1">
      <c r="A473" s="40"/>
      <c r="B473" s="41"/>
      <c r="C473" s="42"/>
      <c r="D473" s="229" t="s">
        <v>243</v>
      </c>
      <c r="E473" s="42"/>
      <c r="F473" s="230" t="s">
        <v>2777</v>
      </c>
      <c r="G473" s="42"/>
      <c r="H473" s="42"/>
      <c r="I473" s="231"/>
      <c r="J473" s="42"/>
      <c r="K473" s="42"/>
      <c r="L473" s="46"/>
      <c r="M473" s="232"/>
      <c r="N473" s="233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243</v>
      </c>
      <c r="AU473" s="19" t="s">
        <v>81</v>
      </c>
    </row>
    <row r="474" s="2" customFormat="1" ht="16.5" customHeight="1">
      <c r="A474" s="40"/>
      <c r="B474" s="41"/>
      <c r="C474" s="216" t="s">
        <v>962</v>
      </c>
      <c r="D474" s="216" t="s">
        <v>236</v>
      </c>
      <c r="E474" s="217" t="s">
        <v>2779</v>
      </c>
      <c r="F474" s="218" t="s">
        <v>2780</v>
      </c>
      <c r="G474" s="219" t="s">
        <v>382</v>
      </c>
      <c r="H474" s="220">
        <v>4</v>
      </c>
      <c r="I474" s="221"/>
      <c r="J474" s="222">
        <f>ROUND(I474*H474,2)</f>
        <v>0</v>
      </c>
      <c r="K474" s="218" t="s">
        <v>19</v>
      </c>
      <c r="L474" s="46"/>
      <c r="M474" s="223" t="s">
        <v>19</v>
      </c>
      <c r="N474" s="224" t="s">
        <v>43</v>
      </c>
      <c r="O474" s="86"/>
      <c r="P474" s="225">
        <f>O474*H474</f>
        <v>0</v>
      </c>
      <c r="Q474" s="225">
        <v>0.32973999999999998</v>
      </c>
      <c r="R474" s="225">
        <f>Q474*H474</f>
        <v>1.3189599999999999</v>
      </c>
      <c r="S474" s="225">
        <v>0</v>
      </c>
      <c r="T474" s="226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7" t="s">
        <v>93</v>
      </c>
      <c r="AT474" s="227" t="s">
        <v>236</v>
      </c>
      <c r="AU474" s="227" t="s">
        <v>81</v>
      </c>
      <c r="AY474" s="19" t="s">
        <v>234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19" t="s">
        <v>79</v>
      </c>
      <c r="BK474" s="228">
        <f>ROUND(I474*H474,2)</f>
        <v>0</v>
      </c>
      <c r="BL474" s="19" t="s">
        <v>93</v>
      </c>
      <c r="BM474" s="227" t="s">
        <v>2781</v>
      </c>
    </row>
    <row r="475" s="2" customFormat="1">
      <c r="A475" s="40"/>
      <c r="B475" s="41"/>
      <c r="C475" s="42"/>
      <c r="D475" s="229" t="s">
        <v>243</v>
      </c>
      <c r="E475" s="42"/>
      <c r="F475" s="230" t="s">
        <v>2780</v>
      </c>
      <c r="G475" s="42"/>
      <c r="H475" s="42"/>
      <c r="I475" s="231"/>
      <c r="J475" s="42"/>
      <c r="K475" s="42"/>
      <c r="L475" s="46"/>
      <c r="M475" s="232"/>
      <c r="N475" s="233"/>
      <c r="O475" s="86"/>
      <c r="P475" s="86"/>
      <c r="Q475" s="86"/>
      <c r="R475" s="86"/>
      <c r="S475" s="86"/>
      <c r="T475" s="87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243</v>
      </c>
      <c r="AU475" s="19" t="s">
        <v>81</v>
      </c>
    </row>
    <row r="476" s="2" customFormat="1">
      <c r="A476" s="40"/>
      <c r="B476" s="41"/>
      <c r="C476" s="42"/>
      <c r="D476" s="229" t="s">
        <v>1263</v>
      </c>
      <c r="E476" s="42"/>
      <c r="F476" s="285" t="s">
        <v>2782</v>
      </c>
      <c r="G476" s="42"/>
      <c r="H476" s="42"/>
      <c r="I476" s="231"/>
      <c r="J476" s="42"/>
      <c r="K476" s="42"/>
      <c r="L476" s="46"/>
      <c r="M476" s="232"/>
      <c r="N476" s="233"/>
      <c r="O476" s="86"/>
      <c r="P476" s="86"/>
      <c r="Q476" s="86"/>
      <c r="R476" s="86"/>
      <c r="S476" s="86"/>
      <c r="T476" s="87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1263</v>
      </c>
      <c r="AU476" s="19" t="s">
        <v>81</v>
      </c>
    </row>
    <row r="477" s="2" customFormat="1" ht="16.5" customHeight="1">
      <c r="A477" s="40"/>
      <c r="B477" s="41"/>
      <c r="C477" s="216" t="s">
        <v>2783</v>
      </c>
      <c r="D477" s="216" t="s">
        <v>236</v>
      </c>
      <c r="E477" s="217" t="s">
        <v>2784</v>
      </c>
      <c r="F477" s="218" t="s">
        <v>2785</v>
      </c>
      <c r="G477" s="219" t="s">
        <v>382</v>
      </c>
      <c r="H477" s="220">
        <v>4</v>
      </c>
      <c r="I477" s="221"/>
      <c r="J477" s="222">
        <f>ROUND(I477*H477,2)</f>
        <v>0</v>
      </c>
      <c r="K477" s="218" t="s">
        <v>1917</v>
      </c>
      <c r="L477" s="46"/>
      <c r="M477" s="223" t="s">
        <v>19</v>
      </c>
      <c r="N477" s="224" t="s">
        <v>43</v>
      </c>
      <c r="O477" s="86"/>
      <c r="P477" s="225">
        <f>O477*H477</f>
        <v>0</v>
      </c>
      <c r="Q477" s="225">
        <v>0.78420999999999996</v>
      </c>
      <c r="R477" s="225">
        <f>Q477*H477</f>
        <v>3.1368399999999999</v>
      </c>
      <c r="S477" s="225">
        <v>0.45000000000000001</v>
      </c>
      <c r="T477" s="226">
        <f>S477*H477</f>
        <v>1.8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7" t="s">
        <v>93</v>
      </c>
      <c r="AT477" s="227" t="s">
        <v>236</v>
      </c>
      <c r="AU477" s="227" t="s">
        <v>81</v>
      </c>
      <c r="AY477" s="19" t="s">
        <v>234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19" t="s">
        <v>79</v>
      </c>
      <c r="BK477" s="228">
        <f>ROUND(I477*H477,2)</f>
        <v>0</v>
      </c>
      <c r="BL477" s="19" t="s">
        <v>93</v>
      </c>
      <c r="BM477" s="227" t="s">
        <v>2786</v>
      </c>
    </row>
    <row r="478" s="2" customFormat="1">
      <c r="A478" s="40"/>
      <c r="B478" s="41"/>
      <c r="C478" s="42"/>
      <c r="D478" s="229" t="s">
        <v>243</v>
      </c>
      <c r="E478" s="42"/>
      <c r="F478" s="230" t="s">
        <v>2787</v>
      </c>
      <c r="G478" s="42"/>
      <c r="H478" s="42"/>
      <c r="I478" s="231"/>
      <c r="J478" s="42"/>
      <c r="K478" s="42"/>
      <c r="L478" s="46"/>
      <c r="M478" s="232"/>
      <c r="N478" s="233"/>
      <c r="O478" s="86"/>
      <c r="P478" s="86"/>
      <c r="Q478" s="86"/>
      <c r="R478" s="86"/>
      <c r="S478" s="86"/>
      <c r="T478" s="87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243</v>
      </c>
      <c r="AU478" s="19" t="s">
        <v>81</v>
      </c>
    </row>
    <row r="479" s="2" customFormat="1" ht="21.75" customHeight="1">
      <c r="A479" s="40"/>
      <c r="B479" s="41"/>
      <c r="C479" s="268" t="s">
        <v>2788</v>
      </c>
      <c r="D479" s="268" t="s">
        <v>295</v>
      </c>
      <c r="E479" s="269" t="s">
        <v>2789</v>
      </c>
      <c r="F479" s="270" t="s">
        <v>2790</v>
      </c>
      <c r="G479" s="271" t="s">
        <v>382</v>
      </c>
      <c r="H479" s="272">
        <v>4</v>
      </c>
      <c r="I479" s="273"/>
      <c r="J479" s="274">
        <f>ROUND(I479*H479,2)</f>
        <v>0</v>
      </c>
      <c r="K479" s="270" t="s">
        <v>1917</v>
      </c>
      <c r="L479" s="275"/>
      <c r="M479" s="276" t="s">
        <v>19</v>
      </c>
      <c r="N479" s="277" t="s">
        <v>43</v>
      </c>
      <c r="O479" s="86"/>
      <c r="P479" s="225">
        <f>O479*H479</f>
        <v>0</v>
      </c>
      <c r="Q479" s="225">
        <v>0.024</v>
      </c>
      <c r="R479" s="225">
        <f>Q479*H479</f>
        <v>0.096000000000000002</v>
      </c>
      <c r="S479" s="225">
        <v>0</v>
      </c>
      <c r="T479" s="226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7" t="s">
        <v>294</v>
      </c>
      <c r="AT479" s="227" t="s">
        <v>295</v>
      </c>
      <c r="AU479" s="227" t="s">
        <v>81</v>
      </c>
      <c r="AY479" s="19" t="s">
        <v>234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19" t="s">
        <v>79</v>
      </c>
      <c r="BK479" s="228">
        <f>ROUND(I479*H479,2)</f>
        <v>0</v>
      </c>
      <c r="BL479" s="19" t="s">
        <v>93</v>
      </c>
      <c r="BM479" s="227" t="s">
        <v>2791</v>
      </c>
    </row>
    <row r="480" s="2" customFormat="1">
      <c r="A480" s="40"/>
      <c r="B480" s="41"/>
      <c r="C480" s="42"/>
      <c r="D480" s="229" t="s">
        <v>243</v>
      </c>
      <c r="E480" s="42"/>
      <c r="F480" s="230" t="s">
        <v>2790</v>
      </c>
      <c r="G480" s="42"/>
      <c r="H480" s="42"/>
      <c r="I480" s="231"/>
      <c r="J480" s="42"/>
      <c r="K480" s="42"/>
      <c r="L480" s="46"/>
      <c r="M480" s="232"/>
      <c r="N480" s="233"/>
      <c r="O480" s="86"/>
      <c r="P480" s="86"/>
      <c r="Q480" s="86"/>
      <c r="R480" s="86"/>
      <c r="S480" s="86"/>
      <c r="T480" s="87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243</v>
      </c>
      <c r="AU480" s="19" t="s">
        <v>81</v>
      </c>
    </row>
    <row r="481" s="2" customFormat="1">
      <c r="A481" s="40"/>
      <c r="B481" s="41"/>
      <c r="C481" s="42"/>
      <c r="D481" s="229" t="s">
        <v>1263</v>
      </c>
      <c r="E481" s="42"/>
      <c r="F481" s="285" t="s">
        <v>2792</v>
      </c>
      <c r="G481" s="42"/>
      <c r="H481" s="42"/>
      <c r="I481" s="231"/>
      <c r="J481" s="42"/>
      <c r="K481" s="42"/>
      <c r="L481" s="46"/>
      <c r="M481" s="232"/>
      <c r="N481" s="233"/>
      <c r="O481" s="86"/>
      <c r="P481" s="86"/>
      <c r="Q481" s="86"/>
      <c r="R481" s="86"/>
      <c r="S481" s="86"/>
      <c r="T481" s="87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1263</v>
      </c>
      <c r="AU481" s="19" t="s">
        <v>81</v>
      </c>
    </row>
    <row r="482" s="12" customFormat="1" ht="22.8" customHeight="1">
      <c r="A482" s="12"/>
      <c r="B482" s="200"/>
      <c r="C482" s="201"/>
      <c r="D482" s="202" t="s">
        <v>71</v>
      </c>
      <c r="E482" s="214" t="s">
        <v>301</v>
      </c>
      <c r="F482" s="214" t="s">
        <v>1339</v>
      </c>
      <c r="G482" s="201"/>
      <c r="H482" s="201"/>
      <c r="I482" s="204"/>
      <c r="J482" s="215">
        <f>BK482</f>
        <v>0</v>
      </c>
      <c r="K482" s="201"/>
      <c r="L482" s="206"/>
      <c r="M482" s="207"/>
      <c r="N482" s="208"/>
      <c r="O482" s="208"/>
      <c r="P482" s="209">
        <f>P483+SUM(P484:P486)+P524</f>
        <v>0</v>
      </c>
      <c r="Q482" s="208"/>
      <c r="R482" s="209">
        <f>R483+SUM(R484:R486)+R524</f>
        <v>60.392704999999999</v>
      </c>
      <c r="S482" s="208"/>
      <c r="T482" s="210">
        <f>T483+SUM(T484:T486)+T524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11" t="s">
        <v>79</v>
      </c>
      <c r="AT482" s="212" t="s">
        <v>71</v>
      </c>
      <c r="AU482" s="212" t="s">
        <v>79</v>
      </c>
      <c r="AY482" s="211" t="s">
        <v>234</v>
      </c>
      <c r="BK482" s="213">
        <f>BK483+SUM(BK484:BK486)+BK524</f>
        <v>0</v>
      </c>
    </row>
    <row r="483" s="2" customFormat="1" ht="16.5" customHeight="1">
      <c r="A483" s="40"/>
      <c r="B483" s="41"/>
      <c r="C483" s="216" t="s">
        <v>2793</v>
      </c>
      <c r="D483" s="216" t="s">
        <v>236</v>
      </c>
      <c r="E483" s="217" t="s">
        <v>2471</v>
      </c>
      <c r="F483" s="218" t="s">
        <v>2472</v>
      </c>
      <c r="G483" s="219" t="s">
        <v>879</v>
      </c>
      <c r="H483" s="220">
        <v>60</v>
      </c>
      <c r="I483" s="221"/>
      <c r="J483" s="222">
        <f>ROUND(I483*H483,2)</f>
        <v>0</v>
      </c>
      <c r="K483" s="218" t="s">
        <v>1296</v>
      </c>
      <c r="L483" s="46"/>
      <c r="M483" s="223" t="s">
        <v>19</v>
      </c>
      <c r="N483" s="224" t="s">
        <v>43</v>
      </c>
      <c r="O483" s="86"/>
      <c r="P483" s="225">
        <f>O483*H483</f>
        <v>0</v>
      </c>
      <c r="Q483" s="225">
        <v>0.0035999999999999999</v>
      </c>
      <c r="R483" s="225">
        <f>Q483*H483</f>
        <v>0.216</v>
      </c>
      <c r="S483" s="225">
        <v>0</v>
      </c>
      <c r="T483" s="226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7" t="s">
        <v>93</v>
      </c>
      <c r="AT483" s="227" t="s">
        <v>236</v>
      </c>
      <c r="AU483" s="227" t="s">
        <v>81</v>
      </c>
      <c r="AY483" s="19" t="s">
        <v>234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19" t="s">
        <v>79</v>
      </c>
      <c r="BK483" s="228">
        <f>ROUND(I483*H483,2)</f>
        <v>0</v>
      </c>
      <c r="BL483" s="19" t="s">
        <v>93</v>
      </c>
      <c r="BM483" s="227" t="s">
        <v>2794</v>
      </c>
    </row>
    <row r="484" s="2" customFormat="1">
      <c r="A484" s="40"/>
      <c r="B484" s="41"/>
      <c r="C484" s="42"/>
      <c r="D484" s="229" t="s">
        <v>243</v>
      </c>
      <c r="E484" s="42"/>
      <c r="F484" s="230" t="s">
        <v>2474</v>
      </c>
      <c r="G484" s="42"/>
      <c r="H484" s="42"/>
      <c r="I484" s="231"/>
      <c r="J484" s="42"/>
      <c r="K484" s="42"/>
      <c r="L484" s="46"/>
      <c r="M484" s="232"/>
      <c r="N484" s="233"/>
      <c r="O484" s="86"/>
      <c r="P484" s="86"/>
      <c r="Q484" s="86"/>
      <c r="R484" s="86"/>
      <c r="S484" s="86"/>
      <c r="T484" s="87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243</v>
      </c>
      <c r="AU484" s="19" t="s">
        <v>81</v>
      </c>
    </row>
    <row r="485" s="2" customFormat="1">
      <c r="A485" s="40"/>
      <c r="B485" s="41"/>
      <c r="C485" s="42"/>
      <c r="D485" s="234" t="s">
        <v>244</v>
      </c>
      <c r="E485" s="42"/>
      <c r="F485" s="235" t="s">
        <v>2475</v>
      </c>
      <c r="G485" s="42"/>
      <c r="H485" s="42"/>
      <c r="I485" s="231"/>
      <c r="J485" s="42"/>
      <c r="K485" s="42"/>
      <c r="L485" s="46"/>
      <c r="M485" s="232"/>
      <c r="N485" s="233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244</v>
      </c>
      <c r="AU485" s="19" t="s">
        <v>81</v>
      </c>
    </row>
    <row r="486" s="12" customFormat="1" ht="20.88" customHeight="1">
      <c r="A486" s="12"/>
      <c r="B486" s="200"/>
      <c r="C486" s="201"/>
      <c r="D486" s="202" t="s">
        <v>71</v>
      </c>
      <c r="E486" s="214" t="s">
        <v>1340</v>
      </c>
      <c r="F486" s="214" t="s">
        <v>1341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f>SUM(P487:P523)</f>
        <v>0</v>
      </c>
      <c r="Q486" s="208"/>
      <c r="R486" s="209">
        <f>SUM(R487:R523)</f>
        <v>60.176704999999998</v>
      </c>
      <c r="S486" s="208"/>
      <c r="T486" s="210">
        <f>SUM(T487:T523)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79</v>
      </c>
      <c r="AT486" s="212" t="s">
        <v>71</v>
      </c>
      <c r="AU486" s="212" t="s">
        <v>81</v>
      </c>
      <c r="AY486" s="211" t="s">
        <v>234</v>
      </c>
      <c r="BK486" s="213">
        <f>SUM(BK487:BK523)</f>
        <v>0</v>
      </c>
    </row>
    <row r="487" s="2" customFormat="1" ht="16.5" customHeight="1">
      <c r="A487" s="40"/>
      <c r="B487" s="41"/>
      <c r="C487" s="216" t="s">
        <v>2795</v>
      </c>
      <c r="D487" s="216" t="s">
        <v>236</v>
      </c>
      <c r="E487" s="217" t="s">
        <v>2053</v>
      </c>
      <c r="F487" s="218" t="s">
        <v>2054</v>
      </c>
      <c r="G487" s="219" t="s">
        <v>879</v>
      </c>
      <c r="H487" s="220">
        <v>149.5</v>
      </c>
      <c r="I487" s="221"/>
      <c r="J487" s="222">
        <f>ROUND(I487*H487,2)</f>
        <v>0</v>
      </c>
      <c r="K487" s="218" t="s">
        <v>1296</v>
      </c>
      <c r="L487" s="46"/>
      <c r="M487" s="223" t="s">
        <v>19</v>
      </c>
      <c r="N487" s="224" t="s">
        <v>43</v>
      </c>
      <c r="O487" s="86"/>
      <c r="P487" s="225">
        <f>O487*H487</f>
        <v>0</v>
      </c>
      <c r="Q487" s="225">
        <v>0.14066999999999999</v>
      </c>
      <c r="R487" s="225">
        <f>Q487*H487</f>
        <v>21.030164999999997</v>
      </c>
      <c r="S487" s="225">
        <v>0</v>
      </c>
      <c r="T487" s="226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7" t="s">
        <v>93</v>
      </c>
      <c r="AT487" s="227" t="s">
        <v>236</v>
      </c>
      <c r="AU487" s="227" t="s">
        <v>88</v>
      </c>
      <c r="AY487" s="19" t="s">
        <v>234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19" t="s">
        <v>79</v>
      </c>
      <c r="BK487" s="228">
        <f>ROUND(I487*H487,2)</f>
        <v>0</v>
      </c>
      <c r="BL487" s="19" t="s">
        <v>93</v>
      </c>
      <c r="BM487" s="227" t="s">
        <v>2796</v>
      </c>
    </row>
    <row r="488" s="2" customFormat="1">
      <c r="A488" s="40"/>
      <c r="B488" s="41"/>
      <c r="C488" s="42"/>
      <c r="D488" s="229" t="s">
        <v>243</v>
      </c>
      <c r="E488" s="42"/>
      <c r="F488" s="230" t="s">
        <v>2056</v>
      </c>
      <c r="G488" s="42"/>
      <c r="H488" s="42"/>
      <c r="I488" s="231"/>
      <c r="J488" s="42"/>
      <c r="K488" s="42"/>
      <c r="L488" s="46"/>
      <c r="M488" s="232"/>
      <c r="N488" s="233"/>
      <c r="O488" s="86"/>
      <c r="P488" s="86"/>
      <c r="Q488" s="86"/>
      <c r="R488" s="86"/>
      <c r="S488" s="86"/>
      <c r="T488" s="87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243</v>
      </c>
      <c r="AU488" s="19" t="s">
        <v>88</v>
      </c>
    </row>
    <row r="489" s="2" customFormat="1">
      <c r="A489" s="40"/>
      <c r="B489" s="41"/>
      <c r="C489" s="42"/>
      <c r="D489" s="234" t="s">
        <v>244</v>
      </c>
      <c r="E489" s="42"/>
      <c r="F489" s="235" t="s">
        <v>2057</v>
      </c>
      <c r="G489" s="42"/>
      <c r="H489" s="42"/>
      <c r="I489" s="231"/>
      <c r="J489" s="42"/>
      <c r="K489" s="42"/>
      <c r="L489" s="46"/>
      <c r="M489" s="232"/>
      <c r="N489" s="233"/>
      <c r="O489" s="86"/>
      <c r="P489" s="86"/>
      <c r="Q489" s="86"/>
      <c r="R489" s="86"/>
      <c r="S489" s="86"/>
      <c r="T489" s="87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244</v>
      </c>
      <c r="AU489" s="19" t="s">
        <v>88</v>
      </c>
    </row>
    <row r="490" s="2" customFormat="1">
      <c r="A490" s="40"/>
      <c r="B490" s="41"/>
      <c r="C490" s="42"/>
      <c r="D490" s="229" t="s">
        <v>1263</v>
      </c>
      <c r="E490" s="42"/>
      <c r="F490" s="285" t="s">
        <v>2058</v>
      </c>
      <c r="G490" s="42"/>
      <c r="H490" s="42"/>
      <c r="I490" s="231"/>
      <c r="J490" s="42"/>
      <c r="K490" s="42"/>
      <c r="L490" s="46"/>
      <c r="M490" s="232"/>
      <c r="N490" s="233"/>
      <c r="O490" s="86"/>
      <c r="P490" s="86"/>
      <c r="Q490" s="86"/>
      <c r="R490" s="86"/>
      <c r="S490" s="86"/>
      <c r="T490" s="87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1263</v>
      </c>
      <c r="AU490" s="19" t="s">
        <v>88</v>
      </c>
    </row>
    <row r="491" s="13" customFormat="1">
      <c r="A491" s="13"/>
      <c r="B491" s="236"/>
      <c r="C491" s="237"/>
      <c r="D491" s="229" t="s">
        <v>252</v>
      </c>
      <c r="E491" s="238" t="s">
        <v>19</v>
      </c>
      <c r="F491" s="239" t="s">
        <v>1584</v>
      </c>
      <c r="G491" s="237"/>
      <c r="H491" s="238" t="s">
        <v>19</v>
      </c>
      <c r="I491" s="240"/>
      <c r="J491" s="237"/>
      <c r="K491" s="237"/>
      <c r="L491" s="241"/>
      <c r="M491" s="242"/>
      <c r="N491" s="243"/>
      <c r="O491" s="243"/>
      <c r="P491" s="243"/>
      <c r="Q491" s="243"/>
      <c r="R491" s="243"/>
      <c r="S491" s="243"/>
      <c r="T491" s="24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5" t="s">
        <v>252</v>
      </c>
      <c r="AU491" s="245" t="s">
        <v>88</v>
      </c>
      <c r="AV491" s="13" t="s">
        <v>79</v>
      </c>
      <c r="AW491" s="13" t="s">
        <v>33</v>
      </c>
      <c r="AX491" s="13" t="s">
        <v>72</v>
      </c>
      <c r="AY491" s="245" t="s">
        <v>234</v>
      </c>
    </row>
    <row r="492" s="13" customFormat="1">
      <c r="A492" s="13"/>
      <c r="B492" s="236"/>
      <c r="C492" s="237"/>
      <c r="D492" s="229" t="s">
        <v>252</v>
      </c>
      <c r="E492" s="238" t="s">
        <v>19</v>
      </c>
      <c r="F492" s="239" t="s">
        <v>2059</v>
      </c>
      <c r="G492" s="237"/>
      <c r="H492" s="238" t="s">
        <v>19</v>
      </c>
      <c r="I492" s="240"/>
      <c r="J492" s="237"/>
      <c r="K492" s="237"/>
      <c r="L492" s="241"/>
      <c r="M492" s="242"/>
      <c r="N492" s="243"/>
      <c r="O492" s="243"/>
      <c r="P492" s="243"/>
      <c r="Q492" s="243"/>
      <c r="R492" s="243"/>
      <c r="S492" s="243"/>
      <c r="T492" s="24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5" t="s">
        <v>252</v>
      </c>
      <c r="AU492" s="245" t="s">
        <v>88</v>
      </c>
      <c r="AV492" s="13" t="s">
        <v>79</v>
      </c>
      <c r="AW492" s="13" t="s">
        <v>33</v>
      </c>
      <c r="AX492" s="13" t="s">
        <v>72</v>
      </c>
      <c r="AY492" s="245" t="s">
        <v>234</v>
      </c>
    </row>
    <row r="493" s="14" customFormat="1">
      <c r="A493" s="14"/>
      <c r="B493" s="246"/>
      <c r="C493" s="247"/>
      <c r="D493" s="229" t="s">
        <v>252</v>
      </c>
      <c r="E493" s="248" t="s">
        <v>19</v>
      </c>
      <c r="F493" s="249" t="s">
        <v>2797</v>
      </c>
      <c r="G493" s="247"/>
      <c r="H493" s="250">
        <v>128</v>
      </c>
      <c r="I493" s="251"/>
      <c r="J493" s="247"/>
      <c r="K493" s="247"/>
      <c r="L493" s="252"/>
      <c r="M493" s="253"/>
      <c r="N493" s="254"/>
      <c r="O493" s="254"/>
      <c r="P493" s="254"/>
      <c r="Q493" s="254"/>
      <c r="R493" s="254"/>
      <c r="S493" s="254"/>
      <c r="T493" s="25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6" t="s">
        <v>252</v>
      </c>
      <c r="AU493" s="256" t="s">
        <v>88</v>
      </c>
      <c r="AV493" s="14" t="s">
        <v>81</v>
      </c>
      <c r="AW493" s="14" t="s">
        <v>33</v>
      </c>
      <c r="AX493" s="14" t="s">
        <v>72</v>
      </c>
      <c r="AY493" s="256" t="s">
        <v>234</v>
      </c>
    </row>
    <row r="494" s="13" customFormat="1">
      <c r="A494" s="13"/>
      <c r="B494" s="236"/>
      <c r="C494" s="237"/>
      <c r="D494" s="229" t="s">
        <v>252</v>
      </c>
      <c r="E494" s="238" t="s">
        <v>19</v>
      </c>
      <c r="F494" s="239" t="s">
        <v>2798</v>
      </c>
      <c r="G494" s="237"/>
      <c r="H494" s="238" t="s">
        <v>19</v>
      </c>
      <c r="I494" s="240"/>
      <c r="J494" s="237"/>
      <c r="K494" s="237"/>
      <c r="L494" s="241"/>
      <c r="M494" s="242"/>
      <c r="N494" s="243"/>
      <c r="O494" s="243"/>
      <c r="P494" s="243"/>
      <c r="Q494" s="243"/>
      <c r="R494" s="243"/>
      <c r="S494" s="243"/>
      <c r="T494" s="24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5" t="s">
        <v>252</v>
      </c>
      <c r="AU494" s="245" t="s">
        <v>88</v>
      </c>
      <c r="AV494" s="13" t="s">
        <v>79</v>
      </c>
      <c r="AW494" s="13" t="s">
        <v>33</v>
      </c>
      <c r="AX494" s="13" t="s">
        <v>72</v>
      </c>
      <c r="AY494" s="245" t="s">
        <v>234</v>
      </c>
    </row>
    <row r="495" s="14" customFormat="1">
      <c r="A495" s="14"/>
      <c r="B495" s="246"/>
      <c r="C495" s="247"/>
      <c r="D495" s="229" t="s">
        <v>252</v>
      </c>
      <c r="E495" s="248" t="s">
        <v>19</v>
      </c>
      <c r="F495" s="249" t="s">
        <v>2799</v>
      </c>
      <c r="G495" s="247"/>
      <c r="H495" s="250">
        <v>21.5</v>
      </c>
      <c r="I495" s="251"/>
      <c r="J495" s="247"/>
      <c r="K495" s="247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252</v>
      </c>
      <c r="AU495" s="256" t="s">
        <v>88</v>
      </c>
      <c r="AV495" s="14" t="s">
        <v>81</v>
      </c>
      <c r="AW495" s="14" t="s">
        <v>33</v>
      </c>
      <c r="AX495" s="14" t="s">
        <v>72</v>
      </c>
      <c r="AY495" s="256" t="s">
        <v>234</v>
      </c>
    </row>
    <row r="496" s="15" customFormat="1">
      <c r="A496" s="15"/>
      <c r="B496" s="257"/>
      <c r="C496" s="258"/>
      <c r="D496" s="229" t="s">
        <v>252</v>
      </c>
      <c r="E496" s="259" t="s">
        <v>19</v>
      </c>
      <c r="F496" s="260" t="s">
        <v>256</v>
      </c>
      <c r="G496" s="258"/>
      <c r="H496" s="261">
        <v>149.5</v>
      </c>
      <c r="I496" s="262"/>
      <c r="J496" s="258"/>
      <c r="K496" s="258"/>
      <c r="L496" s="263"/>
      <c r="M496" s="264"/>
      <c r="N496" s="265"/>
      <c r="O496" s="265"/>
      <c r="P496" s="265"/>
      <c r="Q496" s="265"/>
      <c r="R496" s="265"/>
      <c r="S496" s="265"/>
      <c r="T496" s="266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7" t="s">
        <v>252</v>
      </c>
      <c r="AU496" s="267" t="s">
        <v>88</v>
      </c>
      <c r="AV496" s="15" t="s">
        <v>93</v>
      </c>
      <c r="AW496" s="15" t="s">
        <v>33</v>
      </c>
      <c r="AX496" s="15" t="s">
        <v>79</v>
      </c>
      <c r="AY496" s="267" t="s">
        <v>234</v>
      </c>
    </row>
    <row r="497" s="2" customFormat="1" ht="16.5" customHeight="1">
      <c r="A497" s="40"/>
      <c r="B497" s="41"/>
      <c r="C497" s="268" t="s">
        <v>2800</v>
      </c>
      <c r="D497" s="268" t="s">
        <v>295</v>
      </c>
      <c r="E497" s="269" t="s">
        <v>2060</v>
      </c>
      <c r="F497" s="270" t="s">
        <v>2061</v>
      </c>
      <c r="G497" s="271" t="s">
        <v>879</v>
      </c>
      <c r="H497" s="272">
        <v>153.98500000000001</v>
      </c>
      <c r="I497" s="273"/>
      <c r="J497" s="274">
        <f>ROUND(I497*H497,2)</f>
        <v>0</v>
      </c>
      <c r="K497" s="270" t="s">
        <v>19</v>
      </c>
      <c r="L497" s="275"/>
      <c r="M497" s="276" t="s">
        <v>19</v>
      </c>
      <c r="N497" s="277" t="s">
        <v>43</v>
      </c>
      <c r="O497" s="86"/>
      <c r="P497" s="225">
        <f>O497*H497</f>
        <v>0</v>
      </c>
      <c r="Q497" s="225">
        <v>0.082000000000000003</v>
      </c>
      <c r="R497" s="225">
        <f>Q497*H497</f>
        <v>12.626770000000002</v>
      </c>
      <c r="S497" s="225">
        <v>0</v>
      </c>
      <c r="T497" s="226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7" t="s">
        <v>294</v>
      </c>
      <c r="AT497" s="227" t="s">
        <v>295</v>
      </c>
      <c r="AU497" s="227" t="s">
        <v>88</v>
      </c>
      <c r="AY497" s="19" t="s">
        <v>234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19" t="s">
        <v>79</v>
      </c>
      <c r="BK497" s="228">
        <f>ROUND(I497*H497,2)</f>
        <v>0</v>
      </c>
      <c r="BL497" s="19" t="s">
        <v>93</v>
      </c>
      <c r="BM497" s="227" t="s">
        <v>2801</v>
      </c>
    </row>
    <row r="498" s="2" customFormat="1">
      <c r="A498" s="40"/>
      <c r="B498" s="41"/>
      <c r="C498" s="42"/>
      <c r="D498" s="229" t="s">
        <v>243</v>
      </c>
      <c r="E498" s="42"/>
      <c r="F498" s="230" t="s">
        <v>2063</v>
      </c>
      <c r="G498" s="42"/>
      <c r="H498" s="42"/>
      <c r="I498" s="231"/>
      <c r="J498" s="42"/>
      <c r="K498" s="42"/>
      <c r="L498" s="46"/>
      <c r="M498" s="232"/>
      <c r="N498" s="233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243</v>
      </c>
      <c r="AU498" s="19" t="s">
        <v>88</v>
      </c>
    </row>
    <row r="499" s="2" customFormat="1">
      <c r="A499" s="40"/>
      <c r="B499" s="41"/>
      <c r="C499" s="42"/>
      <c r="D499" s="229" t="s">
        <v>1263</v>
      </c>
      <c r="E499" s="42"/>
      <c r="F499" s="285" t="s">
        <v>2064</v>
      </c>
      <c r="G499" s="42"/>
      <c r="H499" s="42"/>
      <c r="I499" s="231"/>
      <c r="J499" s="42"/>
      <c r="K499" s="42"/>
      <c r="L499" s="46"/>
      <c r="M499" s="232"/>
      <c r="N499" s="233"/>
      <c r="O499" s="86"/>
      <c r="P499" s="86"/>
      <c r="Q499" s="86"/>
      <c r="R499" s="86"/>
      <c r="S499" s="86"/>
      <c r="T499" s="87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1263</v>
      </c>
      <c r="AU499" s="19" t="s">
        <v>88</v>
      </c>
    </row>
    <row r="500" s="14" customFormat="1">
      <c r="A500" s="14"/>
      <c r="B500" s="246"/>
      <c r="C500" s="247"/>
      <c r="D500" s="229" t="s">
        <v>252</v>
      </c>
      <c r="E500" s="248" t="s">
        <v>19</v>
      </c>
      <c r="F500" s="249" t="s">
        <v>2802</v>
      </c>
      <c r="G500" s="247"/>
      <c r="H500" s="250">
        <v>153.98500000000001</v>
      </c>
      <c r="I500" s="251"/>
      <c r="J500" s="247"/>
      <c r="K500" s="247"/>
      <c r="L500" s="252"/>
      <c r="M500" s="253"/>
      <c r="N500" s="254"/>
      <c r="O500" s="254"/>
      <c r="P500" s="254"/>
      <c r="Q500" s="254"/>
      <c r="R500" s="254"/>
      <c r="S500" s="254"/>
      <c r="T500" s="25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6" t="s">
        <v>252</v>
      </c>
      <c r="AU500" s="256" t="s">
        <v>88</v>
      </c>
      <c r="AV500" s="14" t="s">
        <v>81</v>
      </c>
      <c r="AW500" s="14" t="s">
        <v>33</v>
      </c>
      <c r="AX500" s="14" t="s">
        <v>72</v>
      </c>
      <c r="AY500" s="256" t="s">
        <v>234</v>
      </c>
    </row>
    <row r="501" s="15" customFormat="1">
      <c r="A501" s="15"/>
      <c r="B501" s="257"/>
      <c r="C501" s="258"/>
      <c r="D501" s="229" t="s">
        <v>252</v>
      </c>
      <c r="E501" s="259" t="s">
        <v>19</v>
      </c>
      <c r="F501" s="260" t="s">
        <v>256</v>
      </c>
      <c r="G501" s="258"/>
      <c r="H501" s="261">
        <v>153.98500000000001</v>
      </c>
      <c r="I501" s="262"/>
      <c r="J501" s="258"/>
      <c r="K501" s="258"/>
      <c r="L501" s="263"/>
      <c r="M501" s="264"/>
      <c r="N501" s="265"/>
      <c r="O501" s="265"/>
      <c r="P501" s="265"/>
      <c r="Q501" s="265"/>
      <c r="R501" s="265"/>
      <c r="S501" s="265"/>
      <c r="T501" s="266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7" t="s">
        <v>252</v>
      </c>
      <c r="AU501" s="267" t="s">
        <v>88</v>
      </c>
      <c r="AV501" s="15" t="s">
        <v>93</v>
      </c>
      <c r="AW501" s="15" t="s">
        <v>33</v>
      </c>
      <c r="AX501" s="15" t="s">
        <v>79</v>
      </c>
      <c r="AY501" s="267" t="s">
        <v>234</v>
      </c>
    </row>
    <row r="502" s="2" customFormat="1" ht="16.5" customHeight="1">
      <c r="A502" s="40"/>
      <c r="B502" s="41"/>
      <c r="C502" s="216" t="s">
        <v>2803</v>
      </c>
      <c r="D502" s="216" t="s">
        <v>236</v>
      </c>
      <c r="E502" s="217" t="s">
        <v>2480</v>
      </c>
      <c r="F502" s="218" t="s">
        <v>2481</v>
      </c>
      <c r="G502" s="219" t="s">
        <v>879</v>
      </c>
      <c r="H502" s="220">
        <v>81.5</v>
      </c>
      <c r="I502" s="221"/>
      <c r="J502" s="222">
        <f>ROUND(I502*H502,2)</f>
        <v>0</v>
      </c>
      <c r="K502" s="218" t="s">
        <v>19</v>
      </c>
      <c r="L502" s="46"/>
      <c r="M502" s="223" t="s">
        <v>19</v>
      </c>
      <c r="N502" s="224" t="s">
        <v>43</v>
      </c>
      <c r="O502" s="86"/>
      <c r="P502" s="225">
        <f>O502*H502</f>
        <v>0</v>
      </c>
      <c r="Q502" s="225">
        <v>0.1295</v>
      </c>
      <c r="R502" s="225">
        <f>Q502*H502</f>
        <v>10.55425</v>
      </c>
      <c r="S502" s="225">
        <v>0</v>
      </c>
      <c r="T502" s="226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7" t="s">
        <v>93</v>
      </c>
      <c r="AT502" s="227" t="s">
        <v>236</v>
      </c>
      <c r="AU502" s="227" t="s">
        <v>88</v>
      </c>
      <c r="AY502" s="19" t="s">
        <v>234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19" t="s">
        <v>79</v>
      </c>
      <c r="BK502" s="228">
        <f>ROUND(I502*H502,2)</f>
        <v>0</v>
      </c>
      <c r="BL502" s="19" t="s">
        <v>93</v>
      </c>
      <c r="BM502" s="227" t="s">
        <v>2804</v>
      </c>
    </row>
    <row r="503" s="2" customFormat="1">
      <c r="A503" s="40"/>
      <c r="B503" s="41"/>
      <c r="C503" s="42"/>
      <c r="D503" s="229" t="s">
        <v>243</v>
      </c>
      <c r="E503" s="42"/>
      <c r="F503" s="230" t="s">
        <v>2481</v>
      </c>
      <c r="G503" s="42"/>
      <c r="H503" s="42"/>
      <c r="I503" s="231"/>
      <c r="J503" s="42"/>
      <c r="K503" s="42"/>
      <c r="L503" s="46"/>
      <c r="M503" s="232"/>
      <c r="N503" s="233"/>
      <c r="O503" s="86"/>
      <c r="P503" s="86"/>
      <c r="Q503" s="86"/>
      <c r="R503" s="86"/>
      <c r="S503" s="86"/>
      <c r="T503" s="87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243</v>
      </c>
      <c r="AU503" s="19" t="s">
        <v>88</v>
      </c>
    </row>
    <row r="504" s="2" customFormat="1">
      <c r="A504" s="40"/>
      <c r="B504" s="41"/>
      <c r="C504" s="42"/>
      <c r="D504" s="229" t="s">
        <v>1263</v>
      </c>
      <c r="E504" s="42"/>
      <c r="F504" s="285" t="s">
        <v>2483</v>
      </c>
      <c r="G504" s="42"/>
      <c r="H504" s="42"/>
      <c r="I504" s="231"/>
      <c r="J504" s="42"/>
      <c r="K504" s="42"/>
      <c r="L504" s="46"/>
      <c r="M504" s="232"/>
      <c r="N504" s="233"/>
      <c r="O504" s="86"/>
      <c r="P504" s="86"/>
      <c r="Q504" s="86"/>
      <c r="R504" s="86"/>
      <c r="S504" s="86"/>
      <c r="T504" s="87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1263</v>
      </c>
      <c r="AU504" s="19" t="s">
        <v>88</v>
      </c>
    </row>
    <row r="505" s="13" customFormat="1">
      <c r="A505" s="13"/>
      <c r="B505" s="236"/>
      <c r="C505" s="237"/>
      <c r="D505" s="229" t="s">
        <v>252</v>
      </c>
      <c r="E505" s="238" t="s">
        <v>19</v>
      </c>
      <c r="F505" s="239" t="s">
        <v>1576</v>
      </c>
      <c r="G505" s="237"/>
      <c r="H505" s="238" t="s">
        <v>19</v>
      </c>
      <c r="I505" s="240"/>
      <c r="J505" s="237"/>
      <c r="K505" s="237"/>
      <c r="L505" s="241"/>
      <c r="M505" s="242"/>
      <c r="N505" s="243"/>
      <c r="O505" s="243"/>
      <c r="P505" s="243"/>
      <c r="Q505" s="243"/>
      <c r="R505" s="243"/>
      <c r="S505" s="243"/>
      <c r="T505" s="24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5" t="s">
        <v>252</v>
      </c>
      <c r="AU505" s="245" t="s">
        <v>88</v>
      </c>
      <c r="AV505" s="13" t="s">
        <v>79</v>
      </c>
      <c r="AW505" s="13" t="s">
        <v>33</v>
      </c>
      <c r="AX505" s="13" t="s">
        <v>72</v>
      </c>
      <c r="AY505" s="245" t="s">
        <v>234</v>
      </c>
    </row>
    <row r="506" s="14" customFormat="1">
      <c r="A506" s="14"/>
      <c r="B506" s="246"/>
      <c r="C506" s="247"/>
      <c r="D506" s="229" t="s">
        <v>252</v>
      </c>
      <c r="E506" s="248" t="s">
        <v>19</v>
      </c>
      <c r="F506" s="249" t="s">
        <v>2805</v>
      </c>
      <c r="G506" s="247"/>
      <c r="H506" s="250">
        <v>81.5</v>
      </c>
      <c r="I506" s="251"/>
      <c r="J506" s="247"/>
      <c r="K506" s="247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252</v>
      </c>
      <c r="AU506" s="256" t="s">
        <v>88</v>
      </c>
      <c r="AV506" s="14" t="s">
        <v>81</v>
      </c>
      <c r="AW506" s="14" t="s">
        <v>33</v>
      </c>
      <c r="AX506" s="14" t="s">
        <v>72</v>
      </c>
      <c r="AY506" s="256" t="s">
        <v>234</v>
      </c>
    </row>
    <row r="507" s="15" customFormat="1">
      <c r="A507" s="15"/>
      <c r="B507" s="257"/>
      <c r="C507" s="258"/>
      <c r="D507" s="229" t="s">
        <v>252</v>
      </c>
      <c r="E507" s="259" t="s">
        <v>19</v>
      </c>
      <c r="F507" s="260" t="s">
        <v>256</v>
      </c>
      <c r="G507" s="258"/>
      <c r="H507" s="261">
        <v>81.5</v>
      </c>
      <c r="I507" s="262"/>
      <c r="J507" s="258"/>
      <c r="K507" s="258"/>
      <c r="L507" s="263"/>
      <c r="M507" s="264"/>
      <c r="N507" s="265"/>
      <c r="O507" s="265"/>
      <c r="P507" s="265"/>
      <c r="Q507" s="265"/>
      <c r="R507" s="265"/>
      <c r="S507" s="265"/>
      <c r="T507" s="266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7" t="s">
        <v>252</v>
      </c>
      <c r="AU507" s="267" t="s">
        <v>88</v>
      </c>
      <c r="AV507" s="15" t="s">
        <v>93</v>
      </c>
      <c r="AW507" s="15" t="s">
        <v>33</v>
      </c>
      <c r="AX507" s="15" t="s">
        <v>79</v>
      </c>
      <c r="AY507" s="267" t="s">
        <v>234</v>
      </c>
    </row>
    <row r="508" s="2" customFormat="1" ht="16.5" customHeight="1">
      <c r="A508" s="40"/>
      <c r="B508" s="41"/>
      <c r="C508" s="268" t="s">
        <v>2806</v>
      </c>
      <c r="D508" s="268" t="s">
        <v>295</v>
      </c>
      <c r="E508" s="269" t="s">
        <v>2485</v>
      </c>
      <c r="F508" s="270" t="s">
        <v>2486</v>
      </c>
      <c r="G508" s="271" t="s">
        <v>743</v>
      </c>
      <c r="H508" s="272">
        <v>167.88999999999999</v>
      </c>
      <c r="I508" s="273"/>
      <c r="J508" s="274">
        <f>ROUND(I508*H508,2)</f>
        <v>0</v>
      </c>
      <c r="K508" s="270" t="s">
        <v>1296</v>
      </c>
      <c r="L508" s="275"/>
      <c r="M508" s="276" t="s">
        <v>19</v>
      </c>
      <c r="N508" s="277" t="s">
        <v>43</v>
      </c>
      <c r="O508" s="86"/>
      <c r="P508" s="225">
        <f>O508*H508</f>
        <v>0</v>
      </c>
      <c r="Q508" s="225">
        <v>0.028000000000000001</v>
      </c>
      <c r="R508" s="225">
        <f>Q508*H508</f>
        <v>4.70092</v>
      </c>
      <c r="S508" s="225">
        <v>0</v>
      </c>
      <c r="T508" s="226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7" t="s">
        <v>294</v>
      </c>
      <c r="AT508" s="227" t="s">
        <v>295</v>
      </c>
      <c r="AU508" s="227" t="s">
        <v>88</v>
      </c>
      <c r="AY508" s="19" t="s">
        <v>234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19" t="s">
        <v>79</v>
      </c>
      <c r="BK508" s="228">
        <f>ROUND(I508*H508,2)</f>
        <v>0</v>
      </c>
      <c r="BL508" s="19" t="s">
        <v>93</v>
      </c>
      <c r="BM508" s="227" t="s">
        <v>2807</v>
      </c>
    </row>
    <row r="509" s="2" customFormat="1">
      <c r="A509" s="40"/>
      <c r="B509" s="41"/>
      <c r="C509" s="42"/>
      <c r="D509" s="229" t="s">
        <v>243</v>
      </c>
      <c r="E509" s="42"/>
      <c r="F509" s="230" t="s">
        <v>2486</v>
      </c>
      <c r="G509" s="42"/>
      <c r="H509" s="42"/>
      <c r="I509" s="231"/>
      <c r="J509" s="42"/>
      <c r="K509" s="42"/>
      <c r="L509" s="46"/>
      <c r="M509" s="232"/>
      <c r="N509" s="233"/>
      <c r="O509" s="86"/>
      <c r="P509" s="86"/>
      <c r="Q509" s="86"/>
      <c r="R509" s="86"/>
      <c r="S509" s="86"/>
      <c r="T509" s="87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243</v>
      </c>
      <c r="AU509" s="19" t="s">
        <v>88</v>
      </c>
    </row>
    <row r="510" s="14" customFormat="1">
      <c r="A510" s="14"/>
      <c r="B510" s="246"/>
      <c r="C510" s="247"/>
      <c r="D510" s="229" t="s">
        <v>252</v>
      </c>
      <c r="E510" s="248" t="s">
        <v>19</v>
      </c>
      <c r="F510" s="249" t="s">
        <v>2808</v>
      </c>
      <c r="G510" s="247"/>
      <c r="H510" s="250">
        <v>167.88999999999999</v>
      </c>
      <c r="I510" s="251"/>
      <c r="J510" s="247"/>
      <c r="K510" s="247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252</v>
      </c>
      <c r="AU510" s="256" t="s">
        <v>88</v>
      </c>
      <c r="AV510" s="14" t="s">
        <v>81</v>
      </c>
      <c r="AW510" s="14" t="s">
        <v>33</v>
      </c>
      <c r="AX510" s="14" t="s">
        <v>72</v>
      </c>
      <c r="AY510" s="256" t="s">
        <v>234</v>
      </c>
    </row>
    <row r="511" s="15" customFormat="1">
      <c r="A511" s="15"/>
      <c r="B511" s="257"/>
      <c r="C511" s="258"/>
      <c r="D511" s="229" t="s">
        <v>252</v>
      </c>
      <c r="E511" s="259" t="s">
        <v>19</v>
      </c>
      <c r="F511" s="260" t="s">
        <v>256</v>
      </c>
      <c r="G511" s="258"/>
      <c r="H511" s="261">
        <v>167.88999999999999</v>
      </c>
      <c r="I511" s="262"/>
      <c r="J511" s="258"/>
      <c r="K511" s="258"/>
      <c r="L511" s="263"/>
      <c r="M511" s="264"/>
      <c r="N511" s="265"/>
      <c r="O511" s="265"/>
      <c r="P511" s="265"/>
      <c r="Q511" s="265"/>
      <c r="R511" s="265"/>
      <c r="S511" s="265"/>
      <c r="T511" s="266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7" t="s">
        <v>252</v>
      </c>
      <c r="AU511" s="267" t="s">
        <v>88</v>
      </c>
      <c r="AV511" s="15" t="s">
        <v>93</v>
      </c>
      <c r="AW511" s="15" t="s">
        <v>33</v>
      </c>
      <c r="AX511" s="15" t="s">
        <v>79</v>
      </c>
      <c r="AY511" s="267" t="s">
        <v>234</v>
      </c>
    </row>
    <row r="512" s="2" customFormat="1" ht="16.5" customHeight="1">
      <c r="A512" s="40"/>
      <c r="B512" s="41"/>
      <c r="C512" s="216" t="s">
        <v>2809</v>
      </c>
      <c r="D512" s="216" t="s">
        <v>236</v>
      </c>
      <c r="E512" s="217" t="s">
        <v>2489</v>
      </c>
      <c r="F512" s="218" t="s">
        <v>2490</v>
      </c>
      <c r="G512" s="219" t="s">
        <v>879</v>
      </c>
      <c r="H512" s="220">
        <v>100</v>
      </c>
      <c r="I512" s="221"/>
      <c r="J512" s="222">
        <f>ROUND(I512*H512,2)</f>
        <v>0</v>
      </c>
      <c r="K512" s="218" t="s">
        <v>1296</v>
      </c>
      <c r="L512" s="46"/>
      <c r="M512" s="223" t="s">
        <v>19</v>
      </c>
      <c r="N512" s="224" t="s">
        <v>43</v>
      </c>
      <c r="O512" s="86"/>
      <c r="P512" s="225">
        <f>O512*H512</f>
        <v>0</v>
      </c>
      <c r="Q512" s="225">
        <v>0.089779999999999999</v>
      </c>
      <c r="R512" s="225">
        <f>Q512*H512</f>
        <v>8.9779999999999998</v>
      </c>
      <c r="S512" s="225">
        <v>0</v>
      </c>
      <c r="T512" s="226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27" t="s">
        <v>93</v>
      </c>
      <c r="AT512" s="227" t="s">
        <v>236</v>
      </c>
      <c r="AU512" s="227" t="s">
        <v>88</v>
      </c>
      <c r="AY512" s="19" t="s">
        <v>234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19" t="s">
        <v>79</v>
      </c>
      <c r="BK512" s="228">
        <f>ROUND(I512*H512,2)</f>
        <v>0</v>
      </c>
      <c r="BL512" s="19" t="s">
        <v>93</v>
      </c>
      <c r="BM512" s="227" t="s">
        <v>2810</v>
      </c>
    </row>
    <row r="513" s="2" customFormat="1">
      <c r="A513" s="40"/>
      <c r="B513" s="41"/>
      <c r="C513" s="42"/>
      <c r="D513" s="229" t="s">
        <v>243</v>
      </c>
      <c r="E513" s="42"/>
      <c r="F513" s="230" t="s">
        <v>2492</v>
      </c>
      <c r="G513" s="42"/>
      <c r="H513" s="42"/>
      <c r="I513" s="231"/>
      <c r="J513" s="42"/>
      <c r="K513" s="42"/>
      <c r="L513" s="46"/>
      <c r="M513" s="232"/>
      <c r="N513" s="233"/>
      <c r="O513" s="86"/>
      <c r="P513" s="86"/>
      <c r="Q513" s="86"/>
      <c r="R513" s="86"/>
      <c r="S513" s="86"/>
      <c r="T513" s="87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243</v>
      </c>
      <c r="AU513" s="19" t="s">
        <v>88</v>
      </c>
    </row>
    <row r="514" s="2" customFormat="1">
      <c r="A514" s="40"/>
      <c r="B514" s="41"/>
      <c r="C514" s="42"/>
      <c r="D514" s="234" t="s">
        <v>244</v>
      </c>
      <c r="E514" s="42"/>
      <c r="F514" s="235" t="s">
        <v>2493</v>
      </c>
      <c r="G514" s="42"/>
      <c r="H514" s="42"/>
      <c r="I514" s="231"/>
      <c r="J514" s="42"/>
      <c r="K514" s="42"/>
      <c r="L514" s="46"/>
      <c r="M514" s="232"/>
      <c r="N514" s="233"/>
      <c r="O514" s="86"/>
      <c r="P514" s="86"/>
      <c r="Q514" s="86"/>
      <c r="R514" s="86"/>
      <c r="S514" s="86"/>
      <c r="T514" s="87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244</v>
      </c>
      <c r="AU514" s="19" t="s">
        <v>88</v>
      </c>
    </row>
    <row r="515" s="2" customFormat="1">
      <c r="A515" s="40"/>
      <c r="B515" s="41"/>
      <c r="C515" s="42"/>
      <c r="D515" s="229" t="s">
        <v>1263</v>
      </c>
      <c r="E515" s="42"/>
      <c r="F515" s="285" t="s">
        <v>2494</v>
      </c>
      <c r="G515" s="42"/>
      <c r="H515" s="42"/>
      <c r="I515" s="231"/>
      <c r="J515" s="42"/>
      <c r="K515" s="42"/>
      <c r="L515" s="46"/>
      <c r="M515" s="232"/>
      <c r="N515" s="233"/>
      <c r="O515" s="86"/>
      <c r="P515" s="86"/>
      <c r="Q515" s="86"/>
      <c r="R515" s="86"/>
      <c r="S515" s="86"/>
      <c r="T515" s="87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1263</v>
      </c>
      <c r="AU515" s="19" t="s">
        <v>88</v>
      </c>
    </row>
    <row r="516" s="13" customFormat="1">
      <c r="A516" s="13"/>
      <c r="B516" s="236"/>
      <c r="C516" s="237"/>
      <c r="D516" s="229" t="s">
        <v>252</v>
      </c>
      <c r="E516" s="238" t="s">
        <v>19</v>
      </c>
      <c r="F516" s="239" t="s">
        <v>1576</v>
      </c>
      <c r="G516" s="237"/>
      <c r="H516" s="238" t="s">
        <v>19</v>
      </c>
      <c r="I516" s="240"/>
      <c r="J516" s="237"/>
      <c r="K516" s="237"/>
      <c r="L516" s="241"/>
      <c r="M516" s="242"/>
      <c r="N516" s="243"/>
      <c r="O516" s="243"/>
      <c r="P516" s="243"/>
      <c r="Q516" s="243"/>
      <c r="R516" s="243"/>
      <c r="S516" s="243"/>
      <c r="T516" s="24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5" t="s">
        <v>252</v>
      </c>
      <c r="AU516" s="245" t="s">
        <v>88</v>
      </c>
      <c r="AV516" s="13" t="s">
        <v>79</v>
      </c>
      <c r="AW516" s="13" t="s">
        <v>33</v>
      </c>
      <c r="AX516" s="13" t="s">
        <v>72</v>
      </c>
      <c r="AY516" s="245" t="s">
        <v>234</v>
      </c>
    </row>
    <row r="517" s="14" customFormat="1">
      <c r="A517" s="14"/>
      <c r="B517" s="246"/>
      <c r="C517" s="247"/>
      <c r="D517" s="229" t="s">
        <v>252</v>
      </c>
      <c r="E517" s="248" t="s">
        <v>19</v>
      </c>
      <c r="F517" s="249" t="s">
        <v>2811</v>
      </c>
      <c r="G517" s="247"/>
      <c r="H517" s="250">
        <v>100</v>
      </c>
      <c r="I517" s="251"/>
      <c r="J517" s="247"/>
      <c r="K517" s="247"/>
      <c r="L517" s="252"/>
      <c r="M517" s="253"/>
      <c r="N517" s="254"/>
      <c r="O517" s="254"/>
      <c r="P517" s="254"/>
      <c r="Q517" s="254"/>
      <c r="R517" s="254"/>
      <c r="S517" s="254"/>
      <c r="T517" s="25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6" t="s">
        <v>252</v>
      </c>
      <c r="AU517" s="256" t="s">
        <v>88</v>
      </c>
      <c r="AV517" s="14" t="s">
        <v>81</v>
      </c>
      <c r="AW517" s="14" t="s">
        <v>33</v>
      </c>
      <c r="AX517" s="14" t="s">
        <v>72</v>
      </c>
      <c r="AY517" s="256" t="s">
        <v>234</v>
      </c>
    </row>
    <row r="518" s="15" customFormat="1">
      <c r="A518" s="15"/>
      <c r="B518" s="257"/>
      <c r="C518" s="258"/>
      <c r="D518" s="229" t="s">
        <v>252</v>
      </c>
      <c r="E518" s="259" t="s">
        <v>19</v>
      </c>
      <c r="F518" s="260" t="s">
        <v>256</v>
      </c>
      <c r="G518" s="258"/>
      <c r="H518" s="261">
        <v>100</v>
      </c>
      <c r="I518" s="262"/>
      <c r="J518" s="258"/>
      <c r="K518" s="258"/>
      <c r="L518" s="263"/>
      <c r="M518" s="264"/>
      <c r="N518" s="265"/>
      <c r="O518" s="265"/>
      <c r="P518" s="265"/>
      <c r="Q518" s="265"/>
      <c r="R518" s="265"/>
      <c r="S518" s="265"/>
      <c r="T518" s="26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7" t="s">
        <v>252</v>
      </c>
      <c r="AU518" s="267" t="s">
        <v>88</v>
      </c>
      <c r="AV518" s="15" t="s">
        <v>93</v>
      </c>
      <c r="AW518" s="15" t="s">
        <v>33</v>
      </c>
      <c r="AX518" s="15" t="s">
        <v>79</v>
      </c>
      <c r="AY518" s="267" t="s">
        <v>234</v>
      </c>
    </row>
    <row r="519" s="2" customFormat="1" ht="16.5" customHeight="1">
      <c r="A519" s="40"/>
      <c r="B519" s="41"/>
      <c r="C519" s="268" t="s">
        <v>2812</v>
      </c>
      <c r="D519" s="268" t="s">
        <v>295</v>
      </c>
      <c r="E519" s="269" t="s">
        <v>2496</v>
      </c>
      <c r="F519" s="270" t="s">
        <v>2497</v>
      </c>
      <c r="G519" s="271" t="s">
        <v>248</v>
      </c>
      <c r="H519" s="272">
        <v>10.300000000000001</v>
      </c>
      <c r="I519" s="273"/>
      <c r="J519" s="274">
        <f>ROUND(I519*H519,2)</f>
        <v>0</v>
      </c>
      <c r="K519" s="270" t="s">
        <v>1296</v>
      </c>
      <c r="L519" s="275"/>
      <c r="M519" s="276" t="s">
        <v>19</v>
      </c>
      <c r="N519" s="277" t="s">
        <v>43</v>
      </c>
      <c r="O519" s="86"/>
      <c r="P519" s="225">
        <f>O519*H519</f>
        <v>0</v>
      </c>
      <c r="Q519" s="225">
        <v>0.222</v>
      </c>
      <c r="R519" s="225">
        <f>Q519*H519</f>
        <v>2.2866</v>
      </c>
      <c r="S519" s="225">
        <v>0</v>
      </c>
      <c r="T519" s="226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7" t="s">
        <v>294</v>
      </c>
      <c r="AT519" s="227" t="s">
        <v>295</v>
      </c>
      <c r="AU519" s="227" t="s">
        <v>88</v>
      </c>
      <c r="AY519" s="19" t="s">
        <v>234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19" t="s">
        <v>79</v>
      </c>
      <c r="BK519" s="228">
        <f>ROUND(I519*H519,2)</f>
        <v>0</v>
      </c>
      <c r="BL519" s="19" t="s">
        <v>93</v>
      </c>
      <c r="BM519" s="227" t="s">
        <v>2813</v>
      </c>
    </row>
    <row r="520" s="2" customFormat="1">
      <c r="A520" s="40"/>
      <c r="B520" s="41"/>
      <c r="C520" s="42"/>
      <c r="D520" s="229" t="s">
        <v>243</v>
      </c>
      <c r="E520" s="42"/>
      <c r="F520" s="230" t="s">
        <v>2497</v>
      </c>
      <c r="G520" s="42"/>
      <c r="H520" s="42"/>
      <c r="I520" s="231"/>
      <c r="J520" s="42"/>
      <c r="K520" s="42"/>
      <c r="L520" s="46"/>
      <c r="M520" s="232"/>
      <c r="N520" s="233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243</v>
      </c>
      <c r="AU520" s="19" t="s">
        <v>88</v>
      </c>
    </row>
    <row r="521" s="2" customFormat="1">
      <c r="A521" s="40"/>
      <c r="B521" s="41"/>
      <c r="C521" s="42"/>
      <c r="D521" s="229" t="s">
        <v>1263</v>
      </c>
      <c r="E521" s="42"/>
      <c r="F521" s="285" t="s">
        <v>2494</v>
      </c>
      <c r="G521" s="42"/>
      <c r="H521" s="42"/>
      <c r="I521" s="231"/>
      <c r="J521" s="42"/>
      <c r="K521" s="42"/>
      <c r="L521" s="46"/>
      <c r="M521" s="232"/>
      <c r="N521" s="233"/>
      <c r="O521" s="86"/>
      <c r="P521" s="86"/>
      <c r="Q521" s="86"/>
      <c r="R521" s="86"/>
      <c r="S521" s="86"/>
      <c r="T521" s="87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1263</v>
      </c>
      <c r="AU521" s="19" t="s">
        <v>88</v>
      </c>
    </row>
    <row r="522" s="14" customFormat="1">
      <c r="A522" s="14"/>
      <c r="B522" s="246"/>
      <c r="C522" s="247"/>
      <c r="D522" s="229" t="s">
        <v>252</v>
      </c>
      <c r="E522" s="248" t="s">
        <v>19</v>
      </c>
      <c r="F522" s="249" t="s">
        <v>2814</v>
      </c>
      <c r="G522" s="247"/>
      <c r="H522" s="250">
        <v>10.300000000000001</v>
      </c>
      <c r="I522" s="251"/>
      <c r="J522" s="247"/>
      <c r="K522" s="247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252</v>
      </c>
      <c r="AU522" s="256" t="s">
        <v>88</v>
      </c>
      <c r="AV522" s="14" t="s">
        <v>81</v>
      </c>
      <c r="AW522" s="14" t="s">
        <v>33</v>
      </c>
      <c r="AX522" s="14" t="s">
        <v>72</v>
      </c>
      <c r="AY522" s="256" t="s">
        <v>234</v>
      </c>
    </row>
    <row r="523" s="15" customFormat="1">
      <c r="A523" s="15"/>
      <c r="B523" s="257"/>
      <c r="C523" s="258"/>
      <c r="D523" s="229" t="s">
        <v>252</v>
      </c>
      <c r="E523" s="259" t="s">
        <v>19</v>
      </c>
      <c r="F523" s="260" t="s">
        <v>256</v>
      </c>
      <c r="G523" s="258"/>
      <c r="H523" s="261">
        <v>10.300000000000001</v>
      </c>
      <c r="I523" s="262"/>
      <c r="J523" s="258"/>
      <c r="K523" s="258"/>
      <c r="L523" s="263"/>
      <c r="M523" s="264"/>
      <c r="N523" s="265"/>
      <c r="O523" s="265"/>
      <c r="P523" s="265"/>
      <c r="Q523" s="265"/>
      <c r="R523" s="265"/>
      <c r="S523" s="265"/>
      <c r="T523" s="266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7" t="s">
        <v>252</v>
      </c>
      <c r="AU523" s="267" t="s">
        <v>88</v>
      </c>
      <c r="AV523" s="15" t="s">
        <v>93</v>
      </c>
      <c r="AW523" s="15" t="s">
        <v>33</v>
      </c>
      <c r="AX523" s="15" t="s">
        <v>79</v>
      </c>
      <c r="AY523" s="267" t="s">
        <v>234</v>
      </c>
    </row>
    <row r="524" s="12" customFormat="1" ht="20.88" customHeight="1">
      <c r="A524" s="12"/>
      <c r="B524" s="200"/>
      <c r="C524" s="201"/>
      <c r="D524" s="202" t="s">
        <v>71</v>
      </c>
      <c r="E524" s="214" t="s">
        <v>2531</v>
      </c>
      <c r="F524" s="214" t="s">
        <v>2532</v>
      </c>
      <c r="G524" s="201"/>
      <c r="H524" s="201"/>
      <c r="I524" s="204"/>
      <c r="J524" s="215">
        <f>BK524</f>
        <v>0</v>
      </c>
      <c r="K524" s="201"/>
      <c r="L524" s="206"/>
      <c r="M524" s="207"/>
      <c r="N524" s="208"/>
      <c r="O524" s="208"/>
      <c r="P524" s="209">
        <f>SUM(P525:P542)</f>
        <v>0</v>
      </c>
      <c r="Q524" s="208"/>
      <c r="R524" s="209">
        <f>SUM(R525:R542)</f>
        <v>0</v>
      </c>
      <c r="S524" s="208"/>
      <c r="T524" s="210">
        <f>SUM(T525:T542)</f>
        <v>0</v>
      </c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R524" s="211" t="s">
        <v>79</v>
      </c>
      <c r="AT524" s="212" t="s">
        <v>71</v>
      </c>
      <c r="AU524" s="212" t="s">
        <v>81</v>
      </c>
      <c r="AY524" s="211" t="s">
        <v>234</v>
      </c>
      <c r="BK524" s="213">
        <f>SUM(BK525:BK542)</f>
        <v>0</v>
      </c>
    </row>
    <row r="525" s="2" customFormat="1" ht="16.5" customHeight="1">
      <c r="A525" s="40"/>
      <c r="B525" s="41"/>
      <c r="C525" s="216" t="s">
        <v>2815</v>
      </c>
      <c r="D525" s="216" t="s">
        <v>236</v>
      </c>
      <c r="E525" s="217" t="s">
        <v>2533</v>
      </c>
      <c r="F525" s="218" t="s">
        <v>2534</v>
      </c>
      <c r="G525" s="219" t="s">
        <v>364</v>
      </c>
      <c r="H525" s="220">
        <v>355.46199999999999</v>
      </c>
      <c r="I525" s="221"/>
      <c r="J525" s="222">
        <f>ROUND(I525*H525,2)</f>
        <v>0</v>
      </c>
      <c r="K525" s="218" t="s">
        <v>1344</v>
      </c>
      <c r="L525" s="46"/>
      <c r="M525" s="223" t="s">
        <v>19</v>
      </c>
      <c r="N525" s="224" t="s">
        <v>43</v>
      </c>
      <c r="O525" s="86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7" t="s">
        <v>93</v>
      </c>
      <c r="AT525" s="227" t="s">
        <v>236</v>
      </c>
      <c r="AU525" s="227" t="s">
        <v>88</v>
      </c>
      <c r="AY525" s="19" t="s">
        <v>234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19" t="s">
        <v>79</v>
      </c>
      <c r="BK525" s="228">
        <f>ROUND(I525*H525,2)</f>
        <v>0</v>
      </c>
      <c r="BL525" s="19" t="s">
        <v>93</v>
      </c>
      <c r="BM525" s="227" t="s">
        <v>2816</v>
      </c>
    </row>
    <row r="526" s="2" customFormat="1">
      <c r="A526" s="40"/>
      <c r="B526" s="41"/>
      <c r="C526" s="42"/>
      <c r="D526" s="229" t="s">
        <v>243</v>
      </c>
      <c r="E526" s="42"/>
      <c r="F526" s="230" t="s">
        <v>2536</v>
      </c>
      <c r="G526" s="42"/>
      <c r="H526" s="42"/>
      <c r="I526" s="231"/>
      <c r="J526" s="42"/>
      <c r="K526" s="42"/>
      <c r="L526" s="46"/>
      <c r="M526" s="232"/>
      <c r="N526" s="233"/>
      <c r="O526" s="86"/>
      <c r="P526" s="86"/>
      <c r="Q526" s="86"/>
      <c r="R526" s="86"/>
      <c r="S526" s="86"/>
      <c r="T526" s="87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243</v>
      </c>
      <c r="AU526" s="19" t="s">
        <v>88</v>
      </c>
    </row>
    <row r="527" s="2" customFormat="1" ht="16.5" customHeight="1">
      <c r="A527" s="40"/>
      <c r="B527" s="41"/>
      <c r="C527" s="216" t="s">
        <v>2817</v>
      </c>
      <c r="D527" s="216" t="s">
        <v>236</v>
      </c>
      <c r="E527" s="217" t="s">
        <v>2537</v>
      </c>
      <c r="F527" s="218" t="s">
        <v>2538</v>
      </c>
      <c r="G527" s="219" t="s">
        <v>364</v>
      </c>
      <c r="H527" s="220">
        <v>6753.7780000000002</v>
      </c>
      <c r="I527" s="221"/>
      <c r="J527" s="222">
        <f>ROUND(I527*H527,2)</f>
        <v>0</v>
      </c>
      <c r="K527" s="218" t="s">
        <v>1344</v>
      </c>
      <c r="L527" s="46"/>
      <c r="M527" s="223" t="s">
        <v>19</v>
      </c>
      <c r="N527" s="224" t="s">
        <v>43</v>
      </c>
      <c r="O527" s="86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7" t="s">
        <v>93</v>
      </c>
      <c r="AT527" s="227" t="s">
        <v>236</v>
      </c>
      <c r="AU527" s="227" t="s">
        <v>88</v>
      </c>
      <c r="AY527" s="19" t="s">
        <v>234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19" t="s">
        <v>79</v>
      </c>
      <c r="BK527" s="228">
        <f>ROUND(I527*H527,2)</f>
        <v>0</v>
      </c>
      <c r="BL527" s="19" t="s">
        <v>93</v>
      </c>
      <c r="BM527" s="227" t="s">
        <v>2818</v>
      </c>
    </row>
    <row r="528" s="2" customFormat="1">
      <c r="A528" s="40"/>
      <c r="B528" s="41"/>
      <c r="C528" s="42"/>
      <c r="D528" s="229" t="s">
        <v>243</v>
      </c>
      <c r="E528" s="42"/>
      <c r="F528" s="230" t="s">
        <v>2540</v>
      </c>
      <c r="G528" s="42"/>
      <c r="H528" s="42"/>
      <c r="I528" s="231"/>
      <c r="J528" s="42"/>
      <c r="K528" s="42"/>
      <c r="L528" s="46"/>
      <c r="M528" s="232"/>
      <c r="N528" s="233"/>
      <c r="O528" s="86"/>
      <c r="P528" s="86"/>
      <c r="Q528" s="86"/>
      <c r="R528" s="86"/>
      <c r="S528" s="86"/>
      <c r="T528" s="87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243</v>
      </c>
      <c r="AU528" s="19" t="s">
        <v>88</v>
      </c>
    </row>
    <row r="529" s="2" customFormat="1">
      <c r="A529" s="40"/>
      <c r="B529" s="41"/>
      <c r="C529" s="42"/>
      <c r="D529" s="229" t="s">
        <v>1263</v>
      </c>
      <c r="E529" s="42"/>
      <c r="F529" s="285" t="s">
        <v>2541</v>
      </c>
      <c r="G529" s="42"/>
      <c r="H529" s="42"/>
      <c r="I529" s="231"/>
      <c r="J529" s="42"/>
      <c r="K529" s="42"/>
      <c r="L529" s="46"/>
      <c r="M529" s="232"/>
      <c r="N529" s="233"/>
      <c r="O529" s="86"/>
      <c r="P529" s="86"/>
      <c r="Q529" s="86"/>
      <c r="R529" s="86"/>
      <c r="S529" s="86"/>
      <c r="T529" s="87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1263</v>
      </c>
      <c r="AU529" s="19" t="s">
        <v>88</v>
      </c>
    </row>
    <row r="530" s="14" customFormat="1">
      <c r="A530" s="14"/>
      <c r="B530" s="246"/>
      <c r="C530" s="247"/>
      <c r="D530" s="229" t="s">
        <v>252</v>
      </c>
      <c r="E530" s="248" t="s">
        <v>19</v>
      </c>
      <c r="F530" s="249" t="s">
        <v>2819</v>
      </c>
      <c r="G530" s="247"/>
      <c r="H530" s="250">
        <v>6753.7780000000002</v>
      </c>
      <c r="I530" s="251"/>
      <c r="J530" s="247"/>
      <c r="K530" s="247"/>
      <c r="L530" s="252"/>
      <c r="M530" s="253"/>
      <c r="N530" s="254"/>
      <c r="O530" s="254"/>
      <c r="P530" s="254"/>
      <c r="Q530" s="254"/>
      <c r="R530" s="254"/>
      <c r="S530" s="254"/>
      <c r="T530" s="25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6" t="s">
        <v>252</v>
      </c>
      <c r="AU530" s="256" t="s">
        <v>88</v>
      </c>
      <c r="AV530" s="14" t="s">
        <v>81</v>
      </c>
      <c r="AW530" s="14" t="s">
        <v>33</v>
      </c>
      <c r="AX530" s="14" t="s">
        <v>72</v>
      </c>
      <c r="AY530" s="256" t="s">
        <v>234</v>
      </c>
    </row>
    <row r="531" s="15" customFormat="1">
      <c r="A531" s="15"/>
      <c r="B531" s="257"/>
      <c r="C531" s="258"/>
      <c r="D531" s="229" t="s">
        <v>252</v>
      </c>
      <c r="E531" s="259" t="s">
        <v>19</v>
      </c>
      <c r="F531" s="260" t="s">
        <v>256</v>
      </c>
      <c r="G531" s="258"/>
      <c r="H531" s="261">
        <v>6753.7780000000002</v>
      </c>
      <c r="I531" s="262"/>
      <c r="J531" s="258"/>
      <c r="K531" s="258"/>
      <c r="L531" s="263"/>
      <c r="M531" s="264"/>
      <c r="N531" s="265"/>
      <c r="O531" s="265"/>
      <c r="P531" s="265"/>
      <c r="Q531" s="265"/>
      <c r="R531" s="265"/>
      <c r="S531" s="265"/>
      <c r="T531" s="26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7" t="s">
        <v>252</v>
      </c>
      <c r="AU531" s="267" t="s">
        <v>88</v>
      </c>
      <c r="AV531" s="15" t="s">
        <v>93</v>
      </c>
      <c r="AW531" s="15" t="s">
        <v>33</v>
      </c>
      <c r="AX531" s="15" t="s">
        <v>79</v>
      </c>
      <c r="AY531" s="267" t="s">
        <v>234</v>
      </c>
    </row>
    <row r="532" s="2" customFormat="1" ht="24.15" customHeight="1">
      <c r="A532" s="40"/>
      <c r="B532" s="41"/>
      <c r="C532" s="216" t="s">
        <v>2820</v>
      </c>
      <c r="D532" s="216" t="s">
        <v>236</v>
      </c>
      <c r="E532" s="217" t="s">
        <v>2543</v>
      </c>
      <c r="F532" s="218" t="s">
        <v>2544</v>
      </c>
      <c r="G532" s="219" t="s">
        <v>364</v>
      </c>
      <c r="H532" s="220">
        <v>26.012</v>
      </c>
      <c r="I532" s="221"/>
      <c r="J532" s="222">
        <f>ROUND(I532*H532,2)</f>
        <v>0</v>
      </c>
      <c r="K532" s="218" t="s">
        <v>1344</v>
      </c>
      <c r="L532" s="46"/>
      <c r="M532" s="223" t="s">
        <v>19</v>
      </c>
      <c r="N532" s="224" t="s">
        <v>43</v>
      </c>
      <c r="O532" s="86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7" t="s">
        <v>93</v>
      </c>
      <c r="AT532" s="227" t="s">
        <v>236</v>
      </c>
      <c r="AU532" s="227" t="s">
        <v>88</v>
      </c>
      <c r="AY532" s="19" t="s">
        <v>234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19" t="s">
        <v>79</v>
      </c>
      <c r="BK532" s="228">
        <f>ROUND(I532*H532,2)</f>
        <v>0</v>
      </c>
      <c r="BL532" s="19" t="s">
        <v>93</v>
      </c>
      <c r="BM532" s="227" t="s">
        <v>2821</v>
      </c>
    </row>
    <row r="533" s="2" customFormat="1">
      <c r="A533" s="40"/>
      <c r="B533" s="41"/>
      <c r="C533" s="42"/>
      <c r="D533" s="229" t="s">
        <v>243</v>
      </c>
      <c r="E533" s="42"/>
      <c r="F533" s="230" t="s">
        <v>2546</v>
      </c>
      <c r="G533" s="42"/>
      <c r="H533" s="42"/>
      <c r="I533" s="231"/>
      <c r="J533" s="42"/>
      <c r="K533" s="42"/>
      <c r="L533" s="46"/>
      <c r="M533" s="232"/>
      <c r="N533" s="233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243</v>
      </c>
      <c r="AU533" s="19" t="s">
        <v>88</v>
      </c>
    </row>
    <row r="534" s="14" customFormat="1">
      <c r="A534" s="14"/>
      <c r="B534" s="246"/>
      <c r="C534" s="247"/>
      <c r="D534" s="229" t="s">
        <v>252</v>
      </c>
      <c r="E534" s="248" t="s">
        <v>19</v>
      </c>
      <c r="F534" s="249" t="s">
        <v>2822</v>
      </c>
      <c r="G534" s="247"/>
      <c r="H534" s="250">
        <v>26.012</v>
      </c>
      <c r="I534" s="251"/>
      <c r="J534" s="247"/>
      <c r="K534" s="247"/>
      <c r="L534" s="252"/>
      <c r="M534" s="253"/>
      <c r="N534" s="254"/>
      <c r="O534" s="254"/>
      <c r="P534" s="254"/>
      <c r="Q534" s="254"/>
      <c r="R534" s="254"/>
      <c r="S534" s="254"/>
      <c r="T534" s="255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6" t="s">
        <v>252</v>
      </c>
      <c r="AU534" s="256" t="s">
        <v>88</v>
      </c>
      <c r="AV534" s="14" t="s">
        <v>81</v>
      </c>
      <c r="AW534" s="14" t="s">
        <v>33</v>
      </c>
      <c r="AX534" s="14" t="s">
        <v>72</v>
      </c>
      <c r="AY534" s="256" t="s">
        <v>234</v>
      </c>
    </row>
    <row r="535" s="15" customFormat="1">
      <c r="A535" s="15"/>
      <c r="B535" s="257"/>
      <c r="C535" s="258"/>
      <c r="D535" s="229" t="s">
        <v>252</v>
      </c>
      <c r="E535" s="259" t="s">
        <v>19</v>
      </c>
      <c r="F535" s="260" t="s">
        <v>256</v>
      </c>
      <c r="G535" s="258"/>
      <c r="H535" s="261">
        <v>26.012</v>
      </c>
      <c r="I535" s="262"/>
      <c r="J535" s="258"/>
      <c r="K535" s="258"/>
      <c r="L535" s="263"/>
      <c r="M535" s="264"/>
      <c r="N535" s="265"/>
      <c r="O535" s="265"/>
      <c r="P535" s="265"/>
      <c r="Q535" s="265"/>
      <c r="R535" s="265"/>
      <c r="S535" s="265"/>
      <c r="T535" s="266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7" t="s">
        <v>252</v>
      </c>
      <c r="AU535" s="267" t="s">
        <v>88</v>
      </c>
      <c r="AV535" s="15" t="s">
        <v>93</v>
      </c>
      <c r="AW535" s="15" t="s">
        <v>33</v>
      </c>
      <c r="AX535" s="15" t="s">
        <v>79</v>
      </c>
      <c r="AY535" s="267" t="s">
        <v>234</v>
      </c>
    </row>
    <row r="536" s="2" customFormat="1" ht="24.15" customHeight="1">
      <c r="A536" s="40"/>
      <c r="B536" s="41"/>
      <c r="C536" s="216" t="s">
        <v>2823</v>
      </c>
      <c r="D536" s="216" t="s">
        <v>236</v>
      </c>
      <c r="E536" s="217" t="s">
        <v>2548</v>
      </c>
      <c r="F536" s="218" t="s">
        <v>366</v>
      </c>
      <c r="G536" s="219" t="s">
        <v>364</v>
      </c>
      <c r="H536" s="220">
        <v>226.15000000000001</v>
      </c>
      <c r="I536" s="221"/>
      <c r="J536" s="222">
        <f>ROUND(I536*H536,2)</f>
        <v>0</v>
      </c>
      <c r="K536" s="218" t="s">
        <v>1344</v>
      </c>
      <c r="L536" s="46"/>
      <c r="M536" s="223" t="s">
        <v>19</v>
      </c>
      <c r="N536" s="224" t="s">
        <v>43</v>
      </c>
      <c r="O536" s="86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7" t="s">
        <v>93</v>
      </c>
      <c r="AT536" s="227" t="s">
        <v>236</v>
      </c>
      <c r="AU536" s="227" t="s">
        <v>88</v>
      </c>
      <c r="AY536" s="19" t="s">
        <v>234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19" t="s">
        <v>79</v>
      </c>
      <c r="BK536" s="228">
        <f>ROUND(I536*H536,2)</f>
        <v>0</v>
      </c>
      <c r="BL536" s="19" t="s">
        <v>93</v>
      </c>
      <c r="BM536" s="227" t="s">
        <v>2824</v>
      </c>
    </row>
    <row r="537" s="2" customFormat="1">
      <c r="A537" s="40"/>
      <c r="B537" s="41"/>
      <c r="C537" s="42"/>
      <c r="D537" s="229" t="s">
        <v>243</v>
      </c>
      <c r="E537" s="42"/>
      <c r="F537" s="230" t="s">
        <v>366</v>
      </c>
      <c r="G537" s="42"/>
      <c r="H537" s="42"/>
      <c r="I537" s="231"/>
      <c r="J537" s="42"/>
      <c r="K537" s="42"/>
      <c r="L537" s="46"/>
      <c r="M537" s="232"/>
      <c r="N537" s="233"/>
      <c r="O537" s="86"/>
      <c r="P537" s="86"/>
      <c r="Q537" s="86"/>
      <c r="R537" s="86"/>
      <c r="S537" s="86"/>
      <c r="T537" s="87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243</v>
      </c>
      <c r="AU537" s="19" t="s">
        <v>88</v>
      </c>
    </row>
    <row r="538" s="14" customFormat="1">
      <c r="A538" s="14"/>
      <c r="B538" s="246"/>
      <c r="C538" s="247"/>
      <c r="D538" s="229" t="s">
        <v>252</v>
      </c>
      <c r="E538" s="248" t="s">
        <v>19</v>
      </c>
      <c r="F538" s="249" t="s">
        <v>2825</v>
      </c>
      <c r="G538" s="247"/>
      <c r="H538" s="250">
        <v>226.15000000000001</v>
      </c>
      <c r="I538" s="251"/>
      <c r="J538" s="247"/>
      <c r="K538" s="247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252</v>
      </c>
      <c r="AU538" s="256" t="s">
        <v>88</v>
      </c>
      <c r="AV538" s="14" t="s">
        <v>81</v>
      </c>
      <c r="AW538" s="14" t="s">
        <v>33</v>
      </c>
      <c r="AX538" s="14" t="s">
        <v>72</v>
      </c>
      <c r="AY538" s="256" t="s">
        <v>234</v>
      </c>
    </row>
    <row r="539" s="15" customFormat="1">
      <c r="A539" s="15"/>
      <c r="B539" s="257"/>
      <c r="C539" s="258"/>
      <c r="D539" s="229" t="s">
        <v>252</v>
      </c>
      <c r="E539" s="259" t="s">
        <v>19</v>
      </c>
      <c r="F539" s="260" t="s">
        <v>256</v>
      </c>
      <c r="G539" s="258"/>
      <c r="H539" s="261">
        <v>226.15000000000001</v>
      </c>
      <c r="I539" s="262"/>
      <c r="J539" s="258"/>
      <c r="K539" s="258"/>
      <c r="L539" s="263"/>
      <c r="M539" s="264"/>
      <c r="N539" s="265"/>
      <c r="O539" s="265"/>
      <c r="P539" s="265"/>
      <c r="Q539" s="265"/>
      <c r="R539" s="265"/>
      <c r="S539" s="265"/>
      <c r="T539" s="266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67" t="s">
        <v>252</v>
      </c>
      <c r="AU539" s="267" t="s">
        <v>88</v>
      </c>
      <c r="AV539" s="15" t="s">
        <v>93</v>
      </c>
      <c r="AW539" s="15" t="s">
        <v>33</v>
      </c>
      <c r="AX539" s="15" t="s">
        <v>79</v>
      </c>
      <c r="AY539" s="267" t="s">
        <v>234</v>
      </c>
    </row>
    <row r="540" s="2" customFormat="1" ht="24.15" customHeight="1">
      <c r="A540" s="40"/>
      <c r="B540" s="41"/>
      <c r="C540" s="216" t="s">
        <v>2826</v>
      </c>
      <c r="D540" s="216" t="s">
        <v>236</v>
      </c>
      <c r="E540" s="217" t="s">
        <v>2552</v>
      </c>
      <c r="F540" s="218" t="s">
        <v>2553</v>
      </c>
      <c r="G540" s="219" t="s">
        <v>364</v>
      </c>
      <c r="H540" s="220">
        <v>100.352</v>
      </c>
      <c r="I540" s="221"/>
      <c r="J540" s="222">
        <f>ROUND(I540*H540,2)</f>
        <v>0</v>
      </c>
      <c r="K540" s="218" t="s">
        <v>1344</v>
      </c>
      <c r="L540" s="46"/>
      <c r="M540" s="223" t="s">
        <v>19</v>
      </c>
      <c r="N540" s="224" t="s">
        <v>43</v>
      </c>
      <c r="O540" s="86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27" t="s">
        <v>93</v>
      </c>
      <c r="AT540" s="227" t="s">
        <v>236</v>
      </c>
      <c r="AU540" s="227" t="s">
        <v>88</v>
      </c>
      <c r="AY540" s="19" t="s">
        <v>234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19" t="s">
        <v>79</v>
      </c>
      <c r="BK540" s="228">
        <f>ROUND(I540*H540,2)</f>
        <v>0</v>
      </c>
      <c r="BL540" s="19" t="s">
        <v>93</v>
      </c>
      <c r="BM540" s="227" t="s">
        <v>2827</v>
      </c>
    </row>
    <row r="541" s="2" customFormat="1">
      <c r="A541" s="40"/>
      <c r="B541" s="41"/>
      <c r="C541" s="42"/>
      <c r="D541" s="229" t="s">
        <v>243</v>
      </c>
      <c r="E541" s="42"/>
      <c r="F541" s="230" t="s">
        <v>2553</v>
      </c>
      <c r="G541" s="42"/>
      <c r="H541" s="42"/>
      <c r="I541" s="231"/>
      <c r="J541" s="42"/>
      <c r="K541" s="42"/>
      <c r="L541" s="46"/>
      <c r="M541" s="232"/>
      <c r="N541" s="233"/>
      <c r="O541" s="86"/>
      <c r="P541" s="86"/>
      <c r="Q541" s="86"/>
      <c r="R541" s="86"/>
      <c r="S541" s="86"/>
      <c r="T541" s="87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243</v>
      </c>
      <c r="AU541" s="19" t="s">
        <v>88</v>
      </c>
    </row>
    <row r="542" s="14" customFormat="1">
      <c r="A542" s="14"/>
      <c r="B542" s="246"/>
      <c r="C542" s="247"/>
      <c r="D542" s="229" t="s">
        <v>252</v>
      </c>
      <c r="E542" s="248" t="s">
        <v>19</v>
      </c>
      <c r="F542" s="249" t="s">
        <v>2828</v>
      </c>
      <c r="G542" s="247"/>
      <c r="H542" s="250">
        <v>100.352</v>
      </c>
      <c r="I542" s="251"/>
      <c r="J542" s="247"/>
      <c r="K542" s="247"/>
      <c r="L542" s="252"/>
      <c r="M542" s="282"/>
      <c r="N542" s="283"/>
      <c r="O542" s="283"/>
      <c r="P542" s="283"/>
      <c r="Q542" s="283"/>
      <c r="R542" s="283"/>
      <c r="S542" s="283"/>
      <c r="T542" s="28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252</v>
      </c>
      <c r="AU542" s="256" t="s">
        <v>88</v>
      </c>
      <c r="AV542" s="14" t="s">
        <v>81</v>
      </c>
      <c r="AW542" s="14" t="s">
        <v>33</v>
      </c>
      <c r="AX542" s="14" t="s">
        <v>79</v>
      </c>
      <c r="AY542" s="256" t="s">
        <v>234</v>
      </c>
    </row>
    <row r="543" s="2" customFormat="1" ht="6.96" customHeight="1">
      <c r="A543" s="40"/>
      <c r="B543" s="61"/>
      <c r="C543" s="62"/>
      <c r="D543" s="62"/>
      <c r="E543" s="62"/>
      <c r="F543" s="62"/>
      <c r="G543" s="62"/>
      <c r="H543" s="62"/>
      <c r="I543" s="62"/>
      <c r="J543" s="62"/>
      <c r="K543" s="62"/>
      <c r="L543" s="46"/>
      <c r="M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</sheetData>
  <sheetProtection sheet="1" autoFilter="0" formatColumns="0" formatRows="0" objects="1" scenarios="1" spinCount="100000" saltValue="UadfCp2jIlQF7/n7sjD0HEyBWss+lAE1+MliAz0cLzkUI2ahhP3WAdAVKhFIt4EJc+uBfqsugXH2wmWiNDY5JA==" hashValue="RKmlZx7lHyDg5hS7ldx3+/SSeI8qsg1pXf+v0nS8ejOQT0AI/OQM1lMb6IH+Ql2ZtPAMN4KVnVptoKOtRRDXfw==" algorithmName="SHA-512" password="CA9F"/>
  <autoFilter ref="C105:K54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2:H92"/>
    <mergeCell ref="E96:H96"/>
    <mergeCell ref="E94:H94"/>
    <mergeCell ref="E98:H98"/>
    <mergeCell ref="L2:V2"/>
  </mergeCells>
  <hyperlinks>
    <hyperlink ref="F111" r:id="rId1" display="https://podminky.urs.cz/item/CS_URS_2023_01/122251103"/>
    <hyperlink ref="F159" r:id="rId2" display="https://podminky.urs.cz/item/CS_URS_2023_01/113204111"/>
    <hyperlink ref="F166" r:id="rId3" display="https://podminky.urs.cz/item/CS_URS_2023_01/966001311"/>
    <hyperlink ref="F180" r:id="rId4" display="https://podminky.urs.cz/item/CS_URS_2023_01/113107213"/>
    <hyperlink ref="F192" r:id="rId5" display="https://podminky.urs.cz/item/CS_URS_2023_01/113107330"/>
    <hyperlink ref="F198" r:id="rId6" display="https://podminky.urs.cz/item/CS_URS_2023_01/113107312"/>
    <hyperlink ref="F203" r:id="rId7" display="https://podminky.urs.cz/item/CS_URS_2023_01/122151104"/>
    <hyperlink ref="F240" r:id="rId8" display="https://podminky.urs.cz/item/CS_URS_2023_01/564971315"/>
    <hyperlink ref="F246" r:id="rId9" display="https://podminky.urs.cz/item/CS_URS_2023_01/564861114"/>
    <hyperlink ref="F325" r:id="rId10" display="https://podminky.urs.cz/item/CS_URS_2023_01/594111112"/>
    <hyperlink ref="F338" r:id="rId11" display="https://podminky.urs.cz/item/CS_URS_2023_01/567132113"/>
    <hyperlink ref="F342" r:id="rId12" display="https://podminky.urs.cz/item/CS_URS_2023_01/564851011"/>
    <hyperlink ref="F346" r:id="rId13" display="https://podminky.urs.cz/item/CS_URS_2023_01/596212353"/>
    <hyperlink ref="F358" r:id="rId14" display="https://podminky.urs.cz/item/CS_URS_2023_01/567132115"/>
    <hyperlink ref="F362" r:id="rId15" display="https://podminky.urs.cz/item/CS_URS_2023_01/564851111"/>
    <hyperlink ref="F366" r:id="rId16" display="https://podminky.urs.cz/item/CS_URS_2023_01/596211253"/>
    <hyperlink ref="F378" r:id="rId17" display="https://podminky.urs.cz/item/CS_URS_2023_01/564871011"/>
    <hyperlink ref="F382" r:id="rId18" display="https://podminky.urs.cz/item/CS_URS_2023_01/596211110"/>
    <hyperlink ref="F393" r:id="rId19" display="https://podminky.urs.cz/item/CS_URS_2023_01/564871011"/>
    <hyperlink ref="F397" r:id="rId20" display="https://podminky.urs.cz/item/CS_URS_2023_01/564851011"/>
    <hyperlink ref="F404" r:id="rId21" display="https://podminky.urs.cz/item/CS_URS_2023_01/451317777"/>
    <hyperlink ref="F411" r:id="rId22" display="https://podminky.urs.cz/item/CS_URS_2023_01/596211253"/>
    <hyperlink ref="F422" r:id="rId23" display="https://podminky.urs.cz/item/CS_URS_2023_01/567132113"/>
    <hyperlink ref="F428" r:id="rId24" display="https://podminky.urs.cz/item/CS_URS_2023_01/564851011"/>
    <hyperlink ref="F433" r:id="rId25" display="https://podminky.urs.cz/item/CS_URS_2023_01/935113111"/>
    <hyperlink ref="F444" r:id="rId26" display="https://podminky.urs.cz/item/CS_URS_2023_01/871353121"/>
    <hyperlink ref="F485" r:id="rId27" display="https://podminky.urs.cz/item/CS_URS_2023_01/599141111"/>
    <hyperlink ref="F489" r:id="rId28" display="https://podminky.urs.cz/item/CS_URS_2023_01/916241213"/>
    <hyperlink ref="F514" r:id="rId29" display="https://podminky.urs.cz/item/CS_URS_2023_01/916111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2829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ROUND((SUM(BE93:BE119)),  2)</f>
        <v>0</v>
      </c>
      <c r="G37" s="40"/>
      <c r="H37" s="40"/>
      <c r="I37" s="160">
        <v>0.20999999999999999</v>
      </c>
      <c r="J37" s="159">
        <f>ROUND(((SUM(BE93:BE119))*I37),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ROUND((SUM(BF93:BF119)),  2)</f>
        <v>0</v>
      </c>
      <c r="G38" s="40"/>
      <c r="H38" s="40"/>
      <c r="I38" s="160">
        <v>0.12</v>
      </c>
      <c r="J38" s="159">
        <f>ROUND(((SUM(BF93:BF119))*I38),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ROUND((SUM(BG93:BG119)),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ROUND((SUM(BH93:BH119)),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ROUND((SUM(BI93:BI119)),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SO.03 - Drobná architektura, mobiliář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2557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2173</v>
      </c>
      <c r="E69" s="181"/>
      <c r="F69" s="181"/>
      <c r="G69" s="181"/>
      <c r="H69" s="181"/>
      <c r="I69" s="181"/>
      <c r="J69" s="182">
        <f>J116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1891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SO.03 - Drobná architektura, mobiliář (5_I)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P94+P116</f>
        <v>0</v>
      </c>
      <c r="Q93" s="98"/>
      <c r="R93" s="197">
        <f>R94+R116</f>
        <v>1.91723</v>
      </c>
      <c r="S93" s="98"/>
      <c r="T93" s="198">
        <f>T94+T116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BK94+BK116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2558</v>
      </c>
      <c r="F94" s="203" t="s">
        <v>2559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SUM(P95:P115)</f>
        <v>0</v>
      </c>
      <c r="Q94" s="208"/>
      <c r="R94" s="209">
        <f>SUM(R95:R115)</f>
        <v>1.91723</v>
      </c>
      <c r="S94" s="208"/>
      <c r="T94" s="210">
        <f>SUM(T95:T115)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71</v>
      </c>
      <c r="AU94" s="212" t="s">
        <v>72</v>
      </c>
      <c r="AY94" s="211" t="s">
        <v>234</v>
      </c>
      <c r="BK94" s="213">
        <f>SUM(BK95:BK115)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2830</v>
      </c>
      <c r="F95" s="218" t="s">
        <v>2831</v>
      </c>
      <c r="G95" s="219" t="s">
        <v>382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0.072870000000000004</v>
      </c>
      <c r="R95" s="225">
        <f>Q95*H95</f>
        <v>0.072870000000000004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93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93</v>
      </c>
      <c r="BM95" s="227" t="s">
        <v>2832</v>
      </c>
    </row>
    <row r="96" s="2" customFormat="1">
      <c r="A96" s="40"/>
      <c r="B96" s="41"/>
      <c r="C96" s="42"/>
      <c r="D96" s="229" t="s">
        <v>243</v>
      </c>
      <c r="E96" s="42"/>
      <c r="F96" s="230" t="s">
        <v>2831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2833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13" customFormat="1">
      <c r="A98" s="13"/>
      <c r="B98" s="236"/>
      <c r="C98" s="237"/>
      <c r="D98" s="229" t="s">
        <v>252</v>
      </c>
      <c r="E98" s="238" t="s">
        <v>19</v>
      </c>
      <c r="F98" s="239" t="s">
        <v>2834</v>
      </c>
      <c r="G98" s="237"/>
      <c r="H98" s="238" t="s">
        <v>19</v>
      </c>
      <c r="I98" s="240"/>
      <c r="J98" s="237"/>
      <c r="K98" s="237"/>
      <c r="L98" s="241"/>
      <c r="M98" s="242"/>
      <c r="N98" s="243"/>
      <c r="O98" s="243"/>
      <c r="P98" s="243"/>
      <c r="Q98" s="243"/>
      <c r="R98" s="243"/>
      <c r="S98" s="243"/>
      <c r="T98" s="24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5" t="s">
        <v>252</v>
      </c>
      <c r="AU98" s="245" t="s">
        <v>79</v>
      </c>
      <c r="AV98" s="13" t="s">
        <v>79</v>
      </c>
      <c r="AW98" s="13" t="s">
        <v>33</v>
      </c>
      <c r="AX98" s="13" t="s">
        <v>72</v>
      </c>
      <c r="AY98" s="245" t="s">
        <v>234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24.15" customHeight="1">
      <c r="A100" s="40"/>
      <c r="B100" s="41"/>
      <c r="C100" s="268" t="s">
        <v>81</v>
      </c>
      <c r="D100" s="268" t="s">
        <v>295</v>
      </c>
      <c r="E100" s="269" t="s">
        <v>2835</v>
      </c>
      <c r="F100" s="270" t="s">
        <v>2836</v>
      </c>
      <c r="G100" s="271" t="s">
        <v>743</v>
      </c>
      <c r="H100" s="272">
        <v>1</v>
      </c>
      <c r="I100" s="273"/>
      <c r="J100" s="274">
        <f>ROUND(I100*H100,2)</f>
        <v>0</v>
      </c>
      <c r="K100" s="270" t="s">
        <v>19</v>
      </c>
      <c r="L100" s="275"/>
      <c r="M100" s="276" t="s">
        <v>19</v>
      </c>
      <c r="N100" s="277" t="s">
        <v>43</v>
      </c>
      <c r="O100" s="86"/>
      <c r="P100" s="225">
        <f>O100*H100</f>
        <v>0</v>
      </c>
      <c r="Q100" s="225">
        <v>0.025000000000000001</v>
      </c>
      <c r="R100" s="225">
        <f>Q100*H100</f>
        <v>0.025000000000000001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294</v>
      </c>
      <c r="AT100" s="227" t="s">
        <v>295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2837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2836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14" customFormat="1">
      <c r="A102" s="14"/>
      <c r="B102" s="246"/>
      <c r="C102" s="247"/>
      <c r="D102" s="229" t="s">
        <v>252</v>
      </c>
      <c r="E102" s="248" t="s">
        <v>19</v>
      </c>
      <c r="F102" s="249" t="s">
        <v>79</v>
      </c>
      <c r="G102" s="247"/>
      <c r="H102" s="250">
        <v>1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252</v>
      </c>
      <c r="AU102" s="256" t="s">
        <v>79</v>
      </c>
      <c r="AV102" s="14" t="s">
        <v>81</v>
      </c>
      <c r="AW102" s="14" t="s">
        <v>33</v>
      </c>
      <c r="AX102" s="14" t="s">
        <v>79</v>
      </c>
      <c r="AY102" s="256" t="s">
        <v>234</v>
      </c>
    </row>
    <row r="103" s="2" customFormat="1" ht="16.5" customHeight="1">
      <c r="A103" s="40"/>
      <c r="B103" s="41"/>
      <c r="C103" s="216" t="s">
        <v>88</v>
      </c>
      <c r="D103" s="216" t="s">
        <v>236</v>
      </c>
      <c r="E103" s="217" t="s">
        <v>2560</v>
      </c>
      <c r="F103" s="218" t="s">
        <v>2561</v>
      </c>
      <c r="G103" s="219" t="s">
        <v>382</v>
      </c>
      <c r="H103" s="220">
        <v>4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0.35743999999999998</v>
      </c>
      <c r="R103" s="225">
        <f>Q103*H103</f>
        <v>1.4297599999999999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93</v>
      </c>
      <c r="AT103" s="227" t="s">
        <v>236</v>
      </c>
      <c r="AU103" s="227" t="s">
        <v>79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93</v>
      </c>
      <c r="BM103" s="227" t="s">
        <v>2838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2563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79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2564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79</v>
      </c>
    </row>
    <row r="106" s="2" customFormat="1" ht="24.15" customHeight="1">
      <c r="A106" s="40"/>
      <c r="B106" s="41"/>
      <c r="C106" s="268" t="s">
        <v>93</v>
      </c>
      <c r="D106" s="268" t="s">
        <v>295</v>
      </c>
      <c r="E106" s="269" t="s">
        <v>2565</v>
      </c>
      <c r="F106" s="270" t="s">
        <v>2566</v>
      </c>
      <c r="G106" s="271" t="s">
        <v>743</v>
      </c>
      <c r="H106" s="272">
        <v>4</v>
      </c>
      <c r="I106" s="273"/>
      <c r="J106" s="274">
        <f>ROUND(I106*H106,2)</f>
        <v>0</v>
      </c>
      <c r="K106" s="270" t="s">
        <v>19</v>
      </c>
      <c r="L106" s="275"/>
      <c r="M106" s="276" t="s">
        <v>19</v>
      </c>
      <c r="N106" s="277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294</v>
      </c>
      <c r="AT106" s="227" t="s">
        <v>295</v>
      </c>
      <c r="AU106" s="227" t="s">
        <v>79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93</v>
      </c>
      <c r="BM106" s="227" t="s">
        <v>2839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2566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79</v>
      </c>
    </row>
    <row r="108" s="14" customFormat="1">
      <c r="A108" s="14"/>
      <c r="B108" s="246"/>
      <c r="C108" s="247"/>
      <c r="D108" s="229" t="s">
        <v>252</v>
      </c>
      <c r="E108" s="248" t="s">
        <v>19</v>
      </c>
      <c r="F108" s="249" t="s">
        <v>93</v>
      </c>
      <c r="G108" s="247"/>
      <c r="H108" s="250">
        <v>4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252</v>
      </c>
      <c r="AU108" s="256" t="s">
        <v>79</v>
      </c>
      <c r="AV108" s="14" t="s">
        <v>81</v>
      </c>
      <c r="AW108" s="14" t="s">
        <v>33</v>
      </c>
      <c r="AX108" s="14" t="s">
        <v>79</v>
      </c>
      <c r="AY108" s="256" t="s">
        <v>234</v>
      </c>
    </row>
    <row r="109" s="2" customFormat="1" ht="16.5" customHeight="1">
      <c r="A109" s="40"/>
      <c r="B109" s="41"/>
      <c r="C109" s="216" t="s">
        <v>271</v>
      </c>
      <c r="D109" s="216" t="s">
        <v>236</v>
      </c>
      <c r="E109" s="217" t="s">
        <v>2840</v>
      </c>
      <c r="F109" s="218" t="s">
        <v>2841</v>
      </c>
      <c r="G109" s="219" t="s">
        <v>382</v>
      </c>
      <c r="H109" s="220">
        <v>2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0.00080000000000000004</v>
      </c>
      <c r="R109" s="225">
        <f>Q109*H109</f>
        <v>0.0016000000000000001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79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2842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2843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79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2844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79</v>
      </c>
    </row>
    <row r="112" s="14" customFormat="1">
      <c r="A112" s="14"/>
      <c r="B112" s="246"/>
      <c r="C112" s="247"/>
      <c r="D112" s="229" t="s">
        <v>252</v>
      </c>
      <c r="E112" s="248" t="s">
        <v>19</v>
      </c>
      <c r="F112" s="249" t="s">
        <v>81</v>
      </c>
      <c r="G112" s="247"/>
      <c r="H112" s="250">
        <v>2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252</v>
      </c>
      <c r="AU112" s="256" t="s">
        <v>79</v>
      </c>
      <c r="AV112" s="14" t="s">
        <v>81</v>
      </c>
      <c r="AW112" s="14" t="s">
        <v>33</v>
      </c>
      <c r="AX112" s="14" t="s">
        <v>79</v>
      </c>
      <c r="AY112" s="256" t="s">
        <v>234</v>
      </c>
    </row>
    <row r="113" s="2" customFormat="1" ht="16.5" customHeight="1">
      <c r="A113" s="40"/>
      <c r="B113" s="41"/>
      <c r="C113" s="268" t="s">
        <v>280</v>
      </c>
      <c r="D113" s="268" t="s">
        <v>295</v>
      </c>
      <c r="E113" s="269" t="s">
        <v>2845</v>
      </c>
      <c r="F113" s="270" t="s">
        <v>2846</v>
      </c>
      <c r="G113" s="271" t="s">
        <v>382</v>
      </c>
      <c r="H113" s="272">
        <v>2</v>
      </c>
      <c r="I113" s="273"/>
      <c r="J113" s="274">
        <f>ROUND(I113*H113,2)</f>
        <v>0</v>
      </c>
      <c r="K113" s="270" t="s">
        <v>19</v>
      </c>
      <c r="L113" s="275"/>
      <c r="M113" s="276" t="s">
        <v>19</v>
      </c>
      <c r="N113" s="277" t="s">
        <v>43</v>
      </c>
      <c r="O113" s="86"/>
      <c r="P113" s="225">
        <f>O113*H113</f>
        <v>0</v>
      </c>
      <c r="Q113" s="225">
        <v>0.19400000000000001</v>
      </c>
      <c r="R113" s="225">
        <f>Q113*H113</f>
        <v>0.38800000000000001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294</v>
      </c>
      <c r="AT113" s="227" t="s">
        <v>295</v>
      </c>
      <c r="AU113" s="227" t="s">
        <v>79</v>
      </c>
      <c r="AY113" s="19" t="s">
        <v>234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93</v>
      </c>
      <c r="BM113" s="227" t="s">
        <v>2847</v>
      </c>
    </row>
    <row r="114" s="2" customFormat="1">
      <c r="A114" s="40"/>
      <c r="B114" s="41"/>
      <c r="C114" s="42"/>
      <c r="D114" s="229" t="s">
        <v>243</v>
      </c>
      <c r="E114" s="42"/>
      <c r="F114" s="230" t="s">
        <v>2846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243</v>
      </c>
      <c r="AU114" s="19" t="s">
        <v>79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81</v>
      </c>
      <c r="G115" s="247"/>
      <c r="H115" s="250">
        <v>2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79</v>
      </c>
      <c r="AV115" s="14" t="s">
        <v>81</v>
      </c>
      <c r="AW115" s="14" t="s">
        <v>33</v>
      </c>
      <c r="AX115" s="14" t="s">
        <v>79</v>
      </c>
      <c r="AY115" s="256" t="s">
        <v>234</v>
      </c>
    </row>
    <row r="116" s="12" customFormat="1" ht="25.92" customHeight="1">
      <c r="A116" s="12"/>
      <c r="B116" s="200"/>
      <c r="C116" s="201"/>
      <c r="D116" s="202" t="s">
        <v>71</v>
      </c>
      <c r="E116" s="203" t="s">
        <v>453</v>
      </c>
      <c r="F116" s="203" t="s">
        <v>454</v>
      </c>
      <c r="G116" s="201"/>
      <c r="H116" s="201"/>
      <c r="I116" s="204"/>
      <c r="J116" s="205">
        <f>BK116</f>
        <v>0</v>
      </c>
      <c r="K116" s="201"/>
      <c r="L116" s="206"/>
      <c r="M116" s="207"/>
      <c r="N116" s="208"/>
      <c r="O116" s="208"/>
      <c r="P116" s="209">
        <f>SUM(P117:P119)</f>
        <v>0</v>
      </c>
      <c r="Q116" s="208"/>
      <c r="R116" s="209">
        <f>SUM(R117:R119)</f>
        <v>0</v>
      </c>
      <c r="S116" s="208"/>
      <c r="T116" s="210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79</v>
      </c>
      <c r="AT116" s="212" t="s">
        <v>71</v>
      </c>
      <c r="AU116" s="212" t="s">
        <v>72</v>
      </c>
      <c r="AY116" s="211" t="s">
        <v>234</v>
      </c>
      <c r="BK116" s="213">
        <f>SUM(BK117:BK119)</f>
        <v>0</v>
      </c>
    </row>
    <row r="117" s="2" customFormat="1" ht="16.5" customHeight="1">
      <c r="A117" s="40"/>
      <c r="B117" s="41"/>
      <c r="C117" s="216" t="s">
        <v>288</v>
      </c>
      <c r="D117" s="216" t="s">
        <v>236</v>
      </c>
      <c r="E117" s="217" t="s">
        <v>2568</v>
      </c>
      <c r="F117" s="218" t="s">
        <v>2569</v>
      </c>
      <c r="G117" s="219" t="s">
        <v>364</v>
      </c>
      <c r="H117" s="220">
        <v>1.917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93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2848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2571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2572</v>
      </c>
      <c r="G119" s="42"/>
      <c r="H119" s="42"/>
      <c r="I119" s="231"/>
      <c r="J119" s="42"/>
      <c r="K119" s="42"/>
      <c r="L119" s="46"/>
      <c r="M119" s="278"/>
      <c r="N119" s="279"/>
      <c r="O119" s="280"/>
      <c r="P119" s="280"/>
      <c r="Q119" s="280"/>
      <c r="R119" s="280"/>
      <c r="S119" s="280"/>
      <c r="T119" s="281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2" customFormat="1" ht="6.96" customHeight="1">
      <c r="A120" s="40"/>
      <c r="B120" s="61"/>
      <c r="C120" s="62"/>
      <c r="D120" s="62"/>
      <c r="E120" s="62"/>
      <c r="F120" s="62"/>
      <c r="G120" s="62"/>
      <c r="H120" s="62"/>
      <c r="I120" s="62"/>
      <c r="J120" s="62"/>
      <c r="K120" s="62"/>
      <c r="L120" s="46"/>
      <c r="M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</sheetData>
  <sheetProtection sheet="1" autoFilter="0" formatColumns="0" formatRows="0" objects="1" scenarios="1" spinCount="100000" saltValue="OnlEpXxxGxPpgTCqrrX2z/piloUt2L+Zn53UUTceCH3qRjQGlG50GnyhUOz+aWE+qu1QfHZuBDR0y0jD+L6y6A==" hashValue="wMgCgkFwqDwzXjQWs2wSbtR8wz/RQkYclvM830AfiKpY3QbWX/bPjO8ICKnYcSq6kujgtN68WwXwqI/ymoK4gg==" algorithmName="SHA-512" password="CA9F"/>
  <autoFilter ref="C92:K11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936104211"/>
    <hyperlink ref="F105" r:id="rId2" display="https://podminky.urs.cz/item/CS_URS_2024_01/936124112"/>
    <hyperlink ref="F111" r:id="rId3" display="https://podminky.urs.cz/item/CS_URS_2024_01/936174311"/>
    <hyperlink ref="F119" r:id="rId4" display="https://podminky.urs.cz/item/CS_URS_2024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2849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151</v>
      </c>
      <c r="G15" s="40"/>
      <c r="H15" s="40"/>
      <c r="I15" s="145" t="s">
        <v>20</v>
      </c>
      <c r="J15" s="135" t="s">
        <v>2574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1893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ROUND(J102,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ROUND((SUM(BE102:BE325)),  2)</f>
        <v>0</v>
      </c>
      <c r="G37" s="40"/>
      <c r="H37" s="40"/>
      <c r="I37" s="160">
        <v>0.20999999999999999</v>
      </c>
      <c r="J37" s="159">
        <f>ROUND(((SUM(BE102:BE325))*I37),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ROUND((SUM(BF102:BF325)),  2)</f>
        <v>0</v>
      </c>
      <c r="G38" s="40"/>
      <c r="H38" s="40"/>
      <c r="I38" s="160">
        <v>0.12</v>
      </c>
      <c r="J38" s="159">
        <f>ROUND(((SUM(BF102:BF325))*I38),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ROUND((SUM(BG102:BG325)),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ROUND((SUM(BH102:BH325)),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ROUND((SUM(BI102:BI325)),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SO.01 - Komunikace a zpevněné plochy (5_II)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Janásek Jiří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J102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J103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J104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2289</v>
      </c>
      <c r="E70" s="186"/>
      <c r="F70" s="186"/>
      <c r="G70" s="186"/>
      <c r="H70" s="186"/>
      <c r="I70" s="186"/>
      <c r="J70" s="187">
        <f>J115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1895</v>
      </c>
      <c r="E71" s="186"/>
      <c r="F71" s="186"/>
      <c r="G71" s="186"/>
      <c r="H71" s="186"/>
      <c r="I71" s="186"/>
      <c r="J71" s="187">
        <f>J158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1896</v>
      </c>
      <c r="E72" s="186"/>
      <c r="F72" s="186"/>
      <c r="G72" s="186"/>
      <c r="H72" s="186"/>
      <c r="I72" s="186"/>
      <c r="J72" s="187">
        <f>J167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6"/>
      <c r="D73" s="185" t="s">
        <v>1897</v>
      </c>
      <c r="E73" s="186"/>
      <c r="F73" s="186"/>
      <c r="G73" s="186"/>
      <c r="H73" s="186"/>
      <c r="I73" s="186"/>
      <c r="J73" s="187">
        <f>J172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1290</v>
      </c>
      <c r="E74" s="186"/>
      <c r="F74" s="186"/>
      <c r="G74" s="186"/>
      <c r="H74" s="186"/>
      <c r="I74" s="186"/>
      <c r="J74" s="187">
        <f>J178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1291</v>
      </c>
      <c r="E75" s="186"/>
      <c r="F75" s="186"/>
      <c r="G75" s="186"/>
      <c r="H75" s="186"/>
      <c r="I75" s="186"/>
      <c r="J75" s="187">
        <f>J240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4"/>
      <c r="C76" s="126"/>
      <c r="D76" s="185" t="s">
        <v>1292</v>
      </c>
      <c r="E76" s="186"/>
      <c r="F76" s="186"/>
      <c r="G76" s="186"/>
      <c r="H76" s="186"/>
      <c r="I76" s="186"/>
      <c r="J76" s="187">
        <f>J244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4.88" customHeight="1">
      <c r="A77" s="10"/>
      <c r="B77" s="184"/>
      <c r="C77" s="126"/>
      <c r="D77" s="185" t="s">
        <v>2850</v>
      </c>
      <c r="E77" s="186"/>
      <c r="F77" s="186"/>
      <c r="G77" s="186"/>
      <c r="H77" s="186"/>
      <c r="I77" s="186"/>
      <c r="J77" s="187">
        <f>J304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4.88" customHeight="1">
      <c r="A78" s="10"/>
      <c r="B78" s="184"/>
      <c r="C78" s="126"/>
      <c r="D78" s="185" t="s">
        <v>2290</v>
      </c>
      <c r="E78" s="186"/>
      <c r="F78" s="186"/>
      <c r="G78" s="186"/>
      <c r="H78" s="186"/>
      <c r="I78" s="186"/>
      <c r="J78" s="187">
        <f>J307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219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Envelopa - Revitalizace infrastruktury</v>
      </c>
      <c r="F88" s="34"/>
      <c r="G88" s="34"/>
      <c r="H88" s="34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203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1" customFormat="1" ht="16.5" customHeight="1">
      <c r="B90" s="23"/>
      <c r="C90" s="24"/>
      <c r="D90" s="24"/>
      <c r="E90" s="172" t="s">
        <v>204</v>
      </c>
      <c r="F90" s="24"/>
      <c r="G90" s="24"/>
      <c r="H90" s="24"/>
      <c r="I90" s="24"/>
      <c r="J90" s="24"/>
      <c r="K90" s="24"/>
      <c r="L90" s="22"/>
    </row>
    <row r="91" s="1" customFormat="1" ht="12" customHeight="1">
      <c r="B91" s="23"/>
      <c r="C91" s="34" t="s">
        <v>205</v>
      </c>
      <c r="D91" s="24"/>
      <c r="E91" s="24"/>
      <c r="F91" s="24"/>
      <c r="G91" s="24"/>
      <c r="H91" s="24"/>
      <c r="I91" s="24"/>
      <c r="J91" s="24"/>
      <c r="K91" s="24"/>
      <c r="L91" s="22"/>
    </row>
    <row r="92" s="2" customFormat="1" ht="16.5" customHeight="1">
      <c r="A92" s="40"/>
      <c r="B92" s="41"/>
      <c r="C92" s="42"/>
      <c r="D92" s="42"/>
      <c r="E92" s="173" t="s">
        <v>1891</v>
      </c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207</v>
      </c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71" t="str">
        <f>E13</f>
        <v>SO.01 - Komunikace a zpevněné plochy (5_II)</v>
      </c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21</v>
      </c>
      <c r="D96" s="42"/>
      <c r="E96" s="42"/>
      <c r="F96" s="29" t="str">
        <f>F16</f>
        <v>Olomouc</v>
      </c>
      <c r="G96" s="42"/>
      <c r="H96" s="42"/>
      <c r="I96" s="34" t="s">
        <v>23</v>
      </c>
      <c r="J96" s="74" t="str">
        <f>IF(J16="","",J16)</f>
        <v>15. 7. 2024</v>
      </c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6.96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5.65" customHeight="1">
      <c r="A98" s="40"/>
      <c r="B98" s="41"/>
      <c r="C98" s="34" t="s">
        <v>25</v>
      </c>
      <c r="D98" s="42"/>
      <c r="E98" s="42"/>
      <c r="F98" s="29" t="str">
        <f>E19</f>
        <v>Univerzita Palackého Olomouc</v>
      </c>
      <c r="G98" s="42"/>
      <c r="H98" s="42"/>
      <c r="I98" s="34" t="s">
        <v>31</v>
      </c>
      <c r="J98" s="38" t="str">
        <f>E25</f>
        <v>Alfaprojekt Olomouc, a.s.</v>
      </c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5.15" customHeight="1">
      <c r="A99" s="40"/>
      <c r="B99" s="41"/>
      <c r="C99" s="34" t="s">
        <v>29</v>
      </c>
      <c r="D99" s="42"/>
      <c r="E99" s="42"/>
      <c r="F99" s="29" t="str">
        <f>IF(E22="","",E22)</f>
        <v>Vyplň údaj</v>
      </c>
      <c r="G99" s="42"/>
      <c r="H99" s="42"/>
      <c r="I99" s="34" t="s">
        <v>34</v>
      </c>
      <c r="J99" s="38" t="str">
        <f>E28</f>
        <v>Janásek Jiří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0.32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11" customFormat="1" ht="29.28" customHeight="1">
      <c r="A101" s="189"/>
      <c r="B101" s="190"/>
      <c r="C101" s="191" t="s">
        <v>220</v>
      </c>
      <c r="D101" s="192" t="s">
        <v>57</v>
      </c>
      <c r="E101" s="192" t="s">
        <v>53</v>
      </c>
      <c r="F101" s="192" t="s">
        <v>54</v>
      </c>
      <c r="G101" s="192" t="s">
        <v>221</v>
      </c>
      <c r="H101" s="192" t="s">
        <v>222</v>
      </c>
      <c r="I101" s="192" t="s">
        <v>223</v>
      </c>
      <c r="J101" s="192" t="s">
        <v>213</v>
      </c>
      <c r="K101" s="193" t="s">
        <v>224</v>
      </c>
      <c r="L101" s="194"/>
      <c r="M101" s="94" t="s">
        <v>19</v>
      </c>
      <c r="N101" s="95" t="s">
        <v>42</v>
      </c>
      <c r="O101" s="95" t="s">
        <v>225</v>
      </c>
      <c r="P101" s="95" t="s">
        <v>226</v>
      </c>
      <c r="Q101" s="95" t="s">
        <v>227</v>
      </c>
      <c r="R101" s="95" t="s">
        <v>228</v>
      </c>
      <c r="S101" s="95" t="s">
        <v>229</v>
      </c>
      <c r="T101" s="96" t="s">
        <v>230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</row>
    <row r="102" s="2" customFormat="1" ht="22.8" customHeight="1">
      <c r="A102" s="40"/>
      <c r="B102" s="41"/>
      <c r="C102" s="101" t="s">
        <v>231</v>
      </c>
      <c r="D102" s="42"/>
      <c r="E102" s="42"/>
      <c r="F102" s="42"/>
      <c r="G102" s="42"/>
      <c r="H102" s="42"/>
      <c r="I102" s="42"/>
      <c r="J102" s="195">
        <f>BK102</f>
        <v>0</v>
      </c>
      <c r="K102" s="42"/>
      <c r="L102" s="46"/>
      <c r="M102" s="97"/>
      <c r="N102" s="196"/>
      <c r="O102" s="98"/>
      <c r="P102" s="197">
        <f>P103</f>
        <v>0</v>
      </c>
      <c r="Q102" s="98"/>
      <c r="R102" s="197">
        <f>R103</f>
        <v>43.304866834999999</v>
      </c>
      <c r="S102" s="98"/>
      <c r="T102" s="198">
        <f>T103</f>
        <v>59.770999999999994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71</v>
      </c>
      <c r="AU102" s="19" t="s">
        <v>214</v>
      </c>
      <c r="BK102" s="199">
        <f>BK103</f>
        <v>0</v>
      </c>
    </row>
    <row r="103" s="12" customFormat="1" ht="25.92" customHeight="1">
      <c r="A103" s="12"/>
      <c r="B103" s="200"/>
      <c r="C103" s="201"/>
      <c r="D103" s="202" t="s">
        <v>71</v>
      </c>
      <c r="E103" s="203" t="s">
        <v>232</v>
      </c>
      <c r="F103" s="203" t="s">
        <v>815</v>
      </c>
      <c r="G103" s="201"/>
      <c r="H103" s="201"/>
      <c r="I103" s="204"/>
      <c r="J103" s="205">
        <f>BK103</f>
        <v>0</v>
      </c>
      <c r="K103" s="201"/>
      <c r="L103" s="206"/>
      <c r="M103" s="207"/>
      <c r="N103" s="208"/>
      <c r="O103" s="208"/>
      <c r="P103" s="209">
        <f>P104+P178+P240</f>
        <v>0</v>
      </c>
      <c r="Q103" s="208"/>
      <c r="R103" s="209">
        <f>R104+R178+R240</f>
        <v>43.304866834999999</v>
      </c>
      <c r="S103" s="208"/>
      <c r="T103" s="210">
        <f>T104+T178+T240</f>
        <v>59.770999999999994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71</v>
      </c>
      <c r="AU103" s="212" t="s">
        <v>72</v>
      </c>
      <c r="AY103" s="211" t="s">
        <v>234</v>
      </c>
      <c r="BK103" s="213">
        <f>BK104+BK178+BK240</f>
        <v>0</v>
      </c>
    </row>
    <row r="104" s="12" customFormat="1" ht="22.8" customHeight="1">
      <c r="A104" s="12"/>
      <c r="B104" s="200"/>
      <c r="C104" s="201"/>
      <c r="D104" s="202" t="s">
        <v>71</v>
      </c>
      <c r="E104" s="214" t="s">
        <v>79</v>
      </c>
      <c r="F104" s="214" t="s">
        <v>235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P105+SUM(P106:P115)+P158+P167+P172</f>
        <v>0</v>
      </c>
      <c r="Q104" s="208"/>
      <c r="R104" s="209">
        <f>R105+SUM(R106:R115)+R158+R167+R172</f>
        <v>0.0041611249999999999</v>
      </c>
      <c r="S104" s="208"/>
      <c r="T104" s="210">
        <f>T105+SUM(T106:T115)+T158+T167+T172</f>
        <v>59.688999999999993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71</v>
      </c>
      <c r="AU104" s="212" t="s">
        <v>79</v>
      </c>
      <c r="AY104" s="211" t="s">
        <v>234</v>
      </c>
      <c r="BK104" s="213">
        <f>BK105+SUM(BK106:BK115)+BK158+BK167+BK172</f>
        <v>0</v>
      </c>
    </row>
    <row r="105" s="2" customFormat="1" ht="21.75" customHeight="1">
      <c r="A105" s="40"/>
      <c r="B105" s="41"/>
      <c r="C105" s="216" t="s">
        <v>79</v>
      </c>
      <c r="D105" s="216" t="s">
        <v>236</v>
      </c>
      <c r="E105" s="217" t="s">
        <v>2851</v>
      </c>
      <c r="F105" s="218" t="s">
        <v>2852</v>
      </c>
      <c r="G105" s="219" t="s">
        <v>274</v>
      </c>
      <c r="H105" s="220">
        <v>4.375</v>
      </c>
      <c r="I105" s="221"/>
      <c r="J105" s="222">
        <f>ROUND(I105*H105,2)</f>
        <v>0</v>
      </c>
      <c r="K105" s="218" t="s">
        <v>1344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93</v>
      </c>
      <c r="AT105" s="227" t="s">
        <v>236</v>
      </c>
      <c r="AU105" s="227" t="s">
        <v>81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93</v>
      </c>
      <c r="BM105" s="227" t="s">
        <v>2853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2854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81</v>
      </c>
    </row>
    <row r="107" s="2" customFormat="1">
      <c r="A107" s="40"/>
      <c r="B107" s="41"/>
      <c r="C107" s="42"/>
      <c r="D107" s="229" t="s">
        <v>1263</v>
      </c>
      <c r="E107" s="42"/>
      <c r="F107" s="285" t="s">
        <v>2855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1263</v>
      </c>
      <c r="AU107" s="19" t="s">
        <v>81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2856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81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3" customFormat="1">
      <c r="A109" s="13"/>
      <c r="B109" s="236"/>
      <c r="C109" s="237"/>
      <c r="D109" s="229" t="s">
        <v>252</v>
      </c>
      <c r="E109" s="238" t="s">
        <v>19</v>
      </c>
      <c r="F109" s="239" t="s">
        <v>2857</v>
      </c>
      <c r="G109" s="237"/>
      <c r="H109" s="238" t="s">
        <v>19</v>
      </c>
      <c r="I109" s="240"/>
      <c r="J109" s="237"/>
      <c r="K109" s="237"/>
      <c r="L109" s="241"/>
      <c r="M109" s="242"/>
      <c r="N109" s="243"/>
      <c r="O109" s="243"/>
      <c r="P109" s="243"/>
      <c r="Q109" s="243"/>
      <c r="R109" s="243"/>
      <c r="S109" s="243"/>
      <c r="T109" s="24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5" t="s">
        <v>252</v>
      </c>
      <c r="AU109" s="245" t="s">
        <v>81</v>
      </c>
      <c r="AV109" s="13" t="s">
        <v>79</v>
      </c>
      <c r="AW109" s="13" t="s">
        <v>33</v>
      </c>
      <c r="AX109" s="13" t="s">
        <v>72</v>
      </c>
      <c r="AY109" s="245" t="s">
        <v>234</v>
      </c>
    </row>
    <row r="110" s="14" customFormat="1">
      <c r="A110" s="14"/>
      <c r="B110" s="246"/>
      <c r="C110" s="247"/>
      <c r="D110" s="229" t="s">
        <v>252</v>
      </c>
      <c r="E110" s="248" t="s">
        <v>19</v>
      </c>
      <c r="F110" s="249" t="s">
        <v>2858</v>
      </c>
      <c r="G110" s="247"/>
      <c r="H110" s="250">
        <v>0.10000000000000001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252</v>
      </c>
      <c r="AU110" s="256" t="s">
        <v>81</v>
      </c>
      <c r="AV110" s="14" t="s">
        <v>81</v>
      </c>
      <c r="AW110" s="14" t="s">
        <v>33</v>
      </c>
      <c r="AX110" s="14" t="s">
        <v>72</v>
      </c>
      <c r="AY110" s="256" t="s">
        <v>234</v>
      </c>
    </row>
    <row r="111" s="14" customFormat="1">
      <c r="A111" s="14"/>
      <c r="B111" s="246"/>
      <c r="C111" s="247"/>
      <c r="D111" s="229" t="s">
        <v>252</v>
      </c>
      <c r="E111" s="248" t="s">
        <v>19</v>
      </c>
      <c r="F111" s="249" t="s">
        <v>2859</v>
      </c>
      <c r="G111" s="247"/>
      <c r="H111" s="250">
        <v>2.7999999999999998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252</v>
      </c>
      <c r="AU111" s="256" t="s">
        <v>81</v>
      </c>
      <c r="AV111" s="14" t="s">
        <v>81</v>
      </c>
      <c r="AW111" s="14" t="s">
        <v>33</v>
      </c>
      <c r="AX111" s="14" t="s">
        <v>72</v>
      </c>
      <c r="AY111" s="256" t="s">
        <v>234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2860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81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4" customFormat="1">
      <c r="A113" s="14"/>
      <c r="B113" s="246"/>
      <c r="C113" s="247"/>
      <c r="D113" s="229" t="s">
        <v>252</v>
      </c>
      <c r="E113" s="248" t="s">
        <v>19</v>
      </c>
      <c r="F113" s="249" t="s">
        <v>2861</v>
      </c>
      <c r="G113" s="247"/>
      <c r="H113" s="250">
        <v>1.4750000000000001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252</v>
      </c>
      <c r="AU113" s="256" t="s">
        <v>81</v>
      </c>
      <c r="AV113" s="14" t="s">
        <v>81</v>
      </c>
      <c r="AW113" s="14" t="s">
        <v>33</v>
      </c>
      <c r="AX113" s="14" t="s">
        <v>72</v>
      </c>
      <c r="AY113" s="256" t="s">
        <v>234</v>
      </c>
    </row>
    <row r="114" s="15" customFormat="1">
      <c r="A114" s="15"/>
      <c r="B114" s="257"/>
      <c r="C114" s="258"/>
      <c r="D114" s="229" t="s">
        <v>252</v>
      </c>
      <c r="E114" s="259" t="s">
        <v>19</v>
      </c>
      <c r="F114" s="260" t="s">
        <v>256</v>
      </c>
      <c r="G114" s="258"/>
      <c r="H114" s="261">
        <v>4.375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252</v>
      </c>
      <c r="AU114" s="267" t="s">
        <v>81</v>
      </c>
      <c r="AV114" s="15" t="s">
        <v>93</v>
      </c>
      <c r="AW114" s="15" t="s">
        <v>33</v>
      </c>
      <c r="AX114" s="15" t="s">
        <v>79</v>
      </c>
      <c r="AY114" s="267" t="s">
        <v>234</v>
      </c>
    </row>
    <row r="115" s="12" customFormat="1" ht="20.88" customHeight="1">
      <c r="A115" s="12"/>
      <c r="B115" s="200"/>
      <c r="C115" s="201"/>
      <c r="D115" s="202" t="s">
        <v>71</v>
      </c>
      <c r="E115" s="214" t="s">
        <v>315</v>
      </c>
      <c r="F115" s="214" t="s">
        <v>2305</v>
      </c>
      <c r="G115" s="201"/>
      <c r="H115" s="201"/>
      <c r="I115" s="204"/>
      <c r="J115" s="215">
        <f>BK115</f>
        <v>0</v>
      </c>
      <c r="K115" s="201"/>
      <c r="L115" s="206"/>
      <c r="M115" s="207"/>
      <c r="N115" s="208"/>
      <c r="O115" s="208"/>
      <c r="P115" s="209">
        <f>SUM(P116:P157)</f>
        <v>0</v>
      </c>
      <c r="Q115" s="208"/>
      <c r="R115" s="209">
        <f>SUM(R116:R157)</f>
        <v>0.0041611249999999999</v>
      </c>
      <c r="S115" s="208"/>
      <c r="T115" s="210">
        <f>SUM(T116:T157)</f>
        <v>59.688999999999993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79</v>
      </c>
      <c r="AT115" s="212" t="s">
        <v>71</v>
      </c>
      <c r="AU115" s="212" t="s">
        <v>81</v>
      </c>
      <c r="AY115" s="211" t="s">
        <v>234</v>
      </c>
      <c r="BK115" s="213">
        <f>SUM(BK116:BK157)</f>
        <v>0</v>
      </c>
    </row>
    <row r="116" s="2" customFormat="1" ht="16.5" customHeight="1">
      <c r="A116" s="40"/>
      <c r="B116" s="41"/>
      <c r="C116" s="216" t="s">
        <v>81</v>
      </c>
      <c r="D116" s="216" t="s">
        <v>236</v>
      </c>
      <c r="E116" s="217" t="s">
        <v>2306</v>
      </c>
      <c r="F116" s="218" t="s">
        <v>2307</v>
      </c>
      <c r="G116" s="219" t="s">
        <v>879</v>
      </c>
      <c r="H116" s="220">
        <v>25</v>
      </c>
      <c r="I116" s="221"/>
      <c r="J116" s="222">
        <f>ROUND(I116*H116,2)</f>
        <v>0</v>
      </c>
      <c r="K116" s="218" t="s">
        <v>1344</v>
      </c>
      <c r="L116" s="46"/>
      <c r="M116" s="223" t="s">
        <v>19</v>
      </c>
      <c r="N116" s="224" t="s">
        <v>43</v>
      </c>
      <c r="O116" s="86"/>
      <c r="P116" s="225">
        <f>O116*H116</f>
        <v>0</v>
      </c>
      <c r="Q116" s="225">
        <v>0</v>
      </c>
      <c r="R116" s="225">
        <f>Q116*H116</f>
        <v>0</v>
      </c>
      <c r="S116" s="225">
        <v>0.20499999999999999</v>
      </c>
      <c r="T116" s="226">
        <f>S116*H116</f>
        <v>5.125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7" t="s">
        <v>93</v>
      </c>
      <c r="AT116" s="227" t="s">
        <v>236</v>
      </c>
      <c r="AU116" s="227" t="s">
        <v>88</v>
      </c>
      <c r="AY116" s="19" t="s">
        <v>234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19" t="s">
        <v>79</v>
      </c>
      <c r="BK116" s="228">
        <f>ROUND(I116*H116,2)</f>
        <v>0</v>
      </c>
      <c r="BL116" s="19" t="s">
        <v>93</v>
      </c>
      <c r="BM116" s="227" t="s">
        <v>2862</v>
      </c>
    </row>
    <row r="117" s="2" customFormat="1">
      <c r="A117" s="40"/>
      <c r="B117" s="41"/>
      <c r="C117" s="42"/>
      <c r="D117" s="229" t="s">
        <v>243</v>
      </c>
      <c r="E117" s="42"/>
      <c r="F117" s="230" t="s">
        <v>2309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243</v>
      </c>
      <c r="AU117" s="19" t="s">
        <v>88</v>
      </c>
    </row>
    <row r="118" s="2" customFormat="1">
      <c r="A118" s="40"/>
      <c r="B118" s="41"/>
      <c r="C118" s="42"/>
      <c r="D118" s="229" t="s">
        <v>1263</v>
      </c>
      <c r="E118" s="42"/>
      <c r="F118" s="285" t="s">
        <v>2310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1263</v>
      </c>
      <c r="AU118" s="19" t="s">
        <v>88</v>
      </c>
    </row>
    <row r="119" s="13" customFormat="1">
      <c r="A119" s="13"/>
      <c r="B119" s="236"/>
      <c r="C119" s="237"/>
      <c r="D119" s="229" t="s">
        <v>252</v>
      </c>
      <c r="E119" s="238" t="s">
        <v>19</v>
      </c>
      <c r="F119" s="239" t="s">
        <v>2856</v>
      </c>
      <c r="G119" s="237"/>
      <c r="H119" s="238" t="s">
        <v>19</v>
      </c>
      <c r="I119" s="240"/>
      <c r="J119" s="237"/>
      <c r="K119" s="237"/>
      <c r="L119" s="241"/>
      <c r="M119" s="242"/>
      <c r="N119" s="243"/>
      <c r="O119" s="243"/>
      <c r="P119" s="243"/>
      <c r="Q119" s="243"/>
      <c r="R119" s="243"/>
      <c r="S119" s="243"/>
      <c r="T119" s="24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5" t="s">
        <v>252</v>
      </c>
      <c r="AU119" s="245" t="s">
        <v>88</v>
      </c>
      <c r="AV119" s="13" t="s">
        <v>79</v>
      </c>
      <c r="AW119" s="13" t="s">
        <v>33</v>
      </c>
      <c r="AX119" s="13" t="s">
        <v>72</v>
      </c>
      <c r="AY119" s="245" t="s">
        <v>234</v>
      </c>
    </row>
    <row r="120" s="14" customFormat="1">
      <c r="A120" s="14"/>
      <c r="B120" s="246"/>
      <c r="C120" s="247"/>
      <c r="D120" s="229" t="s">
        <v>252</v>
      </c>
      <c r="E120" s="248" t="s">
        <v>19</v>
      </c>
      <c r="F120" s="249" t="s">
        <v>420</v>
      </c>
      <c r="G120" s="247"/>
      <c r="H120" s="250">
        <v>25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252</v>
      </c>
      <c r="AU120" s="256" t="s">
        <v>88</v>
      </c>
      <c r="AV120" s="14" t="s">
        <v>81</v>
      </c>
      <c r="AW120" s="14" t="s">
        <v>33</v>
      </c>
      <c r="AX120" s="14" t="s">
        <v>79</v>
      </c>
      <c r="AY120" s="256" t="s">
        <v>234</v>
      </c>
    </row>
    <row r="121" s="2" customFormat="1" ht="16.5" customHeight="1">
      <c r="A121" s="40"/>
      <c r="B121" s="41"/>
      <c r="C121" s="216" t="s">
        <v>88</v>
      </c>
      <c r="D121" s="216" t="s">
        <v>236</v>
      </c>
      <c r="E121" s="217" t="s">
        <v>2599</v>
      </c>
      <c r="F121" s="218" t="s">
        <v>2600</v>
      </c>
      <c r="G121" s="219" t="s">
        <v>879</v>
      </c>
      <c r="H121" s="220">
        <v>42</v>
      </c>
      <c r="I121" s="221"/>
      <c r="J121" s="222">
        <f>ROUND(I121*H121,2)</f>
        <v>0</v>
      </c>
      <c r="K121" s="218" t="s">
        <v>1296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</v>
      </c>
      <c r="R121" s="225">
        <f>Q121*H121</f>
        <v>0</v>
      </c>
      <c r="S121" s="225">
        <v>0.040000000000000001</v>
      </c>
      <c r="T121" s="226">
        <f>S121*H121</f>
        <v>1.6799999999999999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88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2863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2602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88</v>
      </c>
    </row>
    <row r="123" s="2" customFormat="1">
      <c r="A123" s="40"/>
      <c r="B123" s="41"/>
      <c r="C123" s="42"/>
      <c r="D123" s="234" t="s">
        <v>244</v>
      </c>
      <c r="E123" s="42"/>
      <c r="F123" s="235" t="s">
        <v>2603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244</v>
      </c>
      <c r="AU123" s="19" t="s">
        <v>88</v>
      </c>
    </row>
    <row r="124" s="2" customFormat="1">
      <c r="A124" s="40"/>
      <c r="B124" s="41"/>
      <c r="C124" s="42"/>
      <c r="D124" s="229" t="s">
        <v>1263</v>
      </c>
      <c r="E124" s="42"/>
      <c r="F124" s="285" t="s">
        <v>2604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1263</v>
      </c>
      <c r="AU124" s="19" t="s">
        <v>88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2856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88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2864</v>
      </c>
      <c r="G126" s="247"/>
      <c r="H126" s="250">
        <v>42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88</v>
      </c>
      <c r="AV126" s="14" t="s">
        <v>81</v>
      </c>
      <c r="AW126" s="14" t="s">
        <v>33</v>
      </c>
      <c r="AX126" s="14" t="s">
        <v>72</v>
      </c>
      <c r="AY126" s="256" t="s">
        <v>234</v>
      </c>
    </row>
    <row r="127" s="15" customFormat="1">
      <c r="A127" s="15"/>
      <c r="B127" s="257"/>
      <c r="C127" s="258"/>
      <c r="D127" s="229" t="s">
        <v>252</v>
      </c>
      <c r="E127" s="259" t="s">
        <v>19</v>
      </c>
      <c r="F127" s="260" t="s">
        <v>256</v>
      </c>
      <c r="G127" s="258"/>
      <c r="H127" s="261">
        <v>42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252</v>
      </c>
      <c r="AU127" s="267" t="s">
        <v>88</v>
      </c>
      <c r="AV127" s="15" t="s">
        <v>93</v>
      </c>
      <c r="AW127" s="15" t="s">
        <v>33</v>
      </c>
      <c r="AX127" s="15" t="s">
        <v>79</v>
      </c>
      <c r="AY127" s="267" t="s">
        <v>234</v>
      </c>
    </row>
    <row r="128" s="2" customFormat="1" ht="16.5" customHeight="1">
      <c r="A128" s="40"/>
      <c r="B128" s="41"/>
      <c r="C128" s="216" t="s">
        <v>93</v>
      </c>
      <c r="D128" s="216" t="s">
        <v>236</v>
      </c>
      <c r="E128" s="217" t="s">
        <v>2317</v>
      </c>
      <c r="F128" s="218" t="s">
        <v>2318</v>
      </c>
      <c r="G128" s="219" t="s">
        <v>879</v>
      </c>
      <c r="H128" s="220">
        <v>25</v>
      </c>
      <c r="I128" s="221"/>
      <c r="J128" s="222">
        <f>ROUND(I128*H128,2)</f>
        <v>0</v>
      </c>
      <c r="K128" s="218" t="s">
        <v>1344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1.6449999999999999E-06</v>
      </c>
      <c r="R128" s="225">
        <f>Q128*H128</f>
        <v>4.1124999999999997E-05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93</v>
      </c>
      <c r="AT128" s="227" t="s">
        <v>236</v>
      </c>
      <c r="AU128" s="227" t="s">
        <v>88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93</v>
      </c>
      <c r="BM128" s="227" t="s">
        <v>2865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2320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88</v>
      </c>
    </row>
    <row r="130" s="2" customFormat="1">
      <c r="A130" s="40"/>
      <c r="B130" s="41"/>
      <c r="C130" s="42"/>
      <c r="D130" s="229" t="s">
        <v>1263</v>
      </c>
      <c r="E130" s="42"/>
      <c r="F130" s="285" t="s">
        <v>2321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1263</v>
      </c>
      <c r="AU130" s="19" t="s">
        <v>88</v>
      </c>
    </row>
    <row r="131" s="2" customFormat="1" ht="16.5" customHeight="1">
      <c r="A131" s="40"/>
      <c r="B131" s="41"/>
      <c r="C131" s="216" t="s">
        <v>271</v>
      </c>
      <c r="D131" s="216" t="s">
        <v>236</v>
      </c>
      <c r="E131" s="217" t="s">
        <v>2337</v>
      </c>
      <c r="F131" s="218" t="s">
        <v>2338</v>
      </c>
      <c r="G131" s="219" t="s">
        <v>248</v>
      </c>
      <c r="H131" s="220">
        <v>63</v>
      </c>
      <c r="I131" s="221"/>
      <c r="J131" s="222">
        <f>ROUND(I131*H131,2)</f>
        <v>0</v>
      </c>
      <c r="K131" s="218" t="s">
        <v>1344</v>
      </c>
      <c r="L131" s="46"/>
      <c r="M131" s="223" t="s">
        <v>19</v>
      </c>
      <c r="N131" s="224" t="s">
        <v>43</v>
      </c>
      <c r="O131" s="86"/>
      <c r="P131" s="225">
        <f>O131*H131</f>
        <v>0</v>
      </c>
      <c r="Q131" s="225">
        <v>4.0000000000000003E-05</v>
      </c>
      <c r="R131" s="225">
        <f>Q131*H131</f>
        <v>0.0025200000000000001</v>
      </c>
      <c r="S131" s="225">
        <v>0.128</v>
      </c>
      <c r="T131" s="226">
        <f>S131*H131</f>
        <v>8.0640000000000001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7" t="s">
        <v>93</v>
      </c>
      <c r="AT131" s="227" t="s">
        <v>236</v>
      </c>
      <c r="AU131" s="227" t="s">
        <v>88</v>
      </c>
      <c r="AY131" s="19" t="s">
        <v>234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19" t="s">
        <v>79</v>
      </c>
      <c r="BK131" s="228">
        <f>ROUND(I131*H131,2)</f>
        <v>0</v>
      </c>
      <c r="BL131" s="19" t="s">
        <v>93</v>
      </c>
      <c r="BM131" s="227" t="s">
        <v>2866</v>
      </c>
    </row>
    <row r="132" s="2" customFormat="1">
      <c r="A132" s="40"/>
      <c r="B132" s="41"/>
      <c r="C132" s="42"/>
      <c r="D132" s="229" t="s">
        <v>243</v>
      </c>
      <c r="E132" s="42"/>
      <c r="F132" s="230" t="s">
        <v>2340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243</v>
      </c>
      <c r="AU132" s="19" t="s">
        <v>88</v>
      </c>
    </row>
    <row r="133" s="2" customFormat="1">
      <c r="A133" s="40"/>
      <c r="B133" s="41"/>
      <c r="C133" s="42"/>
      <c r="D133" s="229" t="s">
        <v>1263</v>
      </c>
      <c r="E133" s="42"/>
      <c r="F133" s="285" t="s">
        <v>2341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1263</v>
      </c>
      <c r="AU133" s="19" t="s">
        <v>88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2856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88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793</v>
      </c>
      <c r="G135" s="247"/>
      <c r="H135" s="250">
        <v>63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88</v>
      </c>
      <c r="AV135" s="14" t="s">
        <v>81</v>
      </c>
      <c r="AW135" s="14" t="s">
        <v>33</v>
      </c>
      <c r="AX135" s="14" t="s">
        <v>79</v>
      </c>
      <c r="AY135" s="256" t="s">
        <v>234</v>
      </c>
    </row>
    <row r="136" s="2" customFormat="1" ht="16.5" customHeight="1">
      <c r="A136" s="40"/>
      <c r="B136" s="41"/>
      <c r="C136" s="216" t="s">
        <v>280</v>
      </c>
      <c r="D136" s="216" t="s">
        <v>236</v>
      </c>
      <c r="E136" s="217" t="s">
        <v>2343</v>
      </c>
      <c r="F136" s="218" t="s">
        <v>2344</v>
      </c>
      <c r="G136" s="219" t="s">
        <v>248</v>
      </c>
      <c r="H136" s="220">
        <v>63</v>
      </c>
      <c r="I136" s="221"/>
      <c r="J136" s="222">
        <f>ROUND(I136*H136,2)</f>
        <v>0</v>
      </c>
      <c r="K136" s="218" t="s">
        <v>1344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0.29999999999999999</v>
      </c>
      <c r="T136" s="226">
        <f>S136*H136</f>
        <v>18.899999999999999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93</v>
      </c>
      <c r="AT136" s="227" t="s">
        <v>236</v>
      </c>
      <c r="AU136" s="227" t="s">
        <v>88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2867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2346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88</v>
      </c>
    </row>
    <row r="138" s="2" customFormat="1">
      <c r="A138" s="40"/>
      <c r="B138" s="41"/>
      <c r="C138" s="42"/>
      <c r="D138" s="229" t="s">
        <v>1263</v>
      </c>
      <c r="E138" s="42"/>
      <c r="F138" s="285" t="s">
        <v>2347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1263</v>
      </c>
      <c r="AU138" s="19" t="s">
        <v>88</v>
      </c>
    </row>
    <row r="139" s="2" customFormat="1" ht="16.5" customHeight="1">
      <c r="A139" s="40"/>
      <c r="B139" s="41"/>
      <c r="C139" s="216" t="s">
        <v>288</v>
      </c>
      <c r="D139" s="216" t="s">
        <v>236</v>
      </c>
      <c r="E139" s="217" t="s">
        <v>2611</v>
      </c>
      <c r="F139" s="218" t="s">
        <v>2612</v>
      </c>
      <c r="G139" s="219" t="s">
        <v>248</v>
      </c>
      <c r="H139" s="220">
        <v>20</v>
      </c>
      <c r="I139" s="221"/>
      <c r="J139" s="222">
        <f>ROUND(I139*H139,2)</f>
        <v>0</v>
      </c>
      <c r="K139" s="218" t="s">
        <v>1344</v>
      </c>
      <c r="L139" s="46"/>
      <c r="M139" s="223" t="s">
        <v>19</v>
      </c>
      <c r="N139" s="224" t="s">
        <v>43</v>
      </c>
      <c r="O139" s="86"/>
      <c r="P139" s="225">
        <f>O139*H139</f>
        <v>0</v>
      </c>
      <c r="Q139" s="225">
        <v>8.0000000000000007E-05</v>
      </c>
      <c r="R139" s="225">
        <f>Q139*H139</f>
        <v>0.0016000000000000001</v>
      </c>
      <c r="S139" s="225">
        <v>0.25600000000000001</v>
      </c>
      <c r="T139" s="226">
        <f>S139*H139</f>
        <v>5.1200000000000001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93</v>
      </c>
      <c r="AT139" s="227" t="s">
        <v>236</v>
      </c>
      <c r="AU139" s="227" t="s">
        <v>88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2868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2614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88</v>
      </c>
    </row>
    <row r="141" s="2" customFormat="1">
      <c r="A141" s="40"/>
      <c r="B141" s="41"/>
      <c r="C141" s="42"/>
      <c r="D141" s="229" t="s">
        <v>1263</v>
      </c>
      <c r="E141" s="42"/>
      <c r="F141" s="285" t="s">
        <v>2328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1263</v>
      </c>
      <c r="AU141" s="19" t="s">
        <v>88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2856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88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386</v>
      </c>
      <c r="G143" s="247"/>
      <c r="H143" s="250">
        <v>20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88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294</v>
      </c>
      <c r="D144" s="216" t="s">
        <v>236</v>
      </c>
      <c r="E144" s="217" t="s">
        <v>2331</v>
      </c>
      <c r="F144" s="218" t="s">
        <v>2332</v>
      </c>
      <c r="G144" s="219" t="s">
        <v>248</v>
      </c>
      <c r="H144" s="220">
        <v>20</v>
      </c>
      <c r="I144" s="221"/>
      <c r="J144" s="222">
        <f>ROUND(I144*H144,2)</f>
        <v>0</v>
      </c>
      <c r="K144" s="218" t="s">
        <v>1296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0.5</v>
      </c>
      <c r="T144" s="226">
        <f>S144*H144</f>
        <v>10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93</v>
      </c>
      <c r="AT144" s="227" t="s">
        <v>236</v>
      </c>
      <c r="AU144" s="227" t="s">
        <v>88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2869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2334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88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2335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88</v>
      </c>
    </row>
    <row r="147" s="2" customFormat="1">
      <c r="A147" s="40"/>
      <c r="B147" s="41"/>
      <c r="C147" s="42"/>
      <c r="D147" s="229" t="s">
        <v>1263</v>
      </c>
      <c r="E147" s="42"/>
      <c r="F147" s="285" t="s">
        <v>2870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1263</v>
      </c>
      <c r="AU147" s="19" t="s">
        <v>88</v>
      </c>
    </row>
    <row r="148" s="2" customFormat="1" ht="16.5" customHeight="1">
      <c r="A148" s="40"/>
      <c r="B148" s="41"/>
      <c r="C148" s="216" t="s">
        <v>301</v>
      </c>
      <c r="D148" s="216" t="s">
        <v>236</v>
      </c>
      <c r="E148" s="217" t="s">
        <v>2620</v>
      </c>
      <c r="F148" s="218" t="s">
        <v>2621</v>
      </c>
      <c r="G148" s="219" t="s">
        <v>248</v>
      </c>
      <c r="H148" s="220">
        <v>20</v>
      </c>
      <c r="I148" s="221"/>
      <c r="J148" s="222">
        <f>ROUND(I148*H148,2)</f>
        <v>0</v>
      </c>
      <c r="K148" s="218" t="s">
        <v>1296</v>
      </c>
      <c r="L148" s="46"/>
      <c r="M148" s="223" t="s">
        <v>19</v>
      </c>
      <c r="N148" s="224" t="s">
        <v>43</v>
      </c>
      <c r="O148" s="86"/>
      <c r="P148" s="225">
        <f>O148*H148</f>
        <v>0</v>
      </c>
      <c r="Q148" s="225">
        <v>0</v>
      </c>
      <c r="R148" s="225">
        <f>Q148*H148</f>
        <v>0</v>
      </c>
      <c r="S148" s="225">
        <v>0.23999999999999999</v>
      </c>
      <c r="T148" s="226">
        <f>S148*H148</f>
        <v>4.7999999999999998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93</v>
      </c>
      <c r="AT148" s="227" t="s">
        <v>236</v>
      </c>
      <c r="AU148" s="227" t="s">
        <v>88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2871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2623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88</v>
      </c>
    </row>
    <row r="150" s="2" customFormat="1">
      <c r="A150" s="40"/>
      <c r="B150" s="41"/>
      <c r="C150" s="42"/>
      <c r="D150" s="234" t="s">
        <v>244</v>
      </c>
      <c r="E150" s="42"/>
      <c r="F150" s="235" t="s">
        <v>2624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244</v>
      </c>
      <c r="AU150" s="19" t="s">
        <v>88</v>
      </c>
    </row>
    <row r="151" s="2" customFormat="1">
      <c r="A151" s="40"/>
      <c r="B151" s="41"/>
      <c r="C151" s="42"/>
      <c r="D151" s="229" t="s">
        <v>1263</v>
      </c>
      <c r="E151" s="42"/>
      <c r="F151" s="285" t="s">
        <v>2625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1263</v>
      </c>
      <c r="AU151" s="19" t="s">
        <v>88</v>
      </c>
    </row>
    <row r="152" s="13" customFormat="1">
      <c r="A152" s="13"/>
      <c r="B152" s="236"/>
      <c r="C152" s="237"/>
      <c r="D152" s="229" t="s">
        <v>252</v>
      </c>
      <c r="E152" s="238" t="s">
        <v>19</v>
      </c>
      <c r="F152" s="239" t="s">
        <v>2856</v>
      </c>
      <c r="G152" s="237"/>
      <c r="H152" s="238" t="s">
        <v>19</v>
      </c>
      <c r="I152" s="240"/>
      <c r="J152" s="237"/>
      <c r="K152" s="237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252</v>
      </c>
      <c r="AU152" s="245" t="s">
        <v>88</v>
      </c>
      <c r="AV152" s="13" t="s">
        <v>79</v>
      </c>
      <c r="AW152" s="13" t="s">
        <v>33</v>
      </c>
      <c r="AX152" s="13" t="s">
        <v>72</v>
      </c>
      <c r="AY152" s="245" t="s">
        <v>234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386</v>
      </c>
      <c r="G153" s="247"/>
      <c r="H153" s="250">
        <v>20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88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2" customFormat="1" ht="16.5" customHeight="1">
      <c r="A154" s="40"/>
      <c r="B154" s="41"/>
      <c r="C154" s="216" t="s">
        <v>308</v>
      </c>
      <c r="D154" s="216" t="s">
        <v>236</v>
      </c>
      <c r="E154" s="217" t="s">
        <v>2627</v>
      </c>
      <c r="F154" s="218" t="s">
        <v>2628</v>
      </c>
      <c r="G154" s="219" t="s">
        <v>248</v>
      </c>
      <c r="H154" s="220">
        <v>20</v>
      </c>
      <c r="I154" s="221"/>
      <c r="J154" s="222">
        <f>ROUND(I154*H154,2)</f>
        <v>0</v>
      </c>
      <c r="K154" s="218" t="s">
        <v>1296</v>
      </c>
      <c r="L154" s="46"/>
      <c r="M154" s="223" t="s">
        <v>19</v>
      </c>
      <c r="N154" s="224" t="s">
        <v>43</v>
      </c>
      <c r="O154" s="86"/>
      <c r="P154" s="225">
        <f>O154*H154</f>
        <v>0</v>
      </c>
      <c r="Q154" s="225">
        <v>0</v>
      </c>
      <c r="R154" s="225">
        <f>Q154*H154</f>
        <v>0</v>
      </c>
      <c r="S154" s="225">
        <v>0.29999999999999999</v>
      </c>
      <c r="T154" s="226">
        <f>S154*H154</f>
        <v>6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7" t="s">
        <v>93</v>
      </c>
      <c r="AT154" s="227" t="s">
        <v>236</v>
      </c>
      <c r="AU154" s="227" t="s">
        <v>88</v>
      </c>
      <c r="AY154" s="19" t="s">
        <v>234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19" t="s">
        <v>79</v>
      </c>
      <c r="BK154" s="228">
        <f>ROUND(I154*H154,2)</f>
        <v>0</v>
      </c>
      <c r="BL154" s="19" t="s">
        <v>93</v>
      </c>
      <c r="BM154" s="227" t="s">
        <v>2872</v>
      </c>
    </row>
    <row r="155" s="2" customFormat="1">
      <c r="A155" s="40"/>
      <c r="B155" s="41"/>
      <c r="C155" s="42"/>
      <c r="D155" s="229" t="s">
        <v>243</v>
      </c>
      <c r="E155" s="42"/>
      <c r="F155" s="230" t="s">
        <v>2630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243</v>
      </c>
      <c r="AU155" s="19" t="s">
        <v>88</v>
      </c>
    </row>
    <row r="156" s="2" customFormat="1">
      <c r="A156" s="40"/>
      <c r="B156" s="41"/>
      <c r="C156" s="42"/>
      <c r="D156" s="234" t="s">
        <v>244</v>
      </c>
      <c r="E156" s="42"/>
      <c r="F156" s="235" t="s">
        <v>2631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244</v>
      </c>
      <c r="AU156" s="19" t="s">
        <v>88</v>
      </c>
    </row>
    <row r="157" s="2" customFormat="1">
      <c r="A157" s="40"/>
      <c r="B157" s="41"/>
      <c r="C157" s="42"/>
      <c r="D157" s="229" t="s">
        <v>1263</v>
      </c>
      <c r="E157" s="42"/>
      <c r="F157" s="285" t="s">
        <v>2632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1263</v>
      </c>
      <c r="AU157" s="19" t="s">
        <v>88</v>
      </c>
    </row>
    <row r="158" s="12" customFormat="1" ht="20.88" customHeight="1">
      <c r="A158" s="12"/>
      <c r="B158" s="200"/>
      <c r="C158" s="201"/>
      <c r="D158" s="202" t="s">
        <v>71</v>
      </c>
      <c r="E158" s="214" t="s">
        <v>354</v>
      </c>
      <c r="F158" s="214" t="s">
        <v>1974</v>
      </c>
      <c r="G158" s="201"/>
      <c r="H158" s="201"/>
      <c r="I158" s="204"/>
      <c r="J158" s="215">
        <f>BK158</f>
        <v>0</v>
      </c>
      <c r="K158" s="201"/>
      <c r="L158" s="206"/>
      <c r="M158" s="207"/>
      <c r="N158" s="208"/>
      <c r="O158" s="208"/>
      <c r="P158" s="209">
        <f>SUM(P159:P166)</f>
        <v>0</v>
      </c>
      <c r="Q158" s="208"/>
      <c r="R158" s="209">
        <f>SUM(R159:R166)</f>
        <v>0</v>
      </c>
      <c r="S158" s="208"/>
      <c r="T158" s="210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79</v>
      </c>
      <c r="AT158" s="212" t="s">
        <v>71</v>
      </c>
      <c r="AU158" s="212" t="s">
        <v>81</v>
      </c>
      <c r="AY158" s="211" t="s">
        <v>234</v>
      </c>
      <c r="BK158" s="213">
        <f>SUM(BK159:BK166)</f>
        <v>0</v>
      </c>
    </row>
    <row r="159" s="2" customFormat="1" ht="16.5" customHeight="1">
      <c r="A159" s="40"/>
      <c r="B159" s="41"/>
      <c r="C159" s="216" t="s">
        <v>315</v>
      </c>
      <c r="D159" s="216" t="s">
        <v>236</v>
      </c>
      <c r="E159" s="217" t="s">
        <v>1975</v>
      </c>
      <c r="F159" s="218" t="s">
        <v>1976</v>
      </c>
      <c r="G159" s="219" t="s">
        <v>274</v>
      </c>
      <c r="H159" s="220">
        <v>4.375</v>
      </c>
      <c r="I159" s="221"/>
      <c r="J159" s="222">
        <f>ROUND(I159*H159,2)</f>
        <v>0</v>
      </c>
      <c r="K159" s="218" t="s">
        <v>1344</v>
      </c>
      <c r="L159" s="46"/>
      <c r="M159" s="223" t="s">
        <v>19</v>
      </c>
      <c r="N159" s="224" t="s">
        <v>43</v>
      </c>
      <c r="O159" s="86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7" t="s">
        <v>93</v>
      </c>
      <c r="AT159" s="227" t="s">
        <v>236</v>
      </c>
      <c r="AU159" s="227" t="s">
        <v>88</v>
      </c>
      <c r="AY159" s="19" t="s">
        <v>234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19" t="s">
        <v>79</v>
      </c>
      <c r="BK159" s="228">
        <f>ROUND(I159*H159,2)</f>
        <v>0</v>
      </c>
      <c r="BL159" s="19" t="s">
        <v>93</v>
      </c>
      <c r="BM159" s="227" t="s">
        <v>2873</v>
      </c>
    </row>
    <row r="160" s="2" customFormat="1">
      <c r="A160" s="40"/>
      <c r="B160" s="41"/>
      <c r="C160" s="42"/>
      <c r="D160" s="229" t="s">
        <v>243</v>
      </c>
      <c r="E160" s="42"/>
      <c r="F160" s="230" t="s">
        <v>1978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243</v>
      </c>
      <c r="AU160" s="19" t="s">
        <v>88</v>
      </c>
    </row>
    <row r="161" s="2" customFormat="1">
      <c r="A161" s="40"/>
      <c r="B161" s="41"/>
      <c r="C161" s="42"/>
      <c r="D161" s="229" t="s">
        <v>1263</v>
      </c>
      <c r="E161" s="42"/>
      <c r="F161" s="285" t="s">
        <v>1979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1263</v>
      </c>
      <c r="AU161" s="19" t="s">
        <v>88</v>
      </c>
    </row>
    <row r="162" s="2" customFormat="1" ht="24.15" customHeight="1">
      <c r="A162" s="40"/>
      <c r="B162" s="41"/>
      <c r="C162" s="216" t="s">
        <v>8</v>
      </c>
      <c r="D162" s="216" t="s">
        <v>236</v>
      </c>
      <c r="E162" s="217" t="s">
        <v>854</v>
      </c>
      <c r="F162" s="218" t="s">
        <v>1981</v>
      </c>
      <c r="G162" s="219" t="s">
        <v>274</v>
      </c>
      <c r="H162" s="220">
        <v>83.125</v>
      </c>
      <c r="I162" s="221"/>
      <c r="J162" s="222">
        <f>ROUND(I162*H162,2)</f>
        <v>0</v>
      </c>
      <c r="K162" s="218" t="s">
        <v>1344</v>
      </c>
      <c r="L162" s="46"/>
      <c r="M162" s="223" t="s">
        <v>19</v>
      </c>
      <c r="N162" s="224" t="s">
        <v>43</v>
      </c>
      <c r="O162" s="86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7" t="s">
        <v>93</v>
      </c>
      <c r="AT162" s="227" t="s">
        <v>236</v>
      </c>
      <c r="AU162" s="227" t="s">
        <v>88</v>
      </c>
      <c r="AY162" s="19" t="s">
        <v>234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19" t="s">
        <v>79</v>
      </c>
      <c r="BK162" s="228">
        <f>ROUND(I162*H162,2)</f>
        <v>0</v>
      </c>
      <c r="BL162" s="19" t="s">
        <v>93</v>
      </c>
      <c r="BM162" s="227" t="s">
        <v>2874</v>
      </c>
    </row>
    <row r="163" s="2" customFormat="1">
      <c r="A163" s="40"/>
      <c r="B163" s="41"/>
      <c r="C163" s="42"/>
      <c r="D163" s="229" t="s">
        <v>243</v>
      </c>
      <c r="E163" s="42"/>
      <c r="F163" s="230" t="s">
        <v>1983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243</v>
      </c>
      <c r="AU163" s="19" t="s">
        <v>88</v>
      </c>
    </row>
    <row r="164" s="2" customFormat="1">
      <c r="A164" s="40"/>
      <c r="B164" s="41"/>
      <c r="C164" s="42"/>
      <c r="D164" s="229" t="s">
        <v>1263</v>
      </c>
      <c r="E164" s="42"/>
      <c r="F164" s="285" t="s">
        <v>1984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1263</v>
      </c>
      <c r="AU164" s="19" t="s">
        <v>88</v>
      </c>
    </row>
    <row r="165" s="14" customFormat="1">
      <c r="A165" s="14"/>
      <c r="B165" s="246"/>
      <c r="C165" s="247"/>
      <c r="D165" s="229" t="s">
        <v>252</v>
      </c>
      <c r="E165" s="248" t="s">
        <v>19</v>
      </c>
      <c r="F165" s="249" t="s">
        <v>2875</v>
      </c>
      <c r="G165" s="247"/>
      <c r="H165" s="250">
        <v>83.125</v>
      </c>
      <c r="I165" s="251"/>
      <c r="J165" s="247"/>
      <c r="K165" s="247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252</v>
      </c>
      <c r="AU165" s="256" t="s">
        <v>88</v>
      </c>
      <c r="AV165" s="14" t="s">
        <v>81</v>
      </c>
      <c r="AW165" s="14" t="s">
        <v>33</v>
      </c>
      <c r="AX165" s="14" t="s">
        <v>79</v>
      </c>
      <c r="AY165" s="256" t="s">
        <v>234</v>
      </c>
    </row>
    <row r="166" s="15" customFormat="1">
      <c r="A166" s="15"/>
      <c r="B166" s="257"/>
      <c r="C166" s="258"/>
      <c r="D166" s="229" t="s">
        <v>252</v>
      </c>
      <c r="E166" s="259" t="s">
        <v>19</v>
      </c>
      <c r="F166" s="260" t="s">
        <v>256</v>
      </c>
      <c r="G166" s="258"/>
      <c r="H166" s="261">
        <v>83.125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252</v>
      </c>
      <c r="AU166" s="267" t="s">
        <v>88</v>
      </c>
      <c r="AV166" s="15" t="s">
        <v>93</v>
      </c>
      <c r="AW166" s="15" t="s">
        <v>33</v>
      </c>
      <c r="AX166" s="15" t="s">
        <v>72</v>
      </c>
      <c r="AY166" s="267" t="s">
        <v>234</v>
      </c>
    </row>
    <row r="167" s="12" customFormat="1" ht="20.88" customHeight="1">
      <c r="A167" s="12"/>
      <c r="B167" s="200"/>
      <c r="C167" s="201"/>
      <c r="D167" s="202" t="s">
        <v>71</v>
      </c>
      <c r="E167" s="214" t="s">
        <v>361</v>
      </c>
      <c r="F167" s="214" t="s">
        <v>1987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SUM(P168:P171)</f>
        <v>0</v>
      </c>
      <c r="Q167" s="208"/>
      <c r="R167" s="209">
        <f>SUM(R168:R171)</f>
        <v>0</v>
      </c>
      <c r="S167" s="208"/>
      <c r="T167" s="210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79</v>
      </c>
      <c r="AT167" s="212" t="s">
        <v>71</v>
      </c>
      <c r="AU167" s="212" t="s">
        <v>81</v>
      </c>
      <c r="AY167" s="211" t="s">
        <v>234</v>
      </c>
      <c r="BK167" s="213">
        <f>SUM(BK168:BK171)</f>
        <v>0</v>
      </c>
    </row>
    <row r="168" s="2" customFormat="1" ht="16.5" customHeight="1">
      <c r="A168" s="40"/>
      <c r="B168" s="41"/>
      <c r="C168" s="216" t="s">
        <v>331</v>
      </c>
      <c r="D168" s="216" t="s">
        <v>236</v>
      </c>
      <c r="E168" s="217" t="s">
        <v>1988</v>
      </c>
      <c r="F168" s="218" t="s">
        <v>1989</v>
      </c>
      <c r="G168" s="219" t="s">
        <v>364</v>
      </c>
      <c r="H168" s="220">
        <v>6.5629999999999997</v>
      </c>
      <c r="I168" s="221"/>
      <c r="J168" s="222">
        <f>ROUND(I168*H168,2)</f>
        <v>0</v>
      </c>
      <c r="K168" s="218" t="s">
        <v>1344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93</v>
      </c>
      <c r="AT168" s="227" t="s">
        <v>236</v>
      </c>
      <c r="AU168" s="227" t="s">
        <v>88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93</v>
      </c>
      <c r="BM168" s="227" t="s">
        <v>2876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1991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88</v>
      </c>
    </row>
    <row r="170" s="2" customFormat="1">
      <c r="A170" s="40"/>
      <c r="B170" s="41"/>
      <c r="C170" s="42"/>
      <c r="D170" s="229" t="s">
        <v>1263</v>
      </c>
      <c r="E170" s="42"/>
      <c r="F170" s="285" t="s">
        <v>1952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1263</v>
      </c>
      <c r="AU170" s="19" t="s">
        <v>88</v>
      </c>
    </row>
    <row r="171" s="14" customFormat="1">
      <c r="A171" s="14"/>
      <c r="B171" s="246"/>
      <c r="C171" s="247"/>
      <c r="D171" s="229" t="s">
        <v>252</v>
      </c>
      <c r="E171" s="248" t="s">
        <v>19</v>
      </c>
      <c r="F171" s="249" t="s">
        <v>2877</v>
      </c>
      <c r="G171" s="247"/>
      <c r="H171" s="250">
        <v>6.5629999999999997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252</v>
      </c>
      <c r="AU171" s="256" t="s">
        <v>88</v>
      </c>
      <c r="AV171" s="14" t="s">
        <v>81</v>
      </c>
      <c r="AW171" s="14" t="s">
        <v>33</v>
      </c>
      <c r="AX171" s="14" t="s">
        <v>79</v>
      </c>
      <c r="AY171" s="256" t="s">
        <v>234</v>
      </c>
    </row>
    <row r="172" s="12" customFormat="1" ht="20.88" customHeight="1">
      <c r="A172" s="12"/>
      <c r="B172" s="200"/>
      <c r="C172" s="201"/>
      <c r="D172" s="202" t="s">
        <v>71</v>
      </c>
      <c r="E172" s="214" t="s">
        <v>370</v>
      </c>
      <c r="F172" s="214" t="s">
        <v>1993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SUM(P173:P177)</f>
        <v>0</v>
      </c>
      <c r="Q172" s="208"/>
      <c r="R172" s="209">
        <f>SUM(R173:R177)</f>
        <v>0</v>
      </c>
      <c r="S172" s="208"/>
      <c r="T172" s="210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79</v>
      </c>
      <c r="AT172" s="212" t="s">
        <v>71</v>
      </c>
      <c r="AU172" s="212" t="s">
        <v>81</v>
      </c>
      <c r="AY172" s="211" t="s">
        <v>234</v>
      </c>
      <c r="BK172" s="213">
        <f>SUM(BK173:BK177)</f>
        <v>0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1994</v>
      </c>
      <c r="F173" s="218" t="s">
        <v>1995</v>
      </c>
      <c r="G173" s="219" t="s">
        <v>248</v>
      </c>
      <c r="H173" s="220">
        <v>107.5</v>
      </c>
      <c r="I173" s="221"/>
      <c r="J173" s="222">
        <f>ROUND(I173*H173,2)</f>
        <v>0</v>
      </c>
      <c r="K173" s="218" t="s">
        <v>1344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88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2878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1997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88</v>
      </c>
    </row>
    <row r="175" s="2" customFormat="1">
      <c r="A175" s="40"/>
      <c r="B175" s="41"/>
      <c r="C175" s="42"/>
      <c r="D175" s="229" t="s">
        <v>1263</v>
      </c>
      <c r="E175" s="42"/>
      <c r="F175" s="285" t="s">
        <v>2383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1263</v>
      </c>
      <c r="AU175" s="19" t="s">
        <v>88</v>
      </c>
    </row>
    <row r="176" s="14" customFormat="1">
      <c r="A176" s="14"/>
      <c r="B176" s="246"/>
      <c r="C176" s="247"/>
      <c r="D176" s="229" t="s">
        <v>252</v>
      </c>
      <c r="E176" s="248" t="s">
        <v>19</v>
      </c>
      <c r="F176" s="249" t="s">
        <v>2879</v>
      </c>
      <c r="G176" s="247"/>
      <c r="H176" s="250">
        <v>107.5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252</v>
      </c>
      <c r="AU176" s="256" t="s">
        <v>88</v>
      </c>
      <c r="AV176" s="14" t="s">
        <v>81</v>
      </c>
      <c r="AW176" s="14" t="s">
        <v>33</v>
      </c>
      <c r="AX176" s="14" t="s">
        <v>72</v>
      </c>
      <c r="AY176" s="256" t="s">
        <v>234</v>
      </c>
    </row>
    <row r="177" s="15" customFormat="1">
      <c r="A177" s="15"/>
      <c r="B177" s="257"/>
      <c r="C177" s="258"/>
      <c r="D177" s="229" t="s">
        <v>252</v>
      </c>
      <c r="E177" s="259" t="s">
        <v>19</v>
      </c>
      <c r="F177" s="260" t="s">
        <v>256</v>
      </c>
      <c r="G177" s="258"/>
      <c r="H177" s="261">
        <v>107.5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252</v>
      </c>
      <c r="AU177" s="267" t="s">
        <v>88</v>
      </c>
      <c r="AV177" s="15" t="s">
        <v>93</v>
      </c>
      <c r="AW177" s="15" t="s">
        <v>33</v>
      </c>
      <c r="AX177" s="15" t="s">
        <v>79</v>
      </c>
      <c r="AY177" s="267" t="s">
        <v>234</v>
      </c>
    </row>
    <row r="178" s="12" customFormat="1" ht="22.8" customHeight="1">
      <c r="A178" s="12"/>
      <c r="B178" s="200"/>
      <c r="C178" s="201"/>
      <c r="D178" s="202" t="s">
        <v>71</v>
      </c>
      <c r="E178" s="214" t="s">
        <v>271</v>
      </c>
      <c r="F178" s="214" t="s">
        <v>1293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SUM(P179:P239)</f>
        <v>0</v>
      </c>
      <c r="Q178" s="208"/>
      <c r="R178" s="209">
        <f>SUM(R179:R239)</f>
        <v>21.100649999999998</v>
      </c>
      <c r="S178" s="208"/>
      <c r="T178" s="210">
        <f>SUM(T179:T239)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79</v>
      </c>
      <c r="AT178" s="212" t="s">
        <v>71</v>
      </c>
      <c r="AU178" s="212" t="s">
        <v>79</v>
      </c>
      <c r="AY178" s="211" t="s">
        <v>234</v>
      </c>
      <c r="BK178" s="213">
        <f>SUM(BK179:BK239)</f>
        <v>0</v>
      </c>
    </row>
    <row r="179" s="2" customFormat="1" ht="21.75" customHeight="1">
      <c r="A179" s="40"/>
      <c r="B179" s="41"/>
      <c r="C179" s="216" t="s">
        <v>347</v>
      </c>
      <c r="D179" s="216" t="s">
        <v>236</v>
      </c>
      <c r="E179" s="217" t="s">
        <v>2400</v>
      </c>
      <c r="F179" s="218" t="s">
        <v>2401</v>
      </c>
      <c r="G179" s="219" t="s">
        <v>248</v>
      </c>
      <c r="H179" s="220">
        <v>20</v>
      </c>
      <c r="I179" s="221"/>
      <c r="J179" s="222">
        <f>ROUND(I179*H179,2)</f>
        <v>0</v>
      </c>
      <c r="K179" s="218" t="s">
        <v>19</v>
      </c>
      <c r="L179" s="46"/>
      <c r="M179" s="223" t="s">
        <v>19</v>
      </c>
      <c r="N179" s="224" t="s">
        <v>43</v>
      </c>
      <c r="O179" s="86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93</v>
      </c>
      <c r="AT179" s="227" t="s">
        <v>236</v>
      </c>
      <c r="AU179" s="227" t="s">
        <v>81</v>
      </c>
      <c r="AY179" s="19" t="s">
        <v>234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93</v>
      </c>
      <c r="BM179" s="227" t="s">
        <v>2880</v>
      </c>
    </row>
    <row r="180" s="2" customFormat="1">
      <c r="A180" s="40"/>
      <c r="B180" s="41"/>
      <c r="C180" s="42"/>
      <c r="D180" s="229" t="s">
        <v>243</v>
      </c>
      <c r="E180" s="42"/>
      <c r="F180" s="230" t="s">
        <v>2401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243</v>
      </c>
      <c r="AU180" s="19" t="s">
        <v>81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2403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81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2856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81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386</v>
      </c>
      <c r="G183" s="247"/>
      <c r="H183" s="250">
        <v>20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81</v>
      </c>
      <c r="AV183" s="14" t="s">
        <v>81</v>
      </c>
      <c r="AW183" s="14" t="s">
        <v>33</v>
      </c>
      <c r="AX183" s="14" t="s">
        <v>72</v>
      </c>
      <c r="AY183" s="256" t="s">
        <v>234</v>
      </c>
    </row>
    <row r="184" s="15" customFormat="1">
      <c r="A184" s="15"/>
      <c r="B184" s="257"/>
      <c r="C184" s="258"/>
      <c r="D184" s="229" t="s">
        <v>252</v>
      </c>
      <c r="E184" s="259" t="s">
        <v>19</v>
      </c>
      <c r="F184" s="260" t="s">
        <v>256</v>
      </c>
      <c r="G184" s="258"/>
      <c r="H184" s="261">
        <v>20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252</v>
      </c>
      <c r="AU184" s="267" t="s">
        <v>81</v>
      </c>
      <c r="AV184" s="15" t="s">
        <v>93</v>
      </c>
      <c r="AW184" s="15" t="s">
        <v>33</v>
      </c>
      <c r="AX184" s="15" t="s">
        <v>79</v>
      </c>
      <c r="AY184" s="267" t="s">
        <v>234</v>
      </c>
    </row>
    <row r="185" s="2" customFormat="1" ht="16.5" customHeight="1">
      <c r="A185" s="40"/>
      <c r="B185" s="41"/>
      <c r="C185" s="216" t="s">
        <v>354</v>
      </c>
      <c r="D185" s="216" t="s">
        <v>236</v>
      </c>
      <c r="E185" s="217" t="s">
        <v>2405</v>
      </c>
      <c r="F185" s="218" t="s">
        <v>2406</v>
      </c>
      <c r="G185" s="219" t="s">
        <v>248</v>
      </c>
      <c r="H185" s="220">
        <v>20</v>
      </c>
      <c r="I185" s="221"/>
      <c r="J185" s="222">
        <f>ROUND(I185*H185,2)</f>
        <v>0</v>
      </c>
      <c r="K185" s="218" t="s">
        <v>19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93</v>
      </c>
      <c r="AT185" s="227" t="s">
        <v>236</v>
      </c>
      <c r="AU185" s="227" t="s">
        <v>81</v>
      </c>
      <c r="AY185" s="19" t="s">
        <v>234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93</v>
      </c>
      <c r="BM185" s="227" t="s">
        <v>2881</v>
      </c>
    </row>
    <row r="186" s="2" customFormat="1">
      <c r="A186" s="40"/>
      <c r="B186" s="41"/>
      <c r="C186" s="42"/>
      <c r="D186" s="229" t="s">
        <v>243</v>
      </c>
      <c r="E186" s="42"/>
      <c r="F186" s="230" t="s">
        <v>2406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243</v>
      </c>
      <c r="AU186" s="19" t="s">
        <v>81</v>
      </c>
    </row>
    <row r="187" s="2" customFormat="1">
      <c r="A187" s="40"/>
      <c r="B187" s="41"/>
      <c r="C187" s="42"/>
      <c r="D187" s="229" t="s">
        <v>1263</v>
      </c>
      <c r="E187" s="42"/>
      <c r="F187" s="285" t="s">
        <v>2403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1263</v>
      </c>
      <c r="AU187" s="19" t="s">
        <v>81</v>
      </c>
    </row>
    <row r="188" s="2" customFormat="1" ht="16.5" customHeight="1">
      <c r="A188" s="40"/>
      <c r="B188" s="41"/>
      <c r="C188" s="216" t="s">
        <v>361</v>
      </c>
      <c r="D188" s="216" t="s">
        <v>236</v>
      </c>
      <c r="E188" s="217" t="s">
        <v>2408</v>
      </c>
      <c r="F188" s="218" t="s">
        <v>2409</v>
      </c>
      <c r="G188" s="219" t="s">
        <v>248</v>
      </c>
      <c r="H188" s="220">
        <v>20</v>
      </c>
      <c r="I188" s="221"/>
      <c r="J188" s="222">
        <f>ROUND(I188*H188,2)</f>
        <v>0</v>
      </c>
      <c r="K188" s="218" t="s">
        <v>19</v>
      </c>
      <c r="L188" s="46"/>
      <c r="M188" s="223" t="s">
        <v>19</v>
      </c>
      <c r="N188" s="224" t="s">
        <v>43</v>
      </c>
      <c r="O188" s="86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7" t="s">
        <v>93</v>
      </c>
      <c r="AT188" s="227" t="s">
        <v>236</v>
      </c>
      <c r="AU188" s="227" t="s">
        <v>81</v>
      </c>
      <c r="AY188" s="19" t="s">
        <v>234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19" t="s">
        <v>79</v>
      </c>
      <c r="BK188" s="228">
        <f>ROUND(I188*H188,2)</f>
        <v>0</v>
      </c>
      <c r="BL188" s="19" t="s">
        <v>93</v>
      </c>
      <c r="BM188" s="227" t="s">
        <v>2882</v>
      </c>
    </row>
    <row r="189" s="2" customFormat="1">
      <c r="A189" s="40"/>
      <c r="B189" s="41"/>
      <c r="C189" s="42"/>
      <c r="D189" s="229" t="s">
        <v>243</v>
      </c>
      <c r="E189" s="42"/>
      <c r="F189" s="230" t="s">
        <v>2409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243</v>
      </c>
      <c r="AU189" s="19" t="s">
        <v>81</v>
      </c>
    </row>
    <row r="190" s="2" customFormat="1">
      <c r="A190" s="40"/>
      <c r="B190" s="41"/>
      <c r="C190" s="42"/>
      <c r="D190" s="229" t="s">
        <v>1263</v>
      </c>
      <c r="E190" s="42"/>
      <c r="F190" s="285" t="s">
        <v>2403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1263</v>
      </c>
      <c r="AU190" s="19" t="s">
        <v>81</v>
      </c>
    </row>
    <row r="191" s="2" customFormat="1" ht="16.5" customHeight="1">
      <c r="A191" s="40"/>
      <c r="B191" s="41"/>
      <c r="C191" s="216" t="s">
        <v>370</v>
      </c>
      <c r="D191" s="216" t="s">
        <v>236</v>
      </c>
      <c r="E191" s="217" t="s">
        <v>2411</v>
      </c>
      <c r="F191" s="218" t="s">
        <v>2412</v>
      </c>
      <c r="G191" s="219" t="s">
        <v>248</v>
      </c>
      <c r="H191" s="220">
        <v>20</v>
      </c>
      <c r="I191" s="221"/>
      <c r="J191" s="222">
        <f>ROUND(I191*H191,2)</f>
        <v>0</v>
      </c>
      <c r="K191" s="218" t="s">
        <v>2413</v>
      </c>
      <c r="L191" s="46"/>
      <c r="M191" s="223" t="s">
        <v>19</v>
      </c>
      <c r="N191" s="224" t="s">
        <v>43</v>
      </c>
      <c r="O191" s="86"/>
      <c r="P191" s="225">
        <f>O191*H191</f>
        <v>0</v>
      </c>
      <c r="Q191" s="225">
        <v>0.0060099999999999997</v>
      </c>
      <c r="R191" s="225">
        <f>Q191*H191</f>
        <v>0.1202</v>
      </c>
      <c r="S191" s="225">
        <v>0</v>
      </c>
      <c r="T191" s="22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7" t="s">
        <v>93</v>
      </c>
      <c r="AT191" s="227" t="s">
        <v>236</v>
      </c>
      <c r="AU191" s="227" t="s">
        <v>81</v>
      </c>
      <c r="AY191" s="19" t="s">
        <v>234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19" t="s">
        <v>79</v>
      </c>
      <c r="BK191" s="228">
        <f>ROUND(I191*H191,2)</f>
        <v>0</v>
      </c>
      <c r="BL191" s="19" t="s">
        <v>93</v>
      </c>
      <c r="BM191" s="227" t="s">
        <v>2883</v>
      </c>
    </row>
    <row r="192" s="2" customFormat="1">
      <c r="A192" s="40"/>
      <c r="B192" s="41"/>
      <c r="C192" s="42"/>
      <c r="D192" s="229" t="s">
        <v>243</v>
      </c>
      <c r="E192" s="42"/>
      <c r="F192" s="230" t="s">
        <v>2415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243</v>
      </c>
      <c r="AU192" s="19" t="s">
        <v>81</v>
      </c>
    </row>
    <row r="193" s="2" customFormat="1">
      <c r="A193" s="40"/>
      <c r="B193" s="41"/>
      <c r="C193" s="42"/>
      <c r="D193" s="229" t="s">
        <v>1263</v>
      </c>
      <c r="E193" s="42"/>
      <c r="F193" s="285" t="s">
        <v>2403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1263</v>
      </c>
      <c r="AU193" s="19" t="s">
        <v>81</v>
      </c>
    </row>
    <row r="194" s="2" customFormat="1" ht="21.75" customHeight="1">
      <c r="A194" s="40"/>
      <c r="B194" s="41"/>
      <c r="C194" s="216" t="s">
        <v>379</v>
      </c>
      <c r="D194" s="216" t="s">
        <v>236</v>
      </c>
      <c r="E194" s="217" t="s">
        <v>2884</v>
      </c>
      <c r="F194" s="218" t="s">
        <v>2885</v>
      </c>
      <c r="G194" s="219" t="s">
        <v>248</v>
      </c>
      <c r="H194" s="220">
        <v>56</v>
      </c>
      <c r="I194" s="221"/>
      <c r="J194" s="222">
        <f>ROUND(I194*H194,2)</f>
        <v>0</v>
      </c>
      <c r="K194" s="218" t="s">
        <v>1296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0.089219999999999994</v>
      </c>
      <c r="R194" s="225">
        <f>Q194*H194</f>
        <v>4.9963199999999999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93</v>
      </c>
      <c r="AT194" s="227" t="s">
        <v>236</v>
      </c>
      <c r="AU194" s="227" t="s">
        <v>81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93</v>
      </c>
      <c r="BM194" s="227" t="s">
        <v>2886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2440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81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2887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81</v>
      </c>
    </row>
    <row r="197" s="2" customFormat="1">
      <c r="A197" s="40"/>
      <c r="B197" s="41"/>
      <c r="C197" s="42"/>
      <c r="D197" s="229" t="s">
        <v>1263</v>
      </c>
      <c r="E197" s="42"/>
      <c r="F197" s="285" t="s">
        <v>2426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1263</v>
      </c>
      <c r="AU197" s="19" t="s">
        <v>81</v>
      </c>
    </row>
    <row r="198" s="13" customFormat="1">
      <c r="A198" s="13"/>
      <c r="B198" s="236"/>
      <c r="C198" s="237"/>
      <c r="D198" s="229" t="s">
        <v>252</v>
      </c>
      <c r="E198" s="238" t="s">
        <v>19</v>
      </c>
      <c r="F198" s="239" t="s">
        <v>2856</v>
      </c>
      <c r="G198" s="237"/>
      <c r="H198" s="238" t="s">
        <v>19</v>
      </c>
      <c r="I198" s="240"/>
      <c r="J198" s="237"/>
      <c r="K198" s="237"/>
      <c r="L198" s="241"/>
      <c r="M198" s="242"/>
      <c r="N198" s="243"/>
      <c r="O198" s="243"/>
      <c r="P198" s="243"/>
      <c r="Q198" s="243"/>
      <c r="R198" s="243"/>
      <c r="S198" s="243"/>
      <c r="T198" s="24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5" t="s">
        <v>252</v>
      </c>
      <c r="AU198" s="245" t="s">
        <v>81</v>
      </c>
      <c r="AV198" s="13" t="s">
        <v>79</v>
      </c>
      <c r="AW198" s="13" t="s">
        <v>33</v>
      </c>
      <c r="AX198" s="13" t="s">
        <v>72</v>
      </c>
      <c r="AY198" s="245" t="s">
        <v>234</v>
      </c>
    </row>
    <row r="199" s="14" customFormat="1">
      <c r="A199" s="14"/>
      <c r="B199" s="246"/>
      <c r="C199" s="247"/>
      <c r="D199" s="229" t="s">
        <v>252</v>
      </c>
      <c r="E199" s="248" t="s">
        <v>19</v>
      </c>
      <c r="F199" s="249" t="s">
        <v>757</v>
      </c>
      <c r="G199" s="247"/>
      <c r="H199" s="250">
        <v>56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252</v>
      </c>
      <c r="AU199" s="256" t="s">
        <v>81</v>
      </c>
      <c r="AV199" s="14" t="s">
        <v>81</v>
      </c>
      <c r="AW199" s="14" t="s">
        <v>33</v>
      </c>
      <c r="AX199" s="14" t="s">
        <v>79</v>
      </c>
      <c r="AY199" s="256" t="s">
        <v>234</v>
      </c>
    </row>
    <row r="200" s="2" customFormat="1" ht="16.5" customHeight="1">
      <c r="A200" s="40"/>
      <c r="B200" s="41"/>
      <c r="C200" s="268" t="s">
        <v>386</v>
      </c>
      <c r="D200" s="268" t="s">
        <v>295</v>
      </c>
      <c r="E200" s="269" t="s">
        <v>2428</v>
      </c>
      <c r="F200" s="270" t="s">
        <v>2429</v>
      </c>
      <c r="G200" s="271" t="s">
        <v>248</v>
      </c>
      <c r="H200" s="272">
        <v>57.68</v>
      </c>
      <c r="I200" s="273"/>
      <c r="J200" s="274">
        <f>ROUND(I200*H200,2)</f>
        <v>0</v>
      </c>
      <c r="K200" s="270" t="s">
        <v>1296</v>
      </c>
      <c r="L200" s="275"/>
      <c r="M200" s="276" t="s">
        <v>19</v>
      </c>
      <c r="N200" s="277" t="s">
        <v>43</v>
      </c>
      <c r="O200" s="86"/>
      <c r="P200" s="225">
        <f>O200*H200</f>
        <v>0</v>
      </c>
      <c r="Q200" s="225">
        <v>0.13100000000000001</v>
      </c>
      <c r="R200" s="225">
        <f>Q200*H200</f>
        <v>7.5560800000000006</v>
      </c>
      <c r="S200" s="225">
        <v>0</v>
      </c>
      <c r="T200" s="22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7" t="s">
        <v>294</v>
      </c>
      <c r="AT200" s="227" t="s">
        <v>295</v>
      </c>
      <c r="AU200" s="227" t="s">
        <v>81</v>
      </c>
      <c r="AY200" s="19" t="s">
        <v>234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19" t="s">
        <v>79</v>
      </c>
      <c r="BK200" s="228">
        <f>ROUND(I200*H200,2)</f>
        <v>0</v>
      </c>
      <c r="BL200" s="19" t="s">
        <v>93</v>
      </c>
      <c r="BM200" s="227" t="s">
        <v>2888</v>
      </c>
    </row>
    <row r="201" s="2" customFormat="1">
      <c r="A201" s="40"/>
      <c r="B201" s="41"/>
      <c r="C201" s="42"/>
      <c r="D201" s="229" t="s">
        <v>243</v>
      </c>
      <c r="E201" s="42"/>
      <c r="F201" s="230" t="s">
        <v>2429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243</v>
      </c>
      <c r="AU201" s="19" t="s">
        <v>81</v>
      </c>
    </row>
    <row r="202" s="2" customFormat="1">
      <c r="A202" s="40"/>
      <c r="B202" s="41"/>
      <c r="C202" s="42"/>
      <c r="D202" s="229" t="s">
        <v>1263</v>
      </c>
      <c r="E202" s="42"/>
      <c r="F202" s="285" t="s">
        <v>2426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1263</v>
      </c>
      <c r="AU202" s="19" t="s">
        <v>81</v>
      </c>
    </row>
    <row r="203" s="14" customFormat="1">
      <c r="A203" s="14"/>
      <c r="B203" s="246"/>
      <c r="C203" s="247"/>
      <c r="D203" s="229" t="s">
        <v>252</v>
      </c>
      <c r="E203" s="248" t="s">
        <v>19</v>
      </c>
      <c r="F203" s="249" t="s">
        <v>2889</v>
      </c>
      <c r="G203" s="247"/>
      <c r="H203" s="250">
        <v>57.68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81</v>
      </c>
      <c r="AV203" s="14" t="s">
        <v>81</v>
      </c>
      <c r="AW203" s="14" t="s">
        <v>33</v>
      </c>
      <c r="AX203" s="14" t="s">
        <v>72</v>
      </c>
      <c r="AY203" s="256" t="s">
        <v>234</v>
      </c>
    </row>
    <row r="204" s="15" customFormat="1">
      <c r="A204" s="15"/>
      <c r="B204" s="257"/>
      <c r="C204" s="258"/>
      <c r="D204" s="229" t="s">
        <v>252</v>
      </c>
      <c r="E204" s="259" t="s">
        <v>19</v>
      </c>
      <c r="F204" s="260" t="s">
        <v>256</v>
      </c>
      <c r="G204" s="258"/>
      <c r="H204" s="261">
        <v>57.68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252</v>
      </c>
      <c r="AU204" s="267" t="s">
        <v>81</v>
      </c>
      <c r="AV204" s="15" t="s">
        <v>93</v>
      </c>
      <c r="AW204" s="15" t="s">
        <v>33</v>
      </c>
      <c r="AX204" s="15" t="s">
        <v>79</v>
      </c>
      <c r="AY204" s="267" t="s">
        <v>234</v>
      </c>
    </row>
    <row r="205" s="2" customFormat="1" ht="16.5" customHeight="1">
      <c r="A205" s="40"/>
      <c r="B205" s="41"/>
      <c r="C205" s="216" t="s">
        <v>7</v>
      </c>
      <c r="D205" s="216" t="s">
        <v>236</v>
      </c>
      <c r="E205" s="217" t="s">
        <v>2432</v>
      </c>
      <c r="F205" s="218" t="s">
        <v>2433</v>
      </c>
      <c r="G205" s="219" t="s">
        <v>248</v>
      </c>
      <c r="H205" s="220">
        <v>56</v>
      </c>
      <c r="I205" s="221"/>
      <c r="J205" s="222">
        <f>ROUND(I205*H205,2)</f>
        <v>0</v>
      </c>
      <c r="K205" s="218" t="s">
        <v>1296</v>
      </c>
      <c r="L205" s="46"/>
      <c r="M205" s="223" t="s">
        <v>19</v>
      </c>
      <c r="N205" s="224" t="s">
        <v>43</v>
      </c>
      <c r="O205" s="86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7" t="s">
        <v>93</v>
      </c>
      <c r="AT205" s="227" t="s">
        <v>236</v>
      </c>
      <c r="AU205" s="227" t="s">
        <v>81</v>
      </c>
      <c r="AY205" s="19" t="s">
        <v>234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19" t="s">
        <v>79</v>
      </c>
      <c r="BK205" s="228">
        <f>ROUND(I205*H205,2)</f>
        <v>0</v>
      </c>
      <c r="BL205" s="19" t="s">
        <v>93</v>
      </c>
      <c r="BM205" s="227" t="s">
        <v>2890</v>
      </c>
    </row>
    <row r="206" s="2" customFormat="1">
      <c r="A206" s="40"/>
      <c r="B206" s="41"/>
      <c r="C206" s="42"/>
      <c r="D206" s="229" t="s">
        <v>243</v>
      </c>
      <c r="E206" s="42"/>
      <c r="F206" s="230" t="s">
        <v>2435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243</v>
      </c>
      <c r="AU206" s="19" t="s">
        <v>81</v>
      </c>
    </row>
    <row r="207" s="2" customFormat="1">
      <c r="A207" s="40"/>
      <c r="B207" s="41"/>
      <c r="C207" s="42"/>
      <c r="D207" s="234" t="s">
        <v>244</v>
      </c>
      <c r="E207" s="42"/>
      <c r="F207" s="235" t="s">
        <v>2436</v>
      </c>
      <c r="G207" s="42"/>
      <c r="H207" s="42"/>
      <c r="I207" s="231"/>
      <c r="J207" s="42"/>
      <c r="K207" s="42"/>
      <c r="L207" s="46"/>
      <c r="M207" s="232"/>
      <c r="N207" s="23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244</v>
      </c>
      <c r="AU207" s="19" t="s">
        <v>81</v>
      </c>
    </row>
    <row r="208" s="2" customFormat="1">
      <c r="A208" s="40"/>
      <c r="B208" s="41"/>
      <c r="C208" s="42"/>
      <c r="D208" s="229" t="s">
        <v>1263</v>
      </c>
      <c r="E208" s="42"/>
      <c r="F208" s="285" t="s">
        <v>2426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1263</v>
      </c>
      <c r="AU208" s="19" t="s">
        <v>81</v>
      </c>
    </row>
    <row r="209" s="2" customFormat="1" ht="16.5" customHeight="1">
      <c r="A209" s="40"/>
      <c r="B209" s="41"/>
      <c r="C209" s="216" t="s">
        <v>399</v>
      </c>
      <c r="D209" s="216" t="s">
        <v>236</v>
      </c>
      <c r="E209" s="217" t="s">
        <v>2421</v>
      </c>
      <c r="F209" s="218" t="s">
        <v>2422</v>
      </c>
      <c r="G209" s="219" t="s">
        <v>248</v>
      </c>
      <c r="H209" s="220">
        <v>29.5</v>
      </c>
      <c r="I209" s="221"/>
      <c r="J209" s="222">
        <f>ROUND(I209*H209,2)</f>
        <v>0</v>
      </c>
      <c r="K209" s="218" t="s">
        <v>1296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0.089219999999999994</v>
      </c>
      <c r="R209" s="225">
        <f>Q209*H209</f>
        <v>2.6319899999999996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93</v>
      </c>
      <c r="AT209" s="227" t="s">
        <v>236</v>
      </c>
      <c r="AU209" s="227" t="s">
        <v>81</v>
      </c>
      <c r="AY209" s="19" t="s">
        <v>234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93</v>
      </c>
      <c r="BM209" s="227" t="s">
        <v>2891</v>
      </c>
    </row>
    <row r="210" s="2" customFormat="1">
      <c r="A210" s="40"/>
      <c r="B210" s="41"/>
      <c r="C210" s="42"/>
      <c r="D210" s="229" t="s">
        <v>243</v>
      </c>
      <c r="E210" s="42"/>
      <c r="F210" s="230" t="s">
        <v>2424</v>
      </c>
      <c r="G210" s="42"/>
      <c r="H210" s="42"/>
      <c r="I210" s="231"/>
      <c r="J210" s="42"/>
      <c r="K210" s="42"/>
      <c r="L210" s="46"/>
      <c r="M210" s="232"/>
      <c r="N210" s="23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243</v>
      </c>
      <c r="AU210" s="19" t="s">
        <v>81</v>
      </c>
    </row>
    <row r="211" s="2" customFormat="1">
      <c r="A211" s="40"/>
      <c r="B211" s="41"/>
      <c r="C211" s="42"/>
      <c r="D211" s="234" t="s">
        <v>244</v>
      </c>
      <c r="E211" s="42"/>
      <c r="F211" s="235" t="s">
        <v>2425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244</v>
      </c>
      <c r="AU211" s="19" t="s">
        <v>81</v>
      </c>
    </row>
    <row r="212" s="2" customFormat="1">
      <c r="A212" s="40"/>
      <c r="B212" s="41"/>
      <c r="C212" s="42"/>
      <c r="D212" s="229" t="s">
        <v>1263</v>
      </c>
      <c r="E212" s="42"/>
      <c r="F212" s="285" t="s">
        <v>2892</v>
      </c>
      <c r="G212" s="42"/>
      <c r="H212" s="42"/>
      <c r="I212" s="231"/>
      <c r="J212" s="42"/>
      <c r="K212" s="42"/>
      <c r="L212" s="46"/>
      <c r="M212" s="232"/>
      <c r="N212" s="23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1263</v>
      </c>
      <c r="AU212" s="19" t="s">
        <v>81</v>
      </c>
    </row>
    <row r="213" s="13" customFormat="1">
      <c r="A213" s="13"/>
      <c r="B213" s="236"/>
      <c r="C213" s="237"/>
      <c r="D213" s="229" t="s">
        <v>252</v>
      </c>
      <c r="E213" s="238" t="s">
        <v>19</v>
      </c>
      <c r="F213" s="239" t="s">
        <v>2856</v>
      </c>
      <c r="G213" s="237"/>
      <c r="H213" s="238" t="s">
        <v>19</v>
      </c>
      <c r="I213" s="240"/>
      <c r="J213" s="237"/>
      <c r="K213" s="237"/>
      <c r="L213" s="241"/>
      <c r="M213" s="242"/>
      <c r="N213" s="243"/>
      <c r="O213" s="243"/>
      <c r="P213" s="243"/>
      <c r="Q213" s="243"/>
      <c r="R213" s="243"/>
      <c r="S213" s="243"/>
      <c r="T213" s="24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5" t="s">
        <v>252</v>
      </c>
      <c r="AU213" s="245" t="s">
        <v>81</v>
      </c>
      <c r="AV213" s="13" t="s">
        <v>79</v>
      </c>
      <c r="AW213" s="13" t="s">
        <v>33</v>
      </c>
      <c r="AX213" s="13" t="s">
        <v>72</v>
      </c>
      <c r="AY213" s="245" t="s">
        <v>234</v>
      </c>
    </row>
    <row r="214" s="14" customFormat="1">
      <c r="A214" s="14"/>
      <c r="B214" s="246"/>
      <c r="C214" s="247"/>
      <c r="D214" s="229" t="s">
        <v>252</v>
      </c>
      <c r="E214" s="248" t="s">
        <v>19</v>
      </c>
      <c r="F214" s="249" t="s">
        <v>2893</v>
      </c>
      <c r="G214" s="247"/>
      <c r="H214" s="250">
        <v>29.5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252</v>
      </c>
      <c r="AU214" s="256" t="s">
        <v>81</v>
      </c>
      <c r="AV214" s="14" t="s">
        <v>81</v>
      </c>
      <c r="AW214" s="14" t="s">
        <v>33</v>
      </c>
      <c r="AX214" s="14" t="s">
        <v>72</v>
      </c>
      <c r="AY214" s="256" t="s">
        <v>234</v>
      </c>
    </row>
    <row r="215" s="15" customFormat="1">
      <c r="A215" s="15"/>
      <c r="B215" s="257"/>
      <c r="C215" s="258"/>
      <c r="D215" s="229" t="s">
        <v>252</v>
      </c>
      <c r="E215" s="259" t="s">
        <v>19</v>
      </c>
      <c r="F215" s="260" t="s">
        <v>256</v>
      </c>
      <c r="G215" s="258"/>
      <c r="H215" s="261">
        <v>29.5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252</v>
      </c>
      <c r="AU215" s="267" t="s">
        <v>81</v>
      </c>
      <c r="AV215" s="15" t="s">
        <v>93</v>
      </c>
      <c r="AW215" s="15" t="s">
        <v>33</v>
      </c>
      <c r="AX215" s="15" t="s">
        <v>79</v>
      </c>
      <c r="AY215" s="267" t="s">
        <v>234</v>
      </c>
    </row>
    <row r="216" s="2" customFormat="1" ht="16.5" customHeight="1">
      <c r="A216" s="40"/>
      <c r="B216" s="41"/>
      <c r="C216" s="268" t="s">
        <v>406</v>
      </c>
      <c r="D216" s="268" t="s">
        <v>295</v>
      </c>
      <c r="E216" s="269" t="s">
        <v>2894</v>
      </c>
      <c r="F216" s="270" t="s">
        <v>2895</v>
      </c>
      <c r="G216" s="271" t="s">
        <v>248</v>
      </c>
      <c r="H216" s="272">
        <v>30.385000000000002</v>
      </c>
      <c r="I216" s="273"/>
      <c r="J216" s="274">
        <f>ROUND(I216*H216,2)</f>
        <v>0</v>
      </c>
      <c r="K216" s="270" t="s">
        <v>240</v>
      </c>
      <c r="L216" s="275"/>
      <c r="M216" s="276" t="s">
        <v>19</v>
      </c>
      <c r="N216" s="277" t="s">
        <v>43</v>
      </c>
      <c r="O216" s="86"/>
      <c r="P216" s="225">
        <f>O216*H216</f>
        <v>0</v>
      </c>
      <c r="Q216" s="225">
        <v>0.17599999999999999</v>
      </c>
      <c r="R216" s="225">
        <f>Q216*H216</f>
        <v>5.3477600000000001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294</v>
      </c>
      <c r="AT216" s="227" t="s">
        <v>295</v>
      </c>
      <c r="AU216" s="227" t="s">
        <v>81</v>
      </c>
      <c r="AY216" s="19" t="s">
        <v>234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93</v>
      </c>
      <c r="BM216" s="227" t="s">
        <v>2896</v>
      </c>
    </row>
    <row r="217" s="2" customFormat="1">
      <c r="A217" s="40"/>
      <c r="B217" s="41"/>
      <c r="C217" s="42"/>
      <c r="D217" s="229" t="s">
        <v>243</v>
      </c>
      <c r="E217" s="42"/>
      <c r="F217" s="230" t="s">
        <v>2895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243</v>
      </c>
      <c r="AU217" s="19" t="s">
        <v>81</v>
      </c>
    </row>
    <row r="218" s="2" customFormat="1">
      <c r="A218" s="40"/>
      <c r="B218" s="41"/>
      <c r="C218" s="42"/>
      <c r="D218" s="229" t="s">
        <v>1263</v>
      </c>
      <c r="E218" s="42"/>
      <c r="F218" s="285" t="s">
        <v>2892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1263</v>
      </c>
      <c r="AU218" s="19" t="s">
        <v>81</v>
      </c>
    </row>
    <row r="219" s="14" customFormat="1">
      <c r="A219" s="14"/>
      <c r="B219" s="246"/>
      <c r="C219" s="247"/>
      <c r="D219" s="229" t="s">
        <v>252</v>
      </c>
      <c r="E219" s="248" t="s">
        <v>19</v>
      </c>
      <c r="F219" s="249" t="s">
        <v>2897</v>
      </c>
      <c r="G219" s="247"/>
      <c r="H219" s="250">
        <v>30.385000000000002</v>
      </c>
      <c r="I219" s="251"/>
      <c r="J219" s="247"/>
      <c r="K219" s="247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252</v>
      </c>
      <c r="AU219" s="256" t="s">
        <v>81</v>
      </c>
      <c r="AV219" s="14" t="s">
        <v>81</v>
      </c>
      <c r="AW219" s="14" t="s">
        <v>33</v>
      </c>
      <c r="AX219" s="14" t="s">
        <v>72</v>
      </c>
      <c r="AY219" s="256" t="s">
        <v>234</v>
      </c>
    </row>
    <row r="220" s="15" customFormat="1">
      <c r="A220" s="15"/>
      <c r="B220" s="257"/>
      <c r="C220" s="258"/>
      <c r="D220" s="229" t="s">
        <v>252</v>
      </c>
      <c r="E220" s="259" t="s">
        <v>19</v>
      </c>
      <c r="F220" s="260" t="s">
        <v>256</v>
      </c>
      <c r="G220" s="258"/>
      <c r="H220" s="261">
        <v>30.385000000000002</v>
      </c>
      <c r="I220" s="262"/>
      <c r="J220" s="258"/>
      <c r="K220" s="258"/>
      <c r="L220" s="263"/>
      <c r="M220" s="264"/>
      <c r="N220" s="265"/>
      <c r="O220" s="265"/>
      <c r="P220" s="265"/>
      <c r="Q220" s="265"/>
      <c r="R220" s="265"/>
      <c r="S220" s="265"/>
      <c r="T220" s="26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7" t="s">
        <v>252</v>
      </c>
      <c r="AU220" s="267" t="s">
        <v>81</v>
      </c>
      <c r="AV220" s="15" t="s">
        <v>93</v>
      </c>
      <c r="AW220" s="15" t="s">
        <v>33</v>
      </c>
      <c r="AX220" s="15" t="s">
        <v>79</v>
      </c>
      <c r="AY220" s="267" t="s">
        <v>234</v>
      </c>
    </row>
    <row r="221" s="2" customFormat="1" ht="16.5" customHeight="1">
      <c r="A221" s="40"/>
      <c r="B221" s="41"/>
      <c r="C221" s="216" t="s">
        <v>413</v>
      </c>
      <c r="D221" s="216" t="s">
        <v>236</v>
      </c>
      <c r="E221" s="217" t="s">
        <v>2432</v>
      </c>
      <c r="F221" s="218" t="s">
        <v>2433</v>
      </c>
      <c r="G221" s="219" t="s">
        <v>248</v>
      </c>
      <c r="H221" s="220">
        <v>29.5</v>
      </c>
      <c r="I221" s="221"/>
      <c r="J221" s="222">
        <f>ROUND(I221*H221,2)</f>
        <v>0</v>
      </c>
      <c r="K221" s="218" t="s">
        <v>1296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93</v>
      </c>
      <c r="AT221" s="227" t="s">
        <v>236</v>
      </c>
      <c r="AU221" s="227" t="s">
        <v>81</v>
      </c>
      <c r="AY221" s="19" t="s">
        <v>234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93</v>
      </c>
      <c r="BM221" s="227" t="s">
        <v>2898</v>
      </c>
    </row>
    <row r="222" s="2" customFormat="1">
      <c r="A222" s="40"/>
      <c r="B222" s="41"/>
      <c r="C222" s="42"/>
      <c r="D222" s="229" t="s">
        <v>243</v>
      </c>
      <c r="E222" s="42"/>
      <c r="F222" s="230" t="s">
        <v>2435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243</v>
      </c>
      <c r="AU222" s="19" t="s">
        <v>81</v>
      </c>
    </row>
    <row r="223" s="2" customFormat="1">
      <c r="A223" s="40"/>
      <c r="B223" s="41"/>
      <c r="C223" s="42"/>
      <c r="D223" s="234" t="s">
        <v>244</v>
      </c>
      <c r="E223" s="42"/>
      <c r="F223" s="235" t="s">
        <v>2436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244</v>
      </c>
      <c r="AU223" s="19" t="s">
        <v>81</v>
      </c>
    </row>
    <row r="224" s="2" customFormat="1">
      <c r="A224" s="40"/>
      <c r="B224" s="41"/>
      <c r="C224" s="42"/>
      <c r="D224" s="229" t="s">
        <v>1263</v>
      </c>
      <c r="E224" s="42"/>
      <c r="F224" s="285" t="s">
        <v>2892</v>
      </c>
      <c r="G224" s="42"/>
      <c r="H224" s="42"/>
      <c r="I224" s="231"/>
      <c r="J224" s="42"/>
      <c r="K224" s="42"/>
      <c r="L224" s="46"/>
      <c r="M224" s="232"/>
      <c r="N224" s="233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1263</v>
      </c>
      <c r="AU224" s="19" t="s">
        <v>81</v>
      </c>
    </row>
    <row r="225" s="2" customFormat="1" ht="16.5" customHeight="1">
      <c r="A225" s="40"/>
      <c r="B225" s="41"/>
      <c r="C225" s="216" t="s">
        <v>420</v>
      </c>
      <c r="D225" s="216" t="s">
        <v>236</v>
      </c>
      <c r="E225" s="217" t="s">
        <v>2437</v>
      </c>
      <c r="F225" s="218" t="s">
        <v>2438</v>
      </c>
      <c r="G225" s="219" t="s">
        <v>248</v>
      </c>
      <c r="H225" s="220">
        <v>2</v>
      </c>
      <c r="I225" s="221"/>
      <c r="J225" s="222">
        <f>ROUND(I225*H225,2)</f>
        <v>0</v>
      </c>
      <c r="K225" s="218" t="s">
        <v>1296</v>
      </c>
      <c r="L225" s="46"/>
      <c r="M225" s="223" t="s">
        <v>19</v>
      </c>
      <c r="N225" s="224" t="s">
        <v>43</v>
      </c>
      <c r="O225" s="86"/>
      <c r="P225" s="225">
        <f>O225*H225</f>
        <v>0</v>
      </c>
      <c r="Q225" s="225">
        <v>0.089219999999999994</v>
      </c>
      <c r="R225" s="225">
        <f>Q225*H225</f>
        <v>0.17843999999999999</v>
      </c>
      <c r="S225" s="225">
        <v>0</v>
      </c>
      <c r="T225" s="22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7" t="s">
        <v>93</v>
      </c>
      <c r="AT225" s="227" t="s">
        <v>236</v>
      </c>
      <c r="AU225" s="227" t="s">
        <v>81</v>
      </c>
      <c r="AY225" s="19" t="s">
        <v>234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19" t="s">
        <v>79</v>
      </c>
      <c r="BK225" s="228">
        <f>ROUND(I225*H225,2)</f>
        <v>0</v>
      </c>
      <c r="BL225" s="19" t="s">
        <v>93</v>
      </c>
      <c r="BM225" s="227" t="s">
        <v>2899</v>
      </c>
    </row>
    <row r="226" s="2" customFormat="1">
      <c r="A226" s="40"/>
      <c r="B226" s="41"/>
      <c r="C226" s="42"/>
      <c r="D226" s="229" t="s">
        <v>243</v>
      </c>
      <c r="E226" s="42"/>
      <c r="F226" s="230" t="s">
        <v>2440</v>
      </c>
      <c r="G226" s="42"/>
      <c r="H226" s="42"/>
      <c r="I226" s="231"/>
      <c r="J226" s="42"/>
      <c r="K226" s="42"/>
      <c r="L226" s="46"/>
      <c r="M226" s="232"/>
      <c r="N226" s="23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243</v>
      </c>
      <c r="AU226" s="19" t="s">
        <v>81</v>
      </c>
    </row>
    <row r="227" s="2" customFormat="1">
      <c r="A227" s="40"/>
      <c r="B227" s="41"/>
      <c r="C227" s="42"/>
      <c r="D227" s="234" t="s">
        <v>244</v>
      </c>
      <c r="E227" s="42"/>
      <c r="F227" s="235" t="s">
        <v>2441</v>
      </c>
      <c r="G227" s="42"/>
      <c r="H227" s="42"/>
      <c r="I227" s="231"/>
      <c r="J227" s="42"/>
      <c r="K227" s="42"/>
      <c r="L227" s="46"/>
      <c r="M227" s="232"/>
      <c r="N227" s="23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244</v>
      </c>
      <c r="AU227" s="19" t="s">
        <v>81</v>
      </c>
    </row>
    <row r="228" s="2" customFormat="1">
      <c r="A228" s="40"/>
      <c r="B228" s="41"/>
      <c r="C228" s="42"/>
      <c r="D228" s="229" t="s">
        <v>1263</v>
      </c>
      <c r="E228" s="42"/>
      <c r="F228" s="285" t="s">
        <v>2442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1263</v>
      </c>
      <c r="AU228" s="19" t="s">
        <v>81</v>
      </c>
    </row>
    <row r="229" s="13" customFormat="1">
      <c r="A229" s="13"/>
      <c r="B229" s="236"/>
      <c r="C229" s="237"/>
      <c r="D229" s="229" t="s">
        <v>252</v>
      </c>
      <c r="E229" s="238" t="s">
        <v>19</v>
      </c>
      <c r="F229" s="239" t="s">
        <v>2856</v>
      </c>
      <c r="G229" s="237"/>
      <c r="H229" s="238" t="s">
        <v>19</v>
      </c>
      <c r="I229" s="240"/>
      <c r="J229" s="237"/>
      <c r="K229" s="237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252</v>
      </c>
      <c r="AU229" s="245" t="s">
        <v>81</v>
      </c>
      <c r="AV229" s="13" t="s">
        <v>79</v>
      </c>
      <c r="AW229" s="13" t="s">
        <v>33</v>
      </c>
      <c r="AX229" s="13" t="s">
        <v>72</v>
      </c>
      <c r="AY229" s="245" t="s">
        <v>234</v>
      </c>
    </row>
    <row r="230" s="14" customFormat="1">
      <c r="A230" s="14"/>
      <c r="B230" s="246"/>
      <c r="C230" s="247"/>
      <c r="D230" s="229" t="s">
        <v>252</v>
      </c>
      <c r="E230" s="248" t="s">
        <v>19</v>
      </c>
      <c r="F230" s="249" t="s">
        <v>81</v>
      </c>
      <c r="G230" s="247"/>
      <c r="H230" s="250">
        <v>2</v>
      </c>
      <c r="I230" s="251"/>
      <c r="J230" s="247"/>
      <c r="K230" s="247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252</v>
      </c>
      <c r="AU230" s="256" t="s">
        <v>81</v>
      </c>
      <c r="AV230" s="14" t="s">
        <v>81</v>
      </c>
      <c r="AW230" s="14" t="s">
        <v>33</v>
      </c>
      <c r="AX230" s="14" t="s">
        <v>79</v>
      </c>
      <c r="AY230" s="256" t="s">
        <v>234</v>
      </c>
    </row>
    <row r="231" s="2" customFormat="1" ht="16.5" customHeight="1">
      <c r="A231" s="40"/>
      <c r="B231" s="41"/>
      <c r="C231" s="268" t="s">
        <v>427</v>
      </c>
      <c r="D231" s="268" t="s">
        <v>295</v>
      </c>
      <c r="E231" s="269" t="s">
        <v>2444</v>
      </c>
      <c r="F231" s="270" t="s">
        <v>2445</v>
      </c>
      <c r="G231" s="271" t="s">
        <v>248</v>
      </c>
      <c r="H231" s="272">
        <v>2.0600000000000001</v>
      </c>
      <c r="I231" s="273"/>
      <c r="J231" s="274">
        <f>ROUND(I231*H231,2)</f>
        <v>0</v>
      </c>
      <c r="K231" s="270" t="s">
        <v>1296</v>
      </c>
      <c r="L231" s="275"/>
      <c r="M231" s="276" t="s">
        <v>19</v>
      </c>
      <c r="N231" s="277" t="s">
        <v>43</v>
      </c>
      <c r="O231" s="86"/>
      <c r="P231" s="225">
        <f>O231*H231</f>
        <v>0</v>
      </c>
      <c r="Q231" s="225">
        <v>0.13100000000000001</v>
      </c>
      <c r="R231" s="225">
        <f>Q231*H231</f>
        <v>0.26986000000000004</v>
      </c>
      <c r="S231" s="225">
        <v>0</v>
      </c>
      <c r="T231" s="22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7" t="s">
        <v>294</v>
      </c>
      <c r="AT231" s="227" t="s">
        <v>295</v>
      </c>
      <c r="AU231" s="227" t="s">
        <v>81</v>
      </c>
      <c r="AY231" s="19" t="s">
        <v>234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19" t="s">
        <v>79</v>
      </c>
      <c r="BK231" s="228">
        <f>ROUND(I231*H231,2)</f>
        <v>0</v>
      </c>
      <c r="BL231" s="19" t="s">
        <v>93</v>
      </c>
      <c r="BM231" s="227" t="s">
        <v>2900</v>
      </c>
    </row>
    <row r="232" s="2" customFormat="1">
      <c r="A232" s="40"/>
      <c r="B232" s="41"/>
      <c r="C232" s="42"/>
      <c r="D232" s="229" t="s">
        <v>243</v>
      </c>
      <c r="E232" s="42"/>
      <c r="F232" s="230" t="s">
        <v>2445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243</v>
      </c>
      <c r="AU232" s="19" t="s">
        <v>81</v>
      </c>
    </row>
    <row r="233" s="2" customFormat="1">
      <c r="A233" s="40"/>
      <c r="B233" s="41"/>
      <c r="C233" s="42"/>
      <c r="D233" s="229" t="s">
        <v>1263</v>
      </c>
      <c r="E233" s="42"/>
      <c r="F233" s="285" t="s">
        <v>2442</v>
      </c>
      <c r="G233" s="42"/>
      <c r="H233" s="42"/>
      <c r="I233" s="231"/>
      <c r="J233" s="42"/>
      <c r="K233" s="42"/>
      <c r="L233" s="46"/>
      <c r="M233" s="232"/>
      <c r="N233" s="23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1263</v>
      </c>
      <c r="AU233" s="19" t="s">
        <v>81</v>
      </c>
    </row>
    <row r="234" s="14" customFormat="1">
      <c r="A234" s="14"/>
      <c r="B234" s="246"/>
      <c r="C234" s="247"/>
      <c r="D234" s="229" t="s">
        <v>252</v>
      </c>
      <c r="E234" s="248" t="s">
        <v>19</v>
      </c>
      <c r="F234" s="249" t="s">
        <v>1594</v>
      </c>
      <c r="G234" s="247"/>
      <c r="H234" s="250">
        <v>2.0600000000000001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252</v>
      </c>
      <c r="AU234" s="256" t="s">
        <v>81</v>
      </c>
      <c r="AV234" s="14" t="s">
        <v>81</v>
      </c>
      <c r="AW234" s="14" t="s">
        <v>33</v>
      </c>
      <c r="AX234" s="14" t="s">
        <v>72</v>
      </c>
      <c r="AY234" s="256" t="s">
        <v>234</v>
      </c>
    </row>
    <row r="235" s="15" customFormat="1">
      <c r="A235" s="15"/>
      <c r="B235" s="257"/>
      <c r="C235" s="258"/>
      <c r="D235" s="229" t="s">
        <v>252</v>
      </c>
      <c r="E235" s="259" t="s">
        <v>19</v>
      </c>
      <c r="F235" s="260" t="s">
        <v>256</v>
      </c>
      <c r="G235" s="258"/>
      <c r="H235" s="261">
        <v>2.0600000000000001</v>
      </c>
      <c r="I235" s="262"/>
      <c r="J235" s="258"/>
      <c r="K235" s="258"/>
      <c r="L235" s="263"/>
      <c r="M235" s="264"/>
      <c r="N235" s="265"/>
      <c r="O235" s="265"/>
      <c r="P235" s="265"/>
      <c r="Q235" s="265"/>
      <c r="R235" s="265"/>
      <c r="S235" s="265"/>
      <c r="T235" s="26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7" t="s">
        <v>252</v>
      </c>
      <c r="AU235" s="267" t="s">
        <v>81</v>
      </c>
      <c r="AV235" s="15" t="s">
        <v>93</v>
      </c>
      <c r="AW235" s="15" t="s">
        <v>33</v>
      </c>
      <c r="AX235" s="15" t="s">
        <v>79</v>
      </c>
      <c r="AY235" s="267" t="s">
        <v>234</v>
      </c>
    </row>
    <row r="236" s="2" customFormat="1" ht="16.5" customHeight="1">
      <c r="A236" s="40"/>
      <c r="B236" s="41"/>
      <c r="C236" s="216" t="s">
        <v>434</v>
      </c>
      <c r="D236" s="216" t="s">
        <v>236</v>
      </c>
      <c r="E236" s="217" t="s">
        <v>2432</v>
      </c>
      <c r="F236" s="218" t="s">
        <v>2433</v>
      </c>
      <c r="G236" s="219" t="s">
        <v>248</v>
      </c>
      <c r="H236" s="220">
        <v>2</v>
      </c>
      <c r="I236" s="221"/>
      <c r="J236" s="222">
        <f>ROUND(I236*H236,2)</f>
        <v>0</v>
      </c>
      <c r="K236" s="218" t="s">
        <v>1296</v>
      </c>
      <c r="L236" s="46"/>
      <c r="M236" s="223" t="s">
        <v>19</v>
      </c>
      <c r="N236" s="224" t="s">
        <v>43</v>
      </c>
      <c r="O236" s="86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7" t="s">
        <v>93</v>
      </c>
      <c r="AT236" s="227" t="s">
        <v>236</v>
      </c>
      <c r="AU236" s="227" t="s">
        <v>81</v>
      </c>
      <c r="AY236" s="19" t="s">
        <v>234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19" t="s">
        <v>79</v>
      </c>
      <c r="BK236" s="228">
        <f>ROUND(I236*H236,2)</f>
        <v>0</v>
      </c>
      <c r="BL236" s="19" t="s">
        <v>93</v>
      </c>
      <c r="BM236" s="227" t="s">
        <v>2901</v>
      </c>
    </row>
    <row r="237" s="2" customFormat="1">
      <c r="A237" s="40"/>
      <c r="B237" s="41"/>
      <c r="C237" s="42"/>
      <c r="D237" s="229" t="s">
        <v>243</v>
      </c>
      <c r="E237" s="42"/>
      <c r="F237" s="230" t="s">
        <v>2435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243</v>
      </c>
      <c r="AU237" s="19" t="s">
        <v>81</v>
      </c>
    </row>
    <row r="238" s="2" customFormat="1">
      <c r="A238" s="40"/>
      <c r="B238" s="41"/>
      <c r="C238" s="42"/>
      <c r="D238" s="234" t="s">
        <v>244</v>
      </c>
      <c r="E238" s="42"/>
      <c r="F238" s="235" t="s">
        <v>2436</v>
      </c>
      <c r="G238" s="42"/>
      <c r="H238" s="42"/>
      <c r="I238" s="231"/>
      <c r="J238" s="42"/>
      <c r="K238" s="42"/>
      <c r="L238" s="46"/>
      <c r="M238" s="232"/>
      <c r="N238" s="23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244</v>
      </c>
      <c r="AU238" s="19" t="s">
        <v>81</v>
      </c>
    </row>
    <row r="239" s="2" customFormat="1">
      <c r="A239" s="40"/>
      <c r="B239" s="41"/>
      <c r="C239" s="42"/>
      <c r="D239" s="229" t="s">
        <v>1263</v>
      </c>
      <c r="E239" s="42"/>
      <c r="F239" s="285" t="s">
        <v>2442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1263</v>
      </c>
      <c r="AU239" s="19" t="s">
        <v>81</v>
      </c>
    </row>
    <row r="240" s="12" customFormat="1" ht="22.8" customHeight="1">
      <c r="A240" s="12"/>
      <c r="B240" s="200"/>
      <c r="C240" s="201"/>
      <c r="D240" s="202" t="s">
        <v>71</v>
      </c>
      <c r="E240" s="214" t="s">
        <v>301</v>
      </c>
      <c r="F240" s="214" t="s">
        <v>1339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P241+SUM(P242:P244)+P304+P307</f>
        <v>0</v>
      </c>
      <c r="Q240" s="208"/>
      <c r="R240" s="209">
        <f>R241+SUM(R242:R244)+R304+R307</f>
        <v>22.200055710000001</v>
      </c>
      <c r="S240" s="208"/>
      <c r="T240" s="210">
        <f>T241+SUM(T242:T244)+T304+T307</f>
        <v>0.082000000000000003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79</v>
      </c>
      <c r="AT240" s="212" t="s">
        <v>71</v>
      </c>
      <c r="AU240" s="212" t="s">
        <v>79</v>
      </c>
      <c r="AY240" s="211" t="s">
        <v>234</v>
      </c>
      <c r="BK240" s="213">
        <f>BK241+SUM(BK242:BK244)+BK304+BK307</f>
        <v>0</v>
      </c>
    </row>
    <row r="241" s="2" customFormat="1" ht="16.5" customHeight="1">
      <c r="A241" s="40"/>
      <c r="B241" s="41"/>
      <c r="C241" s="216" t="s">
        <v>440</v>
      </c>
      <c r="D241" s="216" t="s">
        <v>236</v>
      </c>
      <c r="E241" s="217" t="s">
        <v>2471</v>
      </c>
      <c r="F241" s="218" t="s">
        <v>2472</v>
      </c>
      <c r="G241" s="219" t="s">
        <v>879</v>
      </c>
      <c r="H241" s="220">
        <v>25</v>
      </c>
      <c r="I241" s="221"/>
      <c r="J241" s="222">
        <f>ROUND(I241*H241,2)</f>
        <v>0</v>
      </c>
      <c r="K241" s="218" t="s">
        <v>1296</v>
      </c>
      <c r="L241" s="46"/>
      <c r="M241" s="223" t="s">
        <v>19</v>
      </c>
      <c r="N241" s="224" t="s">
        <v>43</v>
      </c>
      <c r="O241" s="86"/>
      <c r="P241" s="225">
        <f>O241*H241</f>
        <v>0</v>
      </c>
      <c r="Q241" s="225">
        <v>0.0035999999999999999</v>
      </c>
      <c r="R241" s="225">
        <f>Q241*H241</f>
        <v>0.089999999999999997</v>
      </c>
      <c r="S241" s="225">
        <v>0</v>
      </c>
      <c r="T241" s="22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7" t="s">
        <v>93</v>
      </c>
      <c r="AT241" s="227" t="s">
        <v>236</v>
      </c>
      <c r="AU241" s="227" t="s">
        <v>81</v>
      </c>
      <c r="AY241" s="19" t="s">
        <v>234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19" t="s">
        <v>79</v>
      </c>
      <c r="BK241" s="228">
        <f>ROUND(I241*H241,2)</f>
        <v>0</v>
      </c>
      <c r="BL241" s="19" t="s">
        <v>93</v>
      </c>
      <c r="BM241" s="227" t="s">
        <v>2902</v>
      </c>
    </row>
    <row r="242" s="2" customFormat="1">
      <c r="A242" s="40"/>
      <c r="B242" s="41"/>
      <c r="C242" s="42"/>
      <c r="D242" s="229" t="s">
        <v>243</v>
      </c>
      <c r="E242" s="42"/>
      <c r="F242" s="230" t="s">
        <v>2474</v>
      </c>
      <c r="G242" s="42"/>
      <c r="H242" s="42"/>
      <c r="I242" s="231"/>
      <c r="J242" s="42"/>
      <c r="K242" s="42"/>
      <c r="L242" s="46"/>
      <c r="M242" s="232"/>
      <c r="N242" s="23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243</v>
      </c>
      <c r="AU242" s="19" t="s">
        <v>81</v>
      </c>
    </row>
    <row r="243" s="2" customFormat="1">
      <c r="A243" s="40"/>
      <c r="B243" s="41"/>
      <c r="C243" s="42"/>
      <c r="D243" s="234" t="s">
        <v>244</v>
      </c>
      <c r="E243" s="42"/>
      <c r="F243" s="235" t="s">
        <v>2475</v>
      </c>
      <c r="G243" s="42"/>
      <c r="H243" s="42"/>
      <c r="I243" s="231"/>
      <c r="J243" s="42"/>
      <c r="K243" s="42"/>
      <c r="L243" s="46"/>
      <c r="M243" s="232"/>
      <c r="N243" s="23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244</v>
      </c>
      <c r="AU243" s="19" t="s">
        <v>81</v>
      </c>
    </row>
    <row r="244" s="12" customFormat="1" ht="20.88" customHeight="1">
      <c r="A244" s="12"/>
      <c r="B244" s="200"/>
      <c r="C244" s="201"/>
      <c r="D244" s="202" t="s">
        <v>71</v>
      </c>
      <c r="E244" s="214" t="s">
        <v>1340</v>
      </c>
      <c r="F244" s="214" t="s">
        <v>1341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SUM(P245:P303)</f>
        <v>0</v>
      </c>
      <c r="Q244" s="208"/>
      <c r="R244" s="209">
        <f>SUM(R245:R303)</f>
        <v>22.110055710000001</v>
      </c>
      <c r="S244" s="208"/>
      <c r="T244" s="210">
        <f>SUM(T245:T303)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79</v>
      </c>
      <c r="AT244" s="212" t="s">
        <v>71</v>
      </c>
      <c r="AU244" s="212" t="s">
        <v>81</v>
      </c>
      <c r="AY244" s="211" t="s">
        <v>234</v>
      </c>
      <c r="BK244" s="213">
        <f>SUM(BK245:BK303)</f>
        <v>0</v>
      </c>
    </row>
    <row r="245" s="2" customFormat="1" ht="16.5" customHeight="1">
      <c r="A245" s="40"/>
      <c r="B245" s="41"/>
      <c r="C245" s="216" t="s">
        <v>446</v>
      </c>
      <c r="D245" s="216" t="s">
        <v>236</v>
      </c>
      <c r="E245" s="217" t="s">
        <v>2500</v>
      </c>
      <c r="F245" s="218" t="s">
        <v>2501</v>
      </c>
      <c r="G245" s="219" t="s">
        <v>382</v>
      </c>
      <c r="H245" s="220">
        <v>1</v>
      </c>
      <c r="I245" s="221"/>
      <c r="J245" s="222">
        <f>ROUND(I245*H245,2)</f>
        <v>0</v>
      </c>
      <c r="K245" s="218" t="s">
        <v>2502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0.00069999999999999999</v>
      </c>
      <c r="R245" s="225">
        <f>Q245*H245</f>
        <v>0.00069999999999999999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88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2903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2501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88</v>
      </c>
    </row>
    <row r="247" s="2" customFormat="1">
      <c r="A247" s="40"/>
      <c r="B247" s="41"/>
      <c r="C247" s="42"/>
      <c r="D247" s="229" t="s">
        <v>1263</v>
      </c>
      <c r="E247" s="42"/>
      <c r="F247" s="285" t="s">
        <v>2504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1263</v>
      </c>
      <c r="AU247" s="19" t="s">
        <v>88</v>
      </c>
    </row>
    <row r="248" s="2" customFormat="1" ht="16.5" customHeight="1">
      <c r="A248" s="40"/>
      <c r="B248" s="41"/>
      <c r="C248" s="216" t="s">
        <v>455</v>
      </c>
      <c r="D248" s="216" t="s">
        <v>236</v>
      </c>
      <c r="E248" s="217" t="s">
        <v>2505</v>
      </c>
      <c r="F248" s="218" t="s">
        <v>2506</v>
      </c>
      <c r="G248" s="219" t="s">
        <v>382</v>
      </c>
      <c r="H248" s="220">
        <v>1</v>
      </c>
      <c r="I248" s="221"/>
      <c r="J248" s="222">
        <f>ROUND(I248*H248,2)</f>
        <v>0</v>
      </c>
      <c r="K248" s="218" t="s">
        <v>2502</v>
      </c>
      <c r="L248" s="46"/>
      <c r="M248" s="223" t="s">
        <v>19</v>
      </c>
      <c r="N248" s="224" t="s">
        <v>43</v>
      </c>
      <c r="O248" s="86"/>
      <c r="P248" s="225">
        <f>O248*H248</f>
        <v>0</v>
      </c>
      <c r="Q248" s="225">
        <v>0.11241</v>
      </c>
      <c r="R248" s="225">
        <f>Q248*H248</f>
        <v>0.11241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93</v>
      </c>
      <c r="AT248" s="227" t="s">
        <v>236</v>
      </c>
      <c r="AU248" s="227" t="s">
        <v>88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2904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2506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88</v>
      </c>
    </row>
    <row r="250" s="2" customFormat="1">
      <c r="A250" s="40"/>
      <c r="B250" s="41"/>
      <c r="C250" s="42"/>
      <c r="D250" s="229" t="s">
        <v>1263</v>
      </c>
      <c r="E250" s="42"/>
      <c r="F250" s="285" t="s">
        <v>2508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1263</v>
      </c>
      <c r="AU250" s="19" t="s">
        <v>88</v>
      </c>
    </row>
    <row r="251" s="2" customFormat="1" ht="16.5" customHeight="1">
      <c r="A251" s="40"/>
      <c r="B251" s="41"/>
      <c r="C251" s="268" t="s">
        <v>615</v>
      </c>
      <c r="D251" s="268" t="s">
        <v>295</v>
      </c>
      <c r="E251" s="269" t="s">
        <v>2509</v>
      </c>
      <c r="F251" s="270" t="s">
        <v>2510</v>
      </c>
      <c r="G251" s="271" t="s">
        <v>382</v>
      </c>
      <c r="H251" s="272">
        <v>1</v>
      </c>
      <c r="I251" s="273"/>
      <c r="J251" s="274">
        <f>ROUND(I251*H251,2)</f>
        <v>0</v>
      </c>
      <c r="K251" s="270" t="s">
        <v>2502</v>
      </c>
      <c r="L251" s="275"/>
      <c r="M251" s="276" t="s">
        <v>19</v>
      </c>
      <c r="N251" s="277" t="s">
        <v>43</v>
      </c>
      <c r="O251" s="86"/>
      <c r="P251" s="225">
        <f>O251*H251</f>
        <v>0</v>
      </c>
      <c r="Q251" s="225">
        <v>0.0025000000000000001</v>
      </c>
      <c r="R251" s="225">
        <f>Q251*H251</f>
        <v>0.0025000000000000001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294</v>
      </c>
      <c r="AT251" s="227" t="s">
        <v>295</v>
      </c>
      <c r="AU251" s="227" t="s">
        <v>88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2905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2510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88</v>
      </c>
    </row>
    <row r="253" s="2" customFormat="1">
      <c r="A253" s="40"/>
      <c r="B253" s="41"/>
      <c r="C253" s="42"/>
      <c r="D253" s="229" t="s">
        <v>1263</v>
      </c>
      <c r="E253" s="42"/>
      <c r="F253" s="285" t="s">
        <v>2512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1263</v>
      </c>
      <c r="AU253" s="19" t="s">
        <v>88</v>
      </c>
    </row>
    <row r="254" s="2" customFormat="1" ht="16.5" customHeight="1">
      <c r="A254" s="40"/>
      <c r="B254" s="41"/>
      <c r="C254" s="268" t="s">
        <v>621</v>
      </c>
      <c r="D254" s="268" t="s">
        <v>295</v>
      </c>
      <c r="E254" s="269" t="s">
        <v>2906</v>
      </c>
      <c r="F254" s="270" t="s">
        <v>2907</v>
      </c>
      <c r="G254" s="271" t="s">
        <v>382</v>
      </c>
      <c r="H254" s="272">
        <v>1</v>
      </c>
      <c r="I254" s="273"/>
      <c r="J254" s="274">
        <f>ROUND(I254*H254,2)</f>
        <v>0</v>
      </c>
      <c r="K254" s="270" t="s">
        <v>1296</v>
      </c>
      <c r="L254" s="275"/>
      <c r="M254" s="276" t="s">
        <v>19</v>
      </c>
      <c r="N254" s="277" t="s">
        <v>43</v>
      </c>
      <c r="O254" s="86"/>
      <c r="P254" s="225">
        <f>O254*H254</f>
        <v>0</v>
      </c>
      <c r="Q254" s="225">
        <v>0.0040000000000000001</v>
      </c>
      <c r="R254" s="225">
        <f>Q254*H254</f>
        <v>0.0040000000000000001</v>
      </c>
      <c r="S254" s="225">
        <v>0</v>
      </c>
      <c r="T254" s="22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7" t="s">
        <v>294</v>
      </c>
      <c r="AT254" s="227" t="s">
        <v>295</v>
      </c>
      <c r="AU254" s="227" t="s">
        <v>88</v>
      </c>
      <c r="AY254" s="19" t="s">
        <v>234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19" t="s">
        <v>79</v>
      </c>
      <c r="BK254" s="228">
        <f>ROUND(I254*H254,2)</f>
        <v>0</v>
      </c>
      <c r="BL254" s="19" t="s">
        <v>93</v>
      </c>
      <c r="BM254" s="227" t="s">
        <v>2908</v>
      </c>
    </row>
    <row r="255" s="2" customFormat="1">
      <c r="A255" s="40"/>
      <c r="B255" s="41"/>
      <c r="C255" s="42"/>
      <c r="D255" s="229" t="s">
        <v>243</v>
      </c>
      <c r="E255" s="42"/>
      <c r="F255" s="230" t="s">
        <v>2907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243</v>
      </c>
      <c r="AU255" s="19" t="s">
        <v>88</v>
      </c>
    </row>
    <row r="256" s="2" customFormat="1">
      <c r="A256" s="40"/>
      <c r="B256" s="41"/>
      <c r="C256" s="42"/>
      <c r="D256" s="229" t="s">
        <v>1263</v>
      </c>
      <c r="E256" s="42"/>
      <c r="F256" s="285" t="s">
        <v>2909</v>
      </c>
      <c r="G256" s="42"/>
      <c r="H256" s="42"/>
      <c r="I256" s="231"/>
      <c r="J256" s="42"/>
      <c r="K256" s="42"/>
      <c r="L256" s="46"/>
      <c r="M256" s="232"/>
      <c r="N256" s="23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1263</v>
      </c>
      <c r="AU256" s="19" t="s">
        <v>88</v>
      </c>
    </row>
    <row r="257" s="2" customFormat="1" ht="16.5" customHeight="1">
      <c r="A257" s="40"/>
      <c r="B257" s="41"/>
      <c r="C257" s="216" t="s">
        <v>623</v>
      </c>
      <c r="D257" s="216" t="s">
        <v>236</v>
      </c>
      <c r="E257" s="217" t="s">
        <v>1342</v>
      </c>
      <c r="F257" s="218" t="s">
        <v>1343</v>
      </c>
      <c r="G257" s="219" t="s">
        <v>879</v>
      </c>
      <c r="H257" s="220">
        <v>25</v>
      </c>
      <c r="I257" s="221"/>
      <c r="J257" s="222">
        <f>ROUND(I257*H257,2)</f>
        <v>0</v>
      </c>
      <c r="K257" s="218" t="s">
        <v>1344</v>
      </c>
      <c r="L257" s="46"/>
      <c r="M257" s="223" t="s">
        <v>19</v>
      </c>
      <c r="N257" s="224" t="s">
        <v>43</v>
      </c>
      <c r="O257" s="86"/>
      <c r="P257" s="225">
        <f>O257*H257</f>
        <v>0</v>
      </c>
      <c r="Q257" s="225">
        <v>0.15540000000000001</v>
      </c>
      <c r="R257" s="225">
        <f>Q257*H257</f>
        <v>3.8850000000000002</v>
      </c>
      <c r="S257" s="225">
        <v>0</v>
      </c>
      <c r="T257" s="22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7" t="s">
        <v>93</v>
      </c>
      <c r="AT257" s="227" t="s">
        <v>236</v>
      </c>
      <c r="AU257" s="227" t="s">
        <v>88</v>
      </c>
      <c r="AY257" s="19" t="s">
        <v>234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19" t="s">
        <v>79</v>
      </c>
      <c r="BK257" s="228">
        <f>ROUND(I257*H257,2)</f>
        <v>0</v>
      </c>
      <c r="BL257" s="19" t="s">
        <v>93</v>
      </c>
      <c r="BM257" s="227" t="s">
        <v>2910</v>
      </c>
    </row>
    <row r="258" s="2" customFormat="1">
      <c r="A258" s="40"/>
      <c r="B258" s="41"/>
      <c r="C258" s="42"/>
      <c r="D258" s="229" t="s">
        <v>243</v>
      </c>
      <c r="E258" s="42"/>
      <c r="F258" s="230" t="s">
        <v>1346</v>
      </c>
      <c r="G258" s="42"/>
      <c r="H258" s="42"/>
      <c r="I258" s="231"/>
      <c r="J258" s="42"/>
      <c r="K258" s="42"/>
      <c r="L258" s="46"/>
      <c r="M258" s="232"/>
      <c r="N258" s="23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243</v>
      </c>
      <c r="AU258" s="19" t="s">
        <v>88</v>
      </c>
    </row>
    <row r="259" s="2" customFormat="1">
      <c r="A259" s="40"/>
      <c r="B259" s="41"/>
      <c r="C259" s="42"/>
      <c r="D259" s="229" t="s">
        <v>1263</v>
      </c>
      <c r="E259" s="42"/>
      <c r="F259" s="285" t="s">
        <v>1347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1263</v>
      </c>
      <c r="AU259" s="19" t="s">
        <v>88</v>
      </c>
    </row>
    <row r="260" s="13" customFormat="1">
      <c r="A260" s="13"/>
      <c r="B260" s="236"/>
      <c r="C260" s="237"/>
      <c r="D260" s="229" t="s">
        <v>252</v>
      </c>
      <c r="E260" s="238" t="s">
        <v>19</v>
      </c>
      <c r="F260" s="239" t="s">
        <v>2856</v>
      </c>
      <c r="G260" s="237"/>
      <c r="H260" s="238" t="s">
        <v>19</v>
      </c>
      <c r="I260" s="240"/>
      <c r="J260" s="237"/>
      <c r="K260" s="237"/>
      <c r="L260" s="241"/>
      <c r="M260" s="242"/>
      <c r="N260" s="243"/>
      <c r="O260" s="243"/>
      <c r="P260" s="243"/>
      <c r="Q260" s="243"/>
      <c r="R260" s="243"/>
      <c r="S260" s="243"/>
      <c r="T260" s="24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5" t="s">
        <v>252</v>
      </c>
      <c r="AU260" s="245" t="s">
        <v>88</v>
      </c>
      <c r="AV260" s="13" t="s">
        <v>79</v>
      </c>
      <c r="AW260" s="13" t="s">
        <v>33</v>
      </c>
      <c r="AX260" s="13" t="s">
        <v>72</v>
      </c>
      <c r="AY260" s="245" t="s">
        <v>234</v>
      </c>
    </row>
    <row r="261" s="13" customFormat="1">
      <c r="A261" s="13"/>
      <c r="B261" s="236"/>
      <c r="C261" s="237"/>
      <c r="D261" s="229" t="s">
        <v>252</v>
      </c>
      <c r="E261" s="238" t="s">
        <v>19</v>
      </c>
      <c r="F261" s="239" t="s">
        <v>1348</v>
      </c>
      <c r="G261" s="237"/>
      <c r="H261" s="238" t="s">
        <v>19</v>
      </c>
      <c r="I261" s="240"/>
      <c r="J261" s="237"/>
      <c r="K261" s="237"/>
      <c r="L261" s="241"/>
      <c r="M261" s="242"/>
      <c r="N261" s="243"/>
      <c r="O261" s="243"/>
      <c r="P261" s="243"/>
      <c r="Q261" s="243"/>
      <c r="R261" s="243"/>
      <c r="S261" s="243"/>
      <c r="T261" s="24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5" t="s">
        <v>252</v>
      </c>
      <c r="AU261" s="245" t="s">
        <v>88</v>
      </c>
      <c r="AV261" s="13" t="s">
        <v>79</v>
      </c>
      <c r="AW261" s="13" t="s">
        <v>33</v>
      </c>
      <c r="AX261" s="13" t="s">
        <v>72</v>
      </c>
      <c r="AY261" s="245" t="s">
        <v>234</v>
      </c>
    </row>
    <row r="262" s="14" customFormat="1">
      <c r="A262" s="14"/>
      <c r="B262" s="246"/>
      <c r="C262" s="247"/>
      <c r="D262" s="229" t="s">
        <v>252</v>
      </c>
      <c r="E262" s="248" t="s">
        <v>19</v>
      </c>
      <c r="F262" s="249" t="s">
        <v>386</v>
      </c>
      <c r="G262" s="247"/>
      <c r="H262" s="250">
        <v>20</v>
      </c>
      <c r="I262" s="251"/>
      <c r="J262" s="247"/>
      <c r="K262" s="247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252</v>
      </c>
      <c r="AU262" s="256" t="s">
        <v>88</v>
      </c>
      <c r="AV262" s="14" t="s">
        <v>81</v>
      </c>
      <c r="AW262" s="14" t="s">
        <v>33</v>
      </c>
      <c r="AX262" s="14" t="s">
        <v>72</v>
      </c>
      <c r="AY262" s="256" t="s">
        <v>234</v>
      </c>
    </row>
    <row r="263" s="13" customFormat="1">
      <c r="A263" s="13"/>
      <c r="B263" s="236"/>
      <c r="C263" s="237"/>
      <c r="D263" s="229" t="s">
        <v>252</v>
      </c>
      <c r="E263" s="238" t="s">
        <v>19</v>
      </c>
      <c r="F263" s="239" t="s">
        <v>1350</v>
      </c>
      <c r="G263" s="237"/>
      <c r="H263" s="238" t="s">
        <v>19</v>
      </c>
      <c r="I263" s="240"/>
      <c r="J263" s="237"/>
      <c r="K263" s="237"/>
      <c r="L263" s="241"/>
      <c r="M263" s="242"/>
      <c r="N263" s="243"/>
      <c r="O263" s="243"/>
      <c r="P263" s="243"/>
      <c r="Q263" s="243"/>
      <c r="R263" s="243"/>
      <c r="S263" s="243"/>
      <c r="T263" s="24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5" t="s">
        <v>252</v>
      </c>
      <c r="AU263" s="245" t="s">
        <v>88</v>
      </c>
      <c r="AV263" s="13" t="s">
        <v>79</v>
      </c>
      <c r="AW263" s="13" t="s">
        <v>33</v>
      </c>
      <c r="AX263" s="13" t="s">
        <v>72</v>
      </c>
      <c r="AY263" s="245" t="s">
        <v>234</v>
      </c>
    </row>
    <row r="264" s="14" customFormat="1">
      <c r="A264" s="14"/>
      <c r="B264" s="246"/>
      <c r="C264" s="247"/>
      <c r="D264" s="229" t="s">
        <v>252</v>
      </c>
      <c r="E264" s="248" t="s">
        <v>19</v>
      </c>
      <c r="F264" s="249" t="s">
        <v>88</v>
      </c>
      <c r="G264" s="247"/>
      <c r="H264" s="250">
        <v>3</v>
      </c>
      <c r="I264" s="251"/>
      <c r="J264" s="247"/>
      <c r="K264" s="247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252</v>
      </c>
      <c r="AU264" s="256" t="s">
        <v>88</v>
      </c>
      <c r="AV264" s="14" t="s">
        <v>81</v>
      </c>
      <c r="AW264" s="14" t="s">
        <v>33</v>
      </c>
      <c r="AX264" s="14" t="s">
        <v>72</v>
      </c>
      <c r="AY264" s="256" t="s">
        <v>234</v>
      </c>
    </row>
    <row r="265" s="13" customFormat="1">
      <c r="A265" s="13"/>
      <c r="B265" s="236"/>
      <c r="C265" s="237"/>
      <c r="D265" s="229" t="s">
        <v>252</v>
      </c>
      <c r="E265" s="238" t="s">
        <v>19</v>
      </c>
      <c r="F265" s="239" t="s">
        <v>1352</v>
      </c>
      <c r="G265" s="237"/>
      <c r="H265" s="238" t="s">
        <v>19</v>
      </c>
      <c r="I265" s="240"/>
      <c r="J265" s="237"/>
      <c r="K265" s="237"/>
      <c r="L265" s="241"/>
      <c r="M265" s="242"/>
      <c r="N265" s="243"/>
      <c r="O265" s="243"/>
      <c r="P265" s="243"/>
      <c r="Q265" s="243"/>
      <c r="R265" s="243"/>
      <c r="S265" s="243"/>
      <c r="T265" s="24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5" t="s">
        <v>252</v>
      </c>
      <c r="AU265" s="245" t="s">
        <v>88</v>
      </c>
      <c r="AV265" s="13" t="s">
        <v>79</v>
      </c>
      <c r="AW265" s="13" t="s">
        <v>33</v>
      </c>
      <c r="AX265" s="13" t="s">
        <v>72</v>
      </c>
      <c r="AY265" s="245" t="s">
        <v>234</v>
      </c>
    </row>
    <row r="266" s="14" customFormat="1">
      <c r="A266" s="14"/>
      <c r="B266" s="246"/>
      <c r="C266" s="247"/>
      <c r="D266" s="229" t="s">
        <v>252</v>
      </c>
      <c r="E266" s="248" t="s">
        <v>19</v>
      </c>
      <c r="F266" s="249" t="s">
        <v>81</v>
      </c>
      <c r="G266" s="247"/>
      <c r="H266" s="250">
        <v>2</v>
      </c>
      <c r="I266" s="251"/>
      <c r="J266" s="247"/>
      <c r="K266" s="247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252</v>
      </c>
      <c r="AU266" s="256" t="s">
        <v>88</v>
      </c>
      <c r="AV266" s="14" t="s">
        <v>81</v>
      </c>
      <c r="AW266" s="14" t="s">
        <v>33</v>
      </c>
      <c r="AX266" s="14" t="s">
        <v>72</v>
      </c>
      <c r="AY266" s="256" t="s">
        <v>234</v>
      </c>
    </row>
    <row r="267" s="15" customFormat="1">
      <c r="A267" s="15"/>
      <c r="B267" s="257"/>
      <c r="C267" s="258"/>
      <c r="D267" s="229" t="s">
        <v>252</v>
      </c>
      <c r="E267" s="259" t="s">
        <v>19</v>
      </c>
      <c r="F267" s="260" t="s">
        <v>256</v>
      </c>
      <c r="G267" s="258"/>
      <c r="H267" s="261">
        <v>25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252</v>
      </c>
      <c r="AU267" s="267" t="s">
        <v>88</v>
      </c>
      <c r="AV267" s="15" t="s">
        <v>93</v>
      </c>
      <c r="AW267" s="15" t="s">
        <v>33</v>
      </c>
      <c r="AX267" s="15" t="s">
        <v>79</v>
      </c>
      <c r="AY267" s="267" t="s">
        <v>234</v>
      </c>
    </row>
    <row r="268" s="2" customFormat="1" ht="16.5" customHeight="1">
      <c r="A268" s="40"/>
      <c r="B268" s="41"/>
      <c r="C268" s="268" t="s">
        <v>629</v>
      </c>
      <c r="D268" s="268" t="s">
        <v>295</v>
      </c>
      <c r="E268" s="269" t="s">
        <v>1353</v>
      </c>
      <c r="F268" s="270" t="s">
        <v>1354</v>
      </c>
      <c r="G268" s="271" t="s">
        <v>879</v>
      </c>
      <c r="H268" s="272">
        <v>3.2450000000000001</v>
      </c>
      <c r="I268" s="273"/>
      <c r="J268" s="274">
        <f>ROUND(I268*H268,2)</f>
        <v>0</v>
      </c>
      <c r="K268" s="270" t="s">
        <v>1344</v>
      </c>
      <c r="L268" s="275"/>
      <c r="M268" s="276" t="s">
        <v>19</v>
      </c>
      <c r="N268" s="277" t="s">
        <v>43</v>
      </c>
      <c r="O268" s="86"/>
      <c r="P268" s="225">
        <f>O268*H268</f>
        <v>0</v>
      </c>
      <c r="Q268" s="225">
        <v>0.048300000000000003</v>
      </c>
      <c r="R268" s="225">
        <f>Q268*H268</f>
        <v>0.15673350000000003</v>
      </c>
      <c r="S268" s="225">
        <v>0</v>
      </c>
      <c r="T268" s="22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7" t="s">
        <v>294</v>
      </c>
      <c r="AT268" s="227" t="s">
        <v>295</v>
      </c>
      <c r="AU268" s="227" t="s">
        <v>88</v>
      </c>
      <c r="AY268" s="19" t="s">
        <v>234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19" t="s">
        <v>79</v>
      </c>
      <c r="BK268" s="228">
        <f>ROUND(I268*H268,2)</f>
        <v>0</v>
      </c>
      <c r="BL268" s="19" t="s">
        <v>93</v>
      </c>
      <c r="BM268" s="227" t="s">
        <v>2911</v>
      </c>
    </row>
    <row r="269" s="2" customFormat="1">
      <c r="A269" s="40"/>
      <c r="B269" s="41"/>
      <c r="C269" s="42"/>
      <c r="D269" s="229" t="s">
        <v>243</v>
      </c>
      <c r="E269" s="42"/>
      <c r="F269" s="230" t="s">
        <v>1354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243</v>
      </c>
      <c r="AU269" s="19" t="s">
        <v>88</v>
      </c>
    </row>
    <row r="270" s="14" customFormat="1">
      <c r="A270" s="14"/>
      <c r="B270" s="246"/>
      <c r="C270" s="247"/>
      <c r="D270" s="229" t="s">
        <v>252</v>
      </c>
      <c r="E270" s="248" t="s">
        <v>19</v>
      </c>
      <c r="F270" s="249" t="s">
        <v>2912</v>
      </c>
      <c r="G270" s="247"/>
      <c r="H270" s="250">
        <v>3.0899999999999999</v>
      </c>
      <c r="I270" s="251"/>
      <c r="J270" s="247"/>
      <c r="K270" s="247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252</v>
      </c>
      <c r="AU270" s="256" t="s">
        <v>88</v>
      </c>
      <c r="AV270" s="14" t="s">
        <v>81</v>
      </c>
      <c r="AW270" s="14" t="s">
        <v>33</v>
      </c>
      <c r="AX270" s="14" t="s">
        <v>79</v>
      </c>
      <c r="AY270" s="256" t="s">
        <v>234</v>
      </c>
    </row>
    <row r="271" s="14" customFormat="1">
      <c r="A271" s="14"/>
      <c r="B271" s="246"/>
      <c r="C271" s="247"/>
      <c r="D271" s="229" t="s">
        <v>252</v>
      </c>
      <c r="E271" s="247"/>
      <c r="F271" s="249" t="s">
        <v>2913</v>
      </c>
      <c r="G271" s="247"/>
      <c r="H271" s="250">
        <v>3.2450000000000001</v>
      </c>
      <c r="I271" s="251"/>
      <c r="J271" s="247"/>
      <c r="K271" s="247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252</v>
      </c>
      <c r="AU271" s="256" t="s">
        <v>88</v>
      </c>
      <c r="AV271" s="14" t="s">
        <v>81</v>
      </c>
      <c r="AW271" s="14" t="s">
        <v>4</v>
      </c>
      <c r="AX271" s="14" t="s">
        <v>79</v>
      </c>
      <c r="AY271" s="256" t="s">
        <v>234</v>
      </c>
    </row>
    <row r="272" s="2" customFormat="1" ht="16.5" customHeight="1">
      <c r="A272" s="40"/>
      <c r="B272" s="41"/>
      <c r="C272" s="268" t="s">
        <v>632</v>
      </c>
      <c r="D272" s="268" t="s">
        <v>295</v>
      </c>
      <c r="E272" s="269" t="s">
        <v>1358</v>
      </c>
      <c r="F272" s="270" t="s">
        <v>1359</v>
      </c>
      <c r="G272" s="271" t="s">
        <v>879</v>
      </c>
      <c r="H272" s="272">
        <v>21.629999999999999</v>
      </c>
      <c r="I272" s="273"/>
      <c r="J272" s="274">
        <f>ROUND(I272*H272,2)</f>
        <v>0</v>
      </c>
      <c r="K272" s="270" t="s">
        <v>1344</v>
      </c>
      <c r="L272" s="275"/>
      <c r="M272" s="276" t="s">
        <v>19</v>
      </c>
      <c r="N272" s="277" t="s">
        <v>43</v>
      </c>
      <c r="O272" s="86"/>
      <c r="P272" s="225">
        <f>O272*H272</f>
        <v>0</v>
      </c>
      <c r="Q272" s="225">
        <v>0.080000000000000002</v>
      </c>
      <c r="R272" s="225">
        <f>Q272*H272</f>
        <v>1.7303999999999999</v>
      </c>
      <c r="S272" s="225">
        <v>0</v>
      </c>
      <c r="T272" s="22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7" t="s">
        <v>294</v>
      </c>
      <c r="AT272" s="227" t="s">
        <v>295</v>
      </c>
      <c r="AU272" s="227" t="s">
        <v>88</v>
      </c>
      <c r="AY272" s="19" t="s">
        <v>234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19" t="s">
        <v>79</v>
      </c>
      <c r="BK272" s="228">
        <f>ROUND(I272*H272,2)</f>
        <v>0</v>
      </c>
      <c r="BL272" s="19" t="s">
        <v>93</v>
      </c>
      <c r="BM272" s="227" t="s">
        <v>2914</v>
      </c>
    </row>
    <row r="273" s="2" customFormat="1">
      <c r="A273" s="40"/>
      <c r="B273" s="41"/>
      <c r="C273" s="42"/>
      <c r="D273" s="229" t="s">
        <v>243</v>
      </c>
      <c r="E273" s="42"/>
      <c r="F273" s="230" t="s">
        <v>1359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243</v>
      </c>
      <c r="AU273" s="19" t="s">
        <v>88</v>
      </c>
    </row>
    <row r="274" s="14" customFormat="1">
      <c r="A274" s="14"/>
      <c r="B274" s="246"/>
      <c r="C274" s="247"/>
      <c r="D274" s="229" t="s">
        <v>252</v>
      </c>
      <c r="E274" s="248" t="s">
        <v>19</v>
      </c>
      <c r="F274" s="249" t="s">
        <v>2915</v>
      </c>
      <c r="G274" s="247"/>
      <c r="H274" s="250">
        <v>20.600000000000001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252</v>
      </c>
      <c r="AU274" s="256" t="s">
        <v>88</v>
      </c>
      <c r="AV274" s="14" t="s">
        <v>81</v>
      </c>
      <c r="AW274" s="14" t="s">
        <v>33</v>
      </c>
      <c r="AX274" s="14" t="s">
        <v>72</v>
      </c>
      <c r="AY274" s="256" t="s">
        <v>234</v>
      </c>
    </row>
    <row r="275" s="15" customFormat="1">
      <c r="A275" s="15"/>
      <c r="B275" s="257"/>
      <c r="C275" s="258"/>
      <c r="D275" s="229" t="s">
        <v>252</v>
      </c>
      <c r="E275" s="259" t="s">
        <v>19</v>
      </c>
      <c r="F275" s="260" t="s">
        <v>256</v>
      </c>
      <c r="G275" s="258"/>
      <c r="H275" s="261">
        <v>20.600000000000001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252</v>
      </c>
      <c r="AU275" s="267" t="s">
        <v>88</v>
      </c>
      <c r="AV275" s="15" t="s">
        <v>93</v>
      </c>
      <c r="AW275" s="15" t="s">
        <v>33</v>
      </c>
      <c r="AX275" s="15" t="s">
        <v>79</v>
      </c>
      <c r="AY275" s="267" t="s">
        <v>234</v>
      </c>
    </row>
    <row r="276" s="14" customFormat="1">
      <c r="A276" s="14"/>
      <c r="B276" s="246"/>
      <c r="C276" s="247"/>
      <c r="D276" s="229" t="s">
        <v>252</v>
      </c>
      <c r="E276" s="247"/>
      <c r="F276" s="249" t="s">
        <v>2916</v>
      </c>
      <c r="G276" s="247"/>
      <c r="H276" s="250">
        <v>21.629999999999999</v>
      </c>
      <c r="I276" s="251"/>
      <c r="J276" s="247"/>
      <c r="K276" s="247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252</v>
      </c>
      <c r="AU276" s="256" t="s">
        <v>88</v>
      </c>
      <c r="AV276" s="14" t="s">
        <v>81</v>
      </c>
      <c r="AW276" s="14" t="s">
        <v>4</v>
      </c>
      <c r="AX276" s="14" t="s">
        <v>79</v>
      </c>
      <c r="AY276" s="256" t="s">
        <v>234</v>
      </c>
    </row>
    <row r="277" s="2" customFormat="1" ht="16.5" customHeight="1">
      <c r="A277" s="40"/>
      <c r="B277" s="41"/>
      <c r="C277" s="268" t="s">
        <v>637</v>
      </c>
      <c r="D277" s="268" t="s">
        <v>295</v>
      </c>
      <c r="E277" s="269" t="s">
        <v>1363</v>
      </c>
      <c r="F277" s="270" t="s">
        <v>1364</v>
      </c>
      <c r="G277" s="271" t="s">
        <v>879</v>
      </c>
      <c r="H277" s="272">
        <v>2.1629999999999998</v>
      </c>
      <c r="I277" s="273"/>
      <c r="J277" s="274">
        <f>ROUND(I277*H277,2)</f>
        <v>0</v>
      </c>
      <c r="K277" s="270" t="s">
        <v>1344</v>
      </c>
      <c r="L277" s="275"/>
      <c r="M277" s="276" t="s">
        <v>19</v>
      </c>
      <c r="N277" s="277" t="s">
        <v>43</v>
      </c>
      <c r="O277" s="86"/>
      <c r="P277" s="225">
        <f>O277*H277</f>
        <v>0</v>
      </c>
      <c r="Q277" s="225">
        <v>0.065670000000000006</v>
      </c>
      <c r="R277" s="225">
        <f>Q277*H277</f>
        <v>0.14204421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294</v>
      </c>
      <c r="AT277" s="227" t="s">
        <v>295</v>
      </c>
      <c r="AU277" s="227" t="s">
        <v>88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2917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1364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88</v>
      </c>
    </row>
    <row r="279" s="14" customFormat="1">
      <c r="A279" s="14"/>
      <c r="B279" s="246"/>
      <c r="C279" s="247"/>
      <c r="D279" s="229" t="s">
        <v>252</v>
      </c>
      <c r="E279" s="248" t="s">
        <v>19</v>
      </c>
      <c r="F279" s="249" t="s">
        <v>1594</v>
      </c>
      <c r="G279" s="247"/>
      <c r="H279" s="250">
        <v>2.0600000000000001</v>
      </c>
      <c r="I279" s="251"/>
      <c r="J279" s="247"/>
      <c r="K279" s="247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252</v>
      </c>
      <c r="AU279" s="256" t="s">
        <v>88</v>
      </c>
      <c r="AV279" s="14" t="s">
        <v>81</v>
      </c>
      <c r="AW279" s="14" t="s">
        <v>33</v>
      </c>
      <c r="AX279" s="14" t="s">
        <v>72</v>
      </c>
      <c r="AY279" s="256" t="s">
        <v>234</v>
      </c>
    </row>
    <row r="280" s="15" customFormat="1">
      <c r="A280" s="15"/>
      <c r="B280" s="257"/>
      <c r="C280" s="258"/>
      <c r="D280" s="229" t="s">
        <v>252</v>
      </c>
      <c r="E280" s="259" t="s">
        <v>19</v>
      </c>
      <c r="F280" s="260" t="s">
        <v>256</v>
      </c>
      <c r="G280" s="258"/>
      <c r="H280" s="261">
        <v>2.0600000000000001</v>
      </c>
      <c r="I280" s="262"/>
      <c r="J280" s="258"/>
      <c r="K280" s="258"/>
      <c r="L280" s="263"/>
      <c r="M280" s="264"/>
      <c r="N280" s="265"/>
      <c r="O280" s="265"/>
      <c r="P280" s="265"/>
      <c r="Q280" s="265"/>
      <c r="R280" s="265"/>
      <c r="S280" s="265"/>
      <c r="T280" s="26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7" t="s">
        <v>252</v>
      </c>
      <c r="AU280" s="267" t="s">
        <v>88</v>
      </c>
      <c r="AV280" s="15" t="s">
        <v>93</v>
      </c>
      <c r="AW280" s="15" t="s">
        <v>33</v>
      </c>
      <c r="AX280" s="15" t="s">
        <v>79</v>
      </c>
      <c r="AY280" s="267" t="s">
        <v>234</v>
      </c>
    </row>
    <row r="281" s="14" customFormat="1">
      <c r="A281" s="14"/>
      <c r="B281" s="246"/>
      <c r="C281" s="247"/>
      <c r="D281" s="229" t="s">
        <v>252</v>
      </c>
      <c r="E281" s="247"/>
      <c r="F281" s="249" t="s">
        <v>1595</v>
      </c>
      <c r="G281" s="247"/>
      <c r="H281" s="250">
        <v>2.1629999999999998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252</v>
      </c>
      <c r="AU281" s="256" t="s">
        <v>88</v>
      </c>
      <c r="AV281" s="14" t="s">
        <v>81</v>
      </c>
      <c r="AW281" s="14" t="s">
        <v>4</v>
      </c>
      <c r="AX281" s="14" t="s">
        <v>79</v>
      </c>
      <c r="AY281" s="256" t="s">
        <v>234</v>
      </c>
    </row>
    <row r="282" s="2" customFormat="1" ht="16.5" customHeight="1">
      <c r="A282" s="40"/>
      <c r="B282" s="41"/>
      <c r="C282" s="216" t="s">
        <v>641</v>
      </c>
      <c r="D282" s="216" t="s">
        <v>236</v>
      </c>
      <c r="E282" s="217" t="s">
        <v>2480</v>
      </c>
      <c r="F282" s="218" t="s">
        <v>2481</v>
      </c>
      <c r="G282" s="219" t="s">
        <v>879</v>
      </c>
      <c r="H282" s="220">
        <v>57</v>
      </c>
      <c r="I282" s="221"/>
      <c r="J282" s="222">
        <f>ROUND(I282*H282,2)</f>
        <v>0</v>
      </c>
      <c r="K282" s="218" t="s">
        <v>19</v>
      </c>
      <c r="L282" s="46"/>
      <c r="M282" s="223" t="s">
        <v>19</v>
      </c>
      <c r="N282" s="224" t="s">
        <v>43</v>
      </c>
      <c r="O282" s="86"/>
      <c r="P282" s="225">
        <f>O282*H282</f>
        <v>0</v>
      </c>
      <c r="Q282" s="225">
        <v>0.1295</v>
      </c>
      <c r="R282" s="225">
        <f>Q282*H282</f>
        <v>7.3815</v>
      </c>
      <c r="S282" s="225">
        <v>0</v>
      </c>
      <c r="T282" s="22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7" t="s">
        <v>93</v>
      </c>
      <c r="AT282" s="227" t="s">
        <v>236</v>
      </c>
      <c r="AU282" s="227" t="s">
        <v>88</v>
      </c>
      <c r="AY282" s="19" t="s">
        <v>234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19" t="s">
        <v>79</v>
      </c>
      <c r="BK282" s="228">
        <f>ROUND(I282*H282,2)</f>
        <v>0</v>
      </c>
      <c r="BL282" s="19" t="s">
        <v>93</v>
      </c>
      <c r="BM282" s="227" t="s">
        <v>2918</v>
      </c>
    </row>
    <row r="283" s="2" customFormat="1">
      <c r="A283" s="40"/>
      <c r="B283" s="41"/>
      <c r="C283" s="42"/>
      <c r="D283" s="229" t="s">
        <v>243</v>
      </c>
      <c r="E283" s="42"/>
      <c r="F283" s="230" t="s">
        <v>2481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243</v>
      </c>
      <c r="AU283" s="19" t="s">
        <v>88</v>
      </c>
    </row>
    <row r="284" s="2" customFormat="1">
      <c r="A284" s="40"/>
      <c r="B284" s="41"/>
      <c r="C284" s="42"/>
      <c r="D284" s="229" t="s">
        <v>1263</v>
      </c>
      <c r="E284" s="42"/>
      <c r="F284" s="285" t="s">
        <v>2483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1263</v>
      </c>
      <c r="AU284" s="19" t="s">
        <v>88</v>
      </c>
    </row>
    <row r="285" s="13" customFormat="1">
      <c r="A285" s="13"/>
      <c r="B285" s="236"/>
      <c r="C285" s="237"/>
      <c r="D285" s="229" t="s">
        <v>252</v>
      </c>
      <c r="E285" s="238" t="s">
        <v>19</v>
      </c>
      <c r="F285" s="239" t="s">
        <v>2856</v>
      </c>
      <c r="G285" s="237"/>
      <c r="H285" s="238" t="s">
        <v>19</v>
      </c>
      <c r="I285" s="240"/>
      <c r="J285" s="237"/>
      <c r="K285" s="237"/>
      <c r="L285" s="241"/>
      <c r="M285" s="242"/>
      <c r="N285" s="243"/>
      <c r="O285" s="243"/>
      <c r="P285" s="243"/>
      <c r="Q285" s="243"/>
      <c r="R285" s="243"/>
      <c r="S285" s="243"/>
      <c r="T285" s="24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5" t="s">
        <v>252</v>
      </c>
      <c r="AU285" s="245" t="s">
        <v>88</v>
      </c>
      <c r="AV285" s="13" t="s">
        <v>79</v>
      </c>
      <c r="AW285" s="13" t="s">
        <v>33</v>
      </c>
      <c r="AX285" s="13" t="s">
        <v>72</v>
      </c>
      <c r="AY285" s="245" t="s">
        <v>234</v>
      </c>
    </row>
    <row r="286" s="14" customFormat="1">
      <c r="A286" s="14"/>
      <c r="B286" s="246"/>
      <c r="C286" s="247"/>
      <c r="D286" s="229" t="s">
        <v>252</v>
      </c>
      <c r="E286" s="248" t="s">
        <v>19</v>
      </c>
      <c r="F286" s="249" t="s">
        <v>2919</v>
      </c>
      <c r="G286" s="247"/>
      <c r="H286" s="250">
        <v>57</v>
      </c>
      <c r="I286" s="251"/>
      <c r="J286" s="247"/>
      <c r="K286" s="247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252</v>
      </c>
      <c r="AU286" s="256" t="s">
        <v>88</v>
      </c>
      <c r="AV286" s="14" t="s">
        <v>81</v>
      </c>
      <c r="AW286" s="14" t="s">
        <v>33</v>
      </c>
      <c r="AX286" s="14" t="s">
        <v>72</v>
      </c>
      <c r="AY286" s="256" t="s">
        <v>234</v>
      </c>
    </row>
    <row r="287" s="15" customFormat="1">
      <c r="A287" s="15"/>
      <c r="B287" s="257"/>
      <c r="C287" s="258"/>
      <c r="D287" s="229" t="s">
        <v>252</v>
      </c>
      <c r="E287" s="259" t="s">
        <v>19</v>
      </c>
      <c r="F287" s="260" t="s">
        <v>256</v>
      </c>
      <c r="G287" s="258"/>
      <c r="H287" s="261">
        <v>57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252</v>
      </c>
      <c r="AU287" s="267" t="s">
        <v>88</v>
      </c>
      <c r="AV287" s="15" t="s">
        <v>93</v>
      </c>
      <c r="AW287" s="15" t="s">
        <v>33</v>
      </c>
      <c r="AX287" s="15" t="s">
        <v>79</v>
      </c>
      <c r="AY287" s="267" t="s">
        <v>234</v>
      </c>
    </row>
    <row r="288" s="2" customFormat="1" ht="16.5" customHeight="1">
      <c r="A288" s="40"/>
      <c r="B288" s="41"/>
      <c r="C288" s="268" t="s">
        <v>647</v>
      </c>
      <c r="D288" s="268" t="s">
        <v>295</v>
      </c>
      <c r="E288" s="269" t="s">
        <v>2485</v>
      </c>
      <c r="F288" s="270" t="s">
        <v>2486</v>
      </c>
      <c r="G288" s="271" t="s">
        <v>743</v>
      </c>
      <c r="H288" s="272">
        <v>117.42</v>
      </c>
      <c r="I288" s="273"/>
      <c r="J288" s="274">
        <f>ROUND(I288*H288,2)</f>
        <v>0</v>
      </c>
      <c r="K288" s="270" t="s">
        <v>1296</v>
      </c>
      <c r="L288" s="275"/>
      <c r="M288" s="276" t="s">
        <v>19</v>
      </c>
      <c r="N288" s="277" t="s">
        <v>43</v>
      </c>
      <c r="O288" s="86"/>
      <c r="P288" s="225">
        <f>O288*H288</f>
        <v>0</v>
      </c>
      <c r="Q288" s="225">
        <v>0.028000000000000001</v>
      </c>
      <c r="R288" s="225">
        <f>Q288*H288</f>
        <v>3.28776</v>
      </c>
      <c r="S288" s="225">
        <v>0</v>
      </c>
      <c r="T288" s="22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7" t="s">
        <v>294</v>
      </c>
      <c r="AT288" s="227" t="s">
        <v>295</v>
      </c>
      <c r="AU288" s="227" t="s">
        <v>88</v>
      </c>
      <c r="AY288" s="19" t="s">
        <v>234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19" t="s">
        <v>79</v>
      </c>
      <c r="BK288" s="228">
        <f>ROUND(I288*H288,2)</f>
        <v>0</v>
      </c>
      <c r="BL288" s="19" t="s">
        <v>93</v>
      </c>
      <c r="BM288" s="227" t="s">
        <v>2920</v>
      </c>
    </row>
    <row r="289" s="2" customFormat="1">
      <c r="A289" s="40"/>
      <c r="B289" s="41"/>
      <c r="C289" s="42"/>
      <c r="D289" s="229" t="s">
        <v>243</v>
      </c>
      <c r="E289" s="42"/>
      <c r="F289" s="230" t="s">
        <v>2486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243</v>
      </c>
      <c r="AU289" s="19" t="s">
        <v>88</v>
      </c>
    </row>
    <row r="290" s="14" customFormat="1">
      <c r="A290" s="14"/>
      <c r="B290" s="246"/>
      <c r="C290" s="247"/>
      <c r="D290" s="229" t="s">
        <v>252</v>
      </c>
      <c r="E290" s="248" t="s">
        <v>19</v>
      </c>
      <c r="F290" s="249" t="s">
        <v>2921</v>
      </c>
      <c r="G290" s="247"/>
      <c r="H290" s="250">
        <v>117.42</v>
      </c>
      <c r="I290" s="251"/>
      <c r="J290" s="247"/>
      <c r="K290" s="247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252</v>
      </c>
      <c r="AU290" s="256" t="s">
        <v>88</v>
      </c>
      <c r="AV290" s="14" t="s">
        <v>81</v>
      </c>
      <c r="AW290" s="14" t="s">
        <v>33</v>
      </c>
      <c r="AX290" s="14" t="s">
        <v>72</v>
      </c>
      <c r="AY290" s="256" t="s">
        <v>234</v>
      </c>
    </row>
    <row r="291" s="15" customFormat="1">
      <c r="A291" s="15"/>
      <c r="B291" s="257"/>
      <c r="C291" s="258"/>
      <c r="D291" s="229" t="s">
        <v>252</v>
      </c>
      <c r="E291" s="259" t="s">
        <v>19</v>
      </c>
      <c r="F291" s="260" t="s">
        <v>256</v>
      </c>
      <c r="G291" s="258"/>
      <c r="H291" s="261">
        <v>117.42</v>
      </c>
      <c r="I291" s="262"/>
      <c r="J291" s="258"/>
      <c r="K291" s="258"/>
      <c r="L291" s="263"/>
      <c r="M291" s="264"/>
      <c r="N291" s="265"/>
      <c r="O291" s="265"/>
      <c r="P291" s="265"/>
      <c r="Q291" s="265"/>
      <c r="R291" s="265"/>
      <c r="S291" s="265"/>
      <c r="T291" s="26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7" t="s">
        <v>252</v>
      </c>
      <c r="AU291" s="267" t="s">
        <v>88</v>
      </c>
      <c r="AV291" s="15" t="s">
        <v>93</v>
      </c>
      <c r="AW291" s="15" t="s">
        <v>33</v>
      </c>
      <c r="AX291" s="15" t="s">
        <v>79</v>
      </c>
      <c r="AY291" s="267" t="s">
        <v>234</v>
      </c>
    </row>
    <row r="292" s="2" customFormat="1" ht="16.5" customHeight="1">
      <c r="A292" s="40"/>
      <c r="B292" s="41"/>
      <c r="C292" s="216" t="s">
        <v>657</v>
      </c>
      <c r="D292" s="216" t="s">
        <v>236</v>
      </c>
      <c r="E292" s="217" t="s">
        <v>2489</v>
      </c>
      <c r="F292" s="218" t="s">
        <v>2490</v>
      </c>
      <c r="G292" s="219" t="s">
        <v>879</v>
      </c>
      <c r="H292" s="220">
        <v>48</v>
      </c>
      <c r="I292" s="221"/>
      <c r="J292" s="222">
        <f>ROUND(I292*H292,2)</f>
        <v>0</v>
      </c>
      <c r="K292" s="218" t="s">
        <v>1296</v>
      </c>
      <c r="L292" s="46"/>
      <c r="M292" s="223" t="s">
        <v>19</v>
      </c>
      <c r="N292" s="224" t="s">
        <v>43</v>
      </c>
      <c r="O292" s="86"/>
      <c r="P292" s="225">
        <f>O292*H292</f>
        <v>0</v>
      </c>
      <c r="Q292" s="225">
        <v>0.089779999999999999</v>
      </c>
      <c r="R292" s="225">
        <f>Q292*H292</f>
        <v>4.3094400000000004</v>
      </c>
      <c r="S292" s="225">
        <v>0</v>
      </c>
      <c r="T292" s="22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7" t="s">
        <v>93</v>
      </c>
      <c r="AT292" s="227" t="s">
        <v>236</v>
      </c>
      <c r="AU292" s="227" t="s">
        <v>88</v>
      </c>
      <c r="AY292" s="19" t="s">
        <v>234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19" t="s">
        <v>79</v>
      </c>
      <c r="BK292" s="228">
        <f>ROUND(I292*H292,2)</f>
        <v>0</v>
      </c>
      <c r="BL292" s="19" t="s">
        <v>93</v>
      </c>
      <c r="BM292" s="227" t="s">
        <v>2922</v>
      </c>
    </row>
    <row r="293" s="2" customFormat="1">
      <c r="A293" s="40"/>
      <c r="B293" s="41"/>
      <c r="C293" s="42"/>
      <c r="D293" s="229" t="s">
        <v>243</v>
      </c>
      <c r="E293" s="42"/>
      <c r="F293" s="230" t="s">
        <v>2492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243</v>
      </c>
      <c r="AU293" s="19" t="s">
        <v>88</v>
      </c>
    </row>
    <row r="294" s="2" customFormat="1">
      <c r="A294" s="40"/>
      <c r="B294" s="41"/>
      <c r="C294" s="42"/>
      <c r="D294" s="234" t="s">
        <v>244</v>
      </c>
      <c r="E294" s="42"/>
      <c r="F294" s="235" t="s">
        <v>2493</v>
      </c>
      <c r="G294" s="42"/>
      <c r="H294" s="42"/>
      <c r="I294" s="231"/>
      <c r="J294" s="42"/>
      <c r="K294" s="42"/>
      <c r="L294" s="46"/>
      <c r="M294" s="232"/>
      <c r="N294" s="23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244</v>
      </c>
      <c r="AU294" s="19" t="s">
        <v>88</v>
      </c>
    </row>
    <row r="295" s="2" customFormat="1">
      <c r="A295" s="40"/>
      <c r="B295" s="41"/>
      <c r="C295" s="42"/>
      <c r="D295" s="229" t="s">
        <v>1263</v>
      </c>
      <c r="E295" s="42"/>
      <c r="F295" s="285" t="s">
        <v>2494</v>
      </c>
      <c r="G295" s="42"/>
      <c r="H295" s="42"/>
      <c r="I295" s="231"/>
      <c r="J295" s="42"/>
      <c r="K295" s="42"/>
      <c r="L295" s="46"/>
      <c r="M295" s="232"/>
      <c r="N295" s="23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1263</v>
      </c>
      <c r="AU295" s="19" t="s">
        <v>88</v>
      </c>
    </row>
    <row r="296" s="13" customFormat="1">
      <c r="A296" s="13"/>
      <c r="B296" s="236"/>
      <c r="C296" s="237"/>
      <c r="D296" s="229" t="s">
        <v>252</v>
      </c>
      <c r="E296" s="238" t="s">
        <v>19</v>
      </c>
      <c r="F296" s="239" t="s">
        <v>2856</v>
      </c>
      <c r="G296" s="237"/>
      <c r="H296" s="238" t="s">
        <v>19</v>
      </c>
      <c r="I296" s="240"/>
      <c r="J296" s="237"/>
      <c r="K296" s="237"/>
      <c r="L296" s="241"/>
      <c r="M296" s="242"/>
      <c r="N296" s="243"/>
      <c r="O296" s="243"/>
      <c r="P296" s="243"/>
      <c r="Q296" s="243"/>
      <c r="R296" s="243"/>
      <c r="S296" s="243"/>
      <c r="T296" s="24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5" t="s">
        <v>252</v>
      </c>
      <c r="AU296" s="245" t="s">
        <v>88</v>
      </c>
      <c r="AV296" s="13" t="s">
        <v>79</v>
      </c>
      <c r="AW296" s="13" t="s">
        <v>33</v>
      </c>
      <c r="AX296" s="13" t="s">
        <v>72</v>
      </c>
      <c r="AY296" s="245" t="s">
        <v>234</v>
      </c>
    </row>
    <row r="297" s="14" customFormat="1">
      <c r="A297" s="14"/>
      <c r="B297" s="246"/>
      <c r="C297" s="247"/>
      <c r="D297" s="229" t="s">
        <v>252</v>
      </c>
      <c r="E297" s="248" t="s">
        <v>19</v>
      </c>
      <c r="F297" s="249" t="s">
        <v>2923</v>
      </c>
      <c r="G297" s="247"/>
      <c r="H297" s="250">
        <v>48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252</v>
      </c>
      <c r="AU297" s="256" t="s">
        <v>88</v>
      </c>
      <c r="AV297" s="14" t="s">
        <v>81</v>
      </c>
      <c r="AW297" s="14" t="s">
        <v>33</v>
      </c>
      <c r="AX297" s="14" t="s">
        <v>72</v>
      </c>
      <c r="AY297" s="256" t="s">
        <v>234</v>
      </c>
    </row>
    <row r="298" s="15" customFormat="1">
      <c r="A298" s="15"/>
      <c r="B298" s="257"/>
      <c r="C298" s="258"/>
      <c r="D298" s="229" t="s">
        <v>252</v>
      </c>
      <c r="E298" s="259" t="s">
        <v>19</v>
      </c>
      <c r="F298" s="260" t="s">
        <v>256</v>
      </c>
      <c r="G298" s="258"/>
      <c r="H298" s="261">
        <v>48</v>
      </c>
      <c r="I298" s="262"/>
      <c r="J298" s="258"/>
      <c r="K298" s="258"/>
      <c r="L298" s="263"/>
      <c r="M298" s="264"/>
      <c r="N298" s="265"/>
      <c r="O298" s="265"/>
      <c r="P298" s="265"/>
      <c r="Q298" s="265"/>
      <c r="R298" s="265"/>
      <c r="S298" s="265"/>
      <c r="T298" s="26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7" t="s">
        <v>252</v>
      </c>
      <c r="AU298" s="267" t="s">
        <v>88</v>
      </c>
      <c r="AV298" s="15" t="s">
        <v>93</v>
      </c>
      <c r="AW298" s="15" t="s">
        <v>33</v>
      </c>
      <c r="AX298" s="15" t="s">
        <v>79</v>
      </c>
      <c r="AY298" s="267" t="s">
        <v>234</v>
      </c>
    </row>
    <row r="299" s="2" customFormat="1" ht="16.5" customHeight="1">
      <c r="A299" s="40"/>
      <c r="B299" s="41"/>
      <c r="C299" s="268" t="s">
        <v>662</v>
      </c>
      <c r="D299" s="268" t="s">
        <v>295</v>
      </c>
      <c r="E299" s="269" t="s">
        <v>2496</v>
      </c>
      <c r="F299" s="270" t="s">
        <v>2497</v>
      </c>
      <c r="G299" s="271" t="s">
        <v>248</v>
      </c>
      <c r="H299" s="272">
        <v>4.944</v>
      </c>
      <c r="I299" s="273"/>
      <c r="J299" s="274">
        <f>ROUND(I299*H299,2)</f>
        <v>0</v>
      </c>
      <c r="K299" s="270" t="s">
        <v>1296</v>
      </c>
      <c r="L299" s="275"/>
      <c r="M299" s="276" t="s">
        <v>19</v>
      </c>
      <c r="N299" s="277" t="s">
        <v>43</v>
      </c>
      <c r="O299" s="86"/>
      <c r="P299" s="225">
        <f>O299*H299</f>
        <v>0</v>
      </c>
      <c r="Q299" s="225">
        <v>0.222</v>
      </c>
      <c r="R299" s="225">
        <f>Q299*H299</f>
        <v>1.0975680000000001</v>
      </c>
      <c r="S299" s="225">
        <v>0</v>
      </c>
      <c r="T299" s="22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7" t="s">
        <v>294</v>
      </c>
      <c r="AT299" s="227" t="s">
        <v>295</v>
      </c>
      <c r="AU299" s="227" t="s">
        <v>88</v>
      </c>
      <c r="AY299" s="19" t="s">
        <v>234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19" t="s">
        <v>79</v>
      </c>
      <c r="BK299" s="228">
        <f>ROUND(I299*H299,2)</f>
        <v>0</v>
      </c>
      <c r="BL299" s="19" t="s">
        <v>93</v>
      </c>
      <c r="BM299" s="227" t="s">
        <v>2924</v>
      </c>
    </row>
    <row r="300" s="2" customFormat="1">
      <c r="A300" s="40"/>
      <c r="B300" s="41"/>
      <c r="C300" s="42"/>
      <c r="D300" s="229" t="s">
        <v>243</v>
      </c>
      <c r="E300" s="42"/>
      <c r="F300" s="230" t="s">
        <v>2497</v>
      </c>
      <c r="G300" s="42"/>
      <c r="H300" s="42"/>
      <c r="I300" s="231"/>
      <c r="J300" s="42"/>
      <c r="K300" s="42"/>
      <c r="L300" s="46"/>
      <c r="M300" s="232"/>
      <c r="N300" s="23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243</v>
      </c>
      <c r="AU300" s="19" t="s">
        <v>88</v>
      </c>
    </row>
    <row r="301" s="2" customFormat="1">
      <c r="A301" s="40"/>
      <c r="B301" s="41"/>
      <c r="C301" s="42"/>
      <c r="D301" s="229" t="s">
        <v>1263</v>
      </c>
      <c r="E301" s="42"/>
      <c r="F301" s="285" t="s">
        <v>2494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1263</v>
      </c>
      <c r="AU301" s="19" t="s">
        <v>88</v>
      </c>
    </row>
    <row r="302" s="14" customFormat="1">
      <c r="A302" s="14"/>
      <c r="B302" s="246"/>
      <c r="C302" s="247"/>
      <c r="D302" s="229" t="s">
        <v>252</v>
      </c>
      <c r="E302" s="248" t="s">
        <v>19</v>
      </c>
      <c r="F302" s="249" t="s">
        <v>2925</v>
      </c>
      <c r="G302" s="247"/>
      <c r="H302" s="250">
        <v>4.944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252</v>
      </c>
      <c r="AU302" s="256" t="s">
        <v>88</v>
      </c>
      <c r="AV302" s="14" t="s">
        <v>81</v>
      </c>
      <c r="AW302" s="14" t="s">
        <v>33</v>
      </c>
      <c r="AX302" s="14" t="s">
        <v>72</v>
      </c>
      <c r="AY302" s="256" t="s">
        <v>234</v>
      </c>
    </row>
    <row r="303" s="15" customFormat="1">
      <c r="A303" s="15"/>
      <c r="B303" s="257"/>
      <c r="C303" s="258"/>
      <c r="D303" s="229" t="s">
        <v>252</v>
      </c>
      <c r="E303" s="259" t="s">
        <v>19</v>
      </c>
      <c r="F303" s="260" t="s">
        <v>256</v>
      </c>
      <c r="G303" s="258"/>
      <c r="H303" s="261">
        <v>4.944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252</v>
      </c>
      <c r="AU303" s="267" t="s">
        <v>88</v>
      </c>
      <c r="AV303" s="15" t="s">
        <v>93</v>
      </c>
      <c r="AW303" s="15" t="s">
        <v>33</v>
      </c>
      <c r="AX303" s="15" t="s">
        <v>79</v>
      </c>
      <c r="AY303" s="267" t="s">
        <v>234</v>
      </c>
    </row>
    <row r="304" s="12" customFormat="1" ht="20.88" customHeight="1">
      <c r="A304" s="12"/>
      <c r="B304" s="200"/>
      <c r="C304" s="201"/>
      <c r="D304" s="202" t="s">
        <v>71</v>
      </c>
      <c r="E304" s="214" t="s">
        <v>1384</v>
      </c>
      <c r="F304" s="214" t="s">
        <v>1385</v>
      </c>
      <c r="G304" s="201"/>
      <c r="H304" s="201"/>
      <c r="I304" s="204"/>
      <c r="J304" s="215">
        <f>BK304</f>
        <v>0</v>
      </c>
      <c r="K304" s="201"/>
      <c r="L304" s="206"/>
      <c r="M304" s="207"/>
      <c r="N304" s="208"/>
      <c r="O304" s="208"/>
      <c r="P304" s="209">
        <f>SUM(P305:P306)</f>
        <v>0</v>
      </c>
      <c r="Q304" s="208"/>
      <c r="R304" s="209">
        <f>SUM(R305:R306)</f>
        <v>0</v>
      </c>
      <c r="S304" s="208"/>
      <c r="T304" s="210">
        <f>SUM(T305:T306)</f>
        <v>0.082000000000000003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11" t="s">
        <v>79</v>
      </c>
      <c r="AT304" s="212" t="s">
        <v>71</v>
      </c>
      <c r="AU304" s="212" t="s">
        <v>81</v>
      </c>
      <c r="AY304" s="211" t="s">
        <v>234</v>
      </c>
      <c r="BK304" s="213">
        <f>SUM(BK305:BK306)</f>
        <v>0</v>
      </c>
    </row>
    <row r="305" s="2" customFormat="1" ht="16.5" customHeight="1">
      <c r="A305" s="40"/>
      <c r="B305" s="41"/>
      <c r="C305" s="216" t="s">
        <v>672</v>
      </c>
      <c r="D305" s="216" t="s">
        <v>236</v>
      </c>
      <c r="E305" s="217" t="s">
        <v>2926</v>
      </c>
      <c r="F305" s="218" t="s">
        <v>2927</v>
      </c>
      <c r="G305" s="219" t="s">
        <v>382</v>
      </c>
      <c r="H305" s="220">
        <v>1</v>
      </c>
      <c r="I305" s="221"/>
      <c r="J305" s="222">
        <f>ROUND(I305*H305,2)</f>
        <v>0</v>
      </c>
      <c r="K305" s="218" t="s">
        <v>1344</v>
      </c>
      <c r="L305" s="46"/>
      <c r="M305" s="223" t="s">
        <v>19</v>
      </c>
      <c r="N305" s="224" t="s">
        <v>43</v>
      </c>
      <c r="O305" s="86"/>
      <c r="P305" s="225">
        <f>O305*H305</f>
        <v>0</v>
      </c>
      <c r="Q305" s="225">
        <v>0</v>
      </c>
      <c r="R305" s="225">
        <f>Q305*H305</f>
        <v>0</v>
      </c>
      <c r="S305" s="225">
        <v>0.082000000000000003</v>
      </c>
      <c r="T305" s="226">
        <f>S305*H305</f>
        <v>0.082000000000000003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7" t="s">
        <v>93</v>
      </c>
      <c r="AT305" s="227" t="s">
        <v>236</v>
      </c>
      <c r="AU305" s="227" t="s">
        <v>88</v>
      </c>
      <c r="AY305" s="19" t="s">
        <v>234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19" t="s">
        <v>79</v>
      </c>
      <c r="BK305" s="228">
        <f>ROUND(I305*H305,2)</f>
        <v>0</v>
      </c>
      <c r="BL305" s="19" t="s">
        <v>93</v>
      </c>
      <c r="BM305" s="227" t="s">
        <v>2928</v>
      </c>
    </row>
    <row r="306" s="2" customFormat="1">
      <c r="A306" s="40"/>
      <c r="B306" s="41"/>
      <c r="C306" s="42"/>
      <c r="D306" s="229" t="s">
        <v>243</v>
      </c>
      <c r="E306" s="42"/>
      <c r="F306" s="230" t="s">
        <v>2929</v>
      </c>
      <c r="G306" s="42"/>
      <c r="H306" s="42"/>
      <c r="I306" s="231"/>
      <c r="J306" s="42"/>
      <c r="K306" s="42"/>
      <c r="L306" s="46"/>
      <c r="M306" s="232"/>
      <c r="N306" s="23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243</v>
      </c>
      <c r="AU306" s="19" t="s">
        <v>88</v>
      </c>
    </row>
    <row r="307" s="12" customFormat="1" ht="20.88" customHeight="1">
      <c r="A307" s="12"/>
      <c r="B307" s="200"/>
      <c r="C307" s="201"/>
      <c r="D307" s="202" t="s">
        <v>71</v>
      </c>
      <c r="E307" s="214" t="s">
        <v>2531</v>
      </c>
      <c r="F307" s="214" t="s">
        <v>2532</v>
      </c>
      <c r="G307" s="201"/>
      <c r="H307" s="201"/>
      <c r="I307" s="204"/>
      <c r="J307" s="215">
        <f>BK307</f>
        <v>0</v>
      </c>
      <c r="K307" s="201"/>
      <c r="L307" s="206"/>
      <c r="M307" s="207"/>
      <c r="N307" s="208"/>
      <c r="O307" s="208"/>
      <c r="P307" s="209">
        <f>SUM(P308:P325)</f>
        <v>0</v>
      </c>
      <c r="Q307" s="208"/>
      <c r="R307" s="209">
        <f>SUM(R308:R325)</f>
        <v>0</v>
      </c>
      <c r="S307" s="208"/>
      <c r="T307" s="210">
        <f>SUM(T308:T325)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1" t="s">
        <v>79</v>
      </c>
      <c r="AT307" s="212" t="s">
        <v>71</v>
      </c>
      <c r="AU307" s="212" t="s">
        <v>81</v>
      </c>
      <c r="AY307" s="211" t="s">
        <v>234</v>
      </c>
      <c r="BK307" s="213">
        <f>SUM(BK308:BK325)</f>
        <v>0</v>
      </c>
    </row>
    <row r="308" s="2" customFormat="1" ht="16.5" customHeight="1">
      <c r="A308" s="40"/>
      <c r="B308" s="41"/>
      <c r="C308" s="216" t="s">
        <v>675</v>
      </c>
      <c r="D308" s="216" t="s">
        <v>236</v>
      </c>
      <c r="E308" s="217" t="s">
        <v>2533</v>
      </c>
      <c r="F308" s="218" t="s">
        <v>2534</v>
      </c>
      <c r="G308" s="219" t="s">
        <v>364</v>
      </c>
      <c r="H308" s="220">
        <v>59.771000000000001</v>
      </c>
      <c r="I308" s="221"/>
      <c r="J308" s="222">
        <f>ROUND(I308*H308,2)</f>
        <v>0</v>
      </c>
      <c r="K308" s="218" t="s">
        <v>1344</v>
      </c>
      <c r="L308" s="46"/>
      <c r="M308" s="223" t="s">
        <v>19</v>
      </c>
      <c r="N308" s="224" t="s">
        <v>43</v>
      </c>
      <c r="O308" s="86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7" t="s">
        <v>93</v>
      </c>
      <c r="AT308" s="227" t="s">
        <v>236</v>
      </c>
      <c r="AU308" s="227" t="s">
        <v>88</v>
      </c>
      <c r="AY308" s="19" t="s">
        <v>234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19" t="s">
        <v>79</v>
      </c>
      <c r="BK308" s="228">
        <f>ROUND(I308*H308,2)</f>
        <v>0</v>
      </c>
      <c r="BL308" s="19" t="s">
        <v>93</v>
      </c>
      <c r="BM308" s="227" t="s">
        <v>2930</v>
      </c>
    </row>
    <row r="309" s="2" customFormat="1">
      <c r="A309" s="40"/>
      <c r="B309" s="41"/>
      <c r="C309" s="42"/>
      <c r="D309" s="229" t="s">
        <v>243</v>
      </c>
      <c r="E309" s="42"/>
      <c r="F309" s="230" t="s">
        <v>2536</v>
      </c>
      <c r="G309" s="42"/>
      <c r="H309" s="42"/>
      <c r="I309" s="231"/>
      <c r="J309" s="42"/>
      <c r="K309" s="42"/>
      <c r="L309" s="46"/>
      <c r="M309" s="232"/>
      <c r="N309" s="23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243</v>
      </c>
      <c r="AU309" s="19" t="s">
        <v>88</v>
      </c>
    </row>
    <row r="310" s="2" customFormat="1" ht="16.5" customHeight="1">
      <c r="A310" s="40"/>
      <c r="B310" s="41"/>
      <c r="C310" s="216" t="s">
        <v>681</v>
      </c>
      <c r="D310" s="216" t="s">
        <v>236</v>
      </c>
      <c r="E310" s="217" t="s">
        <v>2537</v>
      </c>
      <c r="F310" s="218" t="s">
        <v>2538</v>
      </c>
      <c r="G310" s="219" t="s">
        <v>364</v>
      </c>
      <c r="H310" s="220">
        <v>1135.6489999999999</v>
      </c>
      <c r="I310" s="221"/>
      <c r="J310" s="222">
        <f>ROUND(I310*H310,2)</f>
        <v>0</v>
      </c>
      <c r="K310" s="218" t="s">
        <v>1344</v>
      </c>
      <c r="L310" s="46"/>
      <c r="M310" s="223" t="s">
        <v>19</v>
      </c>
      <c r="N310" s="224" t="s">
        <v>43</v>
      </c>
      <c r="O310" s="86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7" t="s">
        <v>93</v>
      </c>
      <c r="AT310" s="227" t="s">
        <v>236</v>
      </c>
      <c r="AU310" s="227" t="s">
        <v>88</v>
      </c>
      <c r="AY310" s="19" t="s">
        <v>234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19" t="s">
        <v>79</v>
      </c>
      <c r="BK310" s="228">
        <f>ROUND(I310*H310,2)</f>
        <v>0</v>
      </c>
      <c r="BL310" s="19" t="s">
        <v>93</v>
      </c>
      <c r="BM310" s="227" t="s">
        <v>2931</v>
      </c>
    </row>
    <row r="311" s="2" customFormat="1">
      <c r="A311" s="40"/>
      <c r="B311" s="41"/>
      <c r="C311" s="42"/>
      <c r="D311" s="229" t="s">
        <v>243</v>
      </c>
      <c r="E311" s="42"/>
      <c r="F311" s="230" t="s">
        <v>2540</v>
      </c>
      <c r="G311" s="42"/>
      <c r="H311" s="42"/>
      <c r="I311" s="231"/>
      <c r="J311" s="42"/>
      <c r="K311" s="42"/>
      <c r="L311" s="46"/>
      <c r="M311" s="232"/>
      <c r="N311" s="23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243</v>
      </c>
      <c r="AU311" s="19" t="s">
        <v>88</v>
      </c>
    </row>
    <row r="312" s="2" customFormat="1">
      <c r="A312" s="40"/>
      <c r="B312" s="41"/>
      <c r="C312" s="42"/>
      <c r="D312" s="229" t="s">
        <v>1263</v>
      </c>
      <c r="E312" s="42"/>
      <c r="F312" s="285" t="s">
        <v>2541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1263</v>
      </c>
      <c r="AU312" s="19" t="s">
        <v>88</v>
      </c>
    </row>
    <row r="313" s="14" customFormat="1">
      <c r="A313" s="14"/>
      <c r="B313" s="246"/>
      <c r="C313" s="247"/>
      <c r="D313" s="229" t="s">
        <v>252</v>
      </c>
      <c r="E313" s="248" t="s">
        <v>19</v>
      </c>
      <c r="F313" s="249" t="s">
        <v>2932</v>
      </c>
      <c r="G313" s="247"/>
      <c r="H313" s="250">
        <v>1135.6489999999999</v>
      </c>
      <c r="I313" s="251"/>
      <c r="J313" s="247"/>
      <c r="K313" s="247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252</v>
      </c>
      <c r="AU313" s="256" t="s">
        <v>88</v>
      </c>
      <c r="AV313" s="14" t="s">
        <v>81</v>
      </c>
      <c r="AW313" s="14" t="s">
        <v>33</v>
      </c>
      <c r="AX313" s="14" t="s">
        <v>72</v>
      </c>
      <c r="AY313" s="256" t="s">
        <v>234</v>
      </c>
    </row>
    <row r="314" s="15" customFormat="1">
      <c r="A314" s="15"/>
      <c r="B314" s="257"/>
      <c r="C314" s="258"/>
      <c r="D314" s="229" t="s">
        <v>252</v>
      </c>
      <c r="E314" s="259" t="s">
        <v>19</v>
      </c>
      <c r="F314" s="260" t="s">
        <v>256</v>
      </c>
      <c r="G314" s="258"/>
      <c r="H314" s="261">
        <v>1135.6489999999999</v>
      </c>
      <c r="I314" s="262"/>
      <c r="J314" s="258"/>
      <c r="K314" s="258"/>
      <c r="L314" s="263"/>
      <c r="M314" s="264"/>
      <c r="N314" s="265"/>
      <c r="O314" s="265"/>
      <c r="P314" s="265"/>
      <c r="Q314" s="265"/>
      <c r="R314" s="265"/>
      <c r="S314" s="265"/>
      <c r="T314" s="26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7" t="s">
        <v>252</v>
      </c>
      <c r="AU314" s="267" t="s">
        <v>88</v>
      </c>
      <c r="AV314" s="15" t="s">
        <v>93</v>
      </c>
      <c r="AW314" s="15" t="s">
        <v>33</v>
      </c>
      <c r="AX314" s="15" t="s">
        <v>79</v>
      </c>
      <c r="AY314" s="267" t="s">
        <v>234</v>
      </c>
    </row>
    <row r="315" s="2" customFormat="1" ht="24.15" customHeight="1">
      <c r="A315" s="40"/>
      <c r="B315" s="41"/>
      <c r="C315" s="216" t="s">
        <v>687</v>
      </c>
      <c r="D315" s="216" t="s">
        <v>236</v>
      </c>
      <c r="E315" s="217" t="s">
        <v>2543</v>
      </c>
      <c r="F315" s="218" t="s">
        <v>2544</v>
      </c>
      <c r="G315" s="219" t="s">
        <v>364</v>
      </c>
      <c r="H315" s="220">
        <v>11.605</v>
      </c>
      <c r="I315" s="221"/>
      <c r="J315" s="222">
        <f>ROUND(I315*H315,2)</f>
        <v>0</v>
      </c>
      <c r="K315" s="218" t="s">
        <v>1344</v>
      </c>
      <c r="L315" s="46"/>
      <c r="M315" s="223" t="s">
        <v>19</v>
      </c>
      <c r="N315" s="224" t="s">
        <v>43</v>
      </c>
      <c r="O315" s="86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7" t="s">
        <v>93</v>
      </c>
      <c r="AT315" s="227" t="s">
        <v>236</v>
      </c>
      <c r="AU315" s="227" t="s">
        <v>88</v>
      </c>
      <c r="AY315" s="19" t="s">
        <v>234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19" t="s">
        <v>79</v>
      </c>
      <c r="BK315" s="228">
        <f>ROUND(I315*H315,2)</f>
        <v>0</v>
      </c>
      <c r="BL315" s="19" t="s">
        <v>93</v>
      </c>
      <c r="BM315" s="227" t="s">
        <v>2933</v>
      </c>
    </row>
    <row r="316" s="2" customFormat="1">
      <c r="A316" s="40"/>
      <c r="B316" s="41"/>
      <c r="C316" s="42"/>
      <c r="D316" s="229" t="s">
        <v>243</v>
      </c>
      <c r="E316" s="42"/>
      <c r="F316" s="230" t="s">
        <v>2546</v>
      </c>
      <c r="G316" s="42"/>
      <c r="H316" s="42"/>
      <c r="I316" s="231"/>
      <c r="J316" s="42"/>
      <c r="K316" s="42"/>
      <c r="L316" s="46"/>
      <c r="M316" s="232"/>
      <c r="N316" s="23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243</v>
      </c>
      <c r="AU316" s="19" t="s">
        <v>88</v>
      </c>
    </row>
    <row r="317" s="14" customFormat="1">
      <c r="A317" s="14"/>
      <c r="B317" s="246"/>
      <c r="C317" s="247"/>
      <c r="D317" s="229" t="s">
        <v>252</v>
      </c>
      <c r="E317" s="248" t="s">
        <v>19</v>
      </c>
      <c r="F317" s="249" t="s">
        <v>2934</v>
      </c>
      <c r="G317" s="247"/>
      <c r="H317" s="250">
        <v>11.605</v>
      </c>
      <c r="I317" s="251"/>
      <c r="J317" s="247"/>
      <c r="K317" s="247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252</v>
      </c>
      <c r="AU317" s="256" t="s">
        <v>88</v>
      </c>
      <c r="AV317" s="14" t="s">
        <v>81</v>
      </c>
      <c r="AW317" s="14" t="s">
        <v>33</v>
      </c>
      <c r="AX317" s="14" t="s">
        <v>72</v>
      </c>
      <c r="AY317" s="256" t="s">
        <v>234</v>
      </c>
    </row>
    <row r="318" s="15" customFormat="1">
      <c r="A318" s="15"/>
      <c r="B318" s="257"/>
      <c r="C318" s="258"/>
      <c r="D318" s="229" t="s">
        <v>252</v>
      </c>
      <c r="E318" s="259" t="s">
        <v>19</v>
      </c>
      <c r="F318" s="260" t="s">
        <v>256</v>
      </c>
      <c r="G318" s="258"/>
      <c r="H318" s="261">
        <v>11.605</v>
      </c>
      <c r="I318" s="262"/>
      <c r="J318" s="258"/>
      <c r="K318" s="258"/>
      <c r="L318" s="263"/>
      <c r="M318" s="264"/>
      <c r="N318" s="265"/>
      <c r="O318" s="265"/>
      <c r="P318" s="265"/>
      <c r="Q318" s="265"/>
      <c r="R318" s="265"/>
      <c r="S318" s="265"/>
      <c r="T318" s="26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7" t="s">
        <v>252</v>
      </c>
      <c r="AU318" s="267" t="s">
        <v>88</v>
      </c>
      <c r="AV318" s="15" t="s">
        <v>93</v>
      </c>
      <c r="AW318" s="15" t="s">
        <v>33</v>
      </c>
      <c r="AX318" s="15" t="s">
        <v>79</v>
      </c>
      <c r="AY318" s="267" t="s">
        <v>234</v>
      </c>
    </row>
    <row r="319" s="2" customFormat="1" ht="24.15" customHeight="1">
      <c r="A319" s="40"/>
      <c r="B319" s="41"/>
      <c r="C319" s="216" t="s">
        <v>691</v>
      </c>
      <c r="D319" s="216" t="s">
        <v>236</v>
      </c>
      <c r="E319" s="217" t="s">
        <v>2548</v>
      </c>
      <c r="F319" s="218" t="s">
        <v>366</v>
      </c>
      <c r="G319" s="219" t="s">
        <v>364</v>
      </c>
      <c r="H319" s="220">
        <v>34.899999999999999</v>
      </c>
      <c r="I319" s="221"/>
      <c r="J319" s="222">
        <f>ROUND(I319*H319,2)</f>
        <v>0</v>
      </c>
      <c r="K319" s="218" t="s">
        <v>1344</v>
      </c>
      <c r="L319" s="46"/>
      <c r="M319" s="223" t="s">
        <v>19</v>
      </c>
      <c r="N319" s="224" t="s">
        <v>43</v>
      </c>
      <c r="O319" s="86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7" t="s">
        <v>93</v>
      </c>
      <c r="AT319" s="227" t="s">
        <v>236</v>
      </c>
      <c r="AU319" s="227" t="s">
        <v>88</v>
      </c>
      <c r="AY319" s="19" t="s">
        <v>234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19" t="s">
        <v>79</v>
      </c>
      <c r="BK319" s="228">
        <f>ROUND(I319*H319,2)</f>
        <v>0</v>
      </c>
      <c r="BL319" s="19" t="s">
        <v>93</v>
      </c>
      <c r="BM319" s="227" t="s">
        <v>2935</v>
      </c>
    </row>
    <row r="320" s="2" customFormat="1">
      <c r="A320" s="40"/>
      <c r="B320" s="41"/>
      <c r="C320" s="42"/>
      <c r="D320" s="229" t="s">
        <v>243</v>
      </c>
      <c r="E320" s="42"/>
      <c r="F320" s="230" t="s">
        <v>366</v>
      </c>
      <c r="G320" s="42"/>
      <c r="H320" s="42"/>
      <c r="I320" s="231"/>
      <c r="J320" s="42"/>
      <c r="K320" s="42"/>
      <c r="L320" s="46"/>
      <c r="M320" s="232"/>
      <c r="N320" s="23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243</v>
      </c>
      <c r="AU320" s="19" t="s">
        <v>88</v>
      </c>
    </row>
    <row r="321" s="14" customFormat="1">
      <c r="A321" s="14"/>
      <c r="B321" s="246"/>
      <c r="C321" s="247"/>
      <c r="D321" s="229" t="s">
        <v>252</v>
      </c>
      <c r="E321" s="248" t="s">
        <v>19</v>
      </c>
      <c r="F321" s="249" t="s">
        <v>2936</v>
      </c>
      <c r="G321" s="247"/>
      <c r="H321" s="250">
        <v>34.899999999999999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252</v>
      </c>
      <c r="AU321" s="256" t="s">
        <v>88</v>
      </c>
      <c r="AV321" s="14" t="s">
        <v>81</v>
      </c>
      <c r="AW321" s="14" t="s">
        <v>33</v>
      </c>
      <c r="AX321" s="14" t="s">
        <v>72</v>
      </c>
      <c r="AY321" s="256" t="s">
        <v>234</v>
      </c>
    </row>
    <row r="322" s="15" customFormat="1">
      <c r="A322" s="15"/>
      <c r="B322" s="257"/>
      <c r="C322" s="258"/>
      <c r="D322" s="229" t="s">
        <v>252</v>
      </c>
      <c r="E322" s="259" t="s">
        <v>19</v>
      </c>
      <c r="F322" s="260" t="s">
        <v>256</v>
      </c>
      <c r="G322" s="258"/>
      <c r="H322" s="261">
        <v>34.899999999999999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252</v>
      </c>
      <c r="AU322" s="267" t="s">
        <v>88</v>
      </c>
      <c r="AV322" s="15" t="s">
        <v>93</v>
      </c>
      <c r="AW322" s="15" t="s">
        <v>33</v>
      </c>
      <c r="AX322" s="15" t="s">
        <v>79</v>
      </c>
      <c r="AY322" s="267" t="s">
        <v>234</v>
      </c>
    </row>
    <row r="323" s="2" customFormat="1" ht="24.15" customHeight="1">
      <c r="A323" s="40"/>
      <c r="B323" s="41"/>
      <c r="C323" s="216" t="s">
        <v>696</v>
      </c>
      <c r="D323" s="216" t="s">
        <v>236</v>
      </c>
      <c r="E323" s="217" t="s">
        <v>2552</v>
      </c>
      <c r="F323" s="218" t="s">
        <v>2553</v>
      </c>
      <c r="G323" s="219" t="s">
        <v>364</v>
      </c>
      <c r="H323" s="220">
        <v>13.183999999999999</v>
      </c>
      <c r="I323" s="221"/>
      <c r="J323" s="222">
        <f>ROUND(I323*H323,2)</f>
        <v>0</v>
      </c>
      <c r="K323" s="218" t="s">
        <v>1344</v>
      </c>
      <c r="L323" s="46"/>
      <c r="M323" s="223" t="s">
        <v>19</v>
      </c>
      <c r="N323" s="224" t="s">
        <v>43</v>
      </c>
      <c r="O323" s="86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7" t="s">
        <v>93</v>
      </c>
      <c r="AT323" s="227" t="s">
        <v>236</v>
      </c>
      <c r="AU323" s="227" t="s">
        <v>88</v>
      </c>
      <c r="AY323" s="19" t="s">
        <v>234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19" t="s">
        <v>79</v>
      </c>
      <c r="BK323" s="228">
        <f>ROUND(I323*H323,2)</f>
        <v>0</v>
      </c>
      <c r="BL323" s="19" t="s">
        <v>93</v>
      </c>
      <c r="BM323" s="227" t="s">
        <v>2937</v>
      </c>
    </row>
    <row r="324" s="2" customFormat="1">
      <c r="A324" s="40"/>
      <c r="B324" s="41"/>
      <c r="C324" s="42"/>
      <c r="D324" s="229" t="s">
        <v>243</v>
      </c>
      <c r="E324" s="42"/>
      <c r="F324" s="230" t="s">
        <v>2553</v>
      </c>
      <c r="G324" s="42"/>
      <c r="H324" s="42"/>
      <c r="I324" s="231"/>
      <c r="J324" s="42"/>
      <c r="K324" s="42"/>
      <c r="L324" s="46"/>
      <c r="M324" s="232"/>
      <c r="N324" s="23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243</v>
      </c>
      <c r="AU324" s="19" t="s">
        <v>88</v>
      </c>
    </row>
    <row r="325" s="14" customFormat="1">
      <c r="A325" s="14"/>
      <c r="B325" s="246"/>
      <c r="C325" s="247"/>
      <c r="D325" s="229" t="s">
        <v>252</v>
      </c>
      <c r="E325" s="248" t="s">
        <v>19</v>
      </c>
      <c r="F325" s="249" t="s">
        <v>2938</v>
      </c>
      <c r="G325" s="247"/>
      <c r="H325" s="250">
        <v>13.183999999999999</v>
      </c>
      <c r="I325" s="251"/>
      <c r="J325" s="247"/>
      <c r="K325" s="247"/>
      <c r="L325" s="252"/>
      <c r="M325" s="282"/>
      <c r="N325" s="283"/>
      <c r="O325" s="283"/>
      <c r="P325" s="283"/>
      <c r="Q325" s="283"/>
      <c r="R325" s="283"/>
      <c r="S325" s="283"/>
      <c r="T325" s="28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252</v>
      </c>
      <c r="AU325" s="256" t="s">
        <v>88</v>
      </c>
      <c r="AV325" s="14" t="s">
        <v>81</v>
      </c>
      <c r="AW325" s="14" t="s">
        <v>33</v>
      </c>
      <c r="AX325" s="14" t="s">
        <v>79</v>
      </c>
      <c r="AY325" s="256" t="s">
        <v>234</v>
      </c>
    </row>
    <row r="326" s="2" customFormat="1" ht="6.96" customHeight="1">
      <c r="A326" s="40"/>
      <c r="B326" s="61"/>
      <c r="C326" s="62"/>
      <c r="D326" s="62"/>
      <c r="E326" s="62"/>
      <c r="F326" s="62"/>
      <c r="G326" s="62"/>
      <c r="H326" s="62"/>
      <c r="I326" s="62"/>
      <c r="J326" s="62"/>
      <c r="K326" s="62"/>
      <c r="L326" s="46"/>
      <c r="M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</sheetData>
  <sheetProtection sheet="1" autoFilter="0" formatColumns="0" formatRows="0" objects="1" scenarios="1" spinCount="100000" saltValue="1/XamXo1S+mfw7tIpOhgeXIo6F3ucc/oO66/aQfh0xBZP5kE2OSIyWRgRcvINW5uRN4NrEnPgwYzVgcbUQ9jCQ==" hashValue="/STzAtFfN6jVcPDW3+sCdxnMHPET6Iu7duFQ0VC6BgYx4xwspS/KHhSYTvfgFxAathZ5oBHONrQ147fBvV56WQ==" algorithmName="SHA-512" password="CA9F"/>
  <autoFilter ref="C101:K3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23" r:id="rId1" display="https://podminky.urs.cz/item/CS_URS_2023_01/113204111"/>
    <hyperlink ref="F146" r:id="rId2" display="https://podminky.urs.cz/item/CS_URS_2023_01/113107213"/>
    <hyperlink ref="F150" r:id="rId3" display="https://podminky.urs.cz/item/CS_URS_2023_01/113107330"/>
    <hyperlink ref="F156" r:id="rId4" display="https://podminky.urs.cz/item/CS_URS_2023_01/113107312"/>
    <hyperlink ref="F196" r:id="rId5" display="https://podminky.urs.cz/item/CS_URS_2023_01/596211111"/>
    <hyperlink ref="F207" r:id="rId6" display="https://podminky.urs.cz/item/CS_URS_2023_01/564871011"/>
    <hyperlink ref="F211" r:id="rId7" display="https://podminky.urs.cz/item/CS_URS_2023_01/596211253"/>
    <hyperlink ref="F223" r:id="rId8" display="https://podminky.urs.cz/item/CS_URS_2023_01/564871011"/>
    <hyperlink ref="F227" r:id="rId9" display="https://podminky.urs.cz/item/CS_URS_2023_01/596211110"/>
    <hyperlink ref="F238" r:id="rId10" display="https://podminky.urs.cz/item/CS_URS_2023_01/564871011"/>
    <hyperlink ref="F243" r:id="rId11" display="https://podminky.urs.cz/item/CS_URS_2023_01/599141111"/>
    <hyperlink ref="F294" r:id="rId12" display="https://podminky.urs.cz/item/CS_URS_2023_01/916111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2939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ROUND(J94,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ROUND((SUM(BE94:BE127)),  2)</f>
        <v>0</v>
      </c>
      <c r="G37" s="40"/>
      <c r="H37" s="40"/>
      <c r="I37" s="160">
        <v>0.20999999999999999</v>
      </c>
      <c r="J37" s="159">
        <f>ROUND(((SUM(BE94:BE127))*I37),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ROUND((SUM(BF94:BF127)),  2)</f>
        <v>0</v>
      </c>
      <c r="G38" s="40"/>
      <c r="H38" s="40"/>
      <c r="I38" s="160">
        <v>0.12</v>
      </c>
      <c r="J38" s="159">
        <f>ROUND(((SUM(BF94:BF127))*I38),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ROUND((SUM(BG94:BG127)),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ROUND((SUM(BH94:BH127)),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ROUND((SUM(BI94:BI127)),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SO.03 - Drobná architektura, mobiliář (5_II)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1079</v>
      </c>
      <c r="E69" s="186"/>
      <c r="F69" s="186"/>
      <c r="G69" s="186"/>
      <c r="H69" s="186"/>
      <c r="I69" s="186"/>
      <c r="J69" s="187">
        <f>J96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2173</v>
      </c>
      <c r="E70" s="181"/>
      <c r="F70" s="181"/>
      <c r="G70" s="181"/>
      <c r="H70" s="181"/>
      <c r="I70" s="181"/>
      <c r="J70" s="182">
        <f>J124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219</v>
      </c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Envelopa - Revitalizace infrastruktury</v>
      </c>
      <c r="F80" s="34"/>
      <c r="G80" s="34"/>
      <c r="H80" s="34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203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204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205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3" t="s">
        <v>1891</v>
      </c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207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SO.03 - Drobná architektura, mobiliář (5_II)</v>
      </c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Olomouc</v>
      </c>
      <c r="G88" s="42"/>
      <c r="H88" s="42"/>
      <c r="I88" s="34" t="s">
        <v>23</v>
      </c>
      <c r="J88" s="74" t="str">
        <f>IF(J16="","",J16)</f>
        <v>15. 7. 2024</v>
      </c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Univerzita Palackého Olomouc</v>
      </c>
      <c r="G90" s="42"/>
      <c r="H90" s="42"/>
      <c r="I90" s="34" t="s">
        <v>31</v>
      </c>
      <c r="J90" s="38" t="str">
        <f>E25</f>
        <v>Alfaprojekt Olomouc a.s.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Michal Štafl, DiS.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9"/>
      <c r="B93" s="190"/>
      <c r="C93" s="191" t="s">
        <v>220</v>
      </c>
      <c r="D93" s="192" t="s">
        <v>57</v>
      </c>
      <c r="E93" s="192" t="s">
        <v>53</v>
      </c>
      <c r="F93" s="192" t="s">
        <v>54</v>
      </c>
      <c r="G93" s="192" t="s">
        <v>221</v>
      </c>
      <c r="H93" s="192" t="s">
        <v>222</v>
      </c>
      <c r="I93" s="192" t="s">
        <v>223</v>
      </c>
      <c r="J93" s="192" t="s">
        <v>213</v>
      </c>
      <c r="K93" s="193" t="s">
        <v>224</v>
      </c>
      <c r="L93" s="194"/>
      <c r="M93" s="94" t="s">
        <v>19</v>
      </c>
      <c r="N93" s="95" t="s">
        <v>42</v>
      </c>
      <c r="O93" s="95" t="s">
        <v>225</v>
      </c>
      <c r="P93" s="95" t="s">
        <v>226</v>
      </c>
      <c r="Q93" s="95" t="s">
        <v>227</v>
      </c>
      <c r="R93" s="95" t="s">
        <v>228</v>
      </c>
      <c r="S93" s="95" t="s">
        <v>229</v>
      </c>
      <c r="T93" s="96" t="s">
        <v>230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0"/>
      <c r="B94" s="41"/>
      <c r="C94" s="101" t="s">
        <v>231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P95+P124</f>
        <v>0</v>
      </c>
      <c r="Q94" s="98"/>
      <c r="R94" s="197">
        <f>R95+R124</f>
        <v>11.14538752</v>
      </c>
      <c r="S94" s="98"/>
      <c r="T94" s="198">
        <f>T95+T124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214</v>
      </c>
      <c r="BK94" s="199">
        <f>BK95+BK124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232</v>
      </c>
      <c r="F95" s="203" t="s">
        <v>815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</f>
        <v>0</v>
      </c>
      <c r="Q95" s="208"/>
      <c r="R95" s="209">
        <f>R96</f>
        <v>11.14538752</v>
      </c>
      <c r="S95" s="208"/>
      <c r="T95" s="210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71</v>
      </c>
      <c r="AU95" s="212" t="s">
        <v>72</v>
      </c>
      <c r="AY95" s="211" t="s">
        <v>234</v>
      </c>
      <c r="BK95" s="213">
        <f>BK96</f>
        <v>0</v>
      </c>
    </row>
    <row r="96" s="12" customFormat="1" ht="22.8" customHeight="1">
      <c r="A96" s="12"/>
      <c r="B96" s="200"/>
      <c r="C96" s="201"/>
      <c r="D96" s="202" t="s">
        <v>71</v>
      </c>
      <c r="E96" s="214" t="s">
        <v>88</v>
      </c>
      <c r="F96" s="214" t="s">
        <v>1144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SUM(P97:P123)</f>
        <v>0</v>
      </c>
      <c r="Q96" s="208"/>
      <c r="R96" s="209">
        <f>SUM(R97:R123)</f>
        <v>11.14538752</v>
      </c>
      <c r="S96" s="208"/>
      <c r="T96" s="210">
        <f>SUM(T97:T123)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79</v>
      </c>
      <c r="AY96" s="211" t="s">
        <v>234</v>
      </c>
      <c r="BK96" s="213">
        <f>SUM(BK97:BK123)</f>
        <v>0</v>
      </c>
    </row>
    <row r="97" s="2" customFormat="1" ht="21.75" customHeight="1">
      <c r="A97" s="40"/>
      <c r="B97" s="41"/>
      <c r="C97" s="216" t="s">
        <v>79</v>
      </c>
      <c r="D97" s="216" t="s">
        <v>236</v>
      </c>
      <c r="E97" s="217" t="s">
        <v>2940</v>
      </c>
      <c r="F97" s="218" t="s">
        <v>2941</v>
      </c>
      <c r="G97" s="219" t="s">
        <v>274</v>
      </c>
      <c r="H97" s="220">
        <v>3.2000000000000002</v>
      </c>
      <c r="I97" s="221"/>
      <c r="J97" s="222">
        <f>ROUND(I97*H97,2)</f>
        <v>0</v>
      </c>
      <c r="K97" s="218" t="s">
        <v>240</v>
      </c>
      <c r="L97" s="46"/>
      <c r="M97" s="223" t="s">
        <v>19</v>
      </c>
      <c r="N97" s="224" t="s">
        <v>43</v>
      </c>
      <c r="O97" s="86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93</v>
      </c>
      <c r="AT97" s="227" t="s">
        <v>236</v>
      </c>
      <c r="AU97" s="227" t="s">
        <v>81</v>
      </c>
      <c r="AY97" s="19" t="s">
        <v>234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93</v>
      </c>
      <c r="BM97" s="227" t="s">
        <v>2942</v>
      </c>
    </row>
    <row r="98" s="2" customFormat="1">
      <c r="A98" s="40"/>
      <c r="B98" s="41"/>
      <c r="C98" s="42"/>
      <c r="D98" s="229" t="s">
        <v>243</v>
      </c>
      <c r="E98" s="42"/>
      <c r="F98" s="230" t="s">
        <v>2943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243</v>
      </c>
      <c r="AU98" s="19" t="s">
        <v>81</v>
      </c>
    </row>
    <row r="99" s="2" customFormat="1">
      <c r="A99" s="40"/>
      <c r="B99" s="41"/>
      <c r="C99" s="42"/>
      <c r="D99" s="234" t="s">
        <v>244</v>
      </c>
      <c r="E99" s="42"/>
      <c r="F99" s="235" t="s">
        <v>2944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244</v>
      </c>
      <c r="AU99" s="19" t="s">
        <v>81</v>
      </c>
    </row>
    <row r="100" s="13" customFormat="1">
      <c r="A100" s="13"/>
      <c r="B100" s="236"/>
      <c r="C100" s="237"/>
      <c r="D100" s="229" t="s">
        <v>252</v>
      </c>
      <c r="E100" s="238" t="s">
        <v>19</v>
      </c>
      <c r="F100" s="239" t="s">
        <v>2945</v>
      </c>
      <c r="G100" s="237"/>
      <c r="H100" s="238" t="s">
        <v>19</v>
      </c>
      <c r="I100" s="240"/>
      <c r="J100" s="237"/>
      <c r="K100" s="237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252</v>
      </c>
      <c r="AU100" s="245" t="s">
        <v>81</v>
      </c>
      <c r="AV100" s="13" t="s">
        <v>79</v>
      </c>
      <c r="AW100" s="13" t="s">
        <v>33</v>
      </c>
      <c r="AX100" s="13" t="s">
        <v>72</v>
      </c>
      <c r="AY100" s="245" t="s">
        <v>234</v>
      </c>
    </row>
    <row r="101" s="14" customFormat="1">
      <c r="A101" s="14"/>
      <c r="B101" s="246"/>
      <c r="C101" s="247"/>
      <c r="D101" s="229" t="s">
        <v>252</v>
      </c>
      <c r="E101" s="248" t="s">
        <v>19</v>
      </c>
      <c r="F101" s="249" t="s">
        <v>2946</v>
      </c>
      <c r="G101" s="247"/>
      <c r="H101" s="250">
        <v>3.2000000000000002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252</v>
      </c>
      <c r="AU101" s="256" t="s">
        <v>81</v>
      </c>
      <c r="AV101" s="14" t="s">
        <v>81</v>
      </c>
      <c r="AW101" s="14" t="s">
        <v>33</v>
      </c>
      <c r="AX101" s="14" t="s">
        <v>79</v>
      </c>
      <c r="AY101" s="256" t="s">
        <v>234</v>
      </c>
    </row>
    <row r="102" s="2" customFormat="1" ht="16.5" customHeight="1">
      <c r="A102" s="40"/>
      <c r="B102" s="41"/>
      <c r="C102" s="216" t="s">
        <v>81</v>
      </c>
      <c r="D102" s="216" t="s">
        <v>236</v>
      </c>
      <c r="E102" s="217" t="s">
        <v>2947</v>
      </c>
      <c r="F102" s="218" t="s">
        <v>2948</v>
      </c>
      <c r="G102" s="219" t="s">
        <v>274</v>
      </c>
      <c r="H102" s="220">
        <v>3.2959999999999998</v>
      </c>
      <c r="I102" s="221"/>
      <c r="J102" s="222">
        <f>ROUND(I102*H102,2)</f>
        <v>0</v>
      </c>
      <c r="K102" s="218" t="s">
        <v>240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2.5018699999999998</v>
      </c>
      <c r="R102" s="225">
        <f>Q102*H102</f>
        <v>8.2461635199999996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93</v>
      </c>
      <c r="AT102" s="227" t="s">
        <v>236</v>
      </c>
      <c r="AU102" s="227" t="s">
        <v>81</v>
      </c>
      <c r="AY102" s="19" t="s">
        <v>234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93</v>
      </c>
      <c r="BM102" s="227" t="s">
        <v>2949</v>
      </c>
    </row>
    <row r="103" s="2" customFormat="1">
      <c r="A103" s="40"/>
      <c r="B103" s="41"/>
      <c r="C103" s="42"/>
      <c r="D103" s="229" t="s">
        <v>243</v>
      </c>
      <c r="E103" s="42"/>
      <c r="F103" s="230" t="s">
        <v>2950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243</v>
      </c>
      <c r="AU103" s="19" t="s">
        <v>81</v>
      </c>
    </row>
    <row r="104" s="2" customFormat="1">
      <c r="A104" s="40"/>
      <c r="B104" s="41"/>
      <c r="C104" s="42"/>
      <c r="D104" s="234" t="s">
        <v>244</v>
      </c>
      <c r="E104" s="42"/>
      <c r="F104" s="235" t="s">
        <v>2951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244</v>
      </c>
      <c r="AU104" s="19" t="s">
        <v>81</v>
      </c>
    </row>
    <row r="105" s="13" customFormat="1">
      <c r="A105" s="13"/>
      <c r="B105" s="236"/>
      <c r="C105" s="237"/>
      <c r="D105" s="229" t="s">
        <v>252</v>
      </c>
      <c r="E105" s="238" t="s">
        <v>19</v>
      </c>
      <c r="F105" s="239" t="s">
        <v>2952</v>
      </c>
      <c r="G105" s="237"/>
      <c r="H105" s="238" t="s">
        <v>19</v>
      </c>
      <c r="I105" s="240"/>
      <c r="J105" s="237"/>
      <c r="K105" s="237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252</v>
      </c>
      <c r="AU105" s="245" t="s">
        <v>81</v>
      </c>
      <c r="AV105" s="13" t="s">
        <v>79</v>
      </c>
      <c r="AW105" s="13" t="s">
        <v>33</v>
      </c>
      <c r="AX105" s="13" t="s">
        <v>72</v>
      </c>
      <c r="AY105" s="245" t="s">
        <v>234</v>
      </c>
    </row>
    <row r="106" s="14" customFormat="1">
      <c r="A106" s="14"/>
      <c r="B106" s="246"/>
      <c r="C106" s="247"/>
      <c r="D106" s="229" t="s">
        <v>252</v>
      </c>
      <c r="E106" s="248" t="s">
        <v>19</v>
      </c>
      <c r="F106" s="249" t="s">
        <v>2946</v>
      </c>
      <c r="G106" s="247"/>
      <c r="H106" s="250">
        <v>3.2000000000000002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252</v>
      </c>
      <c r="AU106" s="256" t="s">
        <v>81</v>
      </c>
      <c r="AV106" s="14" t="s">
        <v>81</v>
      </c>
      <c r="AW106" s="14" t="s">
        <v>33</v>
      </c>
      <c r="AX106" s="14" t="s">
        <v>79</v>
      </c>
      <c r="AY106" s="256" t="s">
        <v>234</v>
      </c>
    </row>
    <row r="107" s="14" customFormat="1">
      <c r="A107" s="14"/>
      <c r="B107" s="246"/>
      <c r="C107" s="247"/>
      <c r="D107" s="229" t="s">
        <v>252</v>
      </c>
      <c r="E107" s="247"/>
      <c r="F107" s="249" t="s">
        <v>2953</v>
      </c>
      <c r="G107" s="247"/>
      <c r="H107" s="250">
        <v>3.2959999999999998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252</v>
      </c>
      <c r="AU107" s="256" t="s">
        <v>81</v>
      </c>
      <c r="AV107" s="14" t="s">
        <v>81</v>
      </c>
      <c r="AW107" s="14" t="s">
        <v>4</v>
      </c>
      <c r="AX107" s="14" t="s">
        <v>79</v>
      </c>
      <c r="AY107" s="256" t="s">
        <v>234</v>
      </c>
    </row>
    <row r="108" s="2" customFormat="1" ht="16.5" customHeight="1">
      <c r="A108" s="40"/>
      <c r="B108" s="41"/>
      <c r="C108" s="216" t="s">
        <v>88</v>
      </c>
      <c r="D108" s="216" t="s">
        <v>236</v>
      </c>
      <c r="E108" s="217" t="s">
        <v>2954</v>
      </c>
      <c r="F108" s="218" t="s">
        <v>2955</v>
      </c>
      <c r="G108" s="219" t="s">
        <v>382</v>
      </c>
      <c r="H108" s="220">
        <v>16</v>
      </c>
      <c r="I108" s="221"/>
      <c r="J108" s="222">
        <f>ROUND(I108*H108,2)</f>
        <v>0</v>
      </c>
      <c r="K108" s="218" t="s">
        <v>240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0.17488999999999999</v>
      </c>
      <c r="R108" s="225">
        <f>Q108*H108</f>
        <v>2.7982399999999998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93</v>
      </c>
      <c r="AT108" s="227" t="s">
        <v>236</v>
      </c>
      <c r="AU108" s="227" t="s">
        <v>81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2956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2957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81</v>
      </c>
    </row>
    <row r="110" s="2" customFormat="1">
      <c r="A110" s="40"/>
      <c r="B110" s="41"/>
      <c r="C110" s="42"/>
      <c r="D110" s="234" t="s">
        <v>244</v>
      </c>
      <c r="E110" s="42"/>
      <c r="F110" s="235" t="s">
        <v>2958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244</v>
      </c>
      <c r="AU110" s="19" t="s">
        <v>81</v>
      </c>
    </row>
    <row r="111" s="13" customFormat="1">
      <c r="A111" s="13"/>
      <c r="B111" s="236"/>
      <c r="C111" s="237"/>
      <c r="D111" s="229" t="s">
        <v>252</v>
      </c>
      <c r="E111" s="238" t="s">
        <v>19</v>
      </c>
      <c r="F111" s="239" t="s">
        <v>2959</v>
      </c>
      <c r="G111" s="237"/>
      <c r="H111" s="238" t="s">
        <v>19</v>
      </c>
      <c r="I111" s="240"/>
      <c r="J111" s="237"/>
      <c r="K111" s="237"/>
      <c r="L111" s="241"/>
      <c r="M111" s="242"/>
      <c r="N111" s="243"/>
      <c r="O111" s="243"/>
      <c r="P111" s="243"/>
      <c r="Q111" s="243"/>
      <c r="R111" s="243"/>
      <c r="S111" s="243"/>
      <c r="T111" s="24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5" t="s">
        <v>252</v>
      </c>
      <c r="AU111" s="245" t="s">
        <v>81</v>
      </c>
      <c r="AV111" s="13" t="s">
        <v>79</v>
      </c>
      <c r="AW111" s="13" t="s">
        <v>33</v>
      </c>
      <c r="AX111" s="13" t="s">
        <v>72</v>
      </c>
      <c r="AY111" s="245" t="s">
        <v>234</v>
      </c>
    </row>
    <row r="112" s="14" customFormat="1">
      <c r="A112" s="14"/>
      <c r="B112" s="246"/>
      <c r="C112" s="247"/>
      <c r="D112" s="229" t="s">
        <v>252</v>
      </c>
      <c r="E112" s="248" t="s">
        <v>19</v>
      </c>
      <c r="F112" s="249" t="s">
        <v>2960</v>
      </c>
      <c r="G112" s="247"/>
      <c r="H112" s="250">
        <v>16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252</v>
      </c>
      <c r="AU112" s="256" t="s">
        <v>81</v>
      </c>
      <c r="AV112" s="14" t="s">
        <v>81</v>
      </c>
      <c r="AW112" s="14" t="s">
        <v>33</v>
      </c>
      <c r="AX112" s="14" t="s">
        <v>79</v>
      </c>
      <c r="AY112" s="256" t="s">
        <v>234</v>
      </c>
    </row>
    <row r="113" s="2" customFormat="1" ht="16.5" customHeight="1">
      <c r="A113" s="40"/>
      <c r="B113" s="41"/>
      <c r="C113" s="268" t="s">
        <v>93</v>
      </c>
      <c r="D113" s="268" t="s">
        <v>295</v>
      </c>
      <c r="E113" s="269" t="s">
        <v>2961</v>
      </c>
      <c r="F113" s="270" t="s">
        <v>2962</v>
      </c>
      <c r="G113" s="271" t="s">
        <v>382</v>
      </c>
      <c r="H113" s="272">
        <v>16</v>
      </c>
      <c r="I113" s="273"/>
      <c r="J113" s="274">
        <f>ROUND(I113*H113,2)</f>
        <v>0</v>
      </c>
      <c r="K113" s="270" t="s">
        <v>19</v>
      </c>
      <c r="L113" s="275"/>
      <c r="M113" s="276" t="s">
        <v>19</v>
      </c>
      <c r="N113" s="277" t="s">
        <v>43</v>
      </c>
      <c r="O113" s="86"/>
      <c r="P113" s="225">
        <f>O113*H113</f>
        <v>0</v>
      </c>
      <c r="Q113" s="225">
        <v>0.0032000000000000002</v>
      </c>
      <c r="R113" s="225">
        <f>Q113*H113</f>
        <v>0.051200000000000002</v>
      </c>
      <c r="S113" s="225">
        <v>0</v>
      </c>
      <c r="T113" s="22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7" t="s">
        <v>294</v>
      </c>
      <c r="AT113" s="227" t="s">
        <v>295</v>
      </c>
      <c r="AU113" s="227" t="s">
        <v>81</v>
      </c>
      <c r="AY113" s="19" t="s">
        <v>234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19" t="s">
        <v>79</v>
      </c>
      <c r="BK113" s="228">
        <f>ROUND(I113*H113,2)</f>
        <v>0</v>
      </c>
      <c r="BL113" s="19" t="s">
        <v>93</v>
      </c>
      <c r="BM113" s="227" t="s">
        <v>2963</v>
      </c>
    </row>
    <row r="114" s="2" customFormat="1">
      <c r="A114" s="40"/>
      <c r="B114" s="41"/>
      <c r="C114" s="42"/>
      <c r="D114" s="229" t="s">
        <v>243</v>
      </c>
      <c r="E114" s="42"/>
      <c r="F114" s="230" t="s">
        <v>2962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243</v>
      </c>
      <c r="AU114" s="19" t="s">
        <v>81</v>
      </c>
    </row>
    <row r="115" s="2" customFormat="1" ht="16.5" customHeight="1">
      <c r="A115" s="40"/>
      <c r="B115" s="41"/>
      <c r="C115" s="216" t="s">
        <v>271</v>
      </c>
      <c r="D115" s="216" t="s">
        <v>236</v>
      </c>
      <c r="E115" s="217" t="s">
        <v>2964</v>
      </c>
      <c r="F115" s="218" t="s">
        <v>2965</v>
      </c>
      <c r="G115" s="219" t="s">
        <v>879</v>
      </c>
      <c r="H115" s="220">
        <v>19.600000000000001</v>
      </c>
      <c r="I115" s="221"/>
      <c r="J115" s="222">
        <f>ROUND(I115*H115,2)</f>
        <v>0</v>
      </c>
      <c r="K115" s="218" t="s">
        <v>240</v>
      </c>
      <c r="L115" s="46"/>
      <c r="M115" s="223" t="s">
        <v>19</v>
      </c>
      <c r="N115" s="224" t="s">
        <v>43</v>
      </c>
      <c r="O115" s="86"/>
      <c r="P115" s="225">
        <f>O115*H115</f>
        <v>0</v>
      </c>
      <c r="Q115" s="225">
        <v>0.00020000000000000001</v>
      </c>
      <c r="R115" s="225">
        <f>Q115*H115</f>
        <v>0.0039200000000000007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93</v>
      </c>
      <c r="AT115" s="227" t="s">
        <v>236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2966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2967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2" customFormat="1">
      <c r="A117" s="40"/>
      <c r="B117" s="41"/>
      <c r="C117" s="42"/>
      <c r="D117" s="234" t="s">
        <v>244</v>
      </c>
      <c r="E117" s="42"/>
      <c r="F117" s="235" t="s">
        <v>2968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244</v>
      </c>
      <c r="AU117" s="19" t="s">
        <v>81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2969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2970</v>
      </c>
      <c r="G119" s="247"/>
      <c r="H119" s="250">
        <v>19.600000000000001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79</v>
      </c>
      <c r="AY119" s="256" t="s">
        <v>234</v>
      </c>
    </row>
    <row r="120" s="2" customFormat="1" ht="16.5" customHeight="1">
      <c r="A120" s="40"/>
      <c r="B120" s="41"/>
      <c r="C120" s="268" t="s">
        <v>280</v>
      </c>
      <c r="D120" s="268" t="s">
        <v>295</v>
      </c>
      <c r="E120" s="269" t="s">
        <v>2971</v>
      </c>
      <c r="F120" s="270" t="s">
        <v>2972</v>
      </c>
      <c r="G120" s="271" t="s">
        <v>248</v>
      </c>
      <c r="H120" s="272">
        <v>25.48</v>
      </c>
      <c r="I120" s="273"/>
      <c r="J120" s="274">
        <f>ROUND(I120*H120,2)</f>
        <v>0</v>
      </c>
      <c r="K120" s="270" t="s">
        <v>240</v>
      </c>
      <c r="L120" s="275"/>
      <c r="M120" s="276" t="s">
        <v>19</v>
      </c>
      <c r="N120" s="277" t="s">
        <v>43</v>
      </c>
      <c r="O120" s="86"/>
      <c r="P120" s="225">
        <f>O120*H120</f>
        <v>0</v>
      </c>
      <c r="Q120" s="225">
        <v>0.0018</v>
      </c>
      <c r="R120" s="225">
        <f>Q120*H120</f>
        <v>0.045864000000000002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294</v>
      </c>
      <c r="AT120" s="227" t="s">
        <v>295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2973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2972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13" customFormat="1">
      <c r="A122" s="13"/>
      <c r="B122" s="236"/>
      <c r="C122" s="237"/>
      <c r="D122" s="229" t="s">
        <v>252</v>
      </c>
      <c r="E122" s="238" t="s">
        <v>19</v>
      </c>
      <c r="F122" s="239" t="s">
        <v>2974</v>
      </c>
      <c r="G122" s="237"/>
      <c r="H122" s="238" t="s">
        <v>19</v>
      </c>
      <c r="I122" s="240"/>
      <c r="J122" s="237"/>
      <c r="K122" s="237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252</v>
      </c>
      <c r="AU122" s="245" t="s">
        <v>81</v>
      </c>
      <c r="AV122" s="13" t="s">
        <v>79</v>
      </c>
      <c r="AW122" s="13" t="s">
        <v>33</v>
      </c>
      <c r="AX122" s="13" t="s">
        <v>72</v>
      </c>
      <c r="AY122" s="245" t="s">
        <v>234</v>
      </c>
    </row>
    <row r="123" s="14" customFormat="1">
      <c r="A123" s="14"/>
      <c r="B123" s="246"/>
      <c r="C123" s="247"/>
      <c r="D123" s="229" t="s">
        <v>252</v>
      </c>
      <c r="E123" s="248" t="s">
        <v>19</v>
      </c>
      <c r="F123" s="249" t="s">
        <v>2975</v>
      </c>
      <c r="G123" s="247"/>
      <c r="H123" s="250">
        <v>25.48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252</v>
      </c>
      <c r="AU123" s="256" t="s">
        <v>81</v>
      </c>
      <c r="AV123" s="14" t="s">
        <v>81</v>
      </c>
      <c r="AW123" s="14" t="s">
        <v>33</v>
      </c>
      <c r="AX123" s="14" t="s">
        <v>79</v>
      </c>
      <c r="AY123" s="256" t="s">
        <v>234</v>
      </c>
    </row>
    <row r="124" s="12" customFormat="1" ht="25.92" customHeight="1">
      <c r="A124" s="12"/>
      <c r="B124" s="200"/>
      <c r="C124" s="201"/>
      <c r="D124" s="202" t="s">
        <v>71</v>
      </c>
      <c r="E124" s="203" t="s">
        <v>453</v>
      </c>
      <c r="F124" s="203" t="s">
        <v>454</v>
      </c>
      <c r="G124" s="201"/>
      <c r="H124" s="201"/>
      <c r="I124" s="204"/>
      <c r="J124" s="205">
        <f>BK124</f>
        <v>0</v>
      </c>
      <c r="K124" s="201"/>
      <c r="L124" s="206"/>
      <c r="M124" s="207"/>
      <c r="N124" s="208"/>
      <c r="O124" s="208"/>
      <c r="P124" s="209">
        <f>SUM(P125:P127)</f>
        <v>0</v>
      </c>
      <c r="Q124" s="208"/>
      <c r="R124" s="209">
        <f>SUM(R125:R127)</f>
        <v>0</v>
      </c>
      <c r="S124" s="208"/>
      <c r="T124" s="210">
        <f>SUM(T125:T127)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79</v>
      </c>
      <c r="AT124" s="212" t="s">
        <v>71</v>
      </c>
      <c r="AU124" s="212" t="s">
        <v>72</v>
      </c>
      <c r="AY124" s="211" t="s">
        <v>234</v>
      </c>
      <c r="BK124" s="213">
        <f>SUM(BK125:BK127)</f>
        <v>0</v>
      </c>
    </row>
    <row r="125" s="2" customFormat="1" ht="16.5" customHeight="1">
      <c r="A125" s="40"/>
      <c r="B125" s="41"/>
      <c r="C125" s="216" t="s">
        <v>288</v>
      </c>
      <c r="D125" s="216" t="s">
        <v>236</v>
      </c>
      <c r="E125" s="217" t="s">
        <v>2568</v>
      </c>
      <c r="F125" s="218" t="s">
        <v>2569</v>
      </c>
      <c r="G125" s="219" t="s">
        <v>364</v>
      </c>
      <c r="H125" s="220">
        <v>11.145</v>
      </c>
      <c r="I125" s="221"/>
      <c r="J125" s="222">
        <f>ROUND(I125*H125,2)</f>
        <v>0</v>
      </c>
      <c r="K125" s="218" t="s">
        <v>240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93</v>
      </c>
      <c r="AT125" s="227" t="s">
        <v>236</v>
      </c>
      <c r="AU125" s="227" t="s">
        <v>79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93</v>
      </c>
      <c r="BM125" s="227" t="s">
        <v>2976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2571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79</v>
      </c>
    </row>
    <row r="127" s="2" customFormat="1">
      <c r="A127" s="40"/>
      <c r="B127" s="41"/>
      <c r="C127" s="42"/>
      <c r="D127" s="234" t="s">
        <v>244</v>
      </c>
      <c r="E127" s="42"/>
      <c r="F127" s="235" t="s">
        <v>2572</v>
      </c>
      <c r="G127" s="42"/>
      <c r="H127" s="42"/>
      <c r="I127" s="231"/>
      <c r="J127" s="42"/>
      <c r="K127" s="42"/>
      <c r="L127" s="46"/>
      <c r="M127" s="278"/>
      <c r="N127" s="279"/>
      <c r="O127" s="280"/>
      <c r="P127" s="280"/>
      <c r="Q127" s="280"/>
      <c r="R127" s="280"/>
      <c r="S127" s="280"/>
      <c r="T127" s="281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244</v>
      </c>
      <c r="AU127" s="19" t="s">
        <v>79</v>
      </c>
    </row>
    <row r="128" s="2" customFormat="1" ht="6.96" customHeight="1">
      <c r="A128" s="40"/>
      <c r="B128" s="61"/>
      <c r="C128" s="62"/>
      <c r="D128" s="62"/>
      <c r="E128" s="62"/>
      <c r="F128" s="62"/>
      <c r="G128" s="62"/>
      <c r="H128" s="62"/>
      <c r="I128" s="62"/>
      <c r="J128" s="62"/>
      <c r="K128" s="62"/>
      <c r="L128" s="46"/>
      <c r="M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</sheetData>
  <sheetProtection sheet="1" autoFilter="0" formatColumns="0" formatRows="0" objects="1" scenarios="1" spinCount="100000" saltValue="Fiids64S60YaD9nkRtX8Wg97AqrHcXCnkVw4FMBUaC9nF5J1n7/cjEr8Lo5X6uMBuYdnz48iOvnKIVvw6qfeoQ==" hashValue="GJhShUhyvpS8q5ZHNQnXW7QtaQhlB3pGSproy9i6aInNlNeee9n5Ck9ikYmjkqUBNOLPaMvKgfynYH9ZyndB3w==" algorithmName="SHA-512" password="CA9F"/>
  <autoFilter ref="C93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9" r:id="rId1" display="https://podminky.urs.cz/item/CS_URS_2024_01/133112811"/>
    <hyperlink ref="F104" r:id="rId2" display="https://podminky.urs.cz/item/CS_URS_2024_01/275313711"/>
    <hyperlink ref="F110" r:id="rId3" display="https://podminky.urs.cz/item/CS_URS_2024_01/338171113"/>
    <hyperlink ref="F117" r:id="rId4" display="https://podminky.urs.cz/item/CS_URS_2024_01/348171510"/>
    <hyperlink ref="F127" r:id="rId5" display="https://podminky.urs.cz/item/CS_URS_2024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2977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151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2978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1893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ROUND((SUM(BE105:BE363)),  2)</f>
        <v>0</v>
      </c>
      <c r="G37" s="40"/>
      <c r="H37" s="40"/>
      <c r="I37" s="160">
        <v>0.20999999999999999</v>
      </c>
      <c r="J37" s="159">
        <f>ROUND(((SUM(BE105:BE363))*I37),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ROUND((SUM(BF105:BF363)),  2)</f>
        <v>0</v>
      </c>
      <c r="G38" s="40"/>
      <c r="H38" s="40"/>
      <c r="I38" s="160">
        <v>0.12</v>
      </c>
      <c r="J38" s="159">
        <f>ROUND(((SUM(BF105:BF363))*I38),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ROUND((SUM(BG105:BG363)),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ROUND((SUM(BH105:BH363)),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ROUND((SUM(BI105:BI363)),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SO.01 - Komunikace a zpevněné plochy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 xml:space="preserve">Alfaprojekt Olomouc, a.s. 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Janásek Jiří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J106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J107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2289</v>
      </c>
      <c r="E70" s="186"/>
      <c r="F70" s="186"/>
      <c r="G70" s="186"/>
      <c r="H70" s="186"/>
      <c r="I70" s="186"/>
      <c r="J70" s="187">
        <f>J140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1894</v>
      </c>
      <c r="E71" s="186"/>
      <c r="F71" s="186"/>
      <c r="G71" s="186"/>
      <c r="H71" s="186"/>
      <c r="I71" s="186"/>
      <c r="J71" s="187">
        <f>J173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1895</v>
      </c>
      <c r="E72" s="186"/>
      <c r="F72" s="186"/>
      <c r="G72" s="186"/>
      <c r="H72" s="186"/>
      <c r="I72" s="186"/>
      <c r="J72" s="187">
        <f>J227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4"/>
      <c r="C73" s="126"/>
      <c r="D73" s="185" t="s">
        <v>1896</v>
      </c>
      <c r="E73" s="186"/>
      <c r="F73" s="186"/>
      <c r="G73" s="186"/>
      <c r="H73" s="186"/>
      <c r="I73" s="186"/>
      <c r="J73" s="187">
        <f>J239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6"/>
      <c r="D74" s="185" t="s">
        <v>1897</v>
      </c>
      <c r="E74" s="186"/>
      <c r="F74" s="186"/>
      <c r="G74" s="186"/>
      <c r="H74" s="186"/>
      <c r="I74" s="186"/>
      <c r="J74" s="187">
        <f>J244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812</v>
      </c>
      <c r="E75" s="186"/>
      <c r="F75" s="186"/>
      <c r="G75" s="186"/>
      <c r="H75" s="186"/>
      <c r="I75" s="186"/>
      <c r="J75" s="187">
        <f>J250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813</v>
      </c>
      <c r="E76" s="186"/>
      <c r="F76" s="186"/>
      <c r="G76" s="186"/>
      <c r="H76" s="186"/>
      <c r="I76" s="186"/>
      <c r="J76" s="187">
        <f>J270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1290</v>
      </c>
      <c r="E77" s="186"/>
      <c r="F77" s="186"/>
      <c r="G77" s="186"/>
      <c r="H77" s="186"/>
      <c r="I77" s="186"/>
      <c r="J77" s="187">
        <f>J276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814</v>
      </c>
      <c r="E78" s="186"/>
      <c r="F78" s="186"/>
      <c r="G78" s="186"/>
      <c r="H78" s="186"/>
      <c r="I78" s="186"/>
      <c r="J78" s="187">
        <f>J298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6"/>
      <c r="D79" s="185" t="s">
        <v>1291</v>
      </c>
      <c r="E79" s="186"/>
      <c r="F79" s="186"/>
      <c r="G79" s="186"/>
      <c r="H79" s="186"/>
      <c r="I79" s="186"/>
      <c r="J79" s="187">
        <f>J322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4.88" customHeight="1">
      <c r="A80" s="10"/>
      <c r="B80" s="184"/>
      <c r="C80" s="126"/>
      <c r="D80" s="185" t="s">
        <v>1292</v>
      </c>
      <c r="E80" s="186"/>
      <c r="F80" s="186"/>
      <c r="G80" s="186"/>
      <c r="H80" s="186"/>
      <c r="I80" s="186"/>
      <c r="J80" s="187">
        <f>J323</f>
        <v>0</v>
      </c>
      <c r="K80" s="126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84"/>
      <c r="C81" s="126"/>
      <c r="D81" s="185" t="s">
        <v>2290</v>
      </c>
      <c r="E81" s="186"/>
      <c r="F81" s="186"/>
      <c r="G81" s="186"/>
      <c r="H81" s="186"/>
      <c r="I81" s="186"/>
      <c r="J81" s="187">
        <f>J348</f>
        <v>0</v>
      </c>
      <c r="K81" s="126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219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Envelopa - Revitalizace infrastruktury</v>
      </c>
      <c r="F91" s="34"/>
      <c r="G91" s="34"/>
      <c r="H91" s="34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203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1" customFormat="1" ht="16.5" customHeight="1">
      <c r="B93" s="23"/>
      <c r="C93" s="24"/>
      <c r="D93" s="24"/>
      <c r="E93" s="172" t="s">
        <v>204</v>
      </c>
      <c r="F93" s="24"/>
      <c r="G93" s="24"/>
      <c r="H93" s="24"/>
      <c r="I93" s="24"/>
      <c r="J93" s="24"/>
      <c r="K93" s="24"/>
      <c r="L93" s="22"/>
    </row>
    <row r="94" s="1" customFormat="1" ht="12" customHeight="1">
      <c r="B94" s="23"/>
      <c r="C94" s="34" t="s">
        <v>205</v>
      </c>
      <c r="D94" s="24"/>
      <c r="E94" s="24"/>
      <c r="F94" s="24"/>
      <c r="G94" s="24"/>
      <c r="H94" s="24"/>
      <c r="I94" s="24"/>
      <c r="J94" s="24"/>
      <c r="K94" s="24"/>
      <c r="L94" s="22"/>
    </row>
    <row r="95" s="2" customFormat="1" ht="16.5" customHeight="1">
      <c r="A95" s="40"/>
      <c r="B95" s="41"/>
      <c r="C95" s="42"/>
      <c r="D95" s="42"/>
      <c r="E95" s="173" t="s">
        <v>1891</v>
      </c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2" customHeight="1">
      <c r="A96" s="40"/>
      <c r="B96" s="41"/>
      <c r="C96" s="34" t="s">
        <v>207</v>
      </c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6.5" customHeight="1">
      <c r="A97" s="40"/>
      <c r="B97" s="41"/>
      <c r="C97" s="42"/>
      <c r="D97" s="42"/>
      <c r="E97" s="71" t="str">
        <f>E13</f>
        <v>SO.01 - Komunikace a zpevněné plochy (7)</v>
      </c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21</v>
      </c>
      <c r="D99" s="42"/>
      <c r="E99" s="42"/>
      <c r="F99" s="29" t="str">
        <f>F16</f>
        <v>Olomouc</v>
      </c>
      <c r="G99" s="42"/>
      <c r="H99" s="42"/>
      <c r="I99" s="34" t="s">
        <v>23</v>
      </c>
      <c r="J99" s="74" t="str">
        <f>IF(J16="","",J16)</f>
        <v>15. 7. 2024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6.96" customHeight="1">
      <c r="A100" s="40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25.65" customHeight="1">
      <c r="A101" s="40"/>
      <c r="B101" s="41"/>
      <c r="C101" s="34" t="s">
        <v>25</v>
      </c>
      <c r="D101" s="42"/>
      <c r="E101" s="42"/>
      <c r="F101" s="29" t="str">
        <f>E19</f>
        <v>Univerzita Palackého Olomouc</v>
      </c>
      <c r="G101" s="42"/>
      <c r="H101" s="42"/>
      <c r="I101" s="34" t="s">
        <v>31</v>
      </c>
      <c r="J101" s="38" t="str">
        <f>E25</f>
        <v xml:space="preserve">Alfaprojekt Olomouc, a.s. </v>
      </c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5.15" customHeight="1">
      <c r="A102" s="40"/>
      <c r="B102" s="41"/>
      <c r="C102" s="34" t="s">
        <v>29</v>
      </c>
      <c r="D102" s="42"/>
      <c r="E102" s="42"/>
      <c r="F102" s="29" t="str">
        <f>IF(E22="","",E22)</f>
        <v>Vyplň údaj</v>
      </c>
      <c r="G102" s="42"/>
      <c r="H102" s="42"/>
      <c r="I102" s="34" t="s">
        <v>34</v>
      </c>
      <c r="J102" s="38" t="str">
        <f>E28</f>
        <v>Janásek Jiří</v>
      </c>
      <c r="K102" s="42"/>
      <c r="L102" s="148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0.32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8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11" customFormat="1" ht="29.28" customHeight="1">
      <c r="A104" s="189"/>
      <c r="B104" s="190"/>
      <c r="C104" s="191" t="s">
        <v>220</v>
      </c>
      <c r="D104" s="192" t="s">
        <v>57</v>
      </c>
      <c r="E104" s="192" t="s">
        <v>53</v>
      </c>
      <c r="F104" s="192" t="s">
        <v>54</v>
      </c>
      <c r="G104" s="192" t="s">
        <v>221</v>
      </c>
      <c r="H104" s="192" t="s">
        <v>222</v>
      </c>
      <c r="I104" s="192" t="s">
        <v>223</v>
      </c>
      <c r="J104" s="192" t="s">
        <v>213</v>
      </c>
      <c r="K104" s="193" t="s">
        <v>224</v>
      </c>
      <c r="L104" s="194"/>
      <c r="M104" s="94" t="s">
        <v>19</v>
      </c>
      <c r="N104" s="95" t="s">
        <v>42</v>
      </c>
      <c r="O104" s="95" t="s">
        <v>225</v>
      </c>
      <c r="P104" s="95" t="s">
        <v>226</v>
      </c>
      <c r="Q104" s="95" t="s">
        <v>227</v>
      </c>
      <c r="R104" s="95" t="s">
        <v>228</v>
      </c>
      <c r="S104" s="95" t="s">
        <v>229</v>
      </c>
      <c r="T104" s="96" t="s">
        <v>230</v>
      </c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</row>
    <row r="105" s="2" customFormat="1" ht="22.8" customHeight="1">
      <c r="A105" s="40"/>
      <c r="B105" s="41"/>
      <c r="C105" s="101" t="s">
        <v>231</v>
      </c>
      <c r="D105" s="42"/>
      <c r="E105" s="42"/>
      <c r="F105" s="42"/>
      <c r="G105" s="42"/>
      <c r="H105" s="42"/>
      <c r="I105" s="42"/>
      <c r="J105" s="195">
        <f>BK105</f>
        <v>0</v>
      </c>
      <c r="K105" s="42"/>
      <c r="L105" s="46"/>
      <c r="M105" s="97"/>
      <c r="N105" s="196"/>
      <c r="O105" s="98"/>
      <c r="P105" s="197">
        <f>P106</f>
        <v>0</v>
      </c>
      <c r="Q105" s="98"/>
      <c r="R105" s="197">
        <f>R106</f>
        <v>387.25912535000003</v>
      </c>
      <c r="S105" s="98"/>
      <c r="T105" s="198">
        <f>T106</f>
        <v>377.14499999999998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71</v>
      </c>
      <c r="AU105" s="19" t="s">
        <v>214</v>
      </c>
      <c r="BK105" s="199">
        <f>BK106</f>
        <v>0</v>
      </c>
    </row>
    <row r="106" s="12" customFormat="1" ht="25.92" customHeight="1">
      <c r="A106" s="12"/>
      <c r="B106" s="200"/>
      <c r="C106" s="201"/>
      <c r="D106" s="202" t="s">
        <v>71</v>
      </c>
      <c r="E106" s="203" t="s">
        <v>232</v>
      </c>
      <c r="F106" s="203" t="s">
        <v>815</v>
      </c>
      <c r="G106" s="201"/>
      <c r="H106" s="201"/>
      <c r="I106" s="204"/>
      <c r="J106" s="205">
        <f>BK106</f>
        <v>0</v>
      </c>
      <c r="K106" s="201"/>
      <c r="L106" s="206"/>
      <c r="M106" s="207"/>
      <c r="N106" s="208"/>
      <c r="O106" s="208"/>
      <c r="P106" s="209">
        <f>P107+P250+P270+P276+P298+P322</f>
        <v>0</v>
      </c>
      <c r="Q106" s="208"/>
      <c r="R106" s="209">
        <f>R107+R250+R270+R276+R298+R322</f>
        <v>387.25912535000003</v>
      </c>
      <c r="S106" s="208"/>
      <c r="T106" s="210">
        <f>T107+T250+T270+T276+T298+T322</f>
        <v>377.14499999999998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79</v>
      </c>
      <c r="AT106" s="212" t="s">
        <v>71</v>
      </c>
      <c r="AU106" s="212" t="s">
        <v>72</v>
      </c>
      <c r="AY106" s="211" t="s">
        <v>234</v>
      </c>
      <c r="BK106" s="213">
        <f>BK107+BK250+BK270+BK276+BK298+BK322</f>
        <v>0</v>
      </c>
    </row>
    <row r="107" s="12" customFormat="1" ht="22.8" customHeight="1">
      <c r="A107" s="12"/>
      <c r="B107" s="200"/>
      <c r="C107" s="201"/>
      <c r="D107" s="202" t="s">
        <v>71</v>
      </c>
      <c r="E107" s="214" t="s">
        <v>79</v>
      </c>
      <c r="F107" s="214" t="s">
        <v>235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P108+SUM(P109:P140)+P173+P227+P239+P244</f>
        <v>0</v>
      </c>
      <c r="Q107" s="208"/>
      <c r="R107" s="209">
        <f>R108+SUM(R109:R140)+R173+R227+R239+R244</f>
        <v>67.747500000000002</v>
      </c>
      <c r="S107" s="208"/>
      <c r="T107" s="210">
        <f>T108+SUM(T109:T140)+T173+T227+T239+T244</f>
        <v>377.14499999999998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79</v>
      </c>
      <c r="AY107" s="211" t="s">
        <v>234</v>
      </c>
      <c r="BK107" s="213">
        <f>BK108+SUM(BK109:BK140)+BK173+BK227+BK239+BK244</f>
        <v>0</v>
      </c>
    </row>
    <row r="108" s="2" customFormat="1" ht="21.75" customHeight="1">
      <c r="A108" s="40"/>
      <c r="B108" s="41"/>
      <c r="C108" s="216" t="s">
        <v>79</v>
      </c>
      <c r="D108" s="216" t="s">
        <v>236</v>
      </c>
      <c r="E108" s="217" t="s">
        <v>1898</v>
      </c>
      <c r="F108" s="218" t="s">
        <v>1899</v>
      </c>
      <c r="G108" s="219" t="s">
        <v>274</v>
      </c>
      <c r="H108" s="220">
        <v>99.150000000000006</v>
      </c>
      <c r="I108" s="221"/>
      <c r="J108" s="222">
        <f>ROUND(I108*H108,2)</f>
        <v>0</v>
      </c>
      <c r="K108" s="218" t="s">
        <v>1296</v>
      </c>
      <c r="L108" s="46"/>
      <c r="M108" s="223" t="s">
        <v>19</v>
      </c>
      <c r="N108" s="224" t="s">
        <v>43</v>
      </c>
      <c r="O108" s="86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93</v>
      </c>
      <c r="AT108" s="227" t="s">
        <v>236</v>
      </c>
      <c r="AU108" s="227" t="s">
        <v>81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2979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1901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81</v>
      </c>
    </row>
    <row r="110" s="2" customFormat="1">
      <c r="A110" s="40"/>
      <c r="B110" s="41"/>
      <c r="C110" s="42"/>
      <c r="D110" s="234" t="s">
        <v>244</v>
      </c>
      <c r="E110" s="42"/>
      <c r="F110" s="235" t="s">
        <v>1902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244</v>
      </c>
      <c r="AU110" s="19" t="s">
        <v>81</v>
      </c>
    </row>
    <row r="111" s="2" customFormat="1">
      <c r="A111" s="40"/>
      <c r="B111" s="41"/>
      <c r="C111" s="42"/>
      <c r="D111" s="229" t="s">
        <v>1263</v>
      </c>
      <c r="E111" s="42"/>
      <c r="F111" s="285" t="s">
        <v>2980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1263</v>
      </c>
      <c r="AU111" s="19" t="s">
        <v>81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1880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81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2981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4" customFormat="1">
      <c r="A114" s="14"/>
      <c r="B114" s="246"/>
      <c r="C114" s="247"/>
      <c r="D114" s="229" t="s">
        <v>252</v>
      </c>
      <c r="E114" s="248" t="s">
        <v>19</v>
      </c>
      <c r="F114" s="249" t="s">
        <v>2982</v>
      </c>
      <c r="G114" s="247"/>
      <c r="H114" s="250">
        <v>7.3499999999999996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252</v>
      </c>
      <c r="AU114" s="256" t="s">
        <v>81</v>
      </c>
      <c r="AV114" s="14" t="s">
        <v>81</v>
      </c>
      <c r="AW114" s="14" t="s">
        <v>33</v>
      </c>
      <c r="AX114" s="14" t="s">
        <v>72</v>
      </c>
      <c r="AY114" s="256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2983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81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2984</v>
      </c>
      <c r="G116" s="247"/>
      <c r="H116" s="250">
        <v>24.149999999999999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72</v>
      </c>
      <c r="AY116" s="256" t="s">
        <v>234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2985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2986</v>
      </c>
      <c r="G118" s="247"/>
      <c r="H118" s="250">
        <v>42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72</v>
      </c>
      <c r="AY118" s="256" t="s">
        <v>234</v>
      </c>
    </row>
    <row r="119" s="13" customFormat="1">
      <c r="A119" s="13"/>
      <c r="B119" s="236"/>
      <c r="C119" s="237"/>
      <c r="D119" s="229" t="s">
        <v>252</v>
      </c>
      <c r="E119" s="238" t="s">
        <v>19</v>
      </c>
      <c r="F119" s="239" t="s">
        <v>2987</v>
      </c>
      <c r="G119" s="237"/>
      <c r="H119" s="238" t="s">
        <v>19</v>
      </c>
      <c r="I119" s="240"/>
      <c r="J119" s="237"/>
      <c r="K119" s="237"/>
      <c r="L119" s="241"/>
      <c r="M119" s="242"/>
      <c r="N119" s="243"/>
      <c r="O119" s="243"/>
      <c r="P119" s="243"/>
      <c r="Q119" s="243"/>
      <c r="R119" s="243"/>
      <c r="S119" s="243"/>
      <c r="T119" s="24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5" t="s">
        <v>252</v>
      </c>
      <c r="AU119" s="245" t="s">
        <v>81</v>
      </c>
      <c r="AV119" s="13" t="s">
        <v>79</v>
      </c>
      <c r="AW119" s="13" t="s">
        <v>33</v>
      </c>
      <c r="AX119" s="13" t="s">
        <v>72</v>
      </c>
      <c r="AY119" s="245" t="s">
        <v>234</v>
      </c>
    </row>
    <row r="120" s="14" customFormat="1">
      <c r="A120" s="14"/>
      <c r="B120" s="246"/>
      <c r="C120" s="247"/>
      <c r="D120" s="229" t="s">
        <v>252</v>
      </c>
      <c r="E120" s="248" t="s">
        <v>19</v>
      </c>
      <c r="F120" s="249" t="s">
        <v>2988</v>
      </c>
      <c r="G120" s="247"/>
      <c r="H120" s="250">
        <v>25.649999999999999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252</v>
      </c>
      <c r="AU120" s="256" t="s">
        <v>81</v>
      </c>
      <c r="AV120" s="14" t="s">
        <v>81</v>
      </c>
      <c r="AW120" s="14" t="s">
        <v>33</v>
      </c>
      <c r="AX120" s="14" t="s">
        <v>72</v>
      </c>
      <c r="AY120" s="256" t="s">
        <v>234</v>
      </c>
    </row>
    <row r="121" s="15" customFormat="1">
      <c r="A121" s="15"/>
      <c r="B121" s="257"/>
      <c r="C121" s="258"/>
      <c r="D121" s="229" t="s">
        <v>252</v>
      </c>
      <c r="E121" s="259" t="s">
        <v>19</v>
      </c>
      <c r="F121" s="260" t="s">
        <v>256</v>
      </c>
      <c r="G121" s="258"/>
      <c r="H121" s="261">
        <v>99.150000000000006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252</v>
      </c>
      <c r="AU121" s="267" t="s">
        <v>81</v>
      </c>
      <c r="AV121" s="15" t="s">
        <v>93</v>
      </c>
      <c r="AW121" s="15" t="s">
        <v>33</v>
      </c>
      <c r="AX121" s="15" t="s">
        <v>79</v>
      </c>
      <c r="AY121" s="267" t="s">
        <v>234</v>
      </c>
    </row>
    <row r="122" s="2" customFormat="1" ht="16.5" customHeight="1">
      <c r="A122" s="40"/>
      <c r="B122" s="41"/>
      <c r="C122" s="216" t="s">
        <v>81</v>
      </c>
      <c r="D122" s="216" t="s">
        <v>236</v>
      </c>
      <c r="E122" s="217" t="s">
        <v>1909</v>
      </c>
      <c r="F122" s="218" t="s">
        <v>1910</v>
      </c>
      <c r="G122" s="219" t="s">
        <v>274</v>
      </c>
      <c r="H122" s="220">
        <v>8</v>
      </c>
      <c r="I122" s="221"/>
      <c r="J122" s="222">
        <f>ROUND(I122*H122,2)</f>
        <v>0</v>
      </c>
      <c r="K122" s="218" t="s">
        <v>19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93</v>
      </c>
      <c r="AT122" s="227" t="s">
        <v>236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93</v>
      </c>
      <c r="BM122" s="227" t="s">
        <v>2989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1910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2" customFormat="1">
      <c r="A124" s="40"/>
      <c r="B124" s="41"/>
      <c r="C124" s="42"/>
      <c r="D124" s="229" t="s">
        <v>1263</v>
      </c>
      <c r="E124" s="42"/>
      <c r="F124" s="285" t="s">
        <v>1912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1263</v>
      </c>
      <c r="AU124" s="19" t="s">
        <v>81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1880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81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2990</v>
      </c>
      <c r="G126" s="247"/>
      <c r="H126" s="250">
        <v>8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81</v>
      </c>
      <c r="AV126" s="14" t="s">
        <v>81</v>
      </c>
      <c r="AW126" s="14" t="s">
        <v>33</v>
      </c>
      <c r="AX126" s="14" t="s">
        <v>72</v>
      </c>
      <c r="AY126" s="256" t="s">
        <v>234</v>
      </c>
    </row>
    <row r="127" s="15" customFormat="1">
      <c r="A127" s="15"/>
      <c r="B127" s="257"/>
      <c r="C127" s="258"/>
      <c r="D127" s="229" t="s">
        <v>252</v>
      </c>
      <c r="E127" s="259" t="s">
        <v>19</v>
      </c>
      <c r="F127" s="260" t="s">
        <v>256</v>
      </c>
      <c r="G127" s="258"/>
      <c r="H127" s="261">
        <v>8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252</v>
      </c>
      <c r="AU127" s="267" t="s">
        <v>81</v>
      </c>
      <c r="AV127" s="15" t="s">
        <v>93</v>
      </c>
      <c r="AW127" s="15" t="s">
        <v>33</v>
      </c>
      <c r="AX127" s="15" t="s">
        <v>79</v>
      </c>
      <c r="AY127" s="267" t="s">
        <v>234</v>
      </c>
    </row>
    <row r="128" s="2" customFormat="1" ht="16.5" customHeight="1">
      <c r="A128" s="40"/>
      <c r="B128" s="41"/>
      <c r="C128" s="216" t="s">
        <v>88</v>
      </c>
      <c r="D128" s="216" t="s">
        <v>236</v>
      </c>
      <c r="E128" s="217" t="s">
        <v>1915</v>
      </c>
      <c r="F128" s="218" t="s">
        <v>1916</v>
      </c>
      <c r="G128" s="219" t="s">
        <v>274</v>
      </c>
      <c r="H128" s="220">
        <v>9.75</v>
      </c>
      <c r="I128" s="221"/>
      <c r="J128" s="222">
        <f>ROUND(I128*H128,2)</f>
        <v>0</v>
      </c>
      <c r="K128" s="218" t="s">
        <v>1917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93</v>
      </c>
      <c r="AT128" s="227" t="s">
        <v>236</v>
      </c>
      <c r="AU128" s="227" t="s">
        <v>81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93</v>
      </c>
      <c r="BM128" s="227" t="s">
        <v>2991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1919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81</v>
      </c>
    </row>
    <row r="130" s="2" customFormat="1">
      <c r="A130" s="40"/>
      <c r="B130" s="41"/>
      <c r="C130" s="42"/>
      <c r="D130" s="229" t="s">
        <v>1263</v>
      </c>
      <c r="E130" s="42"/>
      <c r="F130" s="285" t="s">
        <v>1920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1263</v>
      </c>
      <c r="AU130" s="19" t="s">
        <v>81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2992</v>
      </c>
      <c r="G131" s="247"/>
      <c r="H131" s="250">
        <v>9.75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72</v>
      </c>
      <c r="AY131" s="256" t="s">
        <v>234</v>
      </c>
    </row>
    <row r="132" s="15" customFormat="1">
      <c r="A132" s="15"/>
      <c r="B132" s="257"/>
      <c r="C132" s="258"/>
      <c r="D132" s="229" t="s">
        <v>252</v>
      </c>
      <c r="E132" s="259" t="s">
        <v>19</v>
      </c>
      <c r="F132" s="260" t="s">
        <v>256</v>
      </c>
      <c r="G132" s="258"/>
      <c r="H132" s="261">
        <v>9.75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252</v>
      </c>
      <c r="AU132" s="267" t="s">
        <v>81</v>
      </c>
      <c r="AV132" s="15" t="s">
        <v>93</v>
      </c>
      <c r="AW132" s="15" t="s">
        <v>33</v>
      </c>
      <c r="AX132" s="15" t="s">
        <v>79</v>
      </c>
      <c r="AY132" s="267" t="s">
        <v>234</v>
      </c>
    </row>
    <row r="133" s="2" customFormat="1" ht="16.5" customHeight="1">
      <c r="A133" s="40"/>
      <c r="B133" s="41"/>
      <c r="C133" s="216" t="s">
        <v>93</v>
      </c>
      <c r="D133" s="216" t="s">
        <v>236</v>
      </c>
      <c r="E133" s="217" t="s">
        <v>1922</v>
      </c>
      <c r="F133" s="218" t="s">
        <v>864</v>
      </c>
      <c r="G133" s="219" t="s">
        <v>274</v>
      </c>
      <c r="H133" s="220">
        <v>32.063000000000002</v>
      </c>
      <c r="I133" s="221"/>
      <c r="J133" s="222">
        <f>ROUND(I133*H133,2)</f>
        <v>0</v>
      </c>
      <c r="K133" s="218" t="s">
        <v>1923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2993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1925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29" t="s">
        <v>1263</v>
      </c>
      <c r="E135" s="42"/>
      <c r="F135" s="285" t="s">
        <v>1926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1263</v>
      </c>
      <c r="AU135" s="19" t="s">
        <v>81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1880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81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4" customFormat="1">
      <c r="A137" s="14"/>
      <c r="B137" s="246"/>
      <c r="C137" s="247"/>
      <c r="D137" s="229" t="s">
        <v>252</v>
      </c>
      <c r="E137" s="248" t="s">
        <v>19</v>
      </c>
      <c r="F137" s="249" t="s">
        <v>2994</v>
      </c>
      <c r="G137" s="247"/>
      <c r="H137" s="250">
        <v>7.3129999999999997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81</v>
      </c>
      <c r="AV137" s="14" t="s">
        <v>81</v>
      </c>
      <c r="AW137" s="14" t="s">
        <v>33</v>
      </c>
      <c r="AX137" s="14" t="s">
        <v>72</v>
      </c>
      <c r="AY137" s="256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2995</v>
      </c>
      <c r="G138" s="247"/>
      <c r="H138" s="250">
        <v>24.75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72</v>
      </c>
      <c r="AY138" s="256" t="s">
        <v>234</v>
      </c>
    </row>
    <row r="139" s="15" customFormat="1">
      <c r="A139" s="15"/>
      <c r="B139" s="257"/>
      <c r="C139" s="258"/>
      <c r="D139" s="229" t="s">
        <v>252</v>
      </c>
      <c r="E139" s="259" t="s">
        <v>19</v>
      </c>
      <c r="F139" s="260" t="s">
        <v>256</v>
      </c>
      <c r="G139" s="258"/>
      <c r="H139" s="261">
        <v>32.063000000000002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252</v>
      </c>
      <c r="AU139" s="267" t="s">
        <v>81</v>
      </c>
      <c r="AV139" s="15" t="s">
        <v>93</v>
      </c>
      <c r="AW139" s="15" t="s">
        <v>33</v>
      </c>
      <c r="AX139" s="15" t="s">
        <v>79</v>
      </c>
      <c r="AY139" s="267" t="s">
        <v>234</v>
      </c>
    </row>
    <row r="140" s="12" customFormat="1" ht="20.88" customHeight="1">
      <c r="A140" s="12"/>
      <c r="B140" s="200"/>
      <c r="C140" s="201"/>
      <c r="D140" s="202" t="s">
        <v>71</v>
      </c>
      <c r="E140" s="214" t="s">
        <v>315</v>
      </c>
      <c r="F140" s="214" t="s">
        <v>2305</v>
      </c>
      <c r="G140" s="201"/>
      <c r="H140" s="201"/>
      <c r="I140" s="204"/>
      <c r="J140" s="215">
        <f>BK140</f>
        <v>0</v>
      </c>
      <c r="K140" s="201"/>
      <c r="L140" s="206"/>
      <c r="M140" s="207"/>
      <c r="N140" s="208"/>
      <c r="O140" s="208"/>
      <c r="P140" s="209">
        <f>SUM(P141:P172)</f>
        <v>0</v>
      </c>
      <c r="Q140" s="208"/>
      <c r="R140" s="209">
        <f>SUM(R141:R172)</f>
        <v>0</v>
      </c>
      <c r="S140" s="208"/>
      <c r="T140" s="210">
        <f>SUM(T141:T172)</f>
        <v>377.14499999999998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1" t="s">
        <v>79</v>
      </c>
      <c r="AT140" s="212" t="s">
        <v>71</v>
      </c>
      <c r="AU140" s="212" t="s">
        <v>81</v>
      </c>
      <c r="AY140" s="211" t="s">
        <v>234</v>
      </c>
      <c r="BK140" s="213">
        <f>SUM(BK141:BK172)</f>
        <v>0</v>
      </c>
    </row>
    <row r="141" s="2" customFormat="1" ht="16.5" customHeight="1">
      <c r="A141" s="40"/>
      <c r="B141" s="41"/>
      <c r="C141" s="216" t="s">
        <v>271</v>
      </c>
      <c r="D141" s="216" t="s">
        <v>236</v>
      </c>
      <c r="E141" s="217" t="s">
        <v>2312</v>
      </c>
      <c r="F141" s="218" t="s">
        <v>2313</v>
      </c>
      <c r="G141" s="219" t="s">
        <v>879</v>
      </c>
      <c r="H141" s="220">
        <v>69</v>
      </c>
      <c r="I141" s="221"/>
      <c r="J141" s="222">
        <f>ROUND(I141*H141,2)</f>
        <v>0</v>
      </c>
      <c r="K141" s="218" t="s">
        <v>1296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0.28999999999999998</v>
      </c>
      <c r="T141" s="226">
        <f>S141*H141</f>
        <v>20.009999999999998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93</v>
      </c>
      <c r="AT141" s="227" t="s">
        <v>236</v>
      </c>
      <c r="AU141" s="227" t="s">
        <v>88</v>
      </c>
      <c r="AY141" s="19" t="s">
        <v>234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93</v>
      </c>
      <c r="BM141" s="227" t="s">
        <v>2996</v>
      </c>
    </row>
    <row r="142" s="2" customFormat="1">
      <c r="A142" s="40"/>
      <c r="B142" s="41"/>
      <c r="C142" s="42"/>
      <c r="D142" s="229" t="s">
        <v>243</v>
      </c>
      <c r="E142" s="42"/>
      <c r="F142" s="230" t="s">
        <v>2315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243</v>
      </c>
      <c r="AU142" s="19" t="s">
        <v>88</v>
      </c>
    </row>
    <row r="143" s="2" customFormat="1">
      <c r="A143" s="40"/>
      <c r="B143" s="41"/>
      <c r="C143" s="42"/>
      <c r="D143" s="234" t="s">
        <v>244</v>
      </c>
      <c r="E143" s="42"/>
      <c r="F143" s="235" t="s">
        <v>2316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244</v>
      </c>
      <c r="AU143" s="19" t="s">
        <v>88</v>
      </c>
    </row>
    <row r="144" s="14" customFormat="1">
      <c r="A144" s="14"/>
      <c r="B144" s="246"/>
      <c r="C144" s="247"/>
      <c r="D144" s="229" t="s">
        <v>252</v>
      </c>
      <c r="E144" s="248" t="s">
        <v>19</v>
      </c>
      <c r="F144" s="249" t="s">
        <v>2997</v>
      </c>
      <c r="G144" s="247"/>
      <c r="H144" s="250">
        <v>69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252</v>
      </c>
      <c r="AU144" s="256" t="s">
        <v>88</v>
      </c>
      <c r="AV144" s="14" t="s">
        <v>81</v>
      </c>
      <c r="AW144" s="14" t="s">
        <v>33</v>
      </c>
      <c r="AX144" s="14" t="s">
        <v>72</v>
      </c>
      <c r="AY144" s="256" t="s">
        <v>234</v>
      </c>
    </row>
    <row r="145" s="15" customFormat="1">
      <c r="A145" s="15"/>
      <c r="B145" s="257"/>
      <c r="C145" s="258"/>
      <c r="D145" s="229" t="s">
        <v>252</v>
      </c>
      <c r="E145" s="259" t="s">
        <v>19</v>
      </c>
      <c r="F145" s="260" t="s">
        <v>256</v>
      </c>
      <c r="G145" s="258"/>
      <c r="H145" s="261">
        <v>69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252</v>
      </c>
      <c r="AU145" s="267" t="s">
        <v>88</v>
      </c>
      <c r="AV145" s="15" t="s">
        <v>93</v>
      </c>
      <c r="AW145" s="15" t="s">
        <v>33</v>
      </c>
      <c r="AX145" s="15" t="s">
        <v>79</v>
      </c>
      <c r="AY145" s="267" t="s">
        <v>234</v>
      </c>
    </row>
    <row r="146" s="2" customFormat="1" ht="16.5" customHeight="1">
      <c r="A146" s="40"/>
      <c r="B146" s="41"/>
      <c r="C146" s="216" t="s">
        <v>280</v>
      </c>
      <c r="D146" s="216" t="s">
        <v>236</v>
      </c>
      <c r="E146" s="217" t="s">
        <v>2998</v>
      </c>
      <c r="F146" s="218" t="s">
        <v>2999</v>
      </c>
      <c r="G146" s="219" t="s">
        <v>248</v>
      </c>
      <c r="H146" s="220">
        <v>345</v>
      </c>
      <c r="I146" s="221"/>
      <c r="J146" s="222">
        <f>ROUND(I146*H146,2)</f>
        <v>0</v>
      </c>
      <c r="K146" s="218" t="s">
        <v>1296</v>
      </c>
      <c r="L146" s="46"/>
      <c r="M146" s="223" t="s">
        <v>19</v>
      </c>
      <c r="N146" s="224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0.23999999999999999</v>
      </c>
      <c r="T146" s="226">
        <f>S146*H146</f>
        <v>82.799999999999997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93</v>
      </c>
      <c r="AT146" s="227" t="s">
        <v>236</v>
      </c>
      <c r="AU146" s="227" t="s">
        <v>88</v>
      </c>
      <c r="AY146" s="19" t="s">
        <v>234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93</v>
      </c>
      <c r="BM146" s="227" t="s">
        <v>3000</v>
      </c>
    </row>
    <row r="147" s="2" customFormat="1">
      <c r="A147" s="40"/>
      <c r="B147" s="41"/>
      <c r="C147" s="42"/>
      <c r="D147" s="229" t="s">
        <v>243</v>
      </c>
      <c r="E147" s="42"/>
      <c r="F147" s="230" t="s">
        <v>3001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243</v>
      </c>
      <c r="AU147" s="19" t="s">
        <v>88</v>
      </c>
    </row>
    <row r="148" s="2" customFormat="1">
      <c r="A148" s="40"/>
      <c r="B148" s="41"/>
      <c r="C148" s="42"/>
      <c r="D148" s="234" t="s">
        <v>244</v>
      </c>
      <c r="E148" s="42"/>
      <c r="F148" s="235" t="s">
        <v>3002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244</v>
      </c>
      <c r="AU148" s="19" t="s">
        <v>88</v>
      </c>
    </row>
    <row r="149" s="2" customFormat="1">
      <c r="A149" s="40"/>
      <c r="B149" s="41"/>
      <c r="C149" s="42"/>
      <c r="D149" s="229" t="s">
        <v>1263</v>
      </c>
      <c r="E149" s="42"/>
      <c r="F149" s="285" t="s">
        <v>3003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1263</v>
      </c>
      <c r="AU149" s="19" t="s">
        <v>88</v>
      </c>
    </row>
    <row r="150" s="13" customFormat="1">
      <c r="A150" s="13"/>
      <c r="B150" s="236"/>
      <c r="C150" s="237"/>
      <c r="D150" s="229" t="s">
        <v>252</v>
      </c>
      <c r="E150" s="238" t="s">
        <v>19</v>
      </c>
      <c r="F150" s="239" t="s">
        <v>1880</v>
      </c>
      <c r="G150" s="237"/>
      <c r="H150" s="238" t="s">
        <v>19</v>
      </c>
      <c r="I150" s="240"/>
      <c r="J150" s="237"/>
      <c r="K150" s="237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252</v>
      </c>
      <c r="AU150" s="245" t="s">
        <v>88</v>
      </c>
      <c r="AV150" s="13" t="s">
        <v>79</v>
      </c>
      <c r="AW150" s="13" t="s">
        <v>33</v>
      </c>
      <c r="AX150" s="13" t="s">
        <v>72</v>
      </c>
      <c r="AY150" s="245" t="s">
        <v>234</v>
      </c>
    </row>
    <row r="151" s="14" customFormat="1">
      <c r="A151" s="14"/>
      <c r="B151" s="246"/>
      <c r="C151" s="247"/>
      <c r="D151" s="229" t="s">
        <v>252</v>
      </c>
      <c r="E151" s="248" t="s">
        <v>19</v>
      </c>
      <c r="F151" s="249" t="s">
        <v>3004</v>
      </c>
      <c r="G151" s="247"/>
      <c r="H151" s="250">
        <v>345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252</v>
      </c>
      <c r="AU151" s="256" t="s">
        <v>88</v>
      </c>
      <c r="AV151" s="14" t="s">
        <v>81</v>
      </c>
      <c r="AW151" s="14" t="s">
        <v>33</v>
      </c>
      <c r="AX151" s="14" t="s">
        <v>72</v>
      </c>
      <c r="AY151" s="256" t="s">
        <v>234</v>
      </c>
    </row>
    <row r="152" s="15" customFormat="1">
      <c r="A152" s="15"/>
      <c r="B152" s="257"/>
      <c r="C152" s="258"/>
      <c r="D152" s="229" t="s">
        <v>252</v>
      </c>
      <c r="E152" s="259" t="s">
        <v>19</v>
      </c>
      <c r="F152" s="260" t="s">
        <v>256</v>
      </c>
      <c r="G152" s="258"/>
      <c r="H152" s="261">
        <v>345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252</v>
      </c>
      <c r="AU152" s="267" t="s">
        <v>88</v>
      </c>
      <c r="AV152" s="15" t="s">
        <v>93</v>
      </c>
      <c r="AW152" s="15" t="s">
        <v>33</v>
      </c>
      <c r="AX152" s="15" t="s">
        <v>79</v>
      </c>
      <c r="AY152" s="267" t="s">
        <v>234</v>
      </c>
    </row>
    <row r="153" s="2" customFormat="1" ht="16.5" customHeight="1">
      <c r="A153" s="40"/>
      <c r="B153" s="41"/>
      <c r="C153" s="216" t="s">
        <v>288</v>
      </c>
      <c r="D153" s="216" t="s">
        <v>236</v>
      </c>
      <c r="E153" s="217" t="s">
        <v>2331</v>
      </c>
      <c r="F153" s="218" t="s">
        <v>2332</v>
      </c>
      <c r="G153" s="219" t="s">
        <v>248</v>
      </c>
      <c r="H153" s="220">
        <v>345</v>
      </c>
      <c r="I153" s="221"/>
      <c r="J153" s="222">
        <f>ROUND(I153*H153,2)</f>
        <v>0</v>
      </c>
      <c r="K153" s="218" t="s">
        <v>1296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0.5</v>
      </c>
      <c r="T153" s="226">
        <f>S153*H153</f>
        <v>172.5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88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3005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2334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88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2335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88</v>
      </c>
    </row>
    <row r="156" s="2" customFormat="1">
      <c r="A156" s="40"/>
      <c r="B156" s="41"/>
      <c r="C156" s="42"/>
      <c r="D156" s="229" t="s">
        <v>1263</v>
      </c>
      <c r="E156" s="42"/>
      <c r="F156" s="285" t="s">
        <v>3006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1263</v>
      </c>
      <c r="AU156" s="19" t="s">
        <v>88</v>
      </c>
    </row>
    <row r="157" s="2" customFormat="1" ht="16.5" customHeight="1">
      <c r="A157" s="40"/>
      <c r="B157" s="41"/>
      <c r="C157" s="216" t="s">
        <v>294</v>
      </c>
      <c r="D157" s="216" t="s">
        <v>236</v>
      </c>
      <c r="E157" s="217" t="s">
        <v>3007</v>
      </c>
      <c r="F157" s="218" t="s">
        <v>3008</v>
      </c>
      <c r="G157" s="219" t="s">
        <v>248</v>
      </c>
      <c r="H157" s="220">
        <v>105</v>
      </c>
      <c r="I157" s="221"/>
      <c r="J157" s="222">
        <f>ROUND(I157*H157,2)</f>
        <v>0</v>
      </c>
      <c r="K157" s="218" t="s">
        <v>1296</v>
      </c>
      <c r="L157" s="46"/>
      <c r="M157" s="223" t="s">
        <v>19</v>
      </c>
      <c r="N157" s="224" t="s">
        <v>43</v>
      </c>
      <c r="O157" s="86"/>
      <c r="P157" s="225">
        <f>O157*H157</f>
        <v>0</v>
      </c>
      <c r="Q157" s="225">
        <v>0</v>
      </c>
      <c r="R157" s="225">
        <f>Q157*H157</f>
        <v>0</v>
      </c>
      <c r="S157" s="225">
        <v>0.41699999999999998</v>
      </c>
      <c r="T157" s="226">
        <f>S157*H157</f>
        <v>43.784999999999997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7" t="s">
        <v>93</v>
      </c>
      <c r="AT157" s="227" t="s">
        <v>236</v>
      </c>
      <c r="AU157" s="227" t="s">
        <v>88</v>
      </c>
      <c r="AY157" s="19" t="s">
        <v>234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19" t="s">
        <v>79</v>
      </c>
      <c r="BK157" s="228">
        <f>ROUND(I157*H157,2)</f>
        <v>0</v>
      </c>
      <c r="BL157" s="19" t="s">
        <v>93</v>
      </c>
      <c r="BM157" s="227" t="s">
        <v>3009</v>
      </c>
    </row>
    <row r="158" s="2" customFormat="1">
      <c r="A158" s="40"/>
      <c r="B158" s="41"/>
      <c r="C158" s="42"/>
      <c r="D158" s="229" t="s">
        <v>243</v>
      </c>
      <c r="E158" s="42"/>
      <c r="F158" s="230" t="s">
        <v>3010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243</v>
      </c>
      <c r="AU158" s="19" t="s">
        <v>88</v>
      </c>
    </row>
    <row r="159" s="2" customFormat="1">
      <c r="A159" s="40"/>
      <c r="B159" s="41"/>
      <c r="C159" s="42"/>
      <c r="D159" s="234" t="s">
        <v>244</v>
      </c>
      <c r="E159" s="42"/>
      <c r="F159" s="235" t="s">
        <v>3011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244</v>
      </c>
      <c r="AU159" s="19" t="s">
        <v>88</v>
      </c>
    </row>
    <row r="160" s="2" customFormat="1">
      <c r="A160" s="40"/>
      <c r="B160" s="41"/>
      <c r="C160" s="42"/>
      <c r="D160" s="229" t="s">
        <v>1263</v>
      </c>
      <c r="E160" s="42"/>
      <c r="F160" s="285" t="s">
        <v>3012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1263</v>
      </c>
      <c r="AU160" s="19" t="s">
        <v>88</v>
      </c>
    </row>
    <row r="161" s="2" customFormat="1" ht="16.5" customHeight="1">
      <c r="A161" s="40"/>
      <c r="B161" s="41"/>
      <c r="C161" s="216" t="s">
        <v>301</v>
      </c>
      <c r="D161" s="216" t="s">
        <v>236</v>
      </c>
      <c r="E161" s="217" t="s">
        <v>2331</v>
      </c>
      <c r="F161" s="218" t="s">
        <v>2332</v>
      </c>
      <c r="G161" s="219" t="s">
        <v>248</v>
      </c>
      <c r="H161" s="220">
        <v>105</v>
      </c>
      <c r="I161" s="221"/>
      <c r="J161" s="222">
        <f>ROUND(I161*H161,2)</f>
        <v>0</v>
      </c>
      <c r="K161" s="218" t="s">
        <v>1296</v>
      </c>
      <c r="L161" s="46"/>
      <c r="M161" s="223" t="s">
        <v>19</v>
      </c>
      <c r="N161" s="224" t="s">
        <v>43</v>
      </c>
      <c r="O161" s="86"/>
      <c r="P161" s="225">
        <f>O161*H161</f>
        <v>0</v>
      </c>
      <c r="Q161" s="225">
        <v>0</v>
      </c>
      <c r="R161" s="225">
        <f>Q161*H161</f>
        <v>0</v>
      </c>
      <c r="S161" s="225">
        <v>0.5</v>
      </c>
      <c r="T161" s="226">
        <f>S161*H161</f>
        <v>52.5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93</v>
      </c>
      <c r="AT161" s="227" t="s">
        <v>236</v>
      </c>
      <c r="AU161" s="227" t="s">
        <v>88</v>
      </c>
      <c r="AY161" s="19" t="s">
        <v>234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93</v>
      </c>
      <c r="BM161" s="227" t="s">
        <v>3013</v>
      </c>
    </row>
    <row r="162" s="2" customFormat="1">
      <c r="A162" s="40"/>
      <c r="B162" s="41"/>
      <c r="C162" s="42"/>
      <c r="D162" s="229" t="s">
        <v>243</v>
      </c>
      <c r="E162" s="42"/>
      <c r="F162" s="230" t="s">
        <v>2334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243</v>
      </c>
      <c r="AU162" s="19" t="s">
        <v>88</v>
      </c>
    </row>
    <row r="163" s="2" customFormat="1">
      <c r="A163" s="40"/>
      <c r="B163" s="41"/>
      <c r="C163" s="42"/>
      <c r="D163" s="234" t="s">
        <v>244</v>
      </c>
      <c r="E163" s="42"/>
      <c r="F163" s="235" t="s">
        <v>2335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244</v>
      </c>
      <c r="AU163" s="19" t="s">
        <v>88</v>
      </c>
    </row>
    <row r="164" s="2" customFormat="1">
      <c r="A164" s="40"/>
      <c r="B164" s="41"/>
      <c r="C164" s="42"/>
      <c r="D164" s="229" t="s">
        <v>1263</v>
      </c>
      <c r="E164" s="42"/>
      <c r="F164" s="285" t="s">
        <v>3014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1263</v>
      </c>
      <c r="AU164" s="19" t="s">
        <v>88</v>
      </c>
    </row>
    <row r="165" s="2" customFormat="1" ht="21.75" customHeight="1">
      <c r="A165" s="40"/>
      <c r="B165" s="41"/>
      <c r="C165" s="216" t="s">
        <v>308</v>
      </c>
      <c r="D165" s="216" t="s">
        <v>236</v>
      </c>
      <c r="E165" s="217" t="s">
        <v>3015</v>
      </c>
      <c r="F165" s="218" t="s">
        <v>3016</v>
      </c>
      <c r="G165" s="219" t="s">
        <v>248</v>
      </c>
      <c r="H165" s="220">
        <v>10</v>
      </c>
      <c r="I165" s="221"/>
      <c r="J165" s="222">
        <f>ROUND(I165*H165,2)</f>
        <v>0</v>
      </c>
      <c r="K165" s="218" t="s">
        <v>1296</v>
      </c>
      <c r="L165" s="46"/>
      <c r="M165" s="223" t="s">
        <v>19</v>
      </c>
      <c r="N165" s="224" t="s">
        <v>43</v>
      </c>
      <c r="O165" s="86"/>
      <c r="P165" s="225">
        <f>O165*H165</f>
        <v>0</v>
      </c>
      <c r="Q165" s="225">
        <v>0</v>
      </c>
      <c r="R165" s="225">
        <f>Q165*H165</f>
        <v>0</v>
      </c>
      <c r="S165" s="225">
        <v>0.255</v>
      </c>
      <c r="T165" s="226">
        <f>S165*H165</f>
        <v>2.5499999999999998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93</v>
      </c>
      <c r="AT165" s="227" t="s">
        <v>236</v>
      </c>
      <c r="AU165" s="227" t="s">
        <v>88</v>
      </c>
      <c r="AY165" s="19" t="s">
        <v>234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93</v>
      </c>
      <c r="BM165" s="227" t="s">
        <v>3017</v>
      </c>
    </row>
    <row r="166" s="2" customFormat="1">
      <c r="A166" s="40"/>
      <c r="B166" s="41"/>
      <c r="C166" s="42"/>
      <c r="D166" s="229" t="s">
        <v>243</v>
      </c>
      <c r="E166" s="42"/>
      <c r="F166" s="230" t="s">
        <v>3018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243</v>
      </c>
      <c r="AU166" s="19" t="s">
        <v>88</v>
      </c>
    </row>
    <row r="167" s="2" customFormat="1">
      <c r="A167" s="40"/>
      <c r="B167" s="41"/>
      <c r="C167" s="42"/>
      <c r="D167" s="234" t="s">
        <v>244</v>
      </c>
      <c r="E167" s="42"/>
      <c r="F167" s="235" t="s">
        <v>3019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244</v>
      </c>
      <c r="AU167" s="19" t="s">
        <v>88</v>
      </c>
    </row>
    <row r="168" s="2" customFormat="1">
      <c r="A168" s="40"/>
      <c r="B168" s="41"/>
      <c r="C168" s="42"/>
      <c r="D168" s="229" t="s">
        <v>1263</v>
      </c>
      <c r="E168" s="42"/>
      <c r="F168" s="285" t="s">
        <v>3020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1263</v>
      </c>
      <c r="AU168" s="19" t="s">
        <v>88</v>
      </c>
    </row>
    <row r="169" s="2" customFormat="1" ht="16.5" customHeight="1">
      <c r="A169" s="40"/>
      <c r="B169" s="41"/>
      <c r="C169" s="216" t="s">
        <v>315</v>
      </c>
      <c r="D169" s="216" t="s">
        <v>236</v>
      </c>
      <c r="E169" s="217" t="s">
        <v>2627</v>
      </c>
      <c r="F169" s="218" t="s">
        <v>2628</v>
      </c>
      <c r="G169" s="219" t="s">
        <v>248</v>
      </c>
      <c r="H169" s="220">
        <v>10</v>
      </c>
      <c r="I169" s="221"/>
      <c r="J169" s="222">
        <f>ROUND(I169*H169,2)</f>
        <v>0</v>
      </c>
      <c r="K169" s="218" t="s">
        <v>1296</v>
      </c>
      <c r="L169" s="46"/>
      <c r="M169" s="223" t="s">
        <v>19</v>
      </c>
      <c r="N169" s="224" t="s">
        <v>43</v>
      </c>
      <c r="O169" s="86"/>
      <c r="P169" s="225">
        <f>O169*H169</f>
        <v>0</v>
      </c>
      <c r="Q169" s="225">
        <v>0</v>
      </c>
      <c r="R169" s="225">
        <f>Q169*H169</f>
        <v>0</v>
      </c>
      <c r="S169" s="225">
        <v>0.29999999999999999</v>
      </c>
      <c r="T169" s="226">
        <f>S169*H169</f>
        <v>3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7" t="s">
        <v>93</v>
      </c>
      <c r="AT169" s="227" t="s">
        <v>236</v>
      </c>
      <c r="AU169" s="227" t="s">
        <v>88</v>
      </c>
      <c r="AY169" s="19" t="s">
        <v>234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19" t="s">
        <v>79</v>
      </c>
      <c r="BK169" s="228">
        <f>ROUND(I169*H169,2)</f>
        <v>0</v>
      </c>
      <c r="BL169" s="19" t="s">
        <v>93</v>
      </c>
      <c r="BM169" s="227" t="s">
        <v>3021</v>
      </c>
    </row>
    <row r="170" s="2" customFormat="1">
      <c r="A170" s="40"/>
      <c r="B170" s="41"/>
      <c r="C170" s="42"/>
      <c r="D170" s="229" t="s">
        <v>243</v>
      </c>
      <c r="E170" s="42"/>
      <c r="F170" s="230" t="s">
        <v>2630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243</v>
      </c>
      <c r="AU170" s="19" t="s">
        <v>88</v>
      </c>
    </row>
    <row r="171" s="2" customFormat="1">
      <c r="A171" s="40"/>
      <c r="B171" s="41"/>
      <c r="C171" s="42"/>
      <c r="D171" s="234" t="s">
        <v>244</v>
      </c>
      <c r="E171" s="42"/>
      <c r="F171" s="235" t="s">
        <v>2631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244</v>
      </c>
      <c r="AU171" s="19" t="s">
        <v>88</v>
      </c>
    </row>
    <row r="172" s="2" customFormat="1">
      <c r="A172" s="40"/>
      <c r="B172" s="41"/>
      <c r="C172" s="42"/>
      <c r="D172" s="229" t="s">
        <v>1263</v>
      </c>
      <c r="E172" s="42"/>
      <c r="F172" s="285" t="s">
        <v>3022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1263</v>
      </c>
      <c r="AU172" s="19" t="s">
        <v>88</v>
      </c>
    </row>
    <row r="173" s="12" customFormat="1" ht="20.88" customHeight="1">
      <c r="A173" s="12"/>
      <c r="B173" s="200"/>
      <c r="C173" s="201"/>
      <c r="D173" s="202" t="s">
        <v>71</v>
      </c>
      <c r="E173" s="214" t="s">
        <v>1929</v>
      </c>
      <c r="F173" s="214" t="s">
        <v>1930</v>
      </c>
      <c r="G173" s="201"/>
      <c r="H173" s="201"/>
      <c r="I173" s="204"/>
      <c r="J173" s="215">
        <f>BK173</f>
        <v>0</v>
      </c>
      <c r="K173" s="201"/>
      <c r="L173" s="206"/>
      <c r="M173" s="207"/>
      <c r="N173" s="208"/>
      <c r="O173" s="208"/>
      <c r="P173" s="209">
        <f>SUM(P174:P226)</f>
        <v>0</v>
      </c>
      <c r="Q173" s="208"/>
      <c r="R173" s="209">
        <f>SUM(R174:R226)</f>
        <v>67.747500000000002</v>
      </c>
      <c r="S173" s="208"/>
      <c r="T173" s="210">
        <f>SUM(T174:T226)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79</v>
      </c>
      <c r="AT173" s="212" t="s">
        <v>71</v>
      </c>
      <c r="AU173" s="212" t="s">
        <v>81</v>
      </c>
      <c r="AY173" s="211" t="s">
        <v>234</v>
      </c>
      <c r="BK173" s="213">
        <f>SUM(BK174:BK226)</f>
        <v>0</v>
      </c>
    </row>
    <row r="174" s="2" customFormat="1" ht="21.75" customHeight="1">
      <c r="A174" s="40"/>
      <c r="B174" s="41"/>
      <c r="C174" s="216" t="s">
        <v>8</v>
      </c>
      <c r="D174" s="216" t="s">
        <v>236</v>
      </c>
      <c r="E174" s="217" t="s">
        <v>1931</v>
      </c>
      <c r="F174" s="218" t="s">
        <v>1932</v>
      </c>
      <c r="G174" s="219" t="s">
        <v>274</v>
      </c>
      <c r="H174" s="220">
        <v>286.19999999999999</v>
      </c>
      <c r="I174" s="221"/>
      <c r="J174" s="222">
        <f>ROUND(I174*H174,2)</f>
        <v>0</v>
      </c>
      <c r="K174" s="218" t="s">
        <v>1296</v>
      </c>
      <c r="L174" s="46"/>
      <c r="M174" s="223" t="s">
        <v>19</v>
      </c>
      <c r="N174" s="224" t="s">
        <v>43</v>
      </c>
      <c r="O174" s="86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7" t="s">
        <v>93</v>
      </c>
      <c r="AT174" s="227" t="s">
        <v>236</v>
      </c>
      <c r="AU174" s="227" t="s">
        <v>88</v>
      </c>
      <c r="AY174" s="19" t="s">
        <v>234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19" t="s">
        <v>79</v>
      </c>
      <c r="BK174" s="228">
        <f>ROUND(I174*H174,2)</f>
        <v>0</v>
      </c>
      <c r="BL174" s="19" t="s">
        <v>93</v>
      </c>
      <c r="BM174" s="227" t="s">
        <v>3023</v>
      </c>
    </row>
    <row r="175" s="2" customFormat="1">
      <c r="A175" s="40"/>
      <c r="B175" s="41"/>
      <c r="C175" s="42"/>
      <c r="D175" s="229" t="s">
        <v>243</v>
      </c>
      <c r="E175" s="42"/>
      <c r="F175" s="230" t="s">
        <v>1934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243</v>
      </c>
      <c r="AU175" s="19" t="s">
        <v>88</v>
      </c>
    </row>
    <row r="176" s="2" customFormat="1">
      <c r="A176" s="40"/>
      <c r="B176" s="41"/>
      <c r="C176" s="42"/>
      <c r="D176" s="234" t="s">
        <v>244</v>
      </c>
      <c r="E176" s="42"/>
      <c r="F176" s="235" t="s">
        <v>1935</v>
      </c>
      <c r="G176" s="42"/>
      <c r="H176" s="42"/>
      <c r="I176" s="231"/>
      <c r="J176" s="42"/>
      <c r="K176" s="42"/>
      <c r="L176" s="46"/>
      <c r="M176" s="232"/>
      <c r="N176" s="23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244</v>
      </c>
      <c r="AU176" s="19" t="s">
        <v>88</v>
      </c>
    </row>
    <row r="177" s="2" customFormat="1">
      <c r="A177" s="40"/>
      <c r="B177" s="41"/>
      <c r="C177" s="42"/>
      <c r="D177" s="229" t="s">
        <v>1263</v>
      </c>
      <c r="E177" s="42"/>
      <c r="F177" s="285" t="s">
        <v>3024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1263</v>
      </c>
      <c r="AU177" s="19" t="s">
        <v>88</v>
      </c>
    </row>
    <row r="178" s="13" customFormat="1">
      <c r="A178" s="13"/>
      <c r="B178" s="236"/>
      <c r="C178" s="237"/>
      <c r="D178" s="229" t="s">
        <v>252</v>
      </c>
      <c r="E178" s="238" t="s">
        <v>19</v>
      </c>
      <c r="F178" s="239" t="s">
        <v>1880</v>
      </c>
      <c r="G178" s="237"/>
      <c r="H178" s="238" t="s">
        <v>19</v>
      </c>
      <c r="I178" s="240"/>
      <c r="J178" s="237"/>
      <c r="K178" s="237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252</v>
      </c>
      <c r="AU178" s="245" t="s">
        <v>88</v>
      </c>
      <c r="AV178" s="13" t="s">
        <v>79</v>
      </c>
      <c r="AW178" s="13" t="s">
        <v>33</v>
      </c>
      <c r="AX178" s="13" t="s">
        <v>72</v>
      </c>
      <c r="AY178" s="245" t="s">
        <v>234</v>
      </c>
    </row>
    <row r="179" s="13" customFormat="1">
      <c r="A179" s="13"/>
      <c r="B179" s="236"/>
      <c r="C179" s="237"/>
      <c r="D179" s="229" t="s">
        <v>252</v>
      </c>
      <c r="E179" s="238" t="s">
        <v>19</v>
      </c>
      <c r="F179" s="239" t="s">
        <v>2350</v>
      </c>
      <c r="G179" s="237"/>
      <c r="H179" s="238" t="s">
        <v>19</v>
      </c>
      <c r="I179" s="240"/>
      <c r="J179" s="237"/>
      <c r="K179" s="237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252</v>
      </c>
      <c r="AU179" s="245" t="s">
        <v>88</v>
      </c>
      <c r="AV179" s="13" t="s">
        <v>79</v>
      </c>
      <c r="AW179" s="13" t="s">
        <v>33</v>
      </c>
      <c r="AX179" s="13" t="s">
        <v>72</v>
      </c>
      <c r="AY179" s="245" t="s">
        <v>234</v>
      </c>
    </row>
    <row r="180" s="14" customFormat="1">
      <c r="A180" s="14"/>
      <c r="B180" s="246"/>
      <c r="C180" s="247"/>
      <c r="D180" s="229" t="s">
        <v>252</v>
      </c>
      <c r="E180" s="248" t="s">
        <v>19</v>
      </c>
      <c r="F180" s="249" t="s">
        <v>3025</v>
      </c>
      <c r="G180" s="247"/>
      <c r="H180" s="250">
        <v>230.55000000000001</v>
      </c>
      <c r="I180" s="251"/>
      <c r="J180" s="247"/>
      <c r="K180" s="247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252</v>
      </c>
      <c r="AU180" s="256" t="s">
        <v>88</v>
      </c>
      <c r="AV180" s="14" t="s">
        <v>81</v>
      </c>
      <c r="AW180" s="14" t="s">
        <v>33</v>
      </c>
      <c r="AX180" s="14" t="s">
        <v>72</v>
      </c>
      <c r="AY180" s="256" t="s">
        <v>234</v>
      </c>
    </row>
    <row r="181" s="13" customFormat="1">
      <c r="A181" s="13"/>
      <c r="B181" s="236"/>
      <c r="C181" s="237"/>
      <c r="D181" s="229" t="s">
        <v>252</v>
      </c>
      <c r="E181" s="238" t="s">
        <v>19</v>
      </c>
      <c r="F181" s="239" t="s">
        <v>3026</v>
      </c>
      <c r="G181" s="237"/>
      <c r="H181" s="238" t="s">
        <v>19</v>
      </c>
      <c r="I181" s="240"/>
      <c r="J181" s="237"/>
      <c r="K181" s="237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252</v>
      </c>
      <c r="AU181" s="245" t="s">
        <v>88</v>
      </c>
      <c r="AV181" s="13" t="s">
        <v>79</v>
      </c>
      <c r="AW181" s="13" t="s">
        <v>33</v>
      </c>
      <c r="AX181" s="13" t="s">
        <v>72</v>
      </c>
      <c r="AY181" s="245" t="s">
        <v>234</v>
      </c>
    </row>
    <row r="182" s="14" customFormat="1">
      <c r="A182" s="14"/>
      <c r="B182" s="246"/>
      <c r="C182" s="247"/>
      <c r="D182" s="229" t="s">
        <v>252</v>
      </c>
      <c r="E182" s="248" t="s">
        <v>19</v>
      </c>
      <c r="F182" s="249" t="s">
        <v>3027</v>
      </c>
      <c r="G182" s="247"/>
      <c r="H182" s="250">
        <v>55.649999999999999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252</v>
      </c>
      <c r="AU182" s="256" t="s">
        <v>88</v>
      </c>
      <c r="AV182" s="14" t="s">
        <v>81</v>
      </c>
      <c r="AW182" s="14" t="s">
        <v>33</v>
      </c>
      <c r="AX182" s="14" t="s">
        <v>72</v>
      </c>
      <c r="AY182" s="256" t="s">
        <v>234</v>
      </c>
    </row>
    <row r="183" s="15" customFormat="1">
      <c r="A183" s="15"/>
      <c r="B183" s="257"/>
      <c r="C183" s="258"/>
      <c r="D183" s="229" t="s">
        <v>252</v>
      </c>
      <c r="E183" s="259" t="s">
        <v>19</v>
      </c>
      <c r="F183" s="260" t="s">
        <v>256</v>
      </c>
      <c r="G183" s="258"/>
      <c r="H183" s="261">
        <v>286.19999999999999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252</v>
      </c>
      <c r="AU183" s="267" t="s">
        <v>88</v>
      </c>
      <c r="AV183" s="15" t="s">
        <v>93</v>
      </c>
      <c r="AW183" s="15" t="s">
        <v>33</v>
      </c>
      <c r="AX183" s="15" t="s">
        <v>79</v>
      </c>
      <c r="AY183" s="267" t="s">
        <v>234</v>
      </c>
    </row>
    <row r="184" s="2" customFormat="1" ht="16.5" customHeight="1">
      <c r="A184" s="40"/>
      <c r="B184" s="41"/>
      <c r="C184" s="216" t="s">
        <v>331</v>
      </c>
      <c r="D184" s="216" t="s">
        <v>236</v>
      </c>
      <c r="E184" s="217" t="s">
        <v>1939</v>
      </c>
      <c r="F184" s="218" t="s">
        <v>1940</v>
      </c>
      <c r="G184" s="219" t="s">
        <v>274</v>
      </c>
      <c r="H184" s="220">
        <v>286.19999999999999</v>
      </c>
      <c r="I184" s="221"/>
      <c r="J184" s="222">
        <f>ROUND(I184*H184,2)</f>
        <v>0</v>
      </c>
      <c r="K184" s="218" t="s">
        <v>1923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93</v>
      </c>
      <c r="AT184" s="227" t="s">
        <v>236</v>
      </c>
      <c r="AU184" s="227" t="s">
        <v>88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93</v>
      </c>
      <c r="BM184" s="227" t="s">
        <v>3028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1942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88</v>
      </c>
    </row>
    <row r="186" s="2" customFormat="1">
      <c r="A186" s="40"/>
      <c r="B186" s="41"/>
      <c r="C186" s="42"/>
      <c r="D186" s="229" t="s">
        <v>1263</v>
      </c>
      <c r="E186" s="42"/>
      <c r="F186" s="285" t="s">
        <v>1943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1263</v>
      </c>
      <c r="AU186" s="19" t="s">
        <v>88</v>
      </c>
    </row>
    <row r="187" s="14" customFormat="1">
      <c r="A187" s="14"/>
      <c r="B187" s="246"/>
      <c r="C187" s="247"/>
      <c r="D187" s="229" t="s">
        <v>252</v>
      </c>
      <c r="E187" s="248" t="s">
        <v>19</v>
      </c>
      <c r="F187" s="249" t="s">
        <v>3029</v>
      </c>
      <c r="G187" s="247"/>
      <c r="H187" s="250">
        <v>286.19999999999999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252</v>
      </c>
      <c r="AU187" s="256" t="s">
        <v>88</v>
      </c>
      <c r="AV187" s="14" t="s">
        <v>81</v>
      </c>
      <c r="AW187" s="14" t="s">
        <v>33</v>
      </c>
      <c r="AX187" s="14" t="s">
        <v>72</v>
      </c>
      <c r="AY187" s="256" t="s">
        <v>234</v>
      </c>
    </row>
    <row r="188" s="15" customFormat="1">
      <c r="A188" s="15"/>
      <c r="B188" s="257"/>
      <c r="C188" s="258"/>
      <c r="D188" s="229" t="s">
        <v>252</v>
      </c>
      <c r="E188" s="259" t="s">
        <v>19</v>
      </c>
      <c r="F188" s="260" t="s">
        <v>256</v>
      </c>
      <c r="G188" s="258"/>
      <c r="H188" s="261">
        <v>286.19999999999999</v>
      </c>
      <c r="I188" s="262"/>
      <c r="J188" s="258"/>
      <c r="K188" s="258"/>
      <c r="L188" s="263"/>
      <c r="M188" s="264"/>
      <c r="N188" s="265"/>
      <c r="O188" s="265"/>
      <c r="P188" s="265"/>
      <c r="Q188" s="265"/>
      <c r="R188" s="265"/>
      <c r="S188" s="265"/>
      <c r="T188" s="26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7" t="s">
        <v>252</v>
      </c>
      <c r="AU188" s="267" t="s">
        <v>88</v>
      </c>
      <c r="AV188" s="15" t="s">
        <v>93</v>
      </c>
      <c r="AW188" s="15" t="s">
        <v>33</v>
      </c>
      <c r="AX188" s="15" t="s">
        <v>79</v>
      </c>
      <c r="AY188" s="267" t="s">
        <v>234</v>
      </c>
    </row>
    <row r="189" s="2" customFormat="1" ht="21.75" customHeight="1">
      <c r="A189" s="40"/>
      <c r="B189" s="41"/>
      <c r="C189" s="216" t="s">
        <v>339</v>
      </c>
      <c r="D189" s="216" t="s">
        <v>236</v>
      </c>
      <c r="E189" s="217" t="s">
        <v>1945</v>
      </c>
      <c r="F189" s="218" t="s">
        <v>1946</v>
      </c>
      <c r="G189" s="219" t="s">
        <v>274</v>
      </c>
      <c r="H189" s="220">
        <v>5437.8000000000002</v>
      </c>
      <c r="I189" s="221"/>
      <c r="J189" s="222">
        <f>ROUND(I189*H189,2)</f>
        <v>0</v>
      </c>
      <c r="K189" s="218" t="s">
        <v>19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93</v>
      </c>
      <c r="AT189" s="227" t="s">
        <v>236</v>
      </c>
      <c r="AU189" s="227" t="s">
        <v>88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93</v>
      </c>
      <c r="BM189" s="227" t="s">
        <v>3030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1946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88</v>
      </c>
    </row>
    <row r="191" s="2" customFormat="1">
      <c r="A191" s="40"/>
      <c r="B191" s="41"/>
      <c r="C191" s="42"/>
      <c r="D191" s="229" t="s">
        <v>1263</v>
      </c>
      <c r="E191" s="42"/>
      <c r="F191" s="285" t="s">
        <v>1948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1263</v>
      </c>
      <c r="AU191" s="19" t="s">
        <v>88</v>
      </c>
    </row>
    <row r="192" s="14" customFormat="1">
      <c r="A192" s="14"/>
      <c r="B192" s="246"/>
      <c r="C192" s="247"/>
      <c r="D192" s="229" t="s">
        <v>252</v>
      </c>
      <c r="E192" s="248" t="s">
        <v>19</v>
      </c>
      <c r="F192" s="249" t="s">
        <v>3031</v>
      </c>
      <c r="G192" s="247"/>
      <c r="H192" s="250">
        <v>5437.8000000000002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252</v>
      </c>
      <c r="AU192" s="256" t="s">
        <v>88</v>
      </c>
      <c r="AV192" s="14" t="s">
        <v>81</v>
      </c>
      <c r="AW192" s="14" t="s">
        <v>33</v>
      </c>
      <c r="AX192" s="14" t="s">
        <v>79</v>
      </c>
      <c r="AY192" s="256" t="s">
        <v>234</v>
      </c>
    </row>
    <row r="193" s="2" customFormat="1" ht="16.5" customHeight="1">
      <c r="A193" s="40"/>
      <c r="B193" s="41"/>
      <c r="C193" s="216" t="s">
        <v>347</v>
      </c>
      <c r="D193" s="216" t="s">
        <v>236</v>
      </c>
      <c r="E193" s="217" t="s">
        <v>1949</v>
      </c>
      <c r="F193" s="218" t="s">
        <v>1950</v>
      </c>
      <c r="G193" s="219" t="s">
        <v>364</v>
      </c>
      <c r="H193" s="220">
        <v>429.30000000000001</v>
      </c>
      <c r="I193" s="221"/>
      <c r="J193" s="222">
        <f>ROUND(I193*H193,2)</f>
        <v>0</v>
      </c>
      <c r="K193" s="218" t="s">
        <v>19</v>
      </c>
      <c r="L193" s="46"/>
      <c r="M193" s="223" t="s">
        <v>19</v>
      </c>
      <c r="N193" s="224" t="s">
        <v>43</v>
      </c>
      <c r="O193" s="86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7" t="s">
        <v>93</v>
      </c>
      <c r="AT193" s="227" t="s">
        <v>236</v>
      </c>
      <c r="AU193" s="227" t="s">
        <v>88</v>
      </c>
      <c r="AY193" s="19" t="s">
        <v>234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19" t="s">
        <v>79</v>
      </c>
      <c r="BK193" s="228">
        <f>ROUND(I193*H193,2)</f>
        <v>0</v>
      </c>
      <c r="BL193" s="19" t="s">
        <v>93</v>
      </c>
      <c r="BM193" s="227" t="s">
        <v>3032</v>
      </c>
    </row>
    <row r="194" s="2" customFormat="1">
      <c r="A194" s="40"/>
      <c r="B194" s="41"/>
      <c r="C194" s="42"/>
      <c r="D194" s="229" t="s">
        <v>243</v>
      </c>
      <c r="E194" s="42"/>
      <c r="F194" s="230" t="s">
        <v>1950</v>
      </c>
      <c r="G194" s="42"/>
      <c r="H194" s="42"/>
      <c r="I194" s="231"/>
      <c r="J194" s="42"/>
      <c r="K194" s="42"/>
      <c r="L194" s="46"/>
      <c r="M194" s="232"/>
      <c r="N194" s="23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243</v>
      </c>
      <c r="AU194" s="19" t="s">
        <v>88</v>
      </c>
    </row>
    <row r="195" s="2" customFormat="1">
      <c r="A195" s="40"/>
      <c r="B195" s="41"/>
      <c r="C195" s="42"/>
      <c r="D195" s="229" t="s">
        <v>1263</v>
      </c>
      <c r="E195" s="42"/>
      <c r="F195" s="285" t="s">
        <v>1952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1263</v>
      </c>
      <c r="AU195" s="19" t="s">
        <v>88</v>
      </c>
    </row>
    <row r="196" s="14" customFormat="1">
      <c r="A196" s="14"/>
      <c r="B196" s="246"/>
      <c r="C196" s="247"/>
      <c r="D196" s="229" t="s">
        <v>252</v>
      </c>
      <c r="E196" s="248" t="s">
        <v>19</v>
      </c>
      <c r="F196" s="249" t="s">
        <v>3033</v>
      </c>
      <c r="G196" s="247"/>
      <c r="H196" s="250">
        <v>429.30000000000001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252</v>
      </c>
      <c r="AU196" s="256" t="s">
        <v>88</v>
      </c>
      <c r="AV196" s="14" t="s">
        <v>81</v>
      </c>
      <c r="AW196" s="14" t="s">
        <v>33</v>
      </c>
      <c r="AX196" s="14" t="s">
        <v>72</v>
      </c>
      <c r="AY196" s="256" t="s">
        <v>234</v>
      </c>
    </row>
    <row r="197" s="15" customFormat="1">
      <c r="A197" s="15"/>
      <c r="B197" s="257"/>
      <c r="C197" s="258"/>
      <c r="D197" s="229" t="s">
        <v>252</v>
      </c>
      <c r="E197" s="259" t="s">
        <v>19</v>
      </c>
      <c r="F197" s="260" t="s">
        <v>256</v>
      </c>
      <c r="G197" s="258"/>
      <c r="H197" s="261">
        <v>429.30000000000001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252</v>
      </c>
      <c r="AU197" s="267" t="s">
        <v>88</v>
      </c>
      <c r="AV197" s="15" t="s">
        <v>93</v>
      </c>
      <c r="AW197" s="15" t="s">
        <v>33</v>
      </c>
      <c r="AX197" s="15" t="s">
        <v>79</v>
      </c>
      <c r="AY197" s="267" t="s">
        <v>234</v>
      </c>
    </row>
    <row r="198" s="2" customFormat="1" ht="16.5" customHeight="1">
      <c r="A198" s="40"/>
      <c r="B198" s="41"/>
      <c r="C198" s="216" t="s">
        <v>354</v>
      </c>
      <c r="D198" s="216" t="s">
        <v>236</v>
      </c>
      <c r="E198" s="217" t="s">
        <v>1954</v>
      </c>
      <c r="F198" s="218" t="s">
        <v>1955</v>
      </c>
      <c r="G198" s="219" t="s">
        <v>248</v>
      </c>
      <c r="H198" s="220">
        <v>750</v>
      </c>
      <c r="I198" s="221"/>
      <c r="J198" s="222">
        <f>ROUND(I198*H198,2)</f>
        <v>0</v>
      </c>
      <c r="K198" s="218" t="s">
        <v>19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93</v>
      </c>
      <c r="AT198" s="227" t="s">
        <v>236</v>
      </c>
      <c r="AU198" s="227" t="s">
        <v>88</v>
      </c>
      <c r="AY198" s="19" t="s">
        <v>234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93</v>
      </c>
      <c r="BM198" s="227" t="s">
        <v>3034</v>
      </c>
    </row>
    <row r="199" s="2" customFormat="1">
      <c r="A199" s="40"/>
      <c r="B199" s="41"/>
      <c r="C199" s="42"/>
      <c r="D199" s="229" t="s">
        <v>243</v>
      </c>
      <c r="E199" s="42"/>
      <c r="F199" s="230" t="s">
        <v>1955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243</v>
      </c>
      <c r="AU199" s="19" t="s">
        <v>88</v>
      </c>
    </row>
    <row r="200" s="2" customFormat="1">
      <c r="A200" s="40"/>
      <c r="B200" s="41"/>
      <c r="C200" s="42"/>
      <c r="D200" s="229" t="s">
        <v>1263</v>
      </c>
      <c r="E200" s="42"/>
      <c r="F200" s="285" t="s">
        <v>1957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1263</v>
      </c>
      <c r="AU200" s="19" t="s">
        <v>88</v>
      </c>
    </row>
    <row r="201" s="13" customFormat="1">
      <c r="A201" s="13"/>
      <c r="B201" s="236"/>
      <c r="C201" s="237"/>
      <c r="D201" s="229" t="s">
        <v>252</v>
      </c>
      <c r="E201" s="238" t="s">
        <v>19</v>
      </c>
      <c r="F201" s="239" t="s">
        <v>1880</v>
      </c>
      <c r="G201" s="237"/>
      <c r="H201" s="238" t="s">
        <v>19</v>
      </c>
      <c r="I201" s="240"/>
      <c r="J201" s="237"/>
      <c r="K201" s="237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252</v>
      </c>
      <c r="AU201" s="245" t="s">
        <v>88</v>
      </c>
      <c r="AV201" s="13" t="s">
        <v>79</v>
      </c>
      <c r="AW201" s="13" t="s">
        <v>33</v>
      </c>
      <c r="AX201" s="13" t="s">
        <v>72</v>
      </c>
      <c r="AY201" s="245" t="s">
        <v>234</v>
      </c>
    </row>
    <row r="202" s="13" customFormat="1">
      <c r="A202" s="13"/>
      <c r="B202" s="236"/>
      <c r="C202" s="237"/>
      <c r="D202" s="229" t="s">
        <v>252</v>
      </c>
      <c r="E202" s="238" t="s">
        <v>19</v>
      </c>
      <c r="F202" s="239" t="s">
        <v>3035</v>
      </c>
      <c r="G202" s="237"/>
      <c r="H202" s="238" t="s">
        <v>19</v>
      </c>
      <c r="I202" s="240"/>
      <c r="J202" s="237"/>
      <c r="K202" s="237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252</v>
      </c>
      <c r="AU202" s="245" t="s">
        <v>88</v>
      </c>
      <c r="AV202" s="13" t="s">
        <v>79</v>
      </c>
      <c r="AW202" s="13" t="s">
        <v>33</v>
      </c>
      <c r="AX202" s="13" t="s">
        <v>72</v>
      </c>
      <c r="AY202" s="245" t="s">
        <v>234</v>
      </c>
    </row>
    <row r="203" s="14" customFormat="1">
      <c r="A203" s="14"/>
      <c r="B203" s="246"/>
      <c r="C203" s="247"/>
      <c r="D203" s="229" t="s">
        <v>252</v>
      </c>
      <c r="E203" s="248" t="s">
        <v>19</v>
      </c>
      <c r="F203" s="249" t="s">
        <v>3036</v>
      </c>
      <c r="G203" s="247"/>
      <c r="H203" s="250">
        <v>540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88</v>
      </c>
      <c r="AV203" s="14" t="s">
        <v>81</v>
      </c>
      <c r="AW203" s="14" t="s">
        <v>33</v>
      </c>
      <c r="AX203" s="14" t="s">
        <v>72</v>
      </c>
      <c r="AY203" s="256" t="s">
        <v>234</v>
      </c>
    </row>
    <row r="204" s="13" customFormat="1">
      <c r="A204" s="13"/>
      <c r="B204" s="236"/>
      <c r="C204" s="237"/>
      <c r="D204" s="229" t="s">
        <v>252</v>
      </c>
      <c r="E204" s="238" t="s">
        <v>19</v>
      </c>
      <c r="F204" s="239" t="s">
        <v>1960</v>
      </c>
      <c r="G204" s="237"/>
      <c r="H204" s="238" t="s">
        <v>19</v>
      </c>
      <c r="I204" s="240"/>
      <c r="J204" s="237"/>
      <c r="K204" s="237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252</v>
      </c>
      <c r="AU204" s="245" t="s">
        <v>88</v>
      </c>
      <c r="AV204" s="13" t="s">
        <v>79</v>
      </c>
      <c r="AW204" s="13" t="s">
        <v>33</v>
      </c>
      <c r="AX204" s="13" t="s">
        <v>72</v>
      </c>
      <c r="AY204" s="245" t="s">
        <v>234</v>
      </c>
    </row>
    <row r="205" s="14" customFormat="1">
      <c r="A205" s="14"/>
      <c r="B205" s="246"/>
      <c r="C205" s="247"/>
      <c r="D205" s="229" t="s">
        <v>252</v>
      </c>
      <c r="E205" s="248" t="s">
        <v>19</v>
      </c>
      <c r="F205" s="249" t="s">
        <v>3037</v>
      </c>
      <c r="G205" s="247"/>
      <c r="H205" s="250">
        <v>210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252</v>
      </c>
      <c r="AU205" s="256" t="s">
        <v>88</v>
      </c>
      <c r="AV205" s="14" t="s">
        <v>81</v>
      </c>
      <c r="AW205" s="14" t="s">
        <v>33</v>
      </c>
      <c r="AX205" s="14" t="s">
        <v>72</v>
      </c>
      <c r="AY205" s="256" t="s">
        <v>234</v>
      </c>
    </row>
    <row r="206" s="15" customFormat="1">
      <c r="A206" s="15"/>
      <c r="B206" s="257"/>
      <c r="C206" s="258"/>
      <c r="D206" s="229" t="s">
        <v>252</v>
      </c>
      <c r="E206" s="259" t="s">
        <v>19</v>
      </c>
      <c r="F206" s="260" t="s">
        <v>256</v>
      </c>
      <c r="G206" s="258"/>
      <c r="H206" s="261">
        <v>750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252</v>
      </c>
      <c r="AU206" s="267" t="s">
        <v>88</v>
      </c>
      <c r="AV206" s="15" t="s">
        <v>93</v>
      </c>
      <c r="AW206" s="15" t="s">
        <v>33</v>
      </c>
      <c r="AX206" s="15" t="s">
        <v>79</v>
      </c>
      <c r="AY206" s="267" t="s">
        <v>234</v>
      </c>
    </row>
    <row r="207" s="2" customFormat="1" ht="16.5" customHeight="1">
      <c r="A207" s="40"/>
      <c r="B207" s="41"/>
      <c r="C207" s="268" t="s">
        <v>361</v>
      </c>
      <c r="D207" s="268" t="s">
        <v>295</v>
      </c>
      <c r="E207" s="269" t="s">
        <v>1962</v>
      </c>
      <c r="F207" s="270" t="s">
        <v>1963</v>
      </c>
      <c r="G207" s="271" t="s">
        <v>248</v>
      </c>
      <c r="H207" s="272">
        <v>825</v>
      </c>
      <c r="I207" s="273"/>
      <c r="J207" s="274">
        <f>ROUND(I207*H207,2)</f>
        <v>0</v>
      </c>
      <c r="K207" s="270" t="s">
        <v>19</v>
      </c>
      <c r="L207" s="275"/>
      <c r="M207" s="276" t="s">
        <v>19</v>
      </c>
      <c r="N207" s="277" t="s">
        <v>43</v>
      </c>
      <c r="O207" s="86"/>
      <c r="P207" s="225">
        <f>O207*H207</f>
        <v>0</v>
      </c>
      <c r="Q207" s="225">
        <v>0.00029999999999999997</v>
      </c>
      <c r="R207" s="225">
        <f>Q207*H207</f>
        <v>0.24749999999999997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294</v>
      </c>
      <c r="AT207" s="227" t="s">
        <v>295</v>
      </c>
      <c r="AU207" s="227" t="s">
        <v>88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3038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1965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88</v>
      </c>
    </row>
    <row r="209" s="2" customFormat="1">
      <c r="A209" s="40"/>
      <c r="B209" s="41"/>
      <c r="C209" s="42"/>
      <c r="D209" s="229" t="s">
        <v>1263</v>
      </c>
      <c r="E209" s="42"/>
      <c r="F209" s="285" t="s">
        <v>1966</v>
      </c>
      <c r="G209" s="42"/>
      <c r="H209" s="42"/>
      <c r="I209" s="231"/>
      <c r="J209" s="42"/>
      <c r="K209" s="42"/>
      <c r="L209" s="46"/>
      <c r="M209" s="232"/>
      <c r="N209" s="233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1263</v>
      </c>
      <c r="AU209" s="19" t="s">
        <v>88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3039</v>
      </c>
      <c r="G210" s="247"/>
      <c r="H210" s="250">
        <v>825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88</v>
      </c>
      <c r="AV210" s="14" t="s">
        <v>81</v>
      </c>
      <c r="AW210" s="14" t="s">
        <v>33</v>
      </c>
      <c r="AX210" s="14" t="s">
        <v>72</v>
      </c>
      <c r="AY210" s="256" t="s">
        <v>234</v>
      </c>
    </row>
    <row r="211" s="15" customFormat="1">
      <c r="A211" s="15"/>
      <c r="B211" s="257"/>
      <c r="C211" s="258"/>
      <c r="D211" s="229" t="s">
        <v>252</v>
      </c>
      <c r="E211" s="259" t="s">
        <v>19</v>
      </c>
      <c r="F211" s="260" t="s">
        <v>256</v>
      </c>
      <c r="G211" s="258"/>
      <c r="H211" s="261">
        <v>825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252</v>
      </c>
      <c r="AU211" s="267" t="s">
        <v>88</v>
      </c>
      <c r="AV211" s="15" t="s">
        <v>93</v>
      </c>
      <c r="AW211" s="15" t="s">
        <v>33</v>
      </c>
      <c r="AX211" s="15" t="s">
        <v>79</v>
      </c>
      <c r="AY211" s="267" t="s">
        <v>234</v>
      </c>
    </row>
    <row r="212" s="2" customFormat="1" ht="16.5" customHeight="1">
      <c r="A212" s="40"/>
      <c r="B212" s="41"/>
      <c r="C212" s="216" t="s">
        <v>370</v>
      </c>
      <c r="D212" s="216" t="s">
        <v>236</v>
      </c>
      <c r="E212" s="217" t="s">
        <v>1968</v>
      </c>
      <c r="F212" s="218" t="s">
        <v>1969</v>
      </c>
      <c r="G212" s="219" t="s">
        <v>248</v>
      </c>
      <c r="H212" s="220">
        <v>540</v>
      </c>
      <c r="I212" s="221"/>
      <c r="J212" s="222">
        <f>ROUND(I212*H212,2)</f>
        <v>0</v>
      </c>
      <c r="K212" s="218" t="s">
        <v>1296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88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3040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1971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88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1972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88</v>
      </c>
    </row>
    <row r="215" s="13" customFormat="1">
      <c r="A215" s="13"/>
      <c r="B215" s="236"/>
      <c r="C215" s="237"/>
      <c r="D215" s="229" t="s">
        <v>252</v>
      </c>
      <c r="E215" s="238" t="s">
        <v>19</v>
      </c>
      <c r="F215" s="239" t="s">
        <v>1880</v>
      </c>
      <c r="G215" s="237"/>
      <c r="H215" s="238" t="s">
        <v>19</v>
      </c>
      <c r="I215" s="240"/>
      <c r="J215" s="237"/>
      <c r="K215" s="237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252</v>
      </c>
      <c r="AU215" s="245" t="s">
        <v>88</v>
      </c>
      <c r="AV215" s="13" t="s">
        <v>79</v>
      </c>
      <c r="AW215" s="13" t="s">
        <v>33</v>
      </c>
      <c r="AX215" s="13" t="s">
        <v>72</v>
      </c>
      <c r="AY215" s="245" t="s">
        <v>234</v>
      </c>
    </row>
    <row r="216" s="14" customFormat="1">
      <c r="A216" s="14"/>
      <c r="B216" s="246"/>
      <c r="C216" s="247"/>
      <c r="D216" s="229" t="s">
        <v>252</v>
      </c>
      <c r="E216" s="248" t="s">
        <v>19</v>
      </c>
      <c r="F216" s="249" t="s">
        <v>3036</v>
      </c>
      <c r="G216" s="247"/>
      <c r="H216" s="250">
        <v>540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252</v>
      </c>
      <c r="AU216" s="256" t="s">
        <v>88</v>
      </c>
      <c r="AV216" s="14" t="s">
        <v>81</v>
      </c>
      <c r="AW216" s="14" t="s">
        <v>33</v>
      </c>
      <c r="AX216" s="14" t="s">
        <v>72</v>
      </c>
      <c r="AY216" s="256" t="s">
        <v>234</v>
      </c>
    </row>
    <row r="217" s="15" customFormat="1">
      <c r="A217" s="15"/>
      <c r="B217" s="257"/>
      <c r="C217" s="258"/>
      <c r="D217" s="229" t="s">
        <v>252</v>
      </c>
      <c r="E217" s="259" t="s">
        <v>19</v>
      </c>
      <c r="F217" s="260" t="s">
        <v>256</v>
      </c>
      <c r="G217" s="258"/>
      <c r="H217" s="261">
        <v>540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252</v>
      </c>
      <c r="AU217" s="267" t="s">
        <v>88</v>
      </c>
      <c r="AV217" s="15" t="s">
        <v>93</v>
      </c>
      <c r="AW217" s="15" t="s">
        <v>33</v>
      </c>
      <c r="AX217" s="15" t="s">
        <v>79</v>
      </c>
      <c r="AY217" s="267" t="s">
        <v>234</v>
      </c>
    </row>
    <row r="218" s="2" customFormat="1" ht="16.5" customHeight="1">
      <c r="A218" s="40"/>
      <c r="B218" s="41"/>
      <c r="C218" s="216" t="s">
        <v>379</v>
      </c>
      <c r="D218" s="216" t="s">
        <v>236</v>
      </c>
      <c r="E218" s="217" t="s">
        <v>2365</v>
      </c>
      <c r="F218" s="218" t="s">
        <v>2366</v>
      </c>
      <c r="G218" s="219" t="s">
        <v>248</v>
      </c>
      <c r="H218" s="220">
        <v>540</v>
      </c>
      <c r="I218" s="221"/>
      <c r="J218" s="222">
        <f>ROUND(I218*H218,2)</f>
        <v>0</v>
      </c>
      <c r="K218" s="218" t="s">
        <v>1296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93</v>
      </c>
      <c r="AT218" s="227" t="s">
        <v>236</v>
      </c>
      <c r="AU218" s="227" t="s">
        <v>88</v>
      </c>
      <c r="AY218" s="19" t="s">
        <v>234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93</v>
      </c>
      <c r="BM218" s="227" t="s">
        <v>3041</v>
      </c>
    </row>
    <row r="219" s="2" customFormat="1">
      <c r="A219" s="40"/>
      <c r="B219" s="41"/>
      <c r="C219" s="42"/>
      <c r="D219" s="229" t="s">
        <v>243</v>
      </c>
      <c r="E219" s="42"/>
      <c r="F219" s="230" t="s">
        <v>2368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243</v>
      </c>
      <c r="AU219" s="19" t="s">
        <v>88</v>
      </c>
    </row>
    <row r="220" s="2" customFormat="1">
      <c r="A220" s="40"/>
      <c r="B220" s="41"/>
      <c r="C220" s="42"/>
      <c r="D220" s="234" t="s">
        <v>244</v>
      </c>
      <c r="E220" s="42"/>
      <c r="F220" s="235" t="s">
        <v>2369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244</v>
      </c>
      <c r="AU220" s="19" t="s">
        <v>88</v>
      </c>
    </row>
    <row r="221" s="2" customFormat="1" ht="16.5" customHeight="1">
      <c r="A221" s="40"/>
      <c r="B221" s="41"/>
      <c r="C221" s="268" t="s">
        <v>386</v>
      </c>
      <c r="D221" s="268" t="s">
        <v>295</v>
      </c>
      <c r="E221" s="269" t="s">
        <v>2370</v>
      </c>
      <c r="F221" s="270" t="s">
        <v>2371</v>
      </c>
      <c r="G221" s="271" t="s">
        <v>364</v>
      </c>
      <c r="H221" s="272">
        <v>67.5</v>
      </c>
      <c r="I221" s="273"/>
      <c r="J221" s="274">
        <f>ROUND(I221*H221,2)</f>
        <v>0</v>
      </c>
      <c r="K221" s="270" t="s">
        <v>2372</v>
      </c>
      <c r="L221" s="275"/>
      <c r="M221" s="276" t="s">
        <v>19</v>
      </c>
      <c r="N221" s="277" t="s">
        <v>43</v>
      </c>
      <c r="O221" s="86"/>
      <c r="P221" s="225">
        <f>O221*H221</f>
        <v>0</v>
      </c>
      <c r="Q221" s="225">
        <v>1</v>
      </c>
      <c r="R221" s="225">
        <f>Q221*H221</f>
        <v>67.5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294</v>
      </c>
      <c r="AT221" s="227" t="s">
        <v>295</v>
      </c>
      <c r="AU221" s="227" t="s">
        <v>88</v>
      </c>
      <c r="AY221" s="19" t="s">
        <v>234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93</v>
      </c>
      <c r="BM221" s="227" t="s">
        <v>3042</v>
      </c>
    </row>
    <row r="222" s="2" customFormat="1">
      <c r="A222" s="40"/>
      <c r="B222" s="41"/>
      <c r="C222" s="42"/>
      <c r="D222" s="229" t="s">
        <v>243</v>
      </c>
      <c r="E222" s="42"/>
      <c r="F222" s="230" t="s">
        <v>2371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243</v>
      </c>
      <c r="AU222" s="19" t="s">
        <v>88</v>
      </c>
    </row>
    <row r="223" s="2" customFormat="1">
      <c r="A223" s="40"/>
      <c r="B223" s="41"/>
      <c r="C223" s="42"/>
      <c r="D223" s="229" t="s">
        <v>1263</v>
      </c>
      <c r="E223" s="42"/>
      <c r="F223" s="285" t="s">
        <v>2374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1263</v>
      </c>
      <c r="AU223" s="19" t="s">
        <v>88</v>
      </c>
    </row>
    <row r="224" s="13" customFormat="1">
      <c r="A224" s="13"/>
      <c r="B224" s="236"/>
      <c r="C224" s="237"/>
      <c r="D224" s="229" t="s">
        <v>252</v>
      </c>
      <c r="E224" s="238" t="s">
        <v>19</v>
      </c>
      <c r="F224" s="239" t="s">
        <v>1880</v>
      </c>
      <c r="G224" s="237"/>
      <c r="H224" s="238" t="s">
        <v>19</v>
      </c>
      <c r="I224" s="240"/>
      <c r="J224" s="237"/>
      <c r="K224" s="237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252</v>
      </c>
      <c r="AU224" s="245" t="s">
        <v>88</v>
      </c>
      <c r="AV224" s="13" t="s">
        <v>79</v>
      </c>
      <c r="AW224" s="13" t="s">
        <v>33</v>
      </c>
      <c r="AX224" s="13" t="s">
        <v>72</v>
      </c>
      <c r="AY224" s="245" t="s">
        <v>234</v>
      </c>
    </row>
    <row r="225" s="14" customFormat="1">
      <c r="A225" s="14"/>
      <c r="B225" s="246"/>
      <c r="C225" s="247"/>
      <c r="D225" s="229" t="s">
        <v>252</v>
      </c>
      <c r="E225" s="248" t="s">
        <v>19</v>
      </c>
      <c r="F225" s="249" t="s">
        <v>3043</v>
      </c>
      <c r="G225" s="247"/>
      <c r="H225" s="250">
        <v>67.5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252</v>
      </c>
      <c r="AU225" s="256" t="s">
        <v>88</v>
      </c>
      <c r="AV225" s="14" t="s">
        <v>81</v>
      </c>
      <c r="AW225" s="14" t="s">
        <v>33</v>
      </c>
      <c r="AX225" s="14" t="s">
        <v>72</v>
      </c>
      <c r="AY225" s="256" t="s">
        <v>234</v>
      </c>
    </row>
    <row r="226" s="15" customFormat="1">
      <c r="A226" s="15"/>
      <c r="B226" s="257"/>
      <c r="C226" s="258"/>
      <c r="D226" s="229" t="s">
        <v>252</v>
      </c>
      <c r="E226" s="259" t="s">
        <v>19</v>
      </c>
      <c r="F226" s="260" t="s">
        <v>256</v>
      </c>
      <c r="G226" s="258"/>
      <c r="H226" s="261">
        <v>67.5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252</v>
      </c>
      <c r="AU226" s="267" t="s">
        <v>88</v>
      </c>
      <c r="AV226" s="15" t="s">
        <v>93</v>
      </c>
      <c r="AW226" s="15" t="s">
        <v>33</v>
      </c>
      <c r="AX226" s="15" t="s">
        <v>79</v>
      </c>
      <c r="AY226" s="267" t="s">
        <v>234</v>
      </c>
    </row>
    <row r="227" s="12" customFormat="1" ht="20.88" customHeight="1">
      <c r="A227" s="12"/>
      <c r="B227" s="200"/>
      <c r="C227" s="201"/>
      <c r="D227" s="202" t="s">
        <v>71</v>
      </c>
      <c r="E227" s="214" t="s">
        <v>354</v>
      </c>
      <c r="F227" s="214" t="s">
        <v>1974</v>
      </c>
      <c r="G227" s="201"/>
      <c r="H227" s="201"/>
      <c r="I227" s="204"/>
      <c r="J227" s="215">
        <f>BK227</f>
        <v>0</v>
      </c>
      <c r="K227" s="201"/>
      <c r="L227" s="206"/>
      <c r="M227" s="207"/>
      <c r="N227" s="208"/>
      <c r="O227" s="208"/>
      <c r="P227" s="209">
        <f>SUM(P228:P238)</f>
        <v>0</v>
      </c>
      <c r="Q227" s="208"/>
      <c r="R227" s="209">
        <f>SUM(R228:R238)</f>
        <v>0</v>
      </c>
      <c r="S227" s="208"/>
      <c r="T227" s="210">
        <f>SUM(T228:T238)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1" t="s">
        <v>79</v>
      </c>
      <c r="AT227" s="212" t="s">
        <v>71</v>
      </c>
      <c r="AU227" s="212" t="s">
        <v>81</v>
      </c>
      <c r="AY227" s="211" t="s">
        <v>234</v>
      </c>
      <c r="BK227" s="213">
        <f>SUM(BK228:BK238)</f>
        <v>0</v>
      </c>
    </row>
    <row r="228" s="2" customFormat="1" ht="16.5" customHeight="1">
      <c r="A228" s="40"/>
      <c r="B228" s="41"/>
      <c r="C228" s="216" t="s">
        <v>7</v>
      </c>
      <c r="D228" s="216" t="s">
        <v>236</v>
      </c>
      <c r="E228" s="217" t="s">
        <v>1975</v>
      </c>
      <c r="F228" s="218" t="s">
        <v>1976</v>
      </c>
      <c r="G228" s="219" t="s">
        <v>274</v>
      </c>
      <c r="H228" s="220">
        <v>84.837000000000003</v>
      </c>
      <c r="I228" s="221"/>
      <c r="J228" s="222">
        <f>ROUND(I228*H228,2)</f>
        <v>0</v>
      </c>
      <c r="K228" s="218" t="s">
        <v>1344</v>
      </c>
      <c r="L228" s="46"/>
      <c r="M228" s="223" t="s">
        <v>19</v>
      </c>
      <c r="N228" s="224" t="s">
        <v>43</v>
      </c>
      <c r="O228" s="86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7" t="s">
        <v>93</v>
      </c>
      <c r="AT228" s="227" t="s">
        <v>236</v>
      </c>
      <c r="AU228" s="227" t="s">
        <v>88</v>
      </c>
      <c r="AY228" s="19" t="s">
        <v>234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19" t="s">
        <v>79</v>
      </c>
      <c r="BK228" s="228">
        <f>ROUND(I228*H228,2)</f>
        <v>0</v>
      </c>
      <c r="BL228" s="19" t="s">
        <v>93</v>
      </c>
      <c r="BM228" s="227" t="s">
        <v>3044</v>
      </c>
    </row>
    <row r="229" s="2" customFormat="1">
      <c r="A229" s="40"/>
      <c r="B229" s="41"/>
      <c r="C229" s="42"/>
      <c r="D229" s="229" t="s">
        <v>243</v>
      </c>
      <c r="E229" s="42"/>
      <c r="F229" s="230" t="s">
        <v>1978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243</v>
      </c>
      <c r="AU229" s="19" t="s">
        <v>88</v>
      </c>
    </row>
    <row r="230" s="2" customFormat="1">
      <c r="A230" s="40"/>
      <c r="B230" s="41"/>
      <c r="C230" s="42"/>
      <c r="D230" s="229" t="s">
        <v>1263</v>
      </c>
      <c r="E230" s="42"/>
      <c r="F230" s="285" t="s">
        <v>1979</v>
      </c>
      <c r="G230" s="42"/>
      <c r="H230" s="42"/>
      <c r="I230" s="231"/>
      <c r="J230" s="42"/>
      <c r="K230" s="42"/>
      <c r="L230" s="46"/>
      <c r="M230" s="232"/>
      <c r="N230" s="23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1263</v>
      </c>
      <c r="AU230" s="19" t="s">
        <v>88</v>
      </c>
    </row>
    <row r="231" s="13" customFormat="1">
      <c r="A231" s="13"/>
      <c r="B231" s="236"/>
      <c r="C231" s="237"/>
      <c r="D231" s="229" t="s">
        <v>252</v>
      </c>
      <c r="E231" s="238" t="s">
        <v>19</v>
      </c>
      <c r="F231" s="239" t="s">
        <v>1880</v>
      </c>
      <c r="G231" s="237"/>
      <c r="H231" s="238" t="s">
        <v>19</v>
      </c>
      <c r="I231" s="240"/>
      <c r="J231" s="237"/>
      <c r="K231" s="237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252</v>
      </c>
      <c r="AU231" s="245" t="s">
        <v>88</v>
      </c>
      <c r="AV231" s="13" t="s">
        <v>79</v>
      </c>
      <c r="AW231" s="13" t="s">
        <v>33</v>
      </c>
      <c r="AX231" s="13" t="s">
        <v>72</v>
      </c>
      <c r="AY231" s="245" t="s">
        <v>234</v>
      </c>
    </row>
    <row r="232" s="14" customFormat="1">
      <c r="A232" s="14"/>
      <c r="B232" s="246"/>
      <c r="C232" s="247"/>
      <c r="D232" s="229" t="s">
        <v>252</v>
      </c>
      <c r="E232" s="248" t="s">
        <v>19</v>
      </c>
      <c r="F232" s="249" t="s">
        <v>3045</v>
      </c>
      <c r="G232" s="247"/>
      <c r="H232" s="250">
        <v>84.837000000000003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252</v>
      </c>
      <c r="AU232" s="256" t="s">
        <v>88</v>
      </c>
      <c r="AV232" s="14" t="s">
        <v>81</v>
      </c>
      <c r="AW232" s="14" t="s">
        <v>33</v>
      </c>
      <c r="AX232" s="14" t="s">
        <v>72</v>
      </c>
      <c r="AY232" s="256" t="s">
        <v>234</v>
      </c>
    </row>
    <row r="233" s="15" customFormat="1">
      <c r="A233" s="15"/>
      <c r="B233" s="257"/>
      <c r="C233" s="258"/>
      <c r="D233" s="229" t="s">
        <v>252</v>
      </c>
      <c r="E233" s="259" t="s">
        <v>19</v>
      </c>
      <c r="F233" s="260" t="s">
        <v>256</v>
      </c>
      <c r="G233" s="258"/>
      <c r="H233" s="261">
        <v>84.837000000000003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252</v>
      </c>
      <c r="AU233" s="267" t="s">
        <v>88</v>
      </c>
      <c r="AV233" s="15" t="s">
        <v>93</v>
      </c>
      <c r="AW233" s="15" t="s">
        <v>33</v>
      </c>
      <c r="AX233" s="15" t="s">
        <v>79</v>
      </c>
      <c r="AY233" s="267" t="s">
        <v>234</v>
      </c>
    </row>
    <row r="234" s="2" customFormat="1" ht="24.15" customHeight="1">
      <c r="A234" s="40"/>
      <c r="B234" s="41"/>
      <c r="C234" s="216" t="s">
        <v>399</v>
      </c>
      <c r="D234" s="216" t="s">
        <v>236</v>
      </c>
      <c r="E234" s="217" t="s">
        <v>854</v>
      </c>
      <c r="F234" s="218" t="s">
        <v>1981</v>
      </c>
      <c r="G234" s="219" t="s">
        <v>274</v>
      </c>
      <c r="H234" s="220">
        <v>1611.903</v>
      </c>
      <c r="I234" s="221"/>
      <c r="J234" s="222">
        <f>ROUND(I234*H234,2)</f>
        <v>0</v>
      </c>
      <c r="K234" s="218" t="s">
        <v>1344</v>
      </c>
      <c r="L234" s="46"/>
      <c r="M234" s="223" t="s">
        <v>19</v>
      </c>
      <c r="N234" s="224" t="s">
        <v>43</v>
      </c>
      <c r="O234" s="86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7" t="s">
        <v>93</v>
      </c>
      <c r="AT234" s="227" t="s">
        <v>236</v>
      </c>
      <c r="AU234" s="227" t="s">
        <v>88</v>
      </c>
      <c r="AY234" s="19" t="s">
        <v>234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19" t="s">
        <v>79</v>
      </c>
      <c r="BK234" s="228">
        <f>ROUND(I234*H234,2)</f>
        <v>0</v>
      </c>
      <c r="BL234" s="19" t="s">
        <v>93</v>
      </c>
      <c r="BM234" s="227" t="s">
        <v>3046</v>
      </c>
    </row>
    <row r="235" s="2" customFormat="1">
      <c r="A235" s="40"/>
      <c r="B235" s="41"/>
      <c r="C235" s="42"/>
      <c r="D235" s="229" t="s">
        <v>243</v>
      </c>
      <c r="E235" s="42"/>
      <c r="F235" s="230" t="s">
        <v>1983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243</v>
      </c>
      <c r="AU235" s="19" t="s">
        <v>88</v>
      </c>
    </row>
    <row r="236" s="2" customFormat="1">
      <c r="A236" s="40"/>
      <c r="B236" s="41"/>
      <c r="C236" s="42"/>
      <c r="D236" s="229" t="s">
        <v>1263</v>
      </c>
      <c r="E236" s="42"/>
      <c r="F236" s="285" t="s">
        <v>1984</v>
      </c>
      <c r="G236" s="42"/>
      <c r="H236" s="42"/>
      <c r="I236" s="231"/>
      <c r="J236" s="42"/>
      <c r="K236" s="42"/>
      <c r="L236" s="46"/>
      <c r="M236" s="232"/>
      <c r="N236" s="23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1263</v>
      </c>
      <c r="AU236" s="19" t="s">
        <v>88</v>
      </c>
    </row>
    <row r="237" s="14" customFormat="1">
      <c r="A237" s="14"/>
      <c r="B237" s="246"/>
      <c r="C237" s="247"/>
      <c r="D237" s="229" t="s">
        <v>252</v>
      </c>
      <c r="E237" s="248" t="s">
        <v>19</v>
      </c>
      <c r="F237" s="249" t="s">
        <v>3047</v>
      </c>
      <c r="G237" s="247"/>
      <c r="H237" s="250">
        <v>1611.903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252</v>
      </c>
      <c r="AU237" s="256" t="s">
        <v>88</v>
      </c>
      <c r="AV237" s="14" t="s">
        <v>81</v>
      </c>
      <c r="AW237" s="14" t="s">
        <v>33</v>
      </c>
      <c r="AX237" s="14" t="s">
        <v>79</v>
      </c>
      <c r="AY237" s="256" t="s">
        <v>234</v>
      </c>
    </row>
    <row r="238" s="15" customFormat="1">
      <c r="A238" s="15"/>
      <c r="B238" s="257"/>
      <c r="C238" s="258"/>
      <c r="D238" s="229" t="s">
        <v>252</v>
      </c>
      <c r="E238" s="259" t="s">
        <v>19</v>
      </c>
      <c r="F238" s="260" t="s">
        <v>256</v>
      </c>
      <c r="G238" s="258"/>
      <c r="H238" s="261">
        <v>1611.903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252</v>
      </c>
      <c r="AU238" s="267" t="s">
        <v>88</v>
      </c>
      <c r="AV238" s="15" t="s">
        <v>93</v>
      </c>
      <c r="AW238" s="15" t="s">
        <v>33</v>
      </c>
      <c r="AX238" s="15" t="s">
        <v>72</v>
      </c>
      <c r="AY238" s="267" t="s">
        <v>234</v>
      </c>
    </row>
    <row r="239" s="12" customFormat="1" ht="20.88" customHeight="1">
      <c r="A239" s="12"/>
      <c r="B239" s="200"/>
      <c r="C239" s="201"/>
      <c r="D239" s="202" t="s">
        <v>71</v>
      </c>
      <c r="E239" s="214" t="s">
        <v>361</v>
      </c>
      <c r="F239" s="214" t="s">
        <v>1987</v>
      </c>
      <c r="G239" s="201"/>
      <c r="H239" s="201"/>
      <c r="I239" s="204"/>
      <c r="J239" s="215">
        <f>BK239</f>
        <v>0</v>
      </c>
      <c r="K239" s="201"/>
      <c r="L239" s="206"/>
      <c r="M239" s="207"/>
      <c r="N239" s="208"/>
      <c r="O239" s="208"/>
      <c r="P239" s="209">
        <f>SUM(P240:P243)</f>
        <v>0</v>
      </c>
      <c r="Q239" s="208"/>
      <c r="R239" s="209">
        <f>SUM(R240:R243)</f>
        <v>0</v>
      </c>
      <c r="S239" s="208"/>
      <c r="T239" s="210">
        <f>SUM(T240:T243)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11" t="s">
        <v>79</v>
      </c>
      <c r="AT239" s="212" t="s">
        <v>71</v>
      </c>
      <c r="AU239" s="212" t="s">
        <v>81</v>
      </c>
      <c r="AY239" s="211" t="s">
        <v>234</v>
      </c>
      <c r="BK239" s="213">
        <f>SUM(BK240:BK243)</f>
        <v>0</v>
      </c>
    </row>
    <row r="240" s="2" customFormat="1" ht="16.5" customHeight="1">
      <c r="A240" s="40"/>
      <c r="B240" s="41"/>
      <c r="C240" s="216" t="s">
        <v>406</v>
      </c>
      <c r="D240" s="216" t="s">
        <v>236</v>
      </c>
      <c r="E240" s="217" t="s">
        <v>1988</v>
      </c>
      <c r="F240" s="218" t="s">
        <v>1989</v>
      </c>
      <c r="G240" s="219" t="s">
        <v>364</v>
      </c>
      <c r="H240" s="220">
        <v>127.256</v>
      </c>
      <c r="I240" s="221"/>
      <c r="J240" s="222">
        <f>ROUND(I240*H240,2)</f>
        <v>0</v>
      </c>
      <c r="K240" s="218" t="s">
        <v>1344</v>
      </c>
      <c r="L240" s="46"/>
      <c r="M240" s="223" t="s">
        <v>19</v>
      </c>
      <c r="N240" s="224" t="s">
        <v>43</v>
      </c>
      <c r="O240" s="86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7" t="s">
        <v>93</v>
      </c>
      <c r="AT240" s="227" t="s">
        <v>236</v>
      </c>
      <c r="AU240" s="227" t="s">
        <v>88</v>
      </c>
      <c r="AY240" s="19" t="s">
        <v>234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19" t="s">
        <v>79</v>
      </c>
      <c r="BK240" s="228">
        <f>ROUND(I240*H240,2)</f>
        <v>0</v>
      </c>
      <c r="BL240" s="19" t="s">
        <v>93</v>
      </c>
      <c r="BM240" s="227" t="s">
        <v>3048</v>
      </c>
    </row>
    <row r="241" s="2" customFormat="1">
      <c r="A241" s="40"/>
      <c r="B241" s="41"/>
      <c r="C241" s="42"/>
      <c r="D241" s="229" t="s">
        <v>243</v>
      </c>
      <c r="E241" s="42"/>
      <c r="F241" s="230" t="s">
        <v>1991</v>
      </c>
      <c r="G241" s="42"/>
      <c r="H241" s="42"/>
      <c r="I241" s="231"/>
      <c r="J241" s="42"/>
      <c r="K241" s="42"/>
      <c r="L241" s="46"/>
      <c r="M241" s="232"/>
      <c r="N241" s="23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243</v>
      </c>
      <c r="AU241" s="19" t="s">
        <v>88</v>
      </c>
    </row>
    <row r="242" s="2" customFormat="1">
      <c r="A242" s="40"/>
      <c r="B242" s="41"/>
      <c r="C242" s="42"/>
      <c r="D242" s="229" t="s">
        <v>1263</v>
      </c>
      <c r="E242" s="42"/>
      <c r="F242" s="285" t="s">
        <v>1952</v>
      </c>
      <c r="G242" s="42"/>
      <c r="H242" s="42"/>
      <c r="I242" s="231"/>
      <c r="J242" s="42"/>
      <c r="K242" s="42"/>
      <c r="L242" s="46"/>
      <c r="M242" s="232"/>
      <c r="N242" s="23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1263</v>
      </c>
      <c r="AU242" s="19" t="s">
        <v>88</v>
      </c>
    </row>
    <row r="243" s="14" customFormat="1">
      <c r="A243" s="14"/>
      <c r="B243" s="246"/>
      <c r="C243" s="247"/>
      <c r="D243" s="229" t="s">
        <v>252</v>
      </c>
      <c r="E243" s="248" t="s">
        <v>19</v>
      </c>
      <c r="F243" s="249" t="s">
        <v>3049</v>
      </c>
      <c r="G243" s="247"/>
      <c r="H243" s="250">
        <v>127.256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252</v>
      </c>
      <c r="AU243" s="256" t="s">
        <v>88</v>
      </c>
      <c r="AV243" s="14" t="s">
        <v>81</v>
      </c>
      <c r="AW243" s="14" t="s">
        <v>33</v>
      </c>
      <c r="AX243" s="14" t="s">
        <v>79</v>
      </c>
      <c r="AY243" s="256" t="s">
        <v>234</v>
      </c>
    </row>
    <row r="244" s="12" customFormat="1" ht="20.88" customHeight="1">
      <c r="A244" s="12"/>
      <c r="B244" s="200"/>
      <c r="C244" s="201"/>
      <c r="D244" s="202" t="s">
        <v>71</v>
      </c>
      <c r="E244" s="214" t="s">
        <v>370</v>
      </c>
      <c r="F244" s="214" t="s">
        <v>1993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SUM(P245:P249)</f>
        <v>0</v>
      </c>
      <c r="Q244" s="208"/>
      <c r="R244" s="209">
        <f>SUM(R245:R249)</f>
        <v>0</v>
      </c>
      <c r="S244" s="208"/>
      <c r="T244" s="210">
        <f>SUM(T245:T249)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79</v>
      </c>
      <c r="AT244" s="212" t="s">
        <v>71</v>
      </c>
      <c r="AU244" s="212" t="s">
        <v>81</v>
      </c>
      <c r="AY244" s="211" t="s">
        <v>234</v>
      </c>
      <c r="BK244" s="213">
        <f>SUM(BK245:BK249)</f>
        <v>0</v>
      </c>
    </row>
    <row r="245" s="2" customFormat="1" ht="16.5" customHeight="1">
      <c r="A245" s="40"/>
      <c r="B245" s="41"/>
      <c r="C245" s="216" t="s">
        <v>413</v>
      </c>
      <c r="D245" s="216" t="s">
        <v>236</v>
      </c>
      <c r="E245" s="217" t="s">
        <v>1994</v>
      </c>
      <c r="F245" s="218" t="s">
        <v>1995</v>
      </c>
      <c r="G245" s="219" t="s">
        <v>248</v>
      </c>
      <c r="H245" s="220">
        <v>750</v>
      </c>
      <c r="I245" s="221"/>
      <c r="J245" s="222">
        <f>ROUND(I245*H245,2)</f>
        <v>0</v>
      </c>
      <c r="K245" s="218" t="s">
        <v>1344</v>
      </c>
      <c r="L245" s="46"/>
      <c r="M245" s="223" t="s">
        <v>19</v>
      </c>
      <c r="N245" s="224" t="s">
        <v>43</v>
      </c>
      <c r="O245" s="86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7" t="s">
        <v>93</v>
      </c>
      <c r="AT245" s="227" t="s">
        <v>236</v>
      </c>
      <c r="AU245" s="227" t="s">
        <v>88</v>
      </c>
      <c r="AY245" s="19" t="s">
        <v>234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19" t="s">
        <v>79</v>
      </c>
      <c r="BK245" s="228">
        <f>ROUND(I245*H245,2)</f>
        <v>0</v>
      </c>
      <c r="BL245" s="19" t="s">
        <v>93</v>
      </c>
      <c r="BM245" s="227" t="s">
        <v>3050</v>
      </c>
    </row>
    <row r="246" s="2" customFormat="1">
      <c r="A246" s="40"/>
      <c r="B246" s="41"/>
      <c r="C246" s="42"/>
      <c r="D246" s="229" t="s">
        <v>243</v>
      </c>
      <c r="E246" s="42"/>
      <c r="F246" s="230" t="s">
        <v>1997</v>
      </c>
      <c r="G246" s="42"/>
      <c r="H246" s="42"/>
      <c r="I246" s="231"/>
      <c r="J246" s="42"/>
      <c r="K246" s="42"/>
      <c r="L246" s="46"/>
      <c r="M246" s="232"/>
      <c r="N246" s="233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243</v>
      </c>
      <c r="AU246" s="19" t="s">
        <v>88</v>
      </c>
    </row>
    <row r="247" s="2" customFormat="1">
      <c r="A247" s="40"/>
      <c r="B247" s="41"/>
      <c r="C247" s="42"/>
      <c r="D247" s="229" t="s">
        <v>1263</v>
      </c>
      <c r="E247" s="42"/>
      <c r="F247" s="285" t="s">
        <v>3051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1263</v>
      </c>
      <c r="AU247" s="19" t="s">
        <v>88</v>
      </c>
    </row>
    <row r="248" s="14" customFormat="1">
      <c r="A248" s="14"/>
      <c r="B248" s="246"/>
      <c r="C248" s="247"/>
      <c r="D248" s="229" t="s">
        <v>252</v>
      </c>
      <c r="E248" s="248" t="s">
        <v>19</v>
      </c>
      <c r="F248" s="249" t="s">
        <v>3052</v>
      </c>
      <c r="G248" s="247"/>
      <c r="H248" s="250">
        <v>750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252</v>
      </c>
      <c r="AU248" s="256" t="s">
        <v>88</v>
      </c>
      <c r="AV248" s="14" t="s">
        <v>81</v>
      </c>
      <c r="AW248" s="14" t="s">
        <v>33</v>
      </c>
      <c r="AX248" s="14" t="s">
        <v>72</v>
      </c>
      <c r="AY248" s="256" t="s">
        <v>234</v>
      </c>
    </row>
    <row r="249" s="15" customFormat="1">
      <c r="A249" s="15"/>
      <c r="B249" s="257"/>
      <c r="C249" s="258"/>
      <c r="D249" s="229" t="s">
        <v>252</v>
      </c>
      <c r="E249" s="259" t="s">
        <v>19</v>
      </c>
      <c r="F249" s="260" t="s">
        <v>256</v>
      </c>
      <c r="G249" s="258"/>
      <c r="H249" s="261">
        <v>750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252</v>
      </c>
      <c r="AU249" s="267" t="s">
        <v>88</v>
      </c>
      <c r="AV249" s="15" t="s">
        <v>93</v>
      </c>
      <c r="AW249" s="15" t="s">
        <v>33</v>
      </c>
      <c r="AX249" s="15" t="s">
        <v>79</v>
      </c>
      <c r="AY249" s="267" t="s">
        <v>234</v>
      </c>
    </row>
    <row r="250" s="12" customFormat="1" ht="22.8" customHeight="1">
      <c r="A250" s="12"/>
      <c r="B250" s="200"/>
      <c r="C250" s="201"/>
      <c r="D250" s="202" t="s">
        <v>71</v>
      </c>
      <c r="E250" s="214" t="s">
        <v>81</v>
      </c>
      <c r="F250" s="214" t="s">
        <v>876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SUM(P251:P269)</f>
        <v>0</v>
      </c>
      <c r="Q250" s="208"/>
      <c r="R250" s="209">
        <f>SUM(R251:R269)</f>
        <v>9.9400500000000012</v>
      </c>
      <c r="S250" s="208"/>
      <c r="T250" s="210">
        <f>SUM(T251:T269)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71</v>
      </c>
      <c r="AU250" s="212" t="s">
        <v>79</v>
      </c>
      <c r="AY250" s="211" t="s">
        <v>234</v>
      </c>
      <c r="BK250" s="213">
        <f>SUM(BK251:BK269)</f>
        <v>0</v>
      </c>
    </row>
    <row r="251" s="2" customFormat="1" ht="24.15" customHeight="1">
      <c r="A251" s="40"/>
      <c r="B251" s="41"/>
      <c r="C251" s="216" t="s">
        <v>420</v>
      </c>
      <c r="D251" s="216" t="s">
        <v>236</v>
      </c>
      <c r="E251" s="217" t="s">
        <v>2000</v>
      </c>
      <c r="F251" s="218" t="s">
        <v>2001</v>
      </c>
      <c r="G251" s="219" t="s">
        <v>879</v>
      </c>
      <c r="H251" s="220">
        <v>25</v>
      </c>
      <c r="I251" s="221"/>
      <c r="J251" s="222">
        <f>ROUND(I251*H251,2)</f>
        <v>0</v>
      </c>
      <c r="K251" s="218" t="s">
        <v>1296</v>
      </c>
      <c r="L251" s="46"/>
      <c r="M251" s="223" t="s">
        <v>19</v>
      </c>
      <c r="N251" s="224" t="s">
        <v>43</v>
      </c>
      <c r="O251" s="86"/>
      <c r="P251" s="225">
        <f>O251*H251</f>
        <v>0</v>
      </c>
      <c r="Q251" s="225">
        <v>0.27378000000000002</v>
      </c>
      <c r="R251" s="225">
        <f>Q251*H251</f>
        <v>6.8445000000000009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93</v>
      </c>
      <c r="AT251" s="227" t="s">
        <v>236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3053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2003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2" customFormat="1">
      <c r="A253" s="40"/>
      <c r="B253" s="41"/>
      <c r="C253" s="42"/>
      <c r="D253" s="234" t="s">
        <v>244</v>
      </c>
      <c r="E253" s="42"/>
      <c r="F253" s="235" t="s">
        <v>2004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244</v>
      </c>
      <c r="AU253" s="19" t="s">
        <v>81</v>
      </c>
    </row>
    <row r="254" s="2" customFormat="1">
      <c r="A254" s="40"/>
      <c r="B254" s="41"/>
      <c r="C254" s="42"/>
      <c r="D254" s="229" t="s">
        <v>1263</v>
      </c>
      <c r="E254" s="42"/>
      <c r="F254" s="285" t="s">
        <v>2005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1263</v>
      </c>
      <c r="AU254" s="19" t="s">
        <v>81</v>
      </c>
    </row>
    <row r="255" s="13" customFormat="1">
      <c r="A255" s="13"/>
      <c r="B255" s="236"/>
      <c r="C255" s="237"/>
      <c r="D255" s="229" t="s">
        <v>252</v>
      </c>
      <c r="E255" s="238" t="s">
        <v>19</v>
      </c>
      <c r="F255" s="239" t="s">
        <v>1880</v>
      </c>
      <c r="G255" s="237"/>
      <c r="H255" s="238" t="s">
        <v>19</v>
      </c>
      <c r="I255" s="240"/>
      <c r="J255" s="237"/>
      <c r="K255" s="237"/>
      <c r="L255" s="241"/>
      <c r="M255" s="242"/>
      <c r="N255" s="243"/>
      <c r="O255" s="243"/>
      <c r="P255" s="243"/>
      <c r="Q255" s="243"/>
      <c r="R255" s="243"/>
      <c r="S255" s="243"/>
      <c r="T255" s="24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5" t="s">
        <v>252</v>
      </c>
      <c r="AU255" s="245" t="s">
        <v>81</v>
      </c>
      <c r="AV255" s="13" t="s">
        <v>79</v>
      </c>
      <c r="AW255" s="13" t="s">
        <v>33</v>
      </c>
      <c r="AX255" s="13" t="s">
        <v>72</v>
      </c>
      <c r="AY255" s="245" t="s">
        <v>234</v>
      </c>
    </row>
    <row r="256" s="14" customFormat="1">
      <c r="A256" s="14"/>
      <c r="B256" s="246"/>
      <c r="C256" s="247"/>
      <c r="D256" s="229" t="s">
        <v>252</v>
      </c>
      <c r="E256" s="248" t="s">
        <v>19</v>
      </c>
      <c r="F256" s="249" t="s">
        <v>3054</v>
      </c>
      <c r="G256" s="247"/>
      <c r="H256" s="250">
        <v>25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252</v>
      </c>
      <c r="AU256" s="256" t="s">
        <v>81</v>
      </c>
      <c r="AV256" s="14" t="s">
        <v>81</v>
      </c>
      <c r="AW256" s="14" t="s">
        <v>33</v>
      </c>
      <c r="AX256" s="14" t="s">
        <v>72</v>
      </c>
      <c r="AY256" s="256" t="s">
        <v>234</v>
      </c>
    </row>
    <row r="257" s="15" customFormat="1">
      <c r="A257" s="15"/>
      <c r="B257" s="257"/>
      <c r="C257" s="258"/>
      <c r="D257" s="229" t="s">
        <v>252</v>
      </c>
      <c r="E257" s="259" t="s">
        <v>19</v>
      </c>
      <c r="F257" s="260" t="s">
        <v>256</v>
      </c>
      <c r="G257" s="258"/>
      <c r="H257" s="261">
        <v>25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252</v>
      </c>
      <c r="AU257" s="267" t="s">
        <v>81</v>
      </c>
      <c r="AV257" s="15" t="s">
        <v>93</v>
      </c>
      <c r="AW257" s="15" t="s">
        <v>33</v>
      </c>
      <c r="AX257" s="15" t="s">
        <v>79</v>
      </c>
      <c r="AY257" s="267" t="s">
        <v>234</v>
      </c>
    </row>
    <row r="258" s="2" customFormat="1" ht="24.15" customHeight="1">
      <c r="A258" s="40"/>
      <c r="B258" s="41"/>
      <c r="C258" s="268" t="s">
        <v>427</v>
      </c>
      <c r="D258" s="268" t="s">
        <v>295</v>
      </c>
      <c r="E258" s="269" t="s">
        <v>2007</v>
      </c>
      <c r="F258" s="270" t="s">
        <v>2008</v>
      </c>
      <c r="G258" s="271" t="s">
        <v>879</v>
      </c>
      <c r="H258" s="272">
        <v>25</v>
      </c>
      <c r="I258" s="273"/>
      <c r="J258" s="274">
        <f>ROUND(I258*H258,2)</f>
        <v>0</v>
      </c>
      <c r="K258" s="270" t="s">
        <v>1296</v>
      </c>
      <c r="L258" s="275"/>
      <c r="M258" s="276" t="s">
        <v>19</v>
      </c>
      <c r="N258" s="277" t="s">
        <v>43</v>
      </c>
      <c r="O258" s="86"/>
      <c r="P258" s="225">
        <f>O258*H258</f>
        <v>0</v>
      </c>
      <c r="Q258" s="225">
        <v>0.00072000000000000005</v>
      </c>
      <c r="R258" s="225">
        <f>Q258*H258</f>
        <v>0.018000000000000002</v>
      </c>
      <c r="S258" s="225">
        <v>0</v>
      </c>
      <c r="T258" s="22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7" t="s">
        <v>294</v>
      </c>
      <c r="AT258" s="227" t="s">
        <v>295</v>
      </c>
      <c r="AU258" s="227" t="s">
        <v>81</v>
      </c>
      <c r="AY258" s="19" t="s">
        <v>234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19" t="s">
        <v>79</v>
      </c>
      <c r="BK258" s="228">
        <f>ROUND(I258*H258,2)</f>
        <v>0</v>
      </c>
      <c r="BL258" s="19" t="s">
        <v>93</v>
      </c>
      <c r="BM258" s="227" t="s">
        <v>3055</v>
      </c>
    </row>
    <row r="259" s="2" customFormat="1">
      <c r="A259" s="40"/>
      <c r="B259" s="41"/>
      <c r="C259" s="42"/>
      <c r="D259" s="229" t="s">
        <v>243</v>
      </c>
      <c r="E259" s="42"/>
      <c r="F259" s="230" t="s">
        <v>2008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243</v>
      </c>
      <c r="AU259" s="19" t="s">
        <v>81</v>
      </c>
    </row>
    <row r="260" s="2" customFormat="1">
      <c r="A260" s="40"/>
      <c r="B260" s="41"/>
      <c r="C260" s="42"/>
      <c r="D260" s="229" t="s">
        <v>1263</v>
      </c>
      <c r="E260" s="42"/>
      <c r="F260" s="285" t="s">
        <v>2005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1263</v>
      </c>
      <c r="AU260" s="19" t="s">
        <v>81</v>
      </c>
    </row>
    <row r="261" s="2" customFormat="1" ht="24.15" customHeight="1">
      <c r="A261" s="40"/>
      <c r="B261" s="41"/>
      <c r="C261" s="216" t="s">
        <v>434</v>
      </c>
      <c r="D261" s="216" t="s">
        <v>236</v>
      </c>
      <c r="E261" s="217" t="s">
        <v>2010</v>
      </c>
      <c r="F261" s="218" t="s">
        <v>2011</v>
      </c>
      <c r="G261" s="219" t="s">
        <v>879</v>
      </c>
      <c r="H261" s="220">
        <v>15</v>
      </c>
      <c r="I261" s="221"/>
      <c r="J261" s="222">
        <f>ROUND(I261*H261,2)</f>
        <v>0</v>
      </c>
      <c r="K261" s="218" t="s">
        <v>1296</v>
      </c>
      <c r="L261" s="46"/>
      <c r="M261" s="223" t="s">
        <v>19</v>
      </c>
      <c r="N261" s="224" t="s">
        <v>43</v>
      </c>
      <c r="O261" s="86"/>
      <c r="P261" s="225">
        <f>O261*H261</f>
        <v>0</v>
      </c>
      <c r="Q261" s="225">
        <v>0.20469000000000001</v>
      </c>
      <c r="R261" s="225">
        <f>Q261*H261</f>
        <v>3.0703500000000004</v>
      </c>
      <c r="S261" s="225">
        <v>0</v>
      </c>
      <c r="T261" s="22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7" t="s">
        <v>93</v>
      </c>
      <c r="AT261" s="227" t="s">
        <v>236</v>
      </c>
      <c r="AU261" s="227" t="s">
        <v>81</v>
      </c>
      <c r="AY261" s="19" t="s">
        <v>234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19" t="s">
        <v>79</v>
      </c>
      <c r="BK261" s="228">
        <f>ROUND(I261*H261,2)</f>
        <v>0</v>
      </c>
      <c r="BL261" s="19" t="s">
        <v>93</v>
      </c>
      <c r="BM261" s="227" t="s">
        <v>3056</v>
      </c>
    </row>
    <row r="262" s="2" customFormat="1">
      <c r="A262" s="40"/>
      <c r="B262" s="41"/>
      <c r="C262" s="42"/>
      <c r="D262" s="229" t="s">
        <v>243</v>
      </c>
      <c r="E262" s="42"/>
      <c r="F262" s="230" t="s">
        <v>2013</v>
      </c>
      <c r="G262" s="42"/>
      <c r="H262" s="42"/>
      <c r="I262" s="231"/>
      <c r="J262" s="42"/>
      <c r="K262" s="42"/>
      <c r="L262" s="46"/>
      <c r="M262" s="232"/>
      <c r="N262" s="23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243</v>
      </c>
      <c r="AU262" s="19" t="s">
        <v>81</v>
      </c>
    </row>
    <row r="263" s="2" customFormat="1">
      <c r="A263" s="40"/>
      <c r="B263" s="41"/>
      <c r="C263" s="42"/>
      <c r="D263" s="234" t="s">
        <v>244</v>
      </c>
      <c r="E263" s="42"/>
      <c r="F263" s="235" t="s">
        <v>2014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244</v>
      </c>
      <c r="AU263" s="19" t="s">
        <v>81</v>
      </c>
    </row>
    <row r="264" s="2" customFormat="1">
      <c r="A264" s="40"/>
      <c r="B264" s="41"/>
      <c r="C264" s="42"/>
      <c r="D264" s="229" t="s">
        <v>1263</v>
      </c>
      <c r="E264" s="42"/>
      <c r="F264" s="285" t="s">
        <v>2015</v>
      </c>
      <c r="G264" s="42"/>
      <c r="H264" s="42"/>
      <c r="I264" s="231"/>
      <c r="J264" s="42"/>
      <c r="K264" s="42"/>
      <c r="L264" s="46"/>
      <c r="M264" s="232"/>
      <c r="N264" s="23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1263</v>
      </c>
      <c r="AU264" s="19" t="s">
        <v>81</v>
      </c>
    </row>
    <row r="265" s="13" customFormat="1">
      <c r="A265" s="13"/>
      <c r="B265" s="236"/>
      <c r="C265" s="237"/>
      <c r="D265" s="229" t="s">
        <v>252</v>
      </c>
      <c r="E265" s="238" t="s">
        <v>19</v>
      </c>
      <c r="F265" s="239" t="s">
        <v>1880</v>
      </c>
      <c r="G265" s="237"/>
      <c r="H265" s="238" t="s">
        <v>19</v>
      </c>
      <c r="I265" s="240"/>
      <c r="J265" s="237"/>
      <c r="K265" s="237"/>
      <c r="L265" s="241"/>
      <c r="M265" s="242"/>
      <c r="N265" s="243"/>
      <c r="O265" s="243"/>
      <c r="P265" s="243"/>
      <c r="Q265" s="243"/>
      <c r="R265" s="243"/>
      <c r="S265" s="243"/>
      <c r="T265" s="24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5" t="s">
        <v>252</v>
      </c>
      <c r="AU265" s="245" t="s">
        <v>81</v>
      </c>
      <c r="AV265" s="13" t="s">
        <v>79</v>
      </c>
      <c r="AW265" s="13" t="s">
        <v>33</v>
      </c>
      <c r="AX265" s="13" t="s">
        <v>72</v>
      </c>
      <c r="AY265" s="245" t="s">
        <v>234</v>
      </c>
    </row>
    <row r="266" s="14" customFormat="1">
      <c r="A266" s="14"/>
      <c r="B266" s="246"/>
      <c r="C266" s="247"/>
      <c r="D266" s="229" t="s">
        <v>252</v>
      </c>
      <c r="E266" s="248" t="s">
        <v>19</v>
      </c>
      <c r="F266" s="249" t="s">
        <v>347</v>
      </c>
      <c r="G266" s="247"/>
      <c r="H266" s="250">
        <v>15</v>
      </c>
      <c r="I266" s="251"/>
      <c r="J266" s="247"/>
      <c r="K266" s="247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252</v>
      </c>
      <c r="AU266" s="256" t="s">
        <v>81</v>
      </c>
      <c r="AV266" s="14" t="s">
        <v>81</v>
      </c>
      <c r="AW266" s="14" t="s">
        <v>33</v>
      </c>
      <c r="AX266" s="14" t="s">
        <v>79</v>
      </c>
      <c r="AY266" s="256" t="s">
        <v>234</v>
      </c>
    </row>
    <row r="267" s="2" customFormat="1" ht="16.5" customHeight="1">
      <c r="A267" s="40"/>
      <c r="B267" s="41"/>
      <c r="C267" s="268" t="s">
        <v>440</v>
      </c>
      <c r="D267" s="268" t="s">
        <v>295</v>
      </c>
      <c r="E267" s="269" t="s">
        <v>2016</v>
      </c>
      <c r="F267" s="270" t="s">
        <v>2017</v>
      </c>
      <c r="G267" s="271" t="s">
        <v>879</v>
      </c>
      <c r="H267" s="272">
        <v>15</v>
      </c>
      <c r="I267" s="273"/>
      <c r="J267" s="274">
        <f>ROUND(I267*H267,2)</f>
        <v>0</v>
      </c>
      <c r="K267" s="270" t="s">
        <v>1917</v>
      </c>
      <c r="L267" s="275"/>
      <c r="M267" s="276" t="s">
        <v>19</v>
      </c>
      <c r="N267" s="277" t="s">
        <v>43</v>
      </c>
      <c r="O267" s="86"/>
      <c r="P267" s="225">
        <f>O267*H267</f>
        <v>0</v>
      </c>
      <c r="Q267" s="225">
        <v>0.00048000000000000001</v>
      </c>
      <c r="R267" s="225">
        <f>Q267*H267</f>
        <v>0.0071999999999999998</v>
      </c>
      <c r="S267" s="225">
        <v>0</v>
      </c>
      <c r="T267" s="22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7" t="s">
        <v>294</v>
      </c>
      <c r="AT267" s="227" t="s">
        <v>295</v>
      </c>
      <c r="AU267" s="227" t="s">
        <v>81</v>
      </c>
      <c r="AY267" s="19" t="s">
        <v>234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19" t="s">
        <v>79</v>
      </c>
      <c r="BK267" s="228">
        <f>ROUND(I267*H267,2)</f>
        <v>0</v>
      </c>
      <c r="BL267" s="19" t="s">
        <v>93</v>
      </c>
      <c r="BM267" s="227" t="s">
        <v>3057</v>
      </c>
    </row>
    <row r="268" s="2" customFormat="1">
      <c r="A268" s="40"/>
      <c r="B268" s="41"/>
      <c r="C268" s="42"/>
      <c r="D268" s="229" t="s">
        <v>243</v>
      </c>
      <c r="E268" s="42"/>
      <c r="F268" s="230" t="s">
        <v>2017</v>
      </c>
      <c r="G268" s="42"/>
      <c r="H268" s="42"/>
      <c r="I268" s="231"/>
      <c r="J268" s="42"/>
      <c r="K268" s="42"/>
      <c r="L268" s="46"/>
      <c r="M268" s="232"/>
      <c r="N268" s="23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243</v>
      </c>
      <c r="AU268" s="19" t="s">
        <v>81</v>
      </c>
    </row>
    <row r="269" s="2" customFormat="1">
      <c r="A269" s="40"/>
      <c r="B269" s="41"/>
      <c r="C269" s="42"/>
      <c r="D269" s="229" t="s">
        <v>1263</v>
      </c>
      <c r="E269" s="42"/>
      <c r="F269" s="285" t="s">
        <v>2015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1263</v>
      </c>
      <c r="AU269" s="19" t="s">
        <v>81</v>
      </c>
    </row>
    <row r="270" s="12" customFormat="1" ht="22.8" customHeight="1">
      <c r="A270" s="12"/>
      <c r="B270" s="200"/>
      <c r="C270" s="201"/>
      <c r="D270" s="202" t="s">
        <v>71</v>
      </c>
      <c r="E270" s="214" t="s">
        <v>93</v>
      </c>
      <c r="F270" s="214" t="s">
        <v>911</v>
      </c>
      <c r="G270" s="201"/>
      <c r="H270" s="201"/>
      <c r="I270" s="204"/>
      <c r="J270" s="215">
        <f>BK270</f>
        <v>0</v>
      </c>
      <c r="K270" s="201"/>
      <c r="L270" s="206"/>
      <c r="M270" s="207"/>
      <c r="N270" s="208"/>
      <c r="O270" s="208"/>
      <c r="P270" s="209">
        <f>SUM(P271:P275)</f>
        <v>0</v>
      </c>
      <c r="Q270" s="208"/>
      <c r="R270" s="209">
        <f>SUM(R271:R275)</f>
        <v>5.6723100000000004</v>
      </c>
      <c r="S270" s="208"/>
      <c r="T270" s="210">
        <f>SUM(T271:T275)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1" t="s">
        <v>79</v>
      </c>
      <c r="AT270" s="212" t="s">
        <v>71</v>
      </c>
      <c r="AU270" s="212" t="s">
        <v>79</v>
      </c>
      <c r="AY270" s="211" t="s">
        <v>234</v>
      </c>
      <c r="BK270" s="213">
        <f>SUM(BK271:BK275)</f>
        <v>0</v>
      </c>
    </row>
    <row r="271" s="2" customFormat="1" ht="16.5" customHeight="1">
      <c r="A271" s="40"/>
      <c r="B271" s="41"/>
      <c r="C271" s="216" t="s">
        <v>446</v>
      </c>
      <c r="D271" s="216" t="s">
        <v>236</v>
      </c>
      <c r="E271" s="217" t="s">
        <v>912</v>
      </c>
      <c r="F271" s="218" t="s">
        <v>2019</v>
      </c>
      <c r="G271" s="219" t="s">
        <v>274</v>
      </c>
      <c r="H271" s="220">
        <v>3</v>
      </c>
      <c r="I271" s="221"/>
      <c r="J271" s="222">
        <f>ROUND(I271*H271,2)</f>
        <v>0</v>
      </c>
      <c r="K271" s="218" t="s">
        <v>19</v>
      </c>
      <c r="L271" s="46"/>
      <c r="M271" s="223" t="s">
        <v>19</v>
      </c>
      <c r="N271" s="224" t="s">
        <v>43</v>
      </c>
      <c r="O271" s="86"/>
      <c r="P271" s="225">
        <f>O271*H271</f>
        <v>0</v>
      </c>
      <c r="Q271" s="225">
        <v>1.8907700000000001</v>
      </c>
      <c r="R271" s="225">
        <f>Q271*H271</f>
        <v>5.6723100000000004</v>
      </c>
      <c r="S271" s="225">
        <v>0</v>
      </c>
      <c r="T271" s="22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7" t="s">
        <v>93</v>
      </c>
      <c r="AT271" s="227" t="s">
        <v>236</v>
      </c>
      <c r="AU271" s="227" t="s">
        <v>81</v>
      </c>
      <c r="AY271" s="19" t="s">
        <v>234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19" t="s">
        <v>79</v>
      </c>
      <c r="BK271" s="228">
        <f>ROUND(I271*H271,2)</f>
        <v>0</v>
      </c>
      <c r="BL271" s="19" t="s">
        <v>93</v>
      </c>
      <c r="BM271" s="227" t="s">
        <v>3058</v>
      </c>
    </row>
    <row r="272" s="2" customFormat="1">
      <c r="A272" s="40"/>
      <c r="B272" s="41"/>
      <c r="C272" s="42"/>
      <c r="D272" s="229" t="s">
        <v>243</v>
      </c>
      <c r="E272" s="42"/>
      <c r="F272" s="230" t="s">
        <v>2019</v>
      </c>
      <c r="G272" s="42"/>
      <c r="H272" s="42"/>
      <c r="I272" s="231"/>
      <c r="J272" s="42"/>
      <c r="K272" s="42"/>
      <c r="L272" s="46"/>
      <c r="M272" s="232"/>
      <c r="N272" s="23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243</v>
      </c>
      <c r="AU272" s="19" t="s">
        <v>81</v>
      </c>
    </row>
    <row r="273" s="2" customFormat="1">
      <c r="A273" s="40"/>
      <c r="B273" s="41"/>
      <c r="C273" s="42"/>
      <c r="D273" s="229" t="s">
        <v>1263</v>
      </c>
      <c r="E273" s="42"/>
      <c r="F273" s="285" t="s">
        <v>2021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1263</v>
      </c>
      <c r="AU273" s="19" t="s">
        <v>81</v>
      </c>
    </row>
    <row r="274" s="14" customFormat="1">
      <c r="A274" s="14"/>
      <c r="B274" s="246"/>
      <c r="C274" s="247"/>
      <c r="D274" s="229" t="s">
        <v>252</v>
      </c>
      <c r="E274" s="248" t="s">
        <v>19</v>
      </c>
      <c r="F274" s="249" t="s">
        <v>3059</v>
      </c>
      <c r="G274" s="247"/>
      <c r="H274" s="250">
        <v>3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252</v>
      </c>
      <c r="AU274" s="256" t="s">
        <v>81</v>
      </c>
      <c r="AV274" s="14" t="s">
        <v>81</v>
      </c>
      <c r="AW274" s="14" t="s">
        <v>33</v>
      </c>
      <c r="AX274" s="14" t="s">
        <v>72</v>
      </c>
      <c r="AY274" s="256" t="s">
        <v>234</v>
      </c>
    </row>
    <row r="275" s="15" customFormat="1">
      <c r="A275" s="15"/>
      <c r="B275" s="257"/>
      <c r="C275" s="258"/>
      <c r="D275" s="229" t="s">
        <v>252</v>
      </c>
      <c r="E275" s="259" t="s">
        <v>19</v>
      </c>
      <c r="F275" s="260" t="s">
        <v>256</v>
      </c>
      <c r="G275" s="258"/>
      <c r="H275" s="261">
        <v>3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252</v>
      </c>
      <c r="AU275" s="267" t="s">
        <v>81</v>
      </c>
      <c r="AV275" s="15" t="s">
        <v>93</v>
      </c>
      <c r="AW275" s="15" t="s">
        <v>33</v>
      </c>
      <c r="AX275" s="15" t="s">
        <v>79</v>
      </c>
      <c r="AY275" s="267" t="s">
        <v>234</v>
      </c>
    </row>
    <row r="276" s="12" customFormat="1" ht="22.8" customHeight="1">
      <c r="A276" s="12"/>
      <c r="B276" s="200"/>
      <c r="C276" s="201"/>
      <c r="D276" s="202" t="s">
        <v>71</v>
      </c>
      <c r="E276" s="214" t="s">
        <v>271</v>
      </c>
      <c r="F276" s="214" t="s">
        <v>1293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SUM(P277:P297)</f>
        <v>0</v>
      </c>
      <c r="Q276" s="208"/>
      <c r="R276" s="209">
        <f>SUM(R277:R297)</f>
        <v>276.67700000000002</v>
      </c>
      <c r="S276" s="208"/>
      <c r="T276" s="210">
        <f>SUM(T277:T297)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79</v>
      </c>
      <c r="AT276" s="212" t="s">
        <v>71</v>
      </c>
      <c r="AU276" s="212" t="s">
        <v>79</v>
      </c>
      <c r="AY276" s="211" t="s">
        <v>234</v>
      </c>
      <c r="BK276" s="213">
        <f>SUM(BK277:BK297)</f>
        <v>0</v>
      </c>
    </row>
    <row r="277" s="2" customFormat="1" ht="16.5" customHeight="1">
      <c r="A277" s="40"/>
      <c r="B277" s="41"/>
      <c r="C277" s="216" t="s">
        <v>455</v>
      </c>
      <c r="D277" s="216" t="s">
        <v>236</v>
      </c>
      <c r="E277" s="217" t="s">
        <v>2032</v>
      </c>
      <c r="F277" s="218" t="s">
        <v>2033</v>
      </c>
      <c r="G277" s="219" t="s">
        <v>248</v>
      </c>
      <c r="H277" s="220">
        <v>310</v>
      </c>
      <c r="I277" s="221"/>
      <c r="J277" s="222">
        <f>ROUND(I277*H277,2)</f>
        <v>0</v>
      </c>
      <c r="K277" s="218" t="s">
        <v>1296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0.1002</v>
      </c>
      <c r="R277" s="225">
        <f>Q277*H277</f>
        <v>31.061999999999998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93</v>
      </c>
      <c r="AT277" s="227" t="s">
        <v>236</v>
      </c>
      <c r="AU277" s="227" t="s">
        <v>81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3060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2035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81</v>
      </c>
    </row>
    <row r="279" s="2" customFormat="1">
      <c r="A279" s="40"/>
      <c r="B279" s="41"/>
      <c r="C279" s="42"/>
      <c r="D279" s="234" t="s">
        <v>244</v>
      </c>
      <c r="E279" s="42"/>
      <c r="F279" s="235" t="s">
        <v>2036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244</v>
      </c>
      <c r="AU279" s="19" t="s">
        <v>81</v>
      </c>
    </row>
    <row r="280" s="2" customFormat="1">
      <c r="A280" s="40"/>
      <c r="B280" s="41"/>
      <c r="C280" s="42"/>
      <c r="D280" s="229" t="s">
        <v>1263</v>
      </c>
      <c r="E280" s="42"/>
      <c r="F280" s="285" t="s">
        <v>3061</v>
      </c>
      <c r="G280" s="42"/>
      <c r="H280" s="42"/>
      <c r="I280" s="231"/>
      <c r="J280" s="42"/>
      <c r="K280" s="42"/>
      <c r="L280" s="46"/>
      <c r="M280" s="232"/>
      <c r="N280" s="23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1263</v>
      </c>
      <c r="AU280" s="19" t="s">
        <v>81</v>
      </c>
    </row>
    <row r="281" s="13" customFormat="1">
      <c r="A281" s="13"/>
      <c r="B281" s="236"/>
      <c r="C281" s="237"/>
      <c r="D281" s="229" t="s">
        <v>252</v>
      </c>
      <c r="E281" s="238" t="s">
        <v>19</v>
      </c>
      <c r="F281" s="239" t="s">
        <v>1880</v>
      </c>
      <c r="G281" s="237"/>
      <c r="H281" s="238" t="s">
        <v>19</v>
      </c>
      <c r="I281" s="240"/>
      <c r="J281" s="237"/>
      <c r="K281" s="237"/>
      <c r="L281" s="241"/>
      <c r="M281" s="242"/>
      <c r="N281" s="243"/>
      <c r="O281" s="243"/>
      <c r="P281" s="243"/>
      <c r="Q281" s="243"/>
      <c r="R281" s="243"/>
      <c r="S281" s="243"/>
      <c r="T281" s="24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5" t="s">
        <v>252</v>
      </c>
      <c r="AU281" s="245" t="s">
        <v>81</v>
      </c>
      <c r="AV281" s="13" t="s">
        <v>79</v>
      </c>
      <c r="AW281" s="13" t="s">
        <v>33</v>
      </c>
      <c r="AX281" s="13" t="s">
        <v>72</v>
      </c>
      <c r="AY281" s="245" t="s">
        <v>234</v>
      </c>
    </row>
    <row r="282" s="14" customFormat="1">
      <c r="A282" s="14"/>
      <c r="B282" s="246"/>
      <c r="C282" s="247"/>
      <c r="D282" s="229" t="s">
        <v>252</v>
      </c>
      <c r="E282" s="248" t="s">
        <v>19</v>
      </c>
      <c r="F282" s="249" t="s">
        <v>3062</v>
      </c>
      <c r="G282" s="247"/>
      <c r="H282" s="250">
        <v>310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252</v>
      </c>
      <c r="AU282" s="256" t="s">
        <v>81</v>
      </c>
      <c r="AV282" s="14" t="s">
        <v>81</v>
      </c>
      <c r="AW282" s="14" t="s">
        <v>33</v>
      </c>
      <c r="AX282" s="14" t="s">
        <v>72</v>
      </c>
      <c r="AY282" s="256" t="s">
        <v>234</v>
      </c>
    </row>
    <row r="283" s="15" customFormat="1">
      <c r="A283" s="15"/>
      <c r="B283" s="257"/>
      <c r="C283" s="258"/>
      <c r="D283" s="229" t="s">
        <v>252</v>
      </c>
      <c r="E283" s="259" t="s">
        <v>19</v>
      </c>
      <c r="F283" s="260" t="s">
        <v>256</v>
      </c>
      <c r="G283" s="258"/>
      <c r="H283" s="261">
        <v>310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252</v>
      </c>
      <c r="AU283" s="267" t="s">
        <v>81</v>
      </c>
      <c r="AV283" s="15" t="s">
        <v>93</v>
      </c>
      <c r="AW283" s="15" t="s">
        <v>33</v>
      </c>
      <c r="AX283" s="15" t="s">
        <v>79</v>
      </c>
      <c r="AY283" s="267" t="s">
        <v>234</v>
      </c>
    </row>
    <row r="284" s="2" customFormat="1" ht="16.5" customHeight="1">
      <c r="A284" s="40"/>
      <c r="B284" s="41"/>
      <c r="C284" s="268" t="s">
        <v>615</v>
      </c>
      <c r="D284" s="268" t="s">
        <v>295</v>
      </c>
      <c r="E284" s="269" t="s">
        <v>2038</v>
      </c>
      <c r="F284" s="270" t="s">
        <v>2039</v>
      </c>
      <c r="G284" s="271" t="s">
        <v>364</v>
      </c>
      <c r="H284" s="272">
        <v>245.61500000000001</v>
      </c>
      <c r="I284" s="273"/>
      <c r="J284" s="274">
        <f>ROUND(I284*H284,2)</f>
        <v>0</v>
      </c>
      <c r="K284" s="270" t="s">
        <v>1296</v>
      </c>
      <c r="L284" s="275"/>
      <c r="M284" s="276" t="s">
        <v>19</v>
      </c>
      <c r="N284" s="277" t="s">
        <v>43</v>
      </c>
      <c r="O284" s="86"/>
      <c r="P284" s="225">
        <f>O284*H284</f>
        <v>0</v>
      </c>
      <c r="Q284" s="225">
        <v>1</v>
      </c>
      <c r="R284" s="225">
        <f>Q284*H284</f>
        <v>245.61500000000001</v>
      </c>
      <c r="S284" s="225">
        <v>0</v>
      </c>
      <c r="T284" s="22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7" t="s">
        <v>294</v>
      </c>
      <c r="AT284" s="227" t="s">
        <v>295</v>
      </c>
      <c r="AU284" s="227" t="s">
        <v>81</v>
      </c>
      <c r="AY284" s="19" t="s">
        <v>234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19" t="s">
        <v>79</v>
      </c>
      <c r="BK284" s="228">
        <f>ROUND(I284*H284,2)</f>
        <v>0</v>
      </c>
      <c r="BL284" s="19" t="s">
        <v>93</v>
      </c>
      <c r="BM284" s="227" t="s">
        <v>3063</v>
      </c>
    </row>
    <row r="285" s="2" customFormat="1">
      <c r="A285" s="40"/>
      <c r="B285" s="41"/>
      <c r="C285" s="42"/>
      <c r="D285" s="229" t="s">
        <v>243</v>
      </c>
      <c r="E285" s="42"/>
      <c r="F285" s="230" t="s">
        <v>2039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243</v>
      </c>
      <c r="AU285" s="19" t="s">
        <v>81</v>
      </c>
    </row>
    <row r="286" s="2" customFormat="1">
      <c r="A286" s="40"/>
      <c r="B286" s="41"/>
      <c r="C286" s="42"/>
      <c r="D286" s="229" t="s">
        <v>1263</v>
      </c>
      <c r="E286" s="42"/>
      <c r="F286" s="285" t="s">
        <v>2037</v>
      </c>
      <c r="G286" s="42"/>
      <c r="H286" s="42"/>
      <c r="I286" s="231"/>
      <c r="J286" s="42"/>
      <c r="K286" s="42"/>
      <c r="L286" s="46"/>
      <c r="M286" s="232"/>
      <c r="N286" s="233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1263</v>
      </c>
      <c r="AU286" s="19" t="s">
        <v>81</v>
      </c>
    </row>
    <row r="287" s="13" customFormat="1">
      <c r="A287" s="13"/>
      <c r="B287" s="236"/>
      <c r="C287" s="237"/>
      <c r="D287" s="229" t="s">
        <v>252</v>
      </c>
      <c r="E287" s="238" t="s">
        <v>19</v>
      </c>
      <c r="F287" s="239" t="s">
        <v>2041</v>
      </c>
      <c r="G287" s="237"/>
      <c r="H287" s="238" t="s">
        <v>19</v>
      </c>
      <c r="I287" s="240"/>
      <c r="J287" s="237"/>
      <c r="K287" s="237"/>
      <c r="L287" s="241"/>
      <c r="M287" s="242"/>
      <c r="N287" s="243"/>
      <c r="O287" s="243"/>
      <c r="P287" s="243"/>
      <c r="Q287" s="243"/>
      <c r="R287" s="243"/>
      <c r="S287" s="243"/>
      <c r="T287" s="24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5" t="s">
        <v>252</v>
      </c>
      <c r="AU287" s="245" t="s">
        <v>81</v>
      </c>
      <c r="AV287" s="13" t="s">
        <v>79</v>
      </c>
      <c r="AW287" s="13" t="s">
        <v>33</v>
      </c>
      <c r="AX287" s="13" t="s">
        <v>72</v>
      </c>
      <c r="AY287" s="245" t="s">
        <v>234</v>
      </c>
    </row>
    <row r="288" s="14" customFormat="1">
      <c r="A288" s="14"/>
      <c r="B288" s="246"/>
      <c r="C288" s="247"/>
      <c r="D288" s="229" t="s">
        <v>252</v>
      </c>
      <c r="E288" s="248" t="s">
        <v>19</v>
      </c>
      <c r="F288" s="249" t="s">
        <v>3064</v>
      </c>
      <c r="G288" s="247"/>
      <c r="H288" s="250">
        <v>245.61500000000001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252</v>
      </c>
      <c r="AU288" s="256" t="s">
        <v>81</v>
      </c>
      <c r="AV288" s="14" t="s">
        <v>81</v>
      </c>
      <c r="AW288" s="14" t="s">
        <v>33</v>
      </c>
      <c r="AX288" s="14" t="s">
        <v>72</v>
      </c>
      <c r="AY288" s="256" t="s">
        <v>234</v>
      </c>
    </row>
    <row r="289" s="15" customFormat="1">
      <c r="A289" s="15"/>
      <c r="B289" s="257"/>
      <c r="C289" s="258"/>
      <c r="D289" s="229" t="s">
        <v>252</v>
      </c>
      <c r="E289" s="259" t="s">
        <v>19</v>
      </c>
      <c r="F289" s="260" t="s">
        <v>256</v>
      </c>
      <c r="G289" s="258"/>
      <c r="H289" s="261">
        <v>245.61500000000001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252</v>
      </c>
      <c r="AU289" s="267" t="s">
        <v>81</v>
      </c>
      <c r="AV289" s="15" t="s">
        <v>93</v>
      </c>
      <c r="AW289" s="15" t="s">
        <v>33</v>
      </c>
      <c r="AX289" s="15" t="s">
        <v>79</v>
      </c>
      <c r="AY289" s="267" t="s">
        <v>234</v>
      </c>
    </row>
    <row r="290" s="2" customFormat="1" ht="16.5" customHeight="1">
      <c r="A290" s="40"/>
      <c r="B290" s="41"/>
      <c r="C290" s="216" t="s">
        <v>621</v>
      </c>
      <c r="D290" s="216" t="s">
        <v>236</v>
      </c>
      <c r="E290" s="217" t="s">
        <v>2043</v>
      </c>
      <c r="F290" s="218" t="s">
        <v>2044</v>
      </c>
      <c r="G290" s="219" t="s">
        <v>248</v>
      </c>
      <c r="H290" s="220">
        <v>310</v>
      </c>
      <c r="I290" s="221"/>
      <c r="J290" s="222">
        <f>ROUND(I290*H290,2)</f>
        <v>0</v>
      </c>
      <c r="K290" s="218" t="s">
        <v>1296</v>
      </c>
      <c r="L290" s="46"/>
      <c r="M290" s="223" t="s">
        <v>19</v>
      </c>
      <c r="N290" s="224" t="s">
        <v>43</v>
      </c>
      <c r="O290" s="86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7" t="s">
        <v>93</v>
      </c>
      <c r="AT290" s="227" t="s">
        <v>236</v>
      </c>
      <c r="AU290" s="227" t="s">
        <v>81</v>
      </c>
      <c r="AY290" s="19" t="s">
        <v>234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19" t="s">
        <v>79</v>
      </c>
      <c r="BK290" s="228">
        <f>ROUND(I290*H290,2)</f>
        <v>0</v>
      </c>
      <c r="BL290" s="19" t="s">
        <v>93</v>
      </c>
      <c r="BM290" s="227" t="s">
        <v>3065</v>
      </c>
    </row>
    <row r="291" s="2" customFormat="1">
      <c r="A291" s="40"/>
      <c r="B291" s="41"/>
      <c r="C291" s="42"/>
      <c r="D291" s="229" t="s">
        <v>243</v>
      </c>
      <c r="E291" s="42"/>
      <c r="F291" s="230" t="s">
        <v>2046</v>
      </c>
      <c r="G291" s="42"/>
      <c r="H291" s="42"/>
      <c r="I291" s="231"/>
      <c r="J291" s="42"/>
      <c r="K291" s="42"/>
      <c r="L291" s="46"/>
      <c r="M291" s="232"/>
      <c r="N291" s="23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243</v>
      </c>
      <c r="AU291" s="19" t="s">
        <v>81</v>
      </c>
    </row>
    <row r="292" s="2" customFormat="1">
      <c r="A292" s="40"/>
      <c r="B292" s="41"/>
      <c r="C292" s="42"/>
      <c r="D292" s="234" t="s">
        <v>244</v>
      </c>
      <c r="E292" s="42"/>
      <c r="F292" s="235" t="s">
        <v>2047</v>
      </c>
      <c r="G292" s="42"/>
      <c r="H292" s="42"/>
      <c r="I292" s="231"/>
      <c r="J292" s="42"/>
      <c r="K292" s="42"/>
      <c r="L292" s="46"/>
      <c r="M292" s="232"/>
      <c r="N292" s="233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244</v>
      </c>
      <c r="AU292" s="19" t="s">
        <v>81</v>
      </c>
    </row>
    <row r="293" s="2" customFormat="1">
      <c r="A293" s="40"/>
      <c r="B293" s="41"/>
      <c r="C293" s="42"/>
      <c r="D293" s="229" t="s">
        <v>1263</v>
      </c>
      <c r="E293" s="42"/>
      <c r="F293" s="285" t="s">
        <v>2037</v>
      </c>
      <c r="G293" s="42"/>
      <c r="H293" s="42"/>
      <c r="I293" s="231"/>
      <c r="J293" s="42"/>
      <c r="K293" s="42"/>
      <c r="L293" s="46"/>
      <c r="M293" s="232"/>
      <c r="N293" s="23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1263</v>
      </c>
      <c r="AU293" s="19" t="s">
        <v>81</v>
      </c>
    </row>
    <row r="294" s="2" customFormat="1" ht="16.5" customHeight="1">
      <c r="A294" s="40"/>
      <c r="B294" s="41"/>
      <c r="C294" s="216" t="s">
        <v>623</v>
      </c>
      <c r="D294" s="216" t="s">
        <v>236</v>
      </c>
      <c r="E294" s="217" t="s">
        <v>2048</v>
      </c>
      <c r="F294" s="218" t="s">
        <v>2049</v>
      </c>
      <c r="G294" s="219" t="s">
        <v>248</v>
      </c>
      <c r="H294" s="220">
        <v>310</v>
      </c>
      <c r="I294" s="221"/>
      <c r="J294" s="222">
        <f>ROUND(I294*H294,2)</f>
        <v>0</v>
      </c>
      <c r="K294" s="218" t="s">
        <v>1296</v>
      </c>
      <c r="L294" s="46"/>
      <c r="M294" s="223" t="s">
        <v>19</v>
      </c>
      <c r="N294" s="224" t="s">
        <v>43</v>
      </c>
      <c r="O294" s="86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7" t="s">
        <v>93</v>
      </c>
      <c r="AT294" s="227" t="s">
        <v>236</v>
      </c>
      <c r="AU294" s="227" t="s">
        <v>81</v>
      </c>
      <c r="AY294" s="19" t="s">
        <v>234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19" t="s">
        <v>79</v>
      </c>
      <c r="BK294" s="228">
        <f>ROUND(I294*H294,2)</f>
        <v>0</v>
      </c>
      <c r="BL294" s="19" t="s">
        <v>93</v>
      </c>
      <c r="BM294" s="227" t="s">
        <v>3066</v>
      </c>
    </row>
    <row r="295" s="2" customFormat="1">
      <c r="A295" s="40"/>
      <c r="B295" s="41"/>
      <c r="C295" s="42"/>
      <c r="D295" s="229" t="s">
        <v>243</v>
      </c>
      <c r="E295" s="42"/>
      <c r="F295" s="230" t="s">
        <v>2051</v>
      </c>
      <c r="G295" s="42"/>
      <c r="H295" s="42"/>
      <c r="I295" s="231"/>
      <c r="J295" s="42"/>
      <c r="K295" s="42"/>
      <c r="L295" s="46"/>
      <c r="M295" s="232"/>
      <c r="N295" s="23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243</v>
      </c>
      <c r="AU295" s="19" t="s">
        <v>81</v>
      </c>
    </row>
    <row r="296" s="2" customFormat="1">
      <c r="A296" s="40"/>
      <c r="B296" s="41"/>
      <c r="C296" s="42"/>
      <c r="D296" s="234" t="s">
        <v>244</v>
      </c>
      <c r="E296" s="42"/>
      <c r="F296" s="235" t="s">
        <v>2052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244</v>
      </c>
      <c r="AU296" s="19" t="s">
        <v>81</v>
      </c>
    </row>
    <row r="297" s="2" customFormat="1">
      <c r="A297" s="40"/>
      <c r="B297" s="41"/>
      <c r="C297" s="42"/>
      <c r="D297" s="229" t="s">
        <v>1263</v>
      </c>
      <c r="E297" s="42"/>
      <c r="F297" s="285" t="s">
        <v>2037</v>
      </c>
      <c r="G297" s="42"/>
      <c r="H297" s="42"/>
      <c r="I297" s="231"/>
      <c r="J297" s="42"/>
      <c r="K297" s="42"/>
      <c r="L297" s="46"/>
      <c r="M297" s="232"/>
      <c r="N297" s="23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1263</v>
      </c>
      <c r="AU297" s="19" t="s">
        <v>81</v>
      </c>
    </row>
    <row r="298" s="12" customFormat="1" ht="22.8" customHeight="1">
      <c r="A298" s="12"/>
      <c r="B298" s="200"/>
      <c r="C298" s="201"/>
      <c r="D298" s="202" t="s">
        <v>71</v>
      </c>
      <c r="E298" s="214" t="s">
        <v>294</v>
      </c>
      <c r="F298" s="214" t="s">
        <v>920</v>
      </c>
      <c r="G298" s="201"/>
      <c r="H298" s="201"/>
      <c r="I298" s="204"/>
      <c r="J298" s="215">
        <f>BK298</f>
        <v>0</v>
      </c>
      <c r="K298" s="201"/>
      <c r="L298" s="206"/>
      <c r="M298" s="207"/>
      <c r="N298" s="208"/>
      <c r="O298" s="208"/>
      <c r="P298" s="209">
        <f>SUM(P299:P321)</f>
        <v>0</v>
      </c>
      <c r="Q298" s="208"/>
      <c r="R298" s="209">
        <f>SUM(R299:R321)</f>
        <v>7.9063933500000001</v>
      </c>
      <c r="S298" s="208"/>
      <c r="T298" s="210">
        <f>SUM(T299:T321)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11" t="s">
        <v>79</v>
      </c>
      <c r="AT298" s="212" t="s">
        <v>71</v>
      </c>
      <c r="AU298" s="212" t="s">
        <v>79</v>
      </c>
      <c r="AY298" s="211" t="s">
        <v>234</v>
      </c>
      <c r="BK298" s="213">
        <f>SUM(BK299:BK321)</f>
        <v>0</v>
      </c>
    </row>
    <row r="299" s="2" customFormat="1" ht="16.5" customHeight="1">
      <c r="A299" s="40"/>
      <c r="B299" s="41"/>
      <c r="C299" s="216" t="s">
        <v>629</v>
      </c>
      <c r="D299" s="216" t="s">
        <v>236</v>
      </c>
      <c r="E299" s="217" t="s">
        <v>2449</v>
      </c>
      <c r="F299" s="218" t="s">
        <v>2450</v>
      </c>
      <c r="G299" s="219" t="s">
        <v>879</v>
      </c>
      <c r="H299" s="220">
        <v>6.5</v>
      </c>
      <c r="I299" s="221"/>
      <c r="J299" s="222">
        <f>ROUND(I299*H299,2)</f>
        <v>0</v>
      </c>
      <c r="K299" s="218" t="s">
        <v>19</v>
      </c>
      <c r="L299" s="46"/>
      <c r="M299" s="223" t="s">
        <v>19</v>
      </c>
      <c r="N299" s="224" t="s">
        <v>43</v>
      </c>
      <c r="O299" s="86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7" t="s">
        <v>93</v>
      </c>
      <c r="AT299" s="227" t="s">
        <v>236</v>
      </c>
      <c r="AU299" s="227" t="s">
        <v>81</v>
      </c>
      <c r="AY299" s="19" t="s">
        <v>234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19" t="s">
        <v>79</v>
      </c>
      <c r="BK299" s="228">
        <f>ROUND(I299*H299,2)</f>
        <v>0</v>
      </c>
      <c r="BL299" s="19" t="s">
        <v>93</v>
      </c>
      <c r="BM299" s="227" t="s">
        <v>3067</v>
      </c>
    </row>
    <row r="300" s="2" customFormat="1">
      <c r="A300" s="40"/>
      <c r="B300" s="41"/>
      <c r="C300" s="42"/>
      <c r="D300" s="229" t="s">
        <v>243</v>
      </c>
      <c r="E300" s="42"/>
      <c r="F300" s="230" t="s">
        <v>2450</v>
      </c>
      <c r="G300" s="42"/>
      <c r="H300" s="42"/>
      <c r="I300" s="231"/>
      <c r="J300" s="42"/>
      <c r="K300" s="42"/>
      <c r="L300" s="46"/>
      <c r="M300" s="232"/>
      <c r="N300" s="23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243</v>
      </c>
      <c r="AU300" s="19" t="s">
        <v>81</v>
      </c>
    </row>
    <row r="301" s="2" customFormat="1">
      <c r="A301" s="40"/>
      <c r="B301" s="41"/>
      <c r="C301" s="42"/>
      <c r="D301" s="229" t="s">
        <v>1263</v>
      </c>
      <c r="E301" s="42"/>
      <c r="F301" s="285" t="s">
        <v>3068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1263</v>
      </c>
      <c r="AU301" s="19" t="s">
        <v>81</v>
      </c>
    </row>
    <row r="302" s="13" customFormat="1">
      <c r="A302" s="13"/>
      <c r="B302" s="236"/>
      <c r="C302" s="237"/>
      <c r="D302" s="229" t="s">
        <v>252</v>
      </c>
      <c r="E302" s="238" t="s">
        <v>19</v>
      </c>
      <c r="F302" s="239" t="s">
        <v>1880</v>
      </c>
      <c r="G302" s="237"/>
      <c r="H302" s="238" t="s">
        <v>19</v>
      </c>
      <c r="I302" s="240"/>
      <c r="J302" s="237"/>
      <c r="K302" s="237"/>
      <c r="L302" s="241"/>
      <c r="M302" s="242"/>
      <c r="N302" s="243"/>
      <c r="O302" s="243"/>
      <c r="P302" s="243"/>
      <c r="Q302" s="243"/>
      <c r="R302" s="243"/>
      <c r="S302" s="243"/>
      <c r="T302" s="24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5" t="s">
        <v>252</v>
      </c>
      <c r="AU302" s="245" t="s">
        <v>81</v>
      </c>
      <c r="AV302" s="13" t="s">
        <v>79</v>
      </c>
      <c r="AW302" s="13" t="s">
        <v>33</v>
      </c>
      <c r="AX302" s="13" t="s">
        <v>72</v>
      </c>
      <c r="AY302" s="245" t="s">
        <v>234</v>
      </c>
    </row>
    <row r="303" s="14" customFormat="1">
      <c r="A303" s="14"/>
      <c r="B303" s="246"/>
      <c r="C303" s="247"/>
      <c r="D303" s="229" t="s">
        <v>252</v>
      </c>
      <c r="E303" s="248" t="s">
        <v>19</v>
      </c>
      <c r="F303" s="249" t="s">
        <v>3069</v>
      </c>
      <c r="G303" s="247"/>
      <c r="H303" s="250">
        <v>6.5</v>
      </c>
      <c r="I303" s="251"/>
      <c r="J303" s="247"/>
      <c r="K303" s="247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252</v>
      </c>
      <c r="AU303" s="256" t="s">
        <v>81</v>
      </c>
      <c r="AV303" s="14" t="s">
        <v>81</v>
      </c>
      <c r="AW303" s="14" t="s">
        <v>33</v>
      </c>
      <c r="AX303" s="14" t="s">
        <v>72</v>
      </c>
      <c r="AY303" s="256" t="s">
        <v>234</v>
      </c>
    </row>
    <row r="304" s="15" customFormat="1">
      <c r="A304" s="15"/>
      <c r="B304" s="257"/>
      <c r="C304" s="258"/>
      <c r="D304" s="229" t="s">
        <v>252</v>
      </c>
      <c r="E304" s="259" t="s">
        <v>19</v>
      </c>
      <c r="F304" s="260" t="s">
        <v>256</v>
      </c>
      <c r="G304" s="258"/>
      <c r="H304" s="261">
        <v>6.5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252</v>
      </c>
      <c r="AU304" s="267" t="s">
        <v>81</v>
      </c>
      <c r="AV304" s="15" t="s">
        <v>93</v>
      </c>
      <c r="AW304" s="15" t="s">
        <v>33</v>
      </c>
      <c r="AX304" s="15" t="s">
        <v>79</v>
      </c>
      <c r="AY304" s="267" t="s">
        <v>234</v>
      </c>
    </row>
    <row r="305" s="2" customFormat="1" ht="16.5" customHeight="1">
      <c r="A305" s="40"/>
      <c r="B305" s="41"/>
      <c r="C305" s="268" t="s">
        <v>632</v>
      </c>
      <c r="D305" s="268" t="s">
        <v>295</v>
      </c>
      <c r="E305" s="269" t="s">
        <v>2453</v>
      </c>
      <c r="F305" s="270" t="s">
        <v>2454</v>
      </c>
      <c r="G305" s="271" t="s">
        <v>879</v>
      </c>
      <c r="H305" s="272">
        <v>7.3650000000000002</v>
      </c>
      <c r="I305" s="273"/>
      <c r="J305" s="274">
        <f>ROUND(I305*H305,2)</f>
        <v>0</v>
      </c>
      <c r="K305" s="270" t="s">
        <v>1296</v>
      </c>
      <c r="L305" s="275"/>
      <c r="M305" s="276" t="s">
        <v>19</v>
      </c>
      <c r="N305" s="277" t="s">
        <v>43</v>
      </c>
      <c r="O305" s="86"/>
      <c r="P305" s="225">
        <f>O305*H305</f>
        <v>0</v>
      </c>
      <c r="Q305" s="225">
        <v>0.0025899999999999999</v>
      </c>
      <c r="R305" s="225">
        <f>Q305*H305</f>
        <v>0.019075349999999998</v>
      </c>
      <c r="S305" s="225">
        <v>0</v>
      </c>
      <c r="T305" s="22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7" t="s">
        <v>294</v>
      </c>
      <c r="AT305" s="227" t="s">
        <v>295</v>
      </c>
      <c r="AU305" s="227" t="s">
        <v>81</v>
      </c>
      <c r="AY305" s="19" t="s">
        <v>234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19" t="s">
        <v>79</v>
      </c>
      <c r="BK305" s="228">
        <f>ROUND(I305*H305,2)</f>
        <v>0</v>
      </c>
      <c r="BL305" s="19" t="s">
        <v>93</v>
      </c>
      <c r="BM305" s="227" t="s">
        <v>3070</v>
      </c>
    </row>
    <row r="306" s="2" customFormat="1">
      <c r="A306" s="40"/>
      <c r="B306" s="41"/>
      <c r="C306" s="42"/>
      <c r="D306" s="229" t="s">
        <v>243</v>
      </c>
      <c r="E306" s="42"/>
      <c r="F306" s="230" t="s">
        <v>2454</v>
      </c>
      <c r="G306" s="42"/>
      <c r="H306" s="42"/>
      <c r="I306" s="231"/>
      <c r="J306" s="42"/>
      <c r="K306" s="42"/>
      <c r="L306" s="46"/>
      <c r="M306" s="232"/>
      <c r="N306" s="23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243</v>
      </c>
      <c r="AU306" s="19" t="s">
        <v>81</v>
      </c>
    </row>
    <row r="307" s="2" customFormat="1">
      <c r="A307" s="40"/>
      <c r="B307" s="41"/>
      <c r="C307" s="42"/>
      <c r="D307" s="229" t="s">
        <v>1263</v>
      </c>
      <c r="E307" s="42"/>
      <c r="F307" s="285" t="s">
        <v>3068</v>
      </c>
      <c r="G307" s="42"/>
      <c r="H307" s="42"/>
      <c r="I307" s="231"/>
      <c r="J307" s="42"/>
      <c r="K307" s="42"/>
      <c r="L307" s="46"/>
      <c r="M307" s="232"/>
      <c r="N307" s="23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1263</v>
      </c>
      <c r="AU307" s="19" t="s">
        <v>81</v>
      </c>
    </row>
    <row r="308" s="14" customFormat="1">
      <c r="A308" s="14"/>
      <c r="B308" s="246"/>
      <c r="C308" s="247"/>
      <c r="D308" s="229" t="s">
        <v>252</v>
      </c>
      <c r="E308" s="248" t="s">
        <v>19</v>
      </c>
      <c r="F308" s="249" t="s">
        <v>2739</v>
      </c>
      <c r="G308" s="247"/>
      <c r="H308" s="250">
        <v>7.1500000000000004</v>
      </c>
      <c r="I308" s="251"/>
      <c r="J308" s="247"/>
      <c r="K308" s="247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252</v>
      </c>
      <c r="AU308" s="256" t="s">
        <v>81</v>
      </c>
      <c r="AV308" s="14" t="s">
        <v>81</v>
      </c>
      <c r="AW308" s="14" t="s">
        <v>33</v>
      </c>
      <c r="AX308" s="14" t="s">
        <v>72</v>
      </c>
      <c r="AY308" s="256" t="s">
        <v>234</v>
      </c>
    </row>
    <row r="309" s="15" customFormat="1">
      <c r="A309" s="15"/>
      <c r="B309" s="257"/>
      <c r="C309" s="258"/>
      <c r="D309" s="229" t="s">
        <v>252</v>
      </c>
      <c r="E309" s="259" t="s">
        <v>19</v>
      </c>
      <c r="F309" s="260" t="s">
        <v>256</v>
      </c>
      <c r="G309" s="258"/>
      <c r="H309" s="261">
        <v>7.1500000000000004</v>
      </c>
      <c r="I309" s="262"/>
      <c r="J309" s="258"/>
      <c r="K309" s="258"/>
      <c r="L309" s="263"/>
      <c r="M309" s="264"/>
      <c r="N309" s="265"/>
      <c r="O309" s="265"/>
      <c r="P309" s="265"/>
      <c r="Q309" s="265"/>
      <c r="R309" s="265"/>
      <c r="S309" s="265"/>
      <c r="T309" s="266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7" t="s">
        <v>252</v>
      </c>
      <c r="AU309" s="267" t="s">
        <v>81</v>
      </c>
      <c r="AV309" s="15" t="s">
        <v>93</v>
      </c>
      <c r="AW309" s="15" t="s">
        <v>33</v>
      </c>
      <c r="AX309" s="15" t="s">
        <v>79</v>
      </c>
      <c r="AY309" s="267" t="s">
        <v>234</v>
      </c>
    </row>
    <row r="310" s="14" customFormat="1">
      <c r="A310" s="14"/>
      <c r="B310" s="246"/>
      <c r="C310" s="247"/>
      <c r="D310" s="229" t="s">
        <v>252</v>
      </c>
      <c r="E310" s="247"/>
      <c r="F310" s="249" t="s">
        <v>2740</v>
      </c>
      <c r="G310" s="247"/>
      <c r="H310" s="250">
        <v>7.3650000000000002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252</v>
      </c>
      <c r="AU310" s="256" t="s">
        <v>81</v>
      </c>
      <c r="AV310" s="14" t="s">
        <v>81</v>
      </c>
      <c r="AW310" s="14" t="s">
        <v>4</v>
      </c>
      <c r="AX310" s="14" t="s">
        <v>79</v>
      </c>
      <c r="AY310" s="256" t="s">
        <v>234</v>
      </c>
    </row>
    <row r="311" s="2" customFormat="1" ht="16.5" customHeight="1">
      <c r="A311" s="40"/>
      <c r="B311" s="41"/>
      <c r="C311" s="216" t="s">
        <v>637</v>
      </c>
      <c r="D311" s="216" t="s">
        <v>236</v>
      </c>
      <c r="E311" s="217" t="s">
        <v>2458</v>
      </c>
      <c r="F311" s="218" t="s">
        <v>2459</v>
      </c>
      <c r="G311" s="219" t="s">
        <v>879</v>
      </c>
      <c r="H311" s="220">
        <v>25.800000000000001</v>
      </c>
      <c r="I311" s="221"/>
      <c r="J311" s="222">
        <f>ROUND(I311*H311,2)</f>
        <v>0</v>
      </c>
      <c r="K311" s="218" t="s">
        <v>1296</v>
      </c>
      <c r="L311" s="46"/>
      <c r="M311" s="223" t="s">
        <v>19</v>
      </c>
      <c r="N311" s="224" t="s">
        <v>43</v>
      </c>
      <c r="O311" s="86"/>
      <c r="P311" s="225">
        <f>O311*H311</f>
        <v>0</v>
      </c>
      <c r="Q311" s="225">
        <v>0.29221000000000003</v>
      </c>
      <c r="R311" s="225">
        <f>Q311*H311</f>
        <v>7.5390180000000004</v>
      </c>
      <c r="S311" s="225">
        <v>0</v>
      </c>
      <c r="T311" s="22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7" t="s">
        <v>93</v>
      </c>
      <c r="AT311" s="227" t="s">
        <v>236</v>
      </c>
      <c r="AU311" s="227" t="s">
        <v>81</v>
      </c>
      <c r="AY311" s="19" t="s">
        <v>234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19" t="s">
        <v>79</v>
      </c>
      <c r="BK311" s="228">
        <f>ROUND(I311*H311,2)</f>
        <v>0</v>
      </c>
      <c r="BL311" s="19" t="s">
        <v>93</v>
      </c>
      <c r="BM311" s="227" t="s">
        <v>3071</v>
      </c>
    </row>
    <row r="312" s="2" customFormat="1">
      <c r="A312" s="40"/>
      <c r="B312" s="41"/>
      <c r="C312" s="42"/>
      <c r="D312" s="229" t="s">
        <v>243</v>
      </c>
      <c r="E312" s="42"/>
      <c r="F312" s="230" t="s">
        <v>2461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243</v>
      </c>
      <c r="AU312" s="19" t="s">
        <v>81</v>
      </c>
    </row>
    <row r="313" s="2" customFormat="1">
      <c r="A313" s="40"/>
      <c r="B313" s="41"/>
      <c r="C313" s="42"/>
      <c r="D313" s="234" t="s">
        <v>244</v>
      </c>
      <c r="E313" s="42"/>
      <c r="F313" s="235" t="s">
        <v>2462</v>
      </c>
      <c r="G313" s="42"/>
      <c r="H313" s="42"/>
      <c r="I313" s="231"/>
      <c r="J313" s="42"/>
      <c r="K313" s="42"/>
      <c r="L313" s="46"/>
      <c r="M313" s="232"/>
      <c r="N313" s="233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244</v>
      </c>
      <c r="AU313" s="19" t="s">
        <v>81</v>
      </c>
    </row>
    <row r="314" s="2" customFormat="1">
      <c r="A314" s="40"/>
      <c r="B314" s="41"/>
      <c r="C314" s="42"/>
      <c r="D314" s="229" t="s">
        <v>1263</v>
      </c>
      <c r="E314" s="42"/>
      <c r="F314" s="285" t="s">
        <v>3072</v>
      </c>
      <c r="G314" s="42"/>
      <c r="H314" s="42"/>
      <c r="I314" s="231"/>
      <c r="J314" s="42"/>
      <c r="K314" s="42"/>
      <c r="L314" s="46"/>
      <c r="M314" s="232"/>
      <c r="N314" s="233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1263</v>
      </c>
      <c r="AU314" s="19" t="s">
        <v>81</v>
      </c>
    </row>
    <row r="315" s="13" customFormat="1">
      <c r="A315" s="13"/>
      <c r="B315" s="236"/>
      <c r="C315" s="237"/>
      <c r="D315" s="229" t="s">
        <v>252</v>
      </c>
      <c r="E315" s="238" t="s">
        <v>19</v>
      </c>
      <c r="F315" s="239" t="s">
        <v>1880</v>
      </c>
      <c r="G315" s="237"/>
      <c r="H315" s="238" t="s">
        <v>19</v>
      </c>
      <c r="I315" s="240"/>
      <c r="J315" s="237"/>
      <c r="K315" s="237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252</v>
      </c>
      <c r="AU315" s="245" t="s">
        <v>81</v>
      </c>
      <c r="AV315" s="13" t="s">
        <v>79</v>
      </c>
      <c r="AW315" s="13" t="s">
        <v>33</v>
      </c>
      <c r="AX315" s="13" t="s">
        <v>72</v>
      </c>
      <c r="AY315" s="245" t="s">
        <v>234</v>
      </c>
    </row>
    <row r="316" s="13" customFormat="1">
      <c r="A316" s="13"/>
      <c r="B316" s="236"/>
      <c r="C316" s="237"/>
      <c r="D316" s="229" t="s">
        <v>252</v>
      </c>
      <c r="E316" s="238" t="s">
        <v>19</v>
      </c>
      <c r="F316" s="239" t="s">
        <v>3073</v>
      </c>
      <c r="G316" s="237"/>
      <c r="H316" s="238" t="s">
        <v>19</v>
      </c>
      <c r="I316" s="240"/>
      <c r="J316" s="237"/>
      <c r="K316" s="237"/>
      <c r="L316" s="241"/>
      <c r="M316" s="242"/>
      <c r="N316" s="243"/>
      <c r="O316" s="243"/>
      <c r="P316" s="243"/>
      <c r="Q316" s="243"/>
      <c r="R316" s="243"/>
      <c r="S316" s="243"/>
      <c r="T316" s="24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5" t="s">
        <v>252</v>
      </c>
      <c r="AU316" s="245" t="s">
        <v>81</v>
      </c>
      <c r="AV316" s="13" t="s">
        <v>79</v>
      </c>
      <c r="AW316" s="13" t="s">
        <v>33</v>
      </c>
      <c r="AX316" s="13" t="s">
        <v>72</v>
      </c>
      <c r="AY316" s="245" t="s">
        <v>234</v>
      </c>
    </row>
    <row r="317" s="14" customFormat="1">
      <c r="A317" s="14"/>
      <c r="B317" s="246"/>
      <c r="C317" s="247"/>
      <c r="D317" s="229" t="s">
        <v>252</v>
      </c>
      <c r="E317" s="248" t="s">
        <v>19</v>
      </c>
      <c r="F317" s="249" t="s">
        <v>3074</v>
      </c>
      <c r="G317" s="247"/>
      <c r="H317" s="250">
        <v>25.800000000000001</v>
      </c>
      <c r="I317" s="251"/>
      <c r="J317" s="247"/>
      <c r="K317" s="247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252</v>
      </c>
      <c r="AU317" s="256" t="s">
        <v>81</v>
      </c>
      <c r="AV317" s="14" t="s">
        <v>81</v>
      </c>
      <c r="AW317" s="14" t="s">
        <v>33</v>
      </c>
      <c r="AX317" s="14" t="s">
        <v>72</v>
      </c>
      <c r="AY317" s="256" t="s">
        <v>234</v>
      </c>
    </row>
    <row r="318" s="15" customFormat="1">
      <c r="A318" s="15"/>
      <c r="B318" s="257"/>
      <c r="C318" s="258"/>
      <c r="D318" s="229" t="s">
        <v>252</v>
      </c>
      <c r="E318" s="259" t="s">
        <v>19</v>
      </c>
      <c r="F318" s="260" t="s">
        <v>256</v>
      </c>
      <c r="G318" s="258"/>
      <c r="H318" s="261">
        <v>25.800000000000001</v>
      </c>
      <c r="I318" s="262"/>
      <c r="J318" s="258"/>
      <c r="K318" s="258"/>
      <c r="L318" s="263"/>
      <c r="M318" s="264"/>
      <c r="N318" s="265"/>
      <c r="O318" s="265"/>
      <c r="P318" s="265"/>
      <c r="Q318" s="265"/>
      <c r="R318" s="265"/>
      <c r="S318" s="265"/>
      <c r="T318" s="26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7" t="s">
        <v>252</v>
      </c>
      <c r="AU318" s="267" t="s">
        <v>81</v>
      </c>
      <c r="AV318" s="15" t="s">
        <v>93</v>
      </c>
      <c r="AW318" s="15" t="s">
        <v>33</v>
      </c>
      <c r="AX318" s="15" t="s">
        <v>79</v>
      </c>
      <c r="AY318" s="267" t="s">
        <v>234</v>
      </c>
    </row>
    <row r="319" s="2" customFormat="1" ht="16.5" customHeight="1">
      <c r="A319" s="40"/>
      <c r="B319" s="41"/>
      <c r="C319" s="268" t="s">
        <v>641</v>
      </c>
      <c r="D319" s="268" t="s">
        <v>295</v>
      </c>
      <c r="E319" s="269" t="s">
        <v>2467</v>
      </c>
      <c r="F319" s="270" t="s">
        <v>2468</v>
      </c>
      <c r="G319" s="271" t="s">
        <v>879</v>
      </c>
      <c r="H319" s="272">
        <v>25.800000000000001</v>
      </c>
      <c r="I319" s="273"/>
      <c r="J319" s="274">
        <f>ROUND(I319*H319,2)</f>
        <v>0</v>
      </c>
      <c r="K319" s="270" t="s">
        <v>1296</v>
      </c>
      <c r="L319" s="275"/>
      <c r="M319" s="276" t="s">
        <v>19</v>
      </c>
      <c r="N319" s="277" t="s">
        <v>43</v>
      </c>
      <c r="O319" s="86"/>
      <c r="P319" s="225">
        <f>O319*H319</f>
        <v>0</v>
      </c>
      <c r="Q319" s="225">
        <v>0.0135</v>
      </c>
      <c r="R319" s="225">
        <f>Q319*H319</f>
        <v>0.3483</v>
      </c>
      <c r="S319" s="225">
        <v>0</v>
      </c>
      <c r="T319" s="22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7" t="s">
        <v>294</v>
      </c>
      <c r="AT319" s="227" t="s">
        <v>295</v>
      </c>
      <c r="AU319" s="227" t="s">
        <v>81</v>
      </c>
      <c r="AY319" s="19" t="s">
        <v>234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19" t="s">
        <v>79</v>
      </c>
      <c r="BK319" s="228">
        <f>ROUND(I319*H319,2)</f>
        <v>0</v>
      </c>
      <c r="BL319" s="19" t="s">
        <v>93</v>
      </c>
      <c r="BM319" s="227" t="s">
        <v>3075</v>
      </c>
    </row>
    <row r="320" s="2" customFormat="1">
      <c r="A320" s="40"/>
      <c r="B320" s="41"/>
      <c r="C320" s="42"/>
      <c r="D320" s="229" t="s">
        <v>243</v>
      </c>
      <c r="E320" s="42"/>
      <c r="F320" s="230" t="s">
        <v>2468</v>
      </c>
      <c r="G320" s="42"/>
      <c r="H320" s="42"/>
      <c r="I320" s="231"/>
      <c r="J320" s="42"/>
      <c r="K320" s="42"/>
      <c r="L320" s="46"/>
      <c r="M320" s="232"/>
      <c r="N320" s="23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243</v>
      </c>
      <c r="AU320" s="19" t="s">
        <v>81</v>
      </c>
    </row>
    <row r="321" s="2" customFormat="1">
      <c r="A321" s="40"/>
      <c r="B321" s="41"/>
      <c r="C321" s="42"/>
      <c r="D321" s="229" t="s">
        <v>1263</v>
      </c>
      <c r="E321" s="42"/>
      <c r="F321" s="285" t="s">
        <v>2727</v>
      </c>
      <c r="G321" s="42"/>
      <c r="H321" s="42"/>
      <c r="I321" s="231"/>
      <c r="J321" s="42"/>
      <c r="K321" s="42"/>
      <c r="L321" s="46"/>
      <c r="M321" s="232"/>
      <c r="N321" s="23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1263</v>
      </c>
      <c r="AU321" s="19" t="s">
        <v>81</v>
      </c>
    </row>
    <row r="322" s="12" customFormat="1" ht="22.8" customHeight="1">
      <c r="A322" s="12"/>
      <c r="B322" s="200"/>
      <c r="C322" s="201"/>
      <c r="D322" s="202" t="s">
        <v>71</v>
      </c>
      <c r="E322" s="214" t="s">
        <v>301</v>
      </c>
      <c r="F322" s="214" t="s">
        <v>1339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P323+P348</f>
        <v>0</v>
      </c>
      <c r="Q322" s="208"/>
      <c r="R322" s="209">
        <f>R323+R348</f>
        <v>19.315872000000002</v>
      </c>
      <c r="S322" s="208"/>
      <c r="T322" s="210">
        <f>T323+T348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71</v>
      </c>
      <c r="AU322" s="212" t="s">
        <v>79</v>
      </c>
      <c r="AY322" s="211" t="s">
        <v>234</v>
      </c>
      <c r="BK322" s="213">
        <f>BK323+BK348</f>
        <v>0</v>
      </c>
    </row>
    <row r="323" s="12" customFormat="1" ht="20.88" customHeight="1">
      <c r="A323" s="12"/>
      <c r="B323" s="200"/>
      <c r="C323" s="201"/>
      <c r="D323" s="202" t="s">
        <v>71</v>
      </c>
      <c r="E323" s="214" t="s">
        <v>1340</v>
      </c>
      <c r="F323" s="214" t="s">
        <v>1341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SUM(P324:P347)</f>
        <v>0</v>
      </c>
      <c r="Q323" s="208"/>
      <c r="R323" s="209">
        <f>SUM(R324:R347)</f>
        <v>19.315872000000002</v>
      </c>
      <c r="S323" s="208"/>
      <c r="T323" s="210">
        <f>SUM(T324:T347)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79</v>
      </c>
      <c r="AT323" s="212" t="s">
        <v>71</v>
      </c>
      <c r="AU323" s="212" t="s">
        <v>81</v>
      </c>
      <c r="AY323" s="211" t="s">
        <v>234</v>
      </c>
      <c r="BK323" s="213">
        <f>SUM(BK324:BK347)</f>
        <v>0</v>
      </c>
    </row>
    <row r="324" s="2" customFormat="1" ht="16.5" customHeight="1">
      <c r="A324" s="40"/>
      <c r="B324" s="41"/>
      <c r="C324" s="216" t="s">
        <v>647</v>
      </c>
      <c r="D324" s="216" t="s">
        <v>236</v>
      </c>
      <c r="E324" s="217" t="s">
        <v>2066</v>
      </c>
      <c r="F324" s="218" t="s">
        <v>2067</v>
      </c>
      <c r="G324" s="219" t="s">
        <v>879</v>
      </c>
      <c r="H324" s="220">
        <v>60</v>
      </c>
      <c r="I324" s="221"/>
      <c r="J324" s="222">
        <f>ROUND(I324*H324,2)</f>
        <v>0</v>
      </c>
      <c r="K324" s="218" t="s">
        <v>19</v>
      </c>
      <c r="L324" s="46"/>
      <c r="M324" s="223" t="s">
        <v>19</v>
      </c>
      <c r="N324" s="224" t="s">
        <v>43</v>
      </c>
      <c r="O324" s="86"/>
      <c r="P324" s="225">
        <f>O324*H324</f>
        <v>0</v>
      </c>
      <c r="Q324" s="225">
        <v>0.072870000000000004</v>
      </c>
      <c r="R324" s="225">
        <f>Q324*H324</f>
        <v>4.3722000000000003</v>
      </c>
      <c r="S324" s="225">
        <v>0</v>
      </c>
      <c r="T324" s="226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7" t="s">
        <v>93</v>
      </c>
      <c r="AT324" s="227" t="s">
        <v>236</v>
      </c>
      <c r="AU324" s="227" t="s">
        <v>88</v>
      </c>
      <c r="AY324" s="19" t="s">
        <v>234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19" t="s">
        <v>79</v>
      </c>
      <c r="BK324" s="228">
        <f>ROUND(I324*H324,2)</f>
        <v>0</v>
      </c>
      <c r="BL324" s="19" t="s">
        <v>93</v>
      </c>
      <c r="BM324" s="227" t="s">
        <v>3076</v>
      </c>
    </row>
    <row r="325" s="2" customFormat="1">
      <c r="A325" s="40"/>
      <c r="B325" s="41"/>
      <c r="C325" s="42"/>
      <c r="D325" s="229" t="s">
        <v>243</v>
      </c>
      <c r="E325" s="42"/>
      <c r="F325" s="230" t="s">
        <v>3077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243</v>
      </c>
      <c r="AU325" s="19" t="s">
        <v>88</v>
      </c>
    </row>
    <row r="326" s="2" customFormat="1" ht="16.5" customHeight="1">
      <c r="A326" s="40"/>
      <c r="B326" s="41"/>
      <c r="C326" s="268" t="s">
        <v>657</v>
      </c>
      <c r="D326" s="268" t="s">
        <v>295</v>
      </c>
      <c r="E326" s="269" t="s">
        <v>2070</v>
      </c>
      <c r="F326" s="270" t="s">
        <v>2071</v>
      </c>
      <c r="G326" s="271" t="s">
        <v>879</v>
      </c>
      <c r="H326" s="272">
        <v>60</v>
      </c>
      <c r="I326" s="273"/>
      <c r="J326" s="274">
        <f>ROUND(I326*H326,2)</f>
        <v>0</v>
      </c>
      <c r="K326" s="270" t="s">
        <v>19</v>
      </c>
      <c r="L326" s="275"/>
      <c r="M326" s="276" t="s">
        <v>19</v>
      </c>
      <c r="N326" s="277" t="s">
        <v>43</v>
      </c>
      <c r="O326" s="86"/>
      <c r="P326" s="225">
        <f>O326*H326</f>
        <v>0</v>
      </c>
      <c r="Q326" s="225">
        <v>0.00124</v>
      </c>
      <c r="R326" s="225">
        <f>Q326*H326</f>
        <v>0.074399999999999994</v>
      </c>
      <c r="S326" s="225">
        <v>0</v>
      </c>
      <c r="T326" s="22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7" t="s">
        <v>294</v>
      </c>
      <c r="AT326" s="227" t="s">
        <v>295</v>
      </c>
      <c r="AU326" s="227" t="s">
        <v>88</v>
      </c>
      <c r="AY326" s="19" t="s">
        <v>234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19" t="s">
        <v>79</v>
      </c>
      <c r="BK326" s="228">
        <f>ROUND(I326*H326,2)</f>
        <v>0</v>
      </c>
      <c r="BL326" s="19" t="s">
        <v>93</v>
      </c>
      <c r="BM326" s="227" t="s">
        <v>3078</v>
      </c>
    </row>
    <row r="327" s="2" customFormat="1">
      <c r="A327" s="40"/>
      <c r="B327" s="41"/>
      <c r="C327" s="42"/>
      <c r="D327" s="229" t="s">
        <v>243</v>
      </c>
      <c r="E327" s="42"/>
      <c r="F327" s="230" t="s">
        <v>3079</v>
      </c>
      <c r="G327" s="42"/>
      <c r="H327" s="42"/>
      <c r="I327" s="231"/>
      <c r="J327" s="42"/>
      <c r="K327" s="42"/>
      <c r="L327" s="46"/>
      <c r="M327" s="232"/>
      <c r="N327" s="23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243</v>
      </c>
      <c r="AU327" s="19" t="s">
        <v>88</v>
      </c>
    </row>
    <row r="328" s="2" customFormat="1">
      <c r="A328" s="40"/>
      <c r="B328" s="41"/>
      <c r="C328" s="42"/>
      <c r="D328" s="229" t="s">
        <v>1263</v>
      </c>
      <c r="E328" s="42"/>
      <c r="F328" s="285" t="s">
        <v>2073</v>
      </c>
      <c r="G328" s="42"/>
      <c r="H328" s="42"/>
      <c r="I328" s="231"/>
      <c r="J328" s="42"/>
      <c r="K328" s="42"/>
      <c r="L328" s="46"/>
      <c r="M328" s="232"/>
      <c r="N328" s="23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1263</v>
      </c>
      <c r="AU328" s="19" t="s">
        <v>88</v>
      </c>
    </row>
    <row r="329" s="13" customFormat="1">
      <c r="A329" s="13"/>
      <c r="B329" s="236"/>
      <c r="C329" s="237"/>
      <c r="D329" s="229" t="s">
        <v>252</v>
      </c>
      <c r="E329" s="238" t="s">
        <v>19</v>
      </c>
      <c r="F329" s="239" t="s">
        <v>1880</v>
      </c>
      <c r="G329" s="237"/>
      <c r="H329" s="238" t="s">
        <v>19</v>
      </c>
      <c r="I329" s="240"/>
      <c r="J329" s="237"/>
      <c r="K329" s="237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252</v>
      </c>
      <c r="AU329" s="245" t="s">
        <v>88</v>
      </c>
      <c r="AV329" s="13" t="s">
        <v>79</v>
      </c>
      <c r="AW329" s="13" t="s">
        <v>33</v>
      </c>
      <c r="AX329" s="13" t="s">
        <v>72</v>
      </c>
      <c r="AY329" s="245" t="s">
        <v>234</v>
      </c>
    </row>
    <row r="330" s="13" customFormat="1">
      <c r="A330" s="13"/>
      <c r="B330" s="236"/>
      <c r="C330" s="237"/>
      <c r="D330" s="229" t="s">
        <v>252</v>
      </c>
      <c r="E330" s="238" t="s">
        <v>19</v>
      </c>
      <c r="F330" s="239" t="s">
        <v>3080</v>
      </c>
      <c r="G330" s="237"/>
      <c r="H330" s="238" t="s">
        <v>19</v>
      </c>
      <c r="I330" s="240"/>
      <c r="J330" s="237"/>
      <c r="K330" s="237"/>
      <c r="L330" s="241"/>
      <c r="M330" s="242"/>
      <c r="N330" s="243"/>
      <c r="O330" s="243"/>
      <c r="P330" s="243"/>
      <c r="Q330" s="243"/>
      <c r="R330" s="243"/>
      <c r="S330" s="243"/>
      <c r="T330" s="244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5" t="s">
        <v>252</v>
      </c>
      <c r="AU330" s="245" t="s">
        <v>88</v>
      </c>
      <c r="AV330" s="13" t="s">
        <v>79</v>
      </c>
      <c r="AW330" s="13" t="s">
        <v>33</v>
      </c>
      <c r="AX330" s="13" t="s">
        <v>72</v>
      </c>
      <c r="AY330" s="245" t="s">
        <v>234</v>
      </c>
    </row>
    <row r="331" s="13" customFormat="1">
      <c r="A331" s="13"/>
      <c r="B331" s="236"/>
      <c r="C331" s="237"/>
      <c r="D331" s="229" t="s">
        <v>252</v>
      </c>
      <c r="E331" s="238" t="s">
        <v>19</v>
      </c>
      <c r="F331" s="239" t="s">
        <v>3081</v>
      </c>
      <c r="G331" s="237"/>
      <c r="H331" s="238" t="s">
        <v>19</v>
      </c>
      <c r="I331" s="240"/>
      <c r="J331" s="237"/>
      <c r="K331" s="237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252</v>
      </c>
      <c r="AU331" s="245" t="s">
        <v>88</v>
      </c>
      <c r="AV331" s="13" t="s">
        <v>79</v>
      </c>
      <c r="AW331" s="13" t="s">
        <v>33</v>
      </c>
      <c r="AX331" s="13" t="s">
        <v>72</v>
      </c>
      <c r="AY331" s="245" t="s">
        <v>234</v>
      </c>
    </row>
    <row r="332" s="13" customFormat="1">
      <c r="A332" s="13"/>
      <c r="B332" s="236"/>
      <c r="C332" s="237"/>
      <c r="D332" s="229" t="s">
        <v>252</v>
      </c>
      <c r="E332" s="238" t="s">
        <v>19</v>
      </c>
      <c r="F332" s="239" t="s">
        <v>3082</v>
      </c>
      <c r="G332" s="237"/>
      <c r="H332" s="238" t="s">
        <v>19</v>
      </c>
      <c r="I332" s="240"/>
      <c r="J332" s="237"/>
      <c r="K332" s="237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252</v>
      </c>
      <c r="AU332" s="245" t="s">
        <v>88</v>
      </c>
      <c r="AV332" s="13" t="s">
        <v>79</v>
      </c>
      <c r="AW332" s="13" t="s">
        <v>33</v>
      </c>
      <c r="AX332" s="13" t="s">
        <v>72</v>
      </c>
      <c r="AY332" s="245" t="s">
        <v>234</v>
      </c>
    </row>
    <row r="333" s="13" customFormat="1">
      <c r="A333" s="13"/>
      <c r="B333" s="236"/>
      <c r="C333" s="237"/>
      <c r="D333" s="229" t="s">
        <v>252</v>
      </c>
      <c r="E333" s="238" t="s">
        <v>19</v>
      </c>
      <c r="F333" s="239" t="s">
        <v>3083</v>
      </c>
      <c r="G333" s="237"/>
      <c r="H333" s="238" t="s">
        <v>19</v>
      </c>
      <c r="I333" s="240"/>
      <c r="J333" s="237"/>
      <c r="K333" s="237"/>
      <c r="L333" s="241"/>
      <c r="M333" s="242"/>
      <c r="N333" s="243"/>
      <c r="O333" s="243"/>
      <c r="P333" s="243"/>
      <c r="Q333" s="243"/>
      <c r="R333" s="243"/>
      <c r="S333" s="243"/>
      <c r="T333" s="24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5" t="s">
        <v>252</v>
      </c>
      <c r="AU333" s="245" t="s">
        <v>88</v>
      </c>
      <c r="AV333" s="13" t="s">
        <v>79</v>
      </c>
      <c r="AW333" s="13" t="s">
        <v>33</v>
      </c>
      <c r="AX333" s="13" t="s">
        <v>72</v>
      </c>
      <c r="AY333" s="245" t="s">
        <v>234</v>
      </c>
    </row>
    <row r="334" s="14" customFormat="1">
      <c r="A334" s="14"/>
      <c r="B334" s="246"/>
      <c r="C334" s="247"/>
      <c r="D334" s="229" t="s">
        <v>252</v>
      </c>
      <c r="E334" s="248" t="s">
        <v>19</v>
      </c>
      <c r="F334" s="249" t="s">
        <v>777</v>
      </c>
      <c r="G334" s="247"/>
      <c r="H334" s="250">
        <v>60</v>
      </c>
      <c r="I334" s="251"/>
      <c r="J334" s="247"/>
      <c r="K334" s="247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252</v>
      </c>
      <c r="AU334" s="256" t="s">
        <v>88</v>
      </c>
      <c r="AV334" s="14" t="s">
        <v>81</v>
      </c>
      <c r="AW334" s="14" t="s">
        <v>33</v>
      </c>
      <c r="AX334" s="14" t="s">
        <v>72</v>
      </c>
      <c r="AY334" s="256" t="s">
        <v>234</v>
      </c>
    </row>
    <row r="335" s="15" customFormat="1">
      <c r="A335" s="15"/>
      <c r="B335" s="257"/>
      <c r="C335" s="258"/>
      <c r="D335" s="229" t="s">
        <v>252</v>
      </c>
      <c r="E335" s="259" t="s">
        <v>19</v>
      </c>
      <c r="F335" s="260" t="s">
        <v>256</v>
      </c>
      <c r="G335" s="258"/>
      <c r="H335" s="261">
        <v>60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252</v>
      </c>
      <c r="AU335" s="267" t="s">
        <v>88</v>
      </c>
      <c r="AV335" s="15" t="s">
        <v>93</v>
      </c>
      <c r="AW335" s="15" t="s">
        <v>33</v>
      </c>
      <c r="AX335" s="15" t="s">
        <v>79</v>
      </c>
      <c r="AY335" s="267" t="s">
        <v>234</v>
      </c>
    </row>
    <row r="336" s="2" customFormat="1" ht="16.5" customHeight="1">
      <c r="A336" s="40"/>
      <c r="B336" s="41"/>
      <c r="C336" s="216" t="s">
        <v>662</v>
      </c>
      <c r="D336" s="216" t="s">
        <v>236</v>
      </c>
      <c r="E336" s="217" t="s">
        <v>2489</v>
      </c>
      <c r="F336" s="218" t="s">
        <v>2490</v>
      </c>
      <c r="G336" s="219" t="s">
        <v>879</v>
      </c>
      <c r="H336" s="220">
        <v>132</v>
      </c>
      <c r="I336" s="221"/>
      <c r="J336" s="222">
        <f>ROUND(I336*H336,2)</f>
        <v>0</v>
      </c>
      <c r="K336" s="218" t="s">
        <v>1296</v>
      </c>
      <c r="L336" s="46"/>
      <c r="M336" s="223" t="s">
        <v>19</v>
      </c>
      <c r="N336" s="224" t="s">
        <v>43</v>
      </c>
      <c r="O336" s="86"/>
      <c r="P336" s="225">
        <f>O336*H336</f>
        <v>0</v>
      </c>
      <c r="Q336" s="225">
        <v>0.089779999999999999</v>
      </c>
      <c r="R336" s="225">
        <f>Q336*H336</f>
        <v>11.850960000000001</v>
      </c>
      <c r="S336" s="225">
        <v>0</v>
      </c>
      <c r="T336" s="22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7" t="s">
        <v>93</v>
      </c>
      <c r="AT336" s="227" t="s">
        <v>236</v>
      </c>
      <c r="AU336" s="227" t="s">
        <v>88</v>
      </c>
      <c r="AY336" s="19" t="s">
        <v>234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19" t="s">
        <v>79</v>
      </c>
      <c r="BK336" s="228">
        <f>ROUND(I336*H336,2)</f>
        <v>0</v>
      </c>
      <c r="BL336" s="19" t="s">
        <v>93</v>
      </c>
      <c r="BM336" s="227" t="s">
        <v>3084</v>
      </c>
    </row>
    <row r="337" s="2" customFormat="1">
      <c r="A337" s="40"/>
      <c r="B337" s="41"/>
      <c r="C337" s="42"/>
      <c r="D337" s="229" t="s">
        <v>243</v>
      </c>
      <c r="E337" s="42"/>
      <c r="F337" s="230" t="s">
        <v>2492</v>
      </c>
      <c r="G337" s="42"/>
      <c r="H337" s="42"/>
      <c r="I337" s="231"/>
      <c r="J337" s="42"/>
      <c r="K337" s="42"/>
      <c r="L337" s="46"/>
      <c r="M337" s="232"/>
      <c r="N337" s="23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243</v>
      </c>
      <c r="AU337" s="19" t="s">
        <v>88</v>
      </c>
    </row>
    <row r="338" s="2" customFormat="1">
      <c r="A338" s="40"/>
      <c r="B338" s="41"/>
      <c r="C338" s="42"/>
      <c r="D338" s="234" t="s">
        <v>244</v>
      </c>
      <c r="E338" s="42"/>
      <c r="F338" s="235" t="s">
        <v>2493</v>
      </c>
      <c r="G338" s="42"/>
      <c r="H338" s="42"/>
      <c r="I338" s="231"/>
      <c r="J338" s="42"/>
      <c r="K338" s="42"/>
      <c r="L338" s="46"/>
      <c r="M338" s="232"/>
      <c r="N338" s="23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244</v>
      </c>
      <c r="AU338" s="19" t="s">
        <v>88</v>
      </c>
    </row>
    <row r="339" s="2" customFormat="1">
      <c r="A339" s="40"/>
      <c r="B339" s="41"/>
      <c r="C339" s="42"/>
      <c r="D339" s="229" t="s">
        <v>1263</v>
      </c>
      <c r="E339" s="42"/>
      <c r="F339" s="285" t="s">
        <v>2494</v>
      </c>
      <c r="G339" s="42"/>
      <c r="H339" s="42"/>
      <c r="I339" s="231"/>
      <c r="J339" s="42"/>
      <c r="K339" s="42"/>
      <c r="L339" s="46"/>
      <c r="M339" s="232"/>
      <c r="N339" s="23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1263</v>
      </c>
      <c r="AU339" s="19" t="s">
        <v>88</v>
      </c>
    </row>
    <row r="340" s="13" customFormat="1">
      <c r="A340" s="13"/>
      <c r="B340" s="236"/>
      <c r="C340" s="237"/>
      <c r="D340" s="229" t="s">
        <v>252</v>
      </c>
      <c r="E340" s="238" t="s">
        <v>19</v>
      </c>
      <c r="F340" s="239" t="s">
        <v>1880</v>
      </c>
      <c r="G340" s="237"/>
      <c r="H340" s="238" t="s">
        <v>19</v>
      </c>
      <c r="I340" s="240"/>
      <c r="J340" s="237"/>
      <c r="K340" s="237"/>
      <c r="L340" s="241"/>
      <c r="M340" s="242"/>
      <c r="N340" s="243"/>
      <c r="O340" s="243"/>
      <c r="P340" s="243"/>
      <c r="Q340" s="243"/>
      <c r="R340" s="243"/>
      <c r="S340" s="243"/>
      <c r="T340" s="24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5" t="s">
        <v>252</v>
      </c>
      <c r="AU340" s="245" t="s">
        <v>88</v>
      </c>
      <c r="AV340" s="13" t="s">
        <v>79</v>
      </c>
      <c r="AW340" s="13" t="s">
        <v>33</v>
      </c>
      <c r="AX340" s="13" t="s">
        <v>72</v>
      </c>
      <c r="AY340" s="245" t="s">
        <v>234</v>
      </c>
    </row>
    <row r="341" s="14" customFormat="1">
      <c r="A341" s="14"/>
      <c r="B341" s="246"/>
      <c r="C341" s="247"/>
      <c r="D341" s="229" t="s">
        <v>252</v>
      </c>
      <c r="E341" s="248" t="s">
        <v>19</v>
      </c>
      <c r="F341" s="249" t="s">
        <v>3085</v>
      </c>
      <c r="G341" s="247"/>
      <c r="H341" s="250">
        <v>132</v>
      </c>
      <c r="I341" s="251"/>
      <c r="J341" s="247"/>
      <c r="K341" s="247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252</v>
      </c>
      <c r="AU341" s="256" t="s">
        <v>88</v>
      </c>
      <c r="AV341" s="14" t="s">
        <v>81</v>
      </c>
      <c r="AW341" s="14" t="s">
        <v>33</v>
      </c>
      <c r="AX341" s="14" t="s">
        <v>72</v>
      </c>
      <c r="AY341" s="256" t="s">
        <v>234</v>
      </c>
    </row>
    <row r="342" s="15" customFormat="1">
      <c r="A342" s="15"/>
      <c r="B342" s="257"/>
      <c r="C342" s="258"/>
      <c r="D342" s="229" t="s">
        <v>252</v>
      </c>
      <c r="E342" s="259" t="s">
        <v>19</v>
      </c>
      <c r="F342" s="260" t="s">
        <v>256</v>
      </c>
      <c r="G342" s="258"/>
      <c r="H342" s="261">
        <v>132</v>
      </c>
      <c r="I342" s="262"/>
      <c r="J342" s="258"/>
      <c r="K342" s="258"/>
      <c r="L342" s="263"/>
      <c r="M342" s="264"/>
      <c r="N342" s="265"/>
      <c r="O342" s="265"/>
      <c r="P342" s="265"/>
      <c r="Q342" s="265"/>
      <c r="R342" s="265"/>
      <c r="S342" s="265"/>
      <c r="T342" s="26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7" t="s">
        <v>252</v>
      </c>
      <c r="AU342" s="267" t="s">
        <v>88</v>
      </c>
      <c r="AV342" s="15" t="s">
        <v>93</v>
      </c>
      <c r="AW342" s="15" t="s">
        <v>33</v>
      </c>
      <c r="AX342" s="15" t="s">
        <v>79</v>
      </c>
      <c r="AY342" s="267" t="s">
        <v>234</v>
      </c>
    </row>
    <row r="343" s="2" customFormat="1" ht="16.5" customHeight="1">
      <c r="A343" s="40"/>
      <c r="B343" s="41"/>
      <c r="C343" s="268" t="s">
        <v>672</v>
      </c>
      <c r="D343" s="268" t="s">
        <v>295</v>
      </c>
      <c r="E343" s="269" t="s">
        <v>2496</v>
      </c>
      <c r="F343" s="270" t="s">
        <v>2497</v>
      </c>
      <c r="G343" s="271" t="s">
        <v>248</v>
      </c>
      <c r="H343" s="272">
        <v>13.596</v>
      </c>
      <c r="I343" s="273"/>
      <c r="J343" s="274">
        <f>ROUND(I343*H343,2)</f>
        <v>0</v>
      </c>
      <c r="K343" s="270" t="s">
        <v>1296</v>
      </c>
      <c r="L343" s="275"/>
      <c r="M343" s="276" t="s">
        <v>19</v>
      </c>
      <c r="N343" s="277" t="s">
        <v>43</v>
      </c>
      <c r="O343" s="86"/>
      <c r="P343" s="225">
        <f>O343*H343</f>
        <v>0</v>
      </c>
      <c r="Q343" s="225">
        <v>0.222</v>
      </c>
      <c r="R343" s="225">
        <f>Q343*H343</f>
        <v>3.0183119999999999</v>
      </c>
      <c r="S343" s="225">
        <v>0</v>
      </c>
      <c r="T343" s="22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7" t="s">
        <v>294</v>
      </c>
      <c r="AT343" s="227" t="s">
        <v>295</v>
      </c>
      <c r="AU343" s="227" t="s">
        <v>88</v>
      </c>
      <c r="AY343" s="19" t="s">
        <v>234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19" t="s">
        <v>79</v>
      </c>
      <c r="BK343" s="228">
        <f>ROUND(I343*H343,2)</f>
        <v>0</v>
      </c>
      <c r="BL343" s="19" t="s">
        <v>93</v>
      </c>
      <c r="BM343" s="227" t="s">
        <v>3086</v>
      </c>
    </row>
    <row r="344" s="2" customFormat="1">
      <c r="A344" s="40"/>
      <c r="B344" s="41"/>
      <c r="C344" s="42"/>
      <c r="D344" s="229" t="s">
        <v>243</v>
      </c>
      <c r="E344" s="42"/>
      <c r="F344" s="230" t="s">
        <v>2497</v>
      </c>
      <c r="G344" s="42"/>
      <c r="H344" s="42"/>
      <c r="I344" s="231"/>
      <c r="J344" s="42"/>
      <c r="K344" s="42"/>
      <c r="L344" s="46"/>
      <c r="M344" s="232"/>
      <c r="N344" s="23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243</v>
      </c>
      <c r="AU344" s="19" t="s">
        <v>88</v>
      </c>
    </row>
    <row r="345" s="2" customFormat="1">
      <c r="A345" s="40"/>
      <c r="B345" s="41"/>
      <c r="C345" s="42"/>
      <c r="D345" s="229" t="s">
        <v>1263</v>
      </c>
      <c r="E345" s="42"/>
      <c r="F345" s="285" t="s">
        <v>2494</v>
      </c>
      <c r="G345" s="42"/>
      <c r="H345" s="42"/>
      <c r="I345" s="231"/>
      <c r="J345" s="42"/>
      <c r="K345" s="42"/>
      <c r="L345" s="46"/>
      <c r="M345" s="232"/>
      <c r="N345" s="233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1263</v>
      </c>
      <c r="AU345" s="19" t="s">
        <v>88</v>
      </c>
    </row>
    <row r="346" s="14" customFormat="1">
      <c r="A346" s="14"/>
      <c r="B346" s="246"/>
      <c r="C346" s="247"/>
      <c r="D346" s="229" t="s">
        <v>252</v>
      </c>
      <c r="E346" s="248" t="s">
        <v>19</v>
      </c>
      <c r="F346" s="249" t="s">
        <v>3087</v>
      </c>
      <c r="G346" s="247"/>
      <c r="H346" s="250">
        <v>13.596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252</v>
      </c>
      <c r="AU346" s="256" t="s">
        <v>88</v>
      </c>
      <c r="AV346" s="14" t="s">
        <v>81</v>
      </c>
      <c r="AW346" s="14" t="s">
        <v>33</v>
      </c>
      <c r="AX346" s="14" t="s">
        <v>72</v>
      </c>
      <c r="AY346" s="256" t="s">
        <v>234</v>
      </c>
    </row>
    <row r="347" s="15" customFormat="1">
      <c r="A347" s="15"/>
      <c r="B347" s="257"/>
      <c r="C347" s="258"/>
      <c r="D347" s="229" t="s">
        <v>252</v>
      </c>
      <c r="E347" s="259" t="s">
        <v>19</v>
      </c>
      <c r="F347" s="260" t="s">
        <v>256</v>
      </c>
      <c r="G347" s="258"/>
      <c r="H347" s="261">
        <v>13.596</v>
      </c>
      <c r="I347" s="262"/>
      <c r="J347" s="258"/>
      <c r="K347" s="258"/>
      <c r="L347" s="263"/>
      <c r="M347" s="264"/>
      <c r="N347" s="265"/>
      <c r="O347" s="265"/>
      <c r="P347" s="265"/>
      <c r="Q347" s="265"/>
      <c r="R347" s="265"/>
      <c r="S347" s="265"/>
      <c r="T347" s="26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7" t="s">
        <v>252</v>
      </c>
      <c r="AU347" s="267" t="s">
        <v>88</v>
      </c>
      <c r="AV347" s="15" t="s">
        <v>93</v>
      </c>
      <c r="AW347" s="15" t="s">
        <v>33</v>
      </c>
      <c r="AX347" s="15" t="s">
        <v>79</v>
      </c>
      <c r="AY347" s="267" t="s">
        <v>234</v>
      </c>
    </row>
    <row r="348" s="12" customFormat="1" ht="20.88" customHeight="1">
      <c r="A348" s="12"/>
      <c r="B348" s="200"/>
      <c r="C348" s="201"/>
      <c r="D348" s="202" t="s">
        <v>71</v>
      </c>
      <c r="E348" s="214" t="s">
        <v>2531</v>
      </c>
      <c r="F348" s="214" t="s">
        <v>2532</v>
      </c>
      <c r="G348" s="201"/>
      <c r="H348" s="201"/>
      <c r="I348" s="204"/>
      <c r="J348" s="215">
        <f>BK348</f>
        <v>0</v>
      </c>
      <c r="K348" s="201"/>
      <c r="L348" s="206"/>
      <c r="M348" s="207"/>
      <c r="N348" s="208"/>
      <c r="O348" s="208"/>
      <c r="P348" s="209">
        <f>SUM(P349:P363)</f>
        <v>0</v>
      </c>
      <c r="Q348" s="208"/>
      <c r="R348" s="209">
        <f>SUM(R349:R363)</f>
        <v>0</v>
      </c>
      <c r="S348" s="208"/>
      <c r="T348" s="210">
        <f>SUM(T349:T363)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1" t="s">
        <v>79</v>
      </c>
      <c r="AT348" s="212" t="s">
        <v>71</v>
      </c>
      <c r="AU348" s="212" t="s">
        <v>81</v>
      </c>
      <c r="AY348" s="211" t="s">
        <v>234</v>
      </c>
      <c r="BK348" s="213">
        <f>SUM(BK349:BK363)</f>
        <v>0</v>
      </c>
    </row>
    <row r="349" s="2" customFormat="1" ht="16.5" customHeight="1">
      <c r="A349" s="40"/>
      <c r="B349" s="41"/>
      <c r="C349" s="216" t="s">
        <v>675</v>
      </c>
      <c r="D349" s="216" t="s">
        <v>236</v>
      </c>
      <c r="E349" s="217" t="s">
        <v>2533</v>
      </c>
      <c r="F349" s="218" t="s">
        <v>2534</v>
      </c>
      <c r="G349" s="219" t="s">
        <v>364</v>
      </c>
      <c r="H349" s="220">
        <v>377.14499999999998</v>
      </c>
      <c r="I349" s="221"/>
      <c r="J349" s="222">
        <f>ROUND(I349*H349,2)</f>
        <v>0</v>
      </c>
      <c r="K349" s="218" t="s">
        <v>1344</v>
      </c>
      <c r="L349" s="46"/>
      <c r="M349" s="223" t="s">
        <v>19</v>
      </c>
      <c r="N349" s="224" t="s">
        <v>43</v>
      </c>
      <c r="O349" s="86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7" t="s">
        <v>93</v>
      </c>
      <c r="AT349" s="227" t="s">
        <v>236</v>
      </c>
      <c r="AU349" s="227" t="s">
        <v>88</v>
      </c>
      <c r="AY349" s="19" t="s">
        <v>234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19" t="s">
        <v>79</v>
      </c>
      <c r="BK349" s="228">
        <f>ROUND(I349*H349,2)</f>
        <v>0</v>
      </c>
      <c r="BL349" s="19" t="s">
        <v>93</v>
      </c>
      <c r="BM349" s="227" t="s">
        <v>3088</v>
      </c>
    </row>
    <row r="350" s="2" customFormat="1">
      <c r="A350" s="40"/>
      <c r="B350" s="41"/>
      <c r="C350" s="42"/>
      <c r="D350" s="229" t="s">
        <v>243</v>
      </c>
      <c r="E350" s="42"/>
      <c r="F350" s="230" t="s">
        <v>2536</v>
      </c>
      <c r="G350" s="42"/>
      <c r="H350" s="42"/>
      <c r="I350" s="231"/>
      <c r="J350" s="42"/>
      <c r="K350" s="42"/>
      <c r="L350" s="46"/>
      <c r="M350" s="232"/>
      <c r="N350" s="233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243</v>
      </c>
      <c r="AU350" s="19" t="s">
        <v>88</v>
      </c>
    </row>
    <row r="351" s="2" customFormat="1" ht="16.5" customHeight="1">
      <c r="A351" s="40"/>
      <c r="B351" s="41"/>
      <c r="C351" s="216" t="s">
        <v>681</v>
      </c>
      <c r="D351" s="216" t="s">
        <v>236</v>
      </c>
      <c r="E351" s="217" t="s">
        <v>2537</v>
      </c>
      <c r="F351" s="218" t="s">
        <v>2538</v>
      </c>
      <c r="G351" s="219" t="s">
        <v>364</v>
      </c>
      <c r="H351" s="220">
        <v>7165.7550000000001</v>
      </c>
      <c r="I351" s="221"/>
      <c r="J351" s="222">
        <f>ROUND(I351*H351,2)</f>
        <v>0</v>
      </c>
      <c r="K351" s="218" t="s">
        <v>1344</v>
      </c>
      <c r="L351" s="46"/>
      <c r="M351" s="223" t="s">
        <v>19</v>
      </c>
      <c r="N351" s="224" t="s">
        <v>43</v>
      </c>
      <c r="O351" s="86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7" t="s">
        <v>93</v>
      </c>
      <c r="AT351" s="227" t="s">
        <v>236</v>
      </c>
      <c r="AU351" s="227" t="s">
        <v>88</v>
      </c>
      <c r="AY351" s="19" t="s">
        <v>234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19" t="s">
        <v>79</v>
      </c>
      <c r="BK351" s="228">
        <f>ROUND(I351*H351,2)</f>
        <v>0</v>
      </c>
      <c r="BL351" s="19" t="s">
        <v>93</v>
      </c>
      <c r="BM351" s="227" t="s">
        <v>3089</v>
      </c>
    </row>
    <row r="352" s="2" customFormat="1">
      <c r="A352" s="40"/>
      <c r="B352" s="41"/>
      <c r="C352" s="42"/>
      <c r="D352" s="229" t="s">
        <v>243</v>
      </c>
      <c r="E352" s="42"/>
      <c r="F352" s="230" t="s">
        <v>2540</v>
      </c>
      <c r="G352" s="42"/>
      <c r="H352" s="42"/>
      <c r="I352" s="231"/>
      <c r="J352" s="42"/>
      <c r="K352" s="42"/>
      <c r="L352" s="46"/>
      <c r="M352" s="232"/>
      <c r="N352" s="233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243</v>
      </c>
      <c r="AU352" s="19" t="s">
        <v>88</v>
      </c>
    </row>
    <row r="353" s="2" customFormat="1">
      <c r="A353" s="40"/>
      <c r="B353" s="41"/>
      <c r="C353" s="42"/>
      <c r="D353" s="229" t="s">
        <v>1263</v>
      </c>
      <c r="E353" s="42"/>
      <c r="F353" s="285" t="s">
        <v>2541</v>
      </c>
      <c r="G353" s="42"/>
      <c r="H353" s="42"/>
      <c r="I353" s="231"/>
      <c r="J353" s="42"/>
      <c r="K353" s="42"/>
      <c r="L353" s="46"/>
      <c r="M353" s="232"/>
      <c r="N353" s="23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1263</v>
      </c>
      <c r="AU353" s="19" t="s">
        <v>88</v>
      </c>
    </row>
    <row r="354" s="14" customFormat="1">
      <c r="A354" s="14"/>
      <c r="B354" s="246"/>
      <c r="C354" s="247"/>
      <c r="D354" s="229" t="s">
        <v>252</v>
      </c>
      <c r="E354" s="248" t="s">
        <v>19</v>
      </c>
      <c r="F354" s="249" t="s">
        <v>3090</v>
      </c>
      <c r="G354" s="247"/>
      <c r="H354" s="250">
        <v>7165.7550000000001</v>
      </c>
      <c r="I354" s="251"/>
      <c r="J354" s="247"/>
      <c r="K354" s="247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252</v>
      </c>
      <c r="AU354" s="256" t="s">
        <v>88</v>
      </c>
      <c r="AV354" s="14" t="s">
        <v>81</v>
      </c>
      <c r="AW354" s="14" t="s">
        <v>33</v>
      </c>
      <c r="AX354" s="14" t="s">
        <v>72</v>
      </c>
      <c r="AY354" s="256" t="s">
        <v>234</v>
      </c>
    </row>
    <row r="355" s="15" customFormat="1">
      <c r="A355" s="15"/>
      <c r="B355" s="257"/>
      <c r="C355" s="258"/>
      <c r="D355" s="229" t="s">
        <v>252</v>
      </c>
      <c r="E355" s="259" t="s">
        <v>19</v>
      </c>
      <c r="F355" s="260" t="s">
        <v>256</v>
      </c>
      <c r="G355" s="258"/>
      <c r="H355" s="261">
        <v>7165.7550000000001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252</v>
      </c>
      <c r="AU355" s="267" t="s">
        <v>88</v>
      </c>
      <c r="AV355" s="15" t="s">
        <v>93</v>
      </c>
      <c r="AW355" s="15" t="s">
        <v>33</v>
      </c>
      <c r="AX355" s="15" t="s">
        <v>79</v>
      </c>
      <c r="AY355" s="267" t="s">
        <v>234</v>
      </c>
    </row>
    <row r="356" s="2" customFormat="1" ht="24.15" customHeight="1">
      <c r="A356" s="40"/>
      <c r="B356" s="41"/>
      <c r="C356" s="216" t="s">
        <v>687</v>
      </c>
      <c r="D356" s="216" t="s">
        <v>236</v>
      </c>
      <c r="E356" s="217" t="s">
        <v>2543</v>
      </c>
      <c r="F356" s="218" t="s">
        <v>2544</v>
      </c>
      <c r="G356" s="219" t="s">
        <v>364</v>
      </c>
      <c r="H356" s="220">
        <v>102.81</v>
      </c>
      <c r="I356" s="221"/>
      <c r="J356" s="222">
        <f>ROUND(I356*H356,2)</f>
        <v>0</v>
      </c>
      <c r="K356" s="218" t="s">
        <v>1344</v>
      </c>
      <c r="L356" s="46"/>
      <c r="M356" s="223" t="s">
        <v>19</v>
      </c>
      <c r="N356" s="224" t="s">
        <v>43</v>
      </c>
      <c r="O356" s="86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7" t="s">
        <v>93</v>
      </c>
      <c r="AT356" s="227" t="s">
        <v>236</v>
      </c>
      <c r="AU356" s="227" t="s">
        <v>88</v>
      </c>
      <c r="AY356" s="19" t="s">
        <v>234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19" t="s">
        <v>79</v>
      </c>
      <c r="BK356" s="228">
        <f>ROUND(I356*H356,2)</f>
        <v>0</v>
      </c>
      <c r="BL356" s="19" t="s">
        <v>93</v>
      </c>
      <c r="BM356" s="227" t="s">
        <v>3091</v>
      </c>
    </row>
    <row r="357" s="2" customFormat="1">
      <c r="A357" s="40"/>
      <c r="B357" s="41"/>
      <c r="C357" s="42"/>
      <c r="D357" s="229" t="s">
        <v>243</v>
      </c>
      <c r="E357" s="42"/>
      <c r="F357" s="230" t="s">
        <v>2546</v>
      </c>
      <c r="G357" s="42"/>
      <c r="H357" s="42"/>
      <c r="I357" s="231"/>
      <c r="J357" s="42"/>
      <c r="K357" s="42"/>
      <c r="L357" s="46"/>
      <c r="M357" s="232"/>
      <c r="N357" s="233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243</v>
      </c>
      <c r="AU357" s="19" t="s">
        <v>88</v>
      </c>
    </row>
    <row r="358" s="14" customFormat="1">
      <c r="A358" s="14"/>
      <c r="B358" s="246"/>
      <c r="C358" s="247"/>
      <c r="D358" s="229" t="s">
        <v>252</v>
      </c>
      <c r="E358" s="248" t="s">
        <v>19</v>
      </c>
      <c r="F358" s="249" t="s">
        <v>3092</v>
      </c>
      <c r="G358" s="247"/>
      <c r="H358" s="250">
        <v>102.81</v>
      </c>
      <c r="I358" s="251"/>
      <c r="J358" s="247"/>
      <c r="K358" s="247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252</v>
      </c>
      <c r="AU358" s="256" t="s">
        <v>88</v>
      </c>
      <c r="AV358" s="14" t="s">
        <v>81</v>
      </c>
      <c r="AW358" s="14" t="s">
        <v>33</v>
      </c>
      <c r="AX358" s="14" t="s">
        <v>72</v>
      </c>
      <c r="AY358" s="256" t="s">
        <v>234</v>
      </c>
    </row>
    <row r="359" s="15" customFormat="1">
      <c r="A359" s="15"/>
      <c r="B359" s="257"/>
      <c r="C359" s="258"/>
      <c r="D359" s="229" t="s">
        <v>252</v>
      </c>
      <c r="E359" s="259" t="s">
        <v>19</v>
      </c>
      <c r="F359" s="260" t="s">
        <v>256</v>
      </c>
      <c r="G359" s="258"/>
      <c r="H359" s="261">
        <v>102.81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252</v>
      </c>
      <c r="AU359" s="267" t="s">
        <v>88</v>
      </c>
      <c r="AV359" s="15" t="s">
        <v>93</v>
      </c>
      <c r="AW359" s="15" t="s">
        <v>33</v>
      </c>
      <c r="AX359" s="15" t="s">
        <v>79</v>
      </c>
      <c r="AY359" s="267" t="s">
        <v>234</v>
      </c>
    </row>
    <row r="360" s="2" customFormat="1" ht="24.15" customHeight="1">
      <c r="A360" s="40"/>
      <c r="B360" s="41"/>
      <c r="C360" s="216" t="s">
        <v>691</v>
      </c>
      <c r="D360" s="216" t="s">
        <v>236</v>
      </c>
      <c r="E360" s="217" t="s">
        <v>2548</v>
      </c>
      <c r="F360" s="218" t="s">
        <v>366</v>
      </c>
      <c r="G360" s="219" t="s">
        <v>364</v>
      </c>
      <c r="H360" s="220">
        <v>274.33499999999998</v>
      </c>
      <c r="I360" s="221"/>
      <c r="J360" s="222">
        <f>ROUND(I360*H360,2)</f>
        <v>0</v>
      </c>
      <c r="K360" s="218" t="s">
        <v>1344</v>
      </c>
      <c r="L360" s="46"/>
      <c r="M360" s="223" t="s">
        <v>19</v>
      </c>
      <c r="N360" s="224" t="s">
        <v>43</v>
      </c>
      <c r="O360" s="86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7" t="s">
        <v>93</v>
      </c>
      <c r="AT360" s="227" t="s">
        <v>236</v>
      </c>
      <c r="AU360" s="227" t="s">
        <v>88</v>
      </c>
      <c r="AY360" s="19" t="s">
        <v>234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19" t="s">
        <v>79</v>
      </c>
      <c r="BK360" s="228">
        <f>ROUND(I360*H360,2)</f>
        <v>0</v>
      </c>
      <c r="BL360" s="19" t="s">
        <v>93</v>
      </c>
      <c r="BM360" s="227" t="s">
        <v>3093</v>
      </c>
    </row>
    <row r="361" s="2" customFormat="1">
      <c r="A361" s="40"/>
      <c r="B361" s="41"/>
      <c r="C361" s="42"/>
      <c r="D361" s="229" t="s">
        <v>243</v>
      </c>
      <c r="E361" s="42"/>
      <c r="F361" s="230" t="s">
        <v>366</v>
      </c>
      <c r="G361" s="42"/>
      <c r="H361" s="42"/>
      <c r="I361" s="231"/>
      <c r="J361" s="42"/>
      <c r="K361" s="42"/>
      <c r="L361" s="46"/>
      <c r="M361" s="232"/>
      <c r="N361" s="233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243</v>
      </c>
      <c r="AU361" s="19" t="s">
        <v>88</v>
      </c>
    </row>
    <row r="362" s="14" customFormat="1">
      <c r="A362" s="14"/>
      <c r="B362" s="246"/>
      <c r="C362" s="247"/>
      <c r="D362" s="229" t="s">
        <v>252</v>
      </c>
      <c r="E362" s="248" t="s">
        <v>19</v>
      </c>
      <c r="F362" s="249" t="s">
        <v>3094</v>
      </c>
      <c r="G362" s="247"/>
      <c r="H362" s="250">
        <v>274.33499999999998</v>
      </c>
      <c r="I362" s="251"/>
      <c r="J362" s="247"/>
      <c r="K362" s="247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252</v>
      </c>
      <c r="AU362" s="256" t="s">
        <v>88</v>
      </c>
      <c r="AV362" s="14" t="s">
        <v>81</v>
      </c>
      <c r="AW362" s="14" t="s">
        <v>33</v>
      </c>
      <c r="AX362" s="14" t="s">
        <v>72</v>
      </c>
      <c r="AY362" s="256" t="s">
        <v>234</v>
      </c>
    </row>
    <row r="363" s="15" customFormat="1">
      <c r="A363" s="15"/>
      <c r="B363" s="257"/>
      <c r="C363" s="258"/>
      <c r="D363" s="229" t="s">
        <v>252</v>
      </c>
      <c r="E363" s="259" t="s">
        <v>19</v>
      </c>
      <c r="F363" s="260" t="s">
        <v>256</v>
      </c>
      <c r="G363" s="258"/>
      <c r="H363" s="261">
        <v>274.33499999999998</v>
      </c>
      <c r="I363" s="262"/>
      <c r="J363" s="258"/>
      <c r="K363" s="258"/>
      <c r="L363" s="263"/>
      <c r="M363" s="287"/>
      <c r="N363" s="288"/>
      <c r="O363" s="288"/>
      <c r="P363" s="288"/>
      <c r="Q363" s="288"/>
      <c r="R363" s="288"/>
      <c r="S363" s="288"/>
      <c r="T363" s="28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7" t="s">
        <v>252</v>
      </c>
      <c r="AU363" s="267" t="s">
        <v>88</v>
      </c>
      <c r="AV363" s="15" t="s">
        <v>93</v>
      </c>
      <c r="AW363" s="15" t="s">
        <v>33</v>
      </c>
      <c r="AX363" s="15" t="s">
        <v>79</v>
      </c>
      <c r="AY363" s="267" t="s">
        <v>234</v>
      </c>
    </row>
    <row r="364" s="2" customFormat="1" ht="6.96" customHeight="1">
      <c r="A364" s="40"/>
      <c r="B364" s="61"/>
      <c r="C364" s="62"/>
      <c r="D364" s="62"/>
      <c r="E364" s="62"/>
      <c r="F364" s="62"/>
      <c r="G364" s="62"/>
      <c r="H364" s="62"/>
      <c r="I364" s="62"/>
      <c r="J364" s="62"/>
      <c r="K364" s="62"/>
      <c r="L364" s="46"/>
      <c r="M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</sheetData>
  <sheetProtection sheet="1" autoFilter="0" formatColumns="0" formatRows="0" objects="1" scenarios="1" spinCount="100000" saltValue="EgioVY39oumi1eWYKy96CSbgnr5BP0PiMTxYH7ZmSuwqAcqEeGvynY1za9Wa3OrU3IiNP2Ma9QuO9zXJ04u3ZA==" hashValue="M/uiGIva5Ie1ToGi6kS1BT0gdm37I7Bnv0Thax67WlmNCs83u1ekodtCnm1NvqkazAPAarVdm8hu2WN2A7vz9A==" algorithmName="SHA-512" password="CA9F"/>
  <autoFilter ref="C104:K36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hyperlinks>
    <hyperlink ref="F110" r:id="rId1" display="https://podminky.urs.cz/item/CS_URS_2023_01/122251103"/>
    <hyperlink ref="F143" r:id="rId2" display="https://podminky.urs.cz/item/CS_URS_2023_01/113201112"/>
    <hyperlink ref="F148" r:id="rId3" display="https://podminky.urs.cz/item/CS_URS_2023_01/113107230"/>
    <hyperlink ref="F155" r:id="rId4" display="https://podminky.urs.cz/item/CS_URS_2023_01/113107213"/>
    <hyperlink ref="F159" r:id="rId5" display="https://podminky.urs.cz/item/CS_URS_2023_01/113106211"/>
    <hyperlink ref="F163" r:id="rId6" display="https://podminky.urs.cz/item/CS_URS_2023_01/113107213"/>
    <hyperlink ref="F167" r:id="rId7" display="https://podminky.urs.cz/item/CS_URS_2023_01/113106132"/>
    <hyperlink ref="F171" r:id="rId8" display="https://podminky.urs.cz/item/CS_URS_2023_01/113107312"/>
    <hyperlink ref="F176" r:id="rId9" display="https://podminky.urs.cz/item/CS_URS_2023_01/122151104"/>
    <hyperlink ref="F214" r:id="rId10" display="https://podminky.urs.cz/item/CS_URS_2023_01/564971315"/>
    <hyperlink ref="F220" r:id="rId11" display="https://podminky.urs.cz/item/CS_URS_2023_01/564861114"/>
    <hyperlink ref="F253" r:id="rId12" display="https://podminky.urs.cz/item/CS_URS_2023_01/212752102"/>
    <hyperlink ref="F263" r:id="rId13" display="https://podminky.urs.cz/item/CS_URS_2023_01/212752101"/>
    <hyperlink ref="F279" r:id="rId14" display="https://podminky.urs.cz/item/CS_URS_2023_01/594111112"/>
    <hyperlink ref="F292" r:id="rId15" display="https://podminky.urs.cz/item/CS_URS_2023_01/567132113"/>
    <hyperlink ref="F296" r:id="rId16" display="https://podminky.urs.cz/item/CS_URS_2023_01/564851011"/>
    <hyperlink ref="F313" r:id="rId17" display="https://podminky.urs.cz/item/CS_URS_2023_01/935113111"/>
    <hyperlink ref="F338" r:id="rId18" display="https://podminky.urs.cz/item/CS_URS_2023_01/916111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1891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3095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ROUND((SUM(BE95:BE147)),  2)</f>
        <v>0</v>
      </c>
      <c r="G37" s="40"/>
      <c r="H37" s="40"/>
      <c r="I37" s="160">
        <v>0.20999999999999999</v>
      </c>
      <c r="J37" s="159">
        <f>ROUND(((SUM(BE95:BE147))*I37),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ROUND((SUM(BF95:BF147)),  2)</f>
        <v>0</v>
      </c>
      <c r="G38" s="40"/>
      <c r="H38" s="40"/>
      <c r="I38" s="160">
        <v>0.12</v>
      </c>
      <c r="J38" s="159">
        <f>ROUND(((SUM(BF95:BF147))*I38),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ROUND((SUM(BG95:BG147)),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ROUND((SUM(BH95:BH147)),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ROUND((SUM(BI95:BI147)),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1891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SO.03 - Drobná architektura, mobiliář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2557</v>
      </c>
      <c r="E68" s="181"/>
      <c r="F68" s="181"/>
      <c r="G68" s="181"/>
      <c r="H68" s="181"/>
      <c r="I68" s="181"/>
      <c r="J68" s="182">
        <f>J96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2173</v>
      </c>
      <c r="E69" s="181"/>
      <c r="F69" s="181"/>
      <c r="G69" s="181"/>
      <c r="H69" s="181"/>
      <c r="I69" s="181"/>
      <c r="J69" s="182">
        <f>J129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811</v>
      </c>
      <c r="E70" s="181"/>
      <c r="F70" s="181"/>
      <c r="G70" s="181"/>
      <c r="H70" s="181"/>
      <c r="I70" s="181"/>
      <c r="J70" s="182">
        <f>J133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6"/>
      <c r="D71" s="185" t="s">
        <v>1290</v>
      </c>
      <c r="E71" s="186"/>
      <c r="F71" s="186"/>
      <c r="G71" s="186"/>
      <c r="H71" s="186"/>
      <c r="I71" s="186"/>
      <c r="J71" s="187">
        <f>J134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219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Envelopa - Revitalizace infrastruktury</v>
      </c>
      <c r="F81" s="34"/>
      <c r="G81" s="34"/>
      <c r="H81" s="34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203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204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205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3" t="s">
        <v>1891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207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SO.03 - Drobná architektura, mobiliář (7)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Olomouc</v>
      </c>
      <c r="G89" s="42"/>
      <c r="H89" s="42"/>
      <c r="I89" s="34" t="s">
        <v>23</v>
      </c>
      <c r="J89" s="74" t="str">
        <f>IF(J16="","",J16)</f>
        <v>15. 7. 2024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E19</f>
        <v>Univerzita Palackého Olomouc</v>
      </c>
      <c r="G91" s="42"/>
      <c r="H91" s="42"/>
      <c r="I91" s="34" t="s">
        <v>31</v>
      </c>
      <c r="J91" s="38" t="str">
        <f>E25</f>
        <v>Alfaprojekt Olomouc a.s.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Michal Štafl, DiS.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9"/>
      <c r="B94" s="190"/>
      <c r="C94" s="191" t="s">
        <v>220</v>
      </c>
      <c r="D94" s="192" t="s">
        <v>57</v>
      </c>
      <c r="E94" s="192" t="s">
        <v>53</v>
      </c>
      <c r="F94" s="192" t="s">
        <v>54</v>
      </c>
      <c r="G94" s="192" t="s">
        <v>221</v>
      </c>
      <c r="H94" s="192" t="s">
        <v>222</v>
      </c>
      <c r="I94" s="192" t="s">
        <v>223</v>
      </c>
      <c r="J94" s="192" t="s">
        <v>213</v>
      </c>
      <c r="K94" s="193" t="s">
        <v>224</v>
      </c>
      <c r="L94" s="194"/>
      <c r="M94" s="94" t="s">
        <v>19</v>
      </c>
      <c r="N94" s="95" t="s">
        <v>42</v>
      </c>
      <c r="O94" s="95" t="s">
        <v>225</v>
      </c>
      <c r="P94" s="95" t="s">
        <v>226</v>
      </c>
      <c r="Q94" s="95" t="s">
        <v>227</v>
      </c>
      <c r="R94" s="95" t="s">
        <v>228</v>
      </c>
      <c r="S94" s="95" t="s">
        <v>229</v>
      </c>
      <c r="T94" s="96" t="s">
        <v>230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0"/>
      <c r="B95" s="41"/>
      <c r="C95" s="101" t="s">
        <v>231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P96+P129+P133</f>
        <v>0</v>
      </c>
      <c r="Q95" s="98"/>
      <c r="R95" s="197">
        <f>R96+R129+R133</f>
        <v>8.8722199999999987</v>
      </c>
      <c r="S95" s="98"/>
      <c r="T95" s="198">
        <f>T96+T129+T133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214</v>
      </c>
      <c r="BK95" s="199">
        <f>BK96+BK129+BK133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2558</v>
      </c>
      <c r="F96" s="203" t="s">
        <v>2559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SUM(P97:P128)</f>
        <v>0</v>
      </c>
      <c r="Q96" s="208"/>
      <c r="R96" s="209">
        <f>SUM(R97:R128)</f>
        <v>3.6168199999999997</v>
      </c>
      <c r="S96" s="208"/>
      <c r="T96" s="210">
        <f>SUM(T97:T128)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72</v>
      </c>
      <c r="AY96" s="211" t="s">
        <v>234</v>
      </c>
      <c r="BK96" s="213">
        <f>SUM(BK97:BK128)</f>
        <v>0</v>
      </c>
    </row>
    <row r="97" s="2" customFormat="1" ht="16.5" customHeight="1">
      <c r="A97" s="40"/>
      <c r="B97" s="41"/>
      <c r="C97" s="216" t="s">
        <v>79</v>
      </c>
      <c r="D97" s="216" t="s">
        <v>236</v>
      </c>
      <c r="E97" s="217" t="s">
        <v>2560</v>
      </c>
      <c r="F97" s="218" t="s">
        <v>2561</v>
      </c>
      <c r="G97" s="219" t="s">
        <v>382</v>
      </c>
      <c r="H97" s="220">
        <v>7</v>
      </c>
      <c r="I97" s="221"/>
      <c r="J97" s="222">
        <f>ROUND(I97*H97,2)</f>
        <v>0</v>
      </c>
      <c r="K97" s="218" t="s">
        <v>240</v>
      </c>
      <c r="L97" s="46"/>
      <c r="M97" s="223" t="s">
        <v>19</v>
      </c>
      <c r="N97" s="224" t="s">
        <v>43</v>
      </c>
      <c r="O97" s="86"/>
      <c r="P97" s="225">
        <f>O97*H97</f>
        <v>0</v>
      </c>
      <c r="Q97" s="225">
        <v>0.35743999999999998</v>
      </c>
      <c r="R97" s="225">
        <f>Q97*H97</f>
        <v>2.5020799999999999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93</v>
      </c>
      <c r="AT97" s="227" t="s">
        <v>236</v>
      </c>
      <c r="AU97" s="227" t="s">
        <v>79</v>
      </c>
      <c r="AY97" s="19" t="s">
        <v>234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93</v>
      </c>
      <c r="BM97" s="227" t="s">
        <v>3096</v>
      </c>
    </row>
    <row r="98" s="2" customFormat="1">
      <c r="A98" s="40"/>
      <c r="B98" s="41"/>
      <c r="C98" s="42"/>
      <c r="D98" s="229" t="s">
        <v>243</v>
      </c>
      <c r="E98" s="42"/>
      <c r="F98" s="230" t="s">
        <v>2563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243</v>
      </c>
      <c r="AU98" s="19" t="s">
        <v>79</v>
      </c>
    </row>
    <row r="99" s="2" customFormat="1">
      <c r="A99" s="40"/>
      <c r="B99" s="41"/>
      <c r="C99" s="42"/>
      <c r="D99" s="234" t="s">
        <v>244</v>
      </c>
      <c r="E99" s="42"/>
      <c r="F99" s="235" t="s">
        <v>2564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244</v>
      </c>
      <c r="AU99" s="19" t="s">
        <v>79</v>
      </c>
    </row>
    <row r="100" s="2" customFormat="1" ht="24.15" customHeight="1">
      <c r="A100" s="40"/>
      <c r="B100" s="41"/>
      <c r="C100" s="268" t="s">
        <v>81</v>
      </c>
      <c r="D100" s="268" t="s">
        <v>295</v>
      </c>
      <c r="E100" s="269" t="s">
        <v>2565</v>
      </c>
      <c r="F100" s="270" t="s">
        <v>2566</v>
      </c>
      <c r="G100" s="271" t="s">
        <v>743</v>
      </c>
      <c r="H100" s="272">
        <v>7</v>
      </c>
      <c r="I100" s="273"/>
      <c r="J100" s="274">
        <f>ROUND(I100*H100,2)</f>
        <v>0</v>
      </c>
      <c r="K100" s="270" t="s">
        <v>19</v>
      </c>
      <c r="L100" s="275"/>
      <c r="M100" s="276" t="s">
        <v>19</v>
      </c>
      <c r="N100" s="277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294</v>
      </c>
      <c r="AT100" s="227" t="s">
        <v>295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3097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2566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14" customFormat="1">
      <c r="A102" s="14"/>
      <c r="B102" s="246"/>
      <c r="C102" s="247"/>
      <c r="D102" s="229" t="s">
        <v>252</v>
      </c>
      <c r="E102" s="248" t="s">
        <v>19</v>
      </c>
      <c r="F102" s="249" t="s">
        <v>288</v>
      </c>
      <c r="G102" s="247"/>
      <c r="H102" s="250">
        <v>7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252</v>
      </c>
      <c r="AU102" s="256" t="s">
        <v>79</v>
      </c>
      <c r="AV102" s="14" t="s">
        <v>81</v>
      </c>
      <c r="AW102" s="14" t="s">
        <v>33</v>
      </c>
      <c r="AX102" s="14" t="s">
        <v>79</v>
      </c>
      <c r="AY102" s="256" t="s">
        <v>234</v>
      </c>
    </row>
    <row r="103" s="2" customFormat="1" ht="16.5" customHeight="1">
      <c r="A103" s="40"/>
      <c r="B103" s="41"/>
      <c r="C103" s="216" t="s">
        <v>88</v>
      </c>
      <c r="D103" s="216" t="s">
        <v>236</v>
      </c>
      <c r="E103" s="217" t="s">
        <v>3098</v>
      </c>
      <c r="F103" s="218" t="s">
        <v>3099</v>
      </c>
      <c r="G103" s="219" t="s">
        <v>382</v>
      </c>
      <c r="H103" s="220">
        <v>5</v>
      </c>
      <c r="I103" s="221"/>
      <c r="J103" s="222">
        <f>ROUND(I103*H103,2)</f>
        <v>0</v>
      </c>
      <c r="K103" s="218" t="s">
        <v>240</v>
      </c>
      <c r="L103" s="46"/>
      <c r="M103" s="223" t="s">
        <v>19</v>
      </c>
      <c r="N103" s="224" t="s">
        <v>43</v>
      </c>
      <c r="O103" s="86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7" t="s">
        <v>93</v>
      </c>
      <c r="AT103" s="227" t="s">
        <v>236</v>
      </c>
      <c r="AU103" s="227" t="s">
        <v>79</v>
      </c>
      <c r="AY103" s="19" t="s">
        <v>234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19" t="s">
        <v>79</v>
      </c>
      <c r="BK103" s="228">
        <f>ROUND(I103*H103,2)</f>
        <v>0</v>
      </c>
      <c r="BL103" s="19" t="s">
        <v>93</v>
      </c>
      <c r="BM103" s="227" t="s">
        <v>3100</v>
      </c>
    </row>
    <row r="104" s="2" customFormat="1">
      <c r="A104" s="40"/>
      <c r="B104" s="41"/>
      <c r="C104" s="42"/>
      <c r="D104" s="229" t="s">
        <v>243</v>
      </c>
      <c r="E104" s="42"/>
      <c r="F104" s="230" t="s">
        <v>3099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243</v>
      </c>
      <c r="AU104" s="19" t="s">
        <v>79</v>
      </c>
    </row>
    <row r="105" s="2" customFormat="1">
      <c r="A105" s="40"/>
      <c r="B105" s="41"/>
      <c r="C105" s="42"/>
      <c r="D105" s="234" t="s">
        <v>244</v>
      </c>
      <c r="E105" s="42"/>
      <c r="F105" s="235" t="s">
        <v>3101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244</v>
      </c>
      <c r="AU105" s="19" t="s">
        <v>79</v>
      </c>
    </row>
    <row r="106" s="13" customFormat="1">
      <c r="A106" s="13"/>
      <c r="B106" s="236"/>
      <c r="C106" s="237"/>
      <c r="D106" s="229" t="s">
        <v>252</v>
      </c>
      <c r="E106" s="238" t="s">
        <v>19</v>
      </c>
      <c r="F106" s="239" t="s">
        <v>3102</v>
      </c>
      <c r="G106" s="237"/>
      <c r="H106" s="238" t="s">
        <v>19</v>
      </c>
      <c r="I106" s="240"/>
      <c r="J106" s="237"/>
      <c r="K106" s="237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252</v>
      </c>
      <c r="AU106" s="245" t="s">
        <v>79</v>
      </c>
      <c r="AV106" s="13" t="s">
        <v>79</v>
      </c>
      <c r="AW106" s="13" t="s">
        <v>33</v>
      </c>
      <c r="AX106" s="13" t="s">
        <v>72</v>
      </c>
      <c r="AY106" s="245" t="s">
        <v>234</v>
      </c>
    </row>
    <row r="107" s="14" customFormat="1">
      <c r="A107" s="14"/>
      <c r="B107" s="246"/>
      <c r="C107" s="247"/>
      <c r="D107" s="229" t="s">
        <v>252</v>
      </c>
      <c r="E107" s="248" t="s">
        <v>19</v>
      </c>
      <c r="F107" s="249" t="s">
        <v>271</v>
      </c>
      <c r="G107" s="247"/>
      <c r="H107" s="250">
        <v>5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252</v>
      </c>
      <c r="AU107" s="256" t="s">
        <v>79</v>
      </c>
      <c r="AV107" s="14" t="s">
        <v>81</v>
      </c>
      <c r="AW107" s="14" t="s">
        <v>33</v>
      </c>
      <c r="AX107" s="14" t="s">
        <v>79</v>
      </c>
      <c r="AY107" s="256" t="s">
        <v>234</v>
      </c>
    </row>
    <row r="108" s="2" customFormat="1" ht="16.5" customHeight="1">
      <c r="A108" s="40"/>
      <c r="B108" s="41"/>
      <c r="C108" s="268" t="s">
        <v>93</v>
      </c>
      <c r="D108" s="268" t="s">
        <v>295</v>
      </c>
      <c r="E108" s="269" t="s">
        <v>3103</v>
      </c>
      <c r="F108" s="270" t="s">
        <v>3104</v>
      </c>
      <c r="G108" s="271" t="s">
        <v>382</v>
      </c>
      <c r="H108" s="272">
        <v>5</v>
      </c>
      <c r="I108" s="273"/>
      <c r="J108" s="274">
        <f>ROUND(I108*H108,2)</f>
        <v>0</v>
      </c>
      <c r="K108" s="270" t="s">
        <v>240</v>
      </c>
      <c r="L108" s="275"/>
      <c r="M108" s="276" t="s">
        <v>19</v>
      </c>
      <c r="N108" s="277" t="s">
        <v>43</v>
      </c>
      <c r="O108" s="86"/>
      <c r="P108" s="225">
        <f>O108*H108</f>
        <v>0</v>
      </c>
      <c r="Q108" s="225">
        <v>0.035000000000000003</v>
      </c>
      <c r="R108" s="225">
        <f>Q108*H108</f>
        <v>0.17500000000000002</v>
      </c>
      <c r="S108" s="225">
        <v>0</v>
      </c>
      <c r="T108" s="22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7" t="s">
        <v>294</v>
      </c>
      <c r="AT108" s="227" t="s">
        <v>295</v>
      </c>
      <c r="AU108" s="227" t="s">
        <v>79</v>
      </c>
      <c r="AY108" s="19" t="s">
        <v>234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19" t="s">
        <v>79</v>
      </c>
      <c r="BK108" s="228">
        <f>ROUND(I108*H108,2)</f>
        <v>0</v>
      </c>
      <c r="BL108" s="19" t="s">
        <v>93</v>
      </c>
      <c r="BM108" s="227" t="s">
        <v>3105</v>
      </c>
    </row>
    <row r="109" s="2" customFormat="1">
      <c r="A109" s="40"/>
      <c r="B109" s="41"/>
      <c r="C109" s="42"/>
      <c r="D109" s="229" t="s">
        <v>243</v>
      </c>
      <c r="E109" s="42"/>
      <c r="F109" s="230" t="s">
        <v>3104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243</v>
      </c>
      <c r="AU109" s="19" t="s">
        <v>79</v>
      </c>
    </row>
    <row r="110" s="13" customFormat="1">
      <c r="A110" s="13"/>
      <c r="B110" s="236"/>
      <c r="C110" s="237"/>
      <c r="D110" s="229" t="s">
        <v>252</v>
      </c>
      <c r="E110" s="238" t="s">
        <v>19</v>
      </c>
      <c r="F110" s="239" t="s">
        <v>3106</v>
      </c>
      <c r="G110" s="237"/>
      <c r="H110" s="238" t="s">
        <v>19</v>
      </c>
      <c r="I110" s="240"/>
      <c r="J110" s="237"/>
      <c r="K110" s="237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252</v>
      </c>
      <c r="AU110" s="245" t="s">
        <v>79</v>
      </c>
      <c r="AV110" s="13" t="s">
        <v>79</v>
      </c>
      <c r="AW110" s="13" t="s">
        <v>33</v>
      </c>
      <c r="AX110" s="13" t="s">
        <v>72</v>
      </c>
      <c r="AY110" s="245" t="s">
        <v>234</v>
      </c>
    </row>
    <row r="111" s="14" customFormat="1">
      <c r="A111" s="14"/>
      <c r="B111" s="246"/>
      <c r="C111" s="247"/>
      <c r="D111" s="229" t="s">
        <v>252</v>
      </c>
      <c r="E111" s="248" t="s">
        <v>19</v>
      </c>
      <c r="F111" s="249" t="s">
        <v>271</v>
      </c>
      <c r="G111" s="247"/>
      <c r="H111" s="250">
        <v>5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252</v>
      </c>
      <c r="AU111" s="256" t="s">
        <v>79</v>
      </c>
      <c r="AV111" s="14" t="s">
        <v>81</v>
      </c>
      <c r="AW111" s="14" t="s">
        <v>33</v>
      </c>
      <c r="AX111" s="14" t="s">
        <v>79</v>
      </c>
      <c r="AY111" s="256" t="s">
        <v>234</v>
      </c>
    </row>
    <row r="112" s="2" customFormat="1" ht="16.5" customHeight="1">
      <c r="A112" s="40"/>
      <c r="B112" s="41"/>
      <c r="C112" s="216" t="s">
        <v>271</v>
      </c>
      <c r="D112" s="216" t="s">
        <v>236</v>
      </c>
      <c r="E112" s="217" t="s">
        <v>3107</v>
      </c>
      <c r="F112" s="218" t="s">
        <v>3108</v>
      </c>
      <c r="G112" s="219" t="s">
        <v>382</v>
      </c>
      <c r="H112" s="220">
        <v>4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79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3109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3108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79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3110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79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3111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93</v>
      </c>
      <c r="G116" s="247"/>
      <c r="H116" s="250">
        <v>4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68" t="s">
        <v>280</v>
      </c>
      <c r="D117" s="268" t="s">
        <v>295</v>
      </c>
      <c r="E117" s="269" t="s">
        <v>3112</v>
      </c>
      <c r="F117" s="270" t="s">
        <v>3113</v>
      </c>
      <c r="G117" s="271" t="s">
        <v>382</v>
      </c>
      <c r="H117" s="272">
        <v>4</v>
      </c>
      <c r="I117" s="273"/>
      <c r="J117" s="274">
        <f>ROUND(I117*H117,2)</f>
        <v>0</v>
      </c>
      <c r="K117" s="270" t="s">
        <v>19</v>
      </c>
      <c r="L117" s="275"/>
      <c r="M117" s="276" t="s">
        <v>19</v>
      </c>
      <c r="N117" s="277" t="s">
        <v>43</v>
      </c>
      <c r="O117" s="86"/>
      <c r="P117" s="225">
        <f>O117*H117</f>
        <v>0</v>
      </c>
      <c r="Q117" s="225">
        <v>0.14599999999999999</v>
      </c>
      <c r="R117" s="225">
        <f>Q117*H117</f>
        <v>0.58399999999999996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294</v>
      </c>
      <c r="AT117" s="227" t="s">
        <v>295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3114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3113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 ht="16.5" customHeight="1">
      <c r="A119" s="40"/>
      <c r="B119" s="41"/>
      <c r="C119" s="268" t="s">
        <v>288</v>
      </c>
      <c r="D119" s="268" t="s">
        <v>295</v>
      </c>
      <c r="E119" s="269" t="s">
        <v>3115</v>
      </c>
      <c r="F119" s="270" t="s">
        <v>3116</v>
      </c>
      <c r="G119" s="271" t="s">
        <v>382</v>
      </c>
      <c r="H119" s="272">
        <v>4</v>
      </c>
      <c r="I119" s="273"/>
      <c r="J119" s="274">
        <f>ROUND(I119*H119,2)</f>
        <v>0</v>
      </c>
      <c r="K119" s="270" t="s">
        <v>240</v>
      </c>
      <c r="L119" s="275"/>
      <c r="M119" s="276" t="s">
        <v>19</v>
      </c>
      <c r="N119" s="277" t="s">
        <v>43</v>
      </c>
      <c r="O119" s="86"/>
      <c r="P119" s="225">
        <f>O119*H119</f>
        <v>0</v>
      </c>
      <c r="Q119" s="225">
        <v>0.040000000000000001</v>
      </c>
      <c r="R119" s="225">
        <f>Q119*H119</f>
        <v>0.16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294</v>
      </c>
      <c r="AT119" s="227" t="s">
        <v>295</v>
      </c>
      <c r="AU119" s="227" t="s">
        <v>79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93</v>
      </c>
      <c r="BM119" s="227" t="s">
        <v>3117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3116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79</v>
      </c>
    </row>
    <row r="121" s="2" customFormat="1" ht="16.5" customHeight="1">
      <c r="A121" s="40"/>
      <c r="B121" s="41"/>
      <c r="C121" s="216" t="s">
        <v>294</v>
      </c>
      <c r="D121" s="216" t="s">
        <v>236</v>
      </c>
      <c r="E121" s="217" t="s">
        <v>2830</v>
      </c>
      <c r="F121" s="218" t="s">
        <v>2831</v>
      </c>
      <c r="G121" s="219" t="s">
        <v>382</v>
      </c>
      <c r="H121" s="220">
        <v>2</v>
      </c>
      <c r="I121" s="221"/>
      <c r="J121" s="222">
        <f>ROUND(I121*H121,2)</f>
        <v>0</v>
      </c>
      <c r="K121" s="218" t="s">
        <v>240</v>
      </c>
      <c r="L121" s="46"/>
      <c r="M121" s="223" t="s">
        <v>19</v>
      </c>
      <c r="N121" s="224" t="s">
        <v>43</v>
      </c>
      <c r="O121" s="86"/>
      <c r="P121" s="225">
        <f>O121*H121</f>
        <v>0</v>
      </c>
      <c r="Q121" s="225">
        <v>0.072870000000000004</v>
      </c>
      <c r="R121" s="225">
        <f>Q121*H121</f>
        <v>0.14574000000000001</v>
      </c>
      <c r="S121" s="225">
        <v>0</v>
      </c>
      <c r="T121" s="22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7" t="s">
        <v>93</v>
      </c>
      <c r="AT121" s="227" t="s">
        <v>236</v>
      </c>
      <c r="AU121" s="227" t="s">
        <v>79</v>
      </c>
      <c r="AY121" s="19" t="s">
        <v>234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19" t="s">
        <v>79</v>
      </c>
      <c r="BK121" s="228">
        <f>ROUND(I121*H121,2)</f>
        <v>0</v>
      </c>
      <c r="BL121" s="19" t="s">
        <v>93</v>
      </c>
      <c r="BM121" s="227" t="s">
        <v>3118</v>
      </c>
    </row>
    <row r="122" s="2" customFormat="1">
      <c r="A122" s="40"/>
      <c r="B122" s="41"/>
      <c r="C122" s="42"/>
      <c r="D122" s="229" t="s">
        <v>243</v>
      </c>
      <c r="E122" s="42"/>
      <c r="F122" s="230" t="s">
        <v>2831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243</v>
      </c>
      <c r="AU122" s="19" t="s">
        <v>79</v>
      </c>
    </row>
    <row r="123" s="2" customFormat="1">
      <c r="A123" s="40"/>
      <c r="B123" s="41"/>
      <c r="C123" s="42"/>
      <c r="D123" s="234" t="s">
        <v>244</v>
      </c>
      <c r="E123" s="42"/>
      <c r="F123" s="235" t="s">
        <v>2833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244</v>
      </c>
      <c r="AU123" s="19" t="s">
        <v>79</v>
      </c>
    </row>
    <row r="124" s="13" customFormat="1">
      <c r="A124" s="13"/>
      <c r="B124" s="236"/>
      <c r="C124" s="237"/>
      <c r="D124" s="229" t="s">
        <v>252</v>
      </c>
      <c r="E124" s="238" t="s">
        <v>19</v>
      </c>
      <c r="F124" s="239" t="s">
        <v>2834</v>
      </c>
      <c r="G124" s="237"/>
      <c r="H124" s="238" t="s">
        <v>19</v>
      </c>
      <c r="I124" s="240"/>
      <c r="J124" s="237"/>
      <c r="K124" s="237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252</v>
      </c>
      <c r="AU124" s="245" t="s">
        <v>79</v>
      </c>
      <c r="AV124" s="13" t="s">
        <v>79</v>
      </c>
      <c r="AW124" s="13" t="s">
        <v>33</v>
      </c>
      <c r="AX124" s="13" t="s">
        <v>72</v>
      </c>
      <c r="AY124" s="245" t="s">
        <v>234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81</v>
      </c>
      <c r="G125" s="247"/>
      <c r="H125" s="250">
        <v>2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24.15" customHeight="1">
      <c r="A126" s="40"/>
      <c r="B126" s="41"/>
      <c r="C126" s="268" t="s">
        <v>301</v>
      </c>
      <c r="D126" s="268" t="s">
        <v>295</v>
      </c>
      <c r="E126" s="269" t="s">
        <v>2835</v>
      </c>
      <c r="F126" s="270" t="s">
        <v>2836</v>
      </c>
      <c r="G126" s="271" t="s">
        <v>743</v>
      </c>
      <c r="H126" s="272">
        <v>2</v>
      </c>
      <c r="I126" s="273"/>
      <c r="J126" s="274">
        <f>ROUND(I126*H126,2)</f>
        <v>0</v>
      </c>
      <c r="K126" s="270" t="s">
        <v>19</v>
      </c>
      <c r="L126" s="275"/>
      <c r="M126" s="276" t="s">
        <v>19</v>
      </c>
      <c r="N126" s="277" t="s">
        <v>43</v>
      </c>
      <c r="O126" s="86"/>
      <c r="P126" s="225">
        <f>O126*H126</f>
        <v>0</v>
      </c>
      <c r="Q126" s="225">
        <v>0.025000000000000001</v>
      </c>
      <c r="R126" s="225">
        <f>Q126*H126</f>
        <v>0.050000000000000003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294</v>
      </c>
      <c r="AT126" s="227" t="s">
        <v>295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93</v>
      </c>
      <c r="BM126" s="227" t="s">
        <v>3119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2836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14" customFormat="1">
      <c r="A128" s="14"/>
      <c r="B128" s="246"/>
      <c r="C128" s="247"/>
      <c r="D128" s="229" t="s">
        <v>252</v>
      </c>
      <c r="E128" s="248" t="s">
        <v>19</v>
      </c>
      <c r="F128" s="249" t="s">
        <v>81</v>
      </c>
      <c r="G128" s="247"/>
      <c r="H128" s="250">
        <v>2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252</v>
      </c>
      <c r="AU128" s="256" t="s">
        <v>79</v>
      </c>
      <c r="AV128" s="14" t="s">
        <v>81</v>
      </c>
      <c r="AW128" s="14" t="s">
        <v>33</v>
      </c>
      <c r="AX128" s="14" t="s">
        <v>79</v>
      </c>
      <c r="AY128" s="256" t="s">
        <v>234</v>
      </c>
    </row>
    <row r="129" s="12" customFormat="1" ht="25.92" customHeight="1">
      <c r="A129" s="12"/>
      <c r="B129" s="200"/>
      <c r="C129" s="201"/>
      <c r="D129" s="202" t="s">
        <v>71</v>
      </c>
      <c r="E129" s="203" t="s">
        <v>453</v>
      </c>
      <c r="F129" s="203" t="s">
        <v>454</v>
      </c>
      <c r="G129" s="201"/>
      <c r="H129" s="201"/>
      <c r="I129" s="204"/>
      <c r="J129" s="205">
        <f>BK129</f>
        <v>0</v>
      </c>
      <c r="K129" s="201"/>
      <c r="L129" s="206"/>
      <c r="M129" s="207"/>
      <c r="N129" s="208"/>
      <c r="O129" s="208"/>
      <c r="P129" s="209">
        <f>SUM(P130:P132)</f>
        <v>0</v>
      </c>
      <c r="Q129" s="208"/>
      <c r="R129" s="209">
        <f>SUM(R130:R132)</f>
        <v>0</v>
      </c>
      <c r="S129" s="208"/>
      <c r="T129" s="210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1" t="s">
        <v>79</v>
      </c>
      <c r="AT129" s="212" t="s">
        <v>71</v>
      </c>
      <c r="AU129" s="212" t="s">
        <v>72</v>
      </c>
      <c r="AY129" s="211" t="s">
        <v>234</v>
      </c>
      <c r="BK129" s="213">
        <f>SUM(BK130:BK132)</f>
        <v>0</v>
      </c>
    </row>
    <row r="130" s="2" customFormat="1" ht="16.5" customHeight="1">
      <c r="A130" s="40"/>
      <c r="B130" s="41"/>
      <c r="C130" s="216" t="s">
        <v>308</v>
      </c>
      <c r="D130" s="216" t="s">
        <v>236</v>
      </c>
      <c r="E130" s="217" t="s">
        <v>2568</v>
      </c>
      <c r="F130" s="218" t="s">
        <v>2569</v>
      </c>
      <c r="G130" s="219" t="s">
        <v>364</v>
      </c>
      <c r="H130" s="220">
        <v>8.8719999999999999</v>
      </c>
      <c r="I130" s="221"/>
      <c r="J130" s="222">
        <f>ROUND(I130*H130,2)</f>
        <v>0</v>
      </c>
      <c r="K130" s="218" t="s">
        <v>240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93</v>
      </c>
      <c r="AT130" s="227" t="s">
        <v>236</v>
      </c>
      <c r="AU130" s="227" t="s">
        <v>79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93</v>
      </c>
      <c r="BM130" s="227" t="s">
        <v>3120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2571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79</v>
      </c>
    </row>
    <row r="132" s="2" customFormat="1">
      <c r="A132" s="40"/>
      <c r="B132" s="41"/>
      <c r="C132" s="42"/>
      <c r="D132" s="234" t="s">
        <v>244</v>
      </c>
      <c r="E132" s="42"/>
      <c r="F132" s="235" t="s">
        <v>2572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244</v>
      </c>
      <c r="AU132" s="19" t="s">
        <v>79</v>
      </c>
    </row>
    <row r="133" s="12" customFormat="1" ht="25.92" customHeight="1">
      <c r="A133" s="12"/>
      <c r="B133" s="200"/>
      <c r="C133" s="201"/>
      <c r="D133" s="202" t="s">
        <v>71</v>
      </c>
      <c r="E133" s="203" t="s">
        <v>232</v>
      </c>
      <c r="F133" s="203" t="s">
        <v>815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</f>
        <v>0</v>
      </c>
      <c r="Q133" s="208"/>
      <c r="R133" s="209">
        <f>R134</f>
        <v>5.2553999999999998</v>
      </c>
      <c r="S133" s="208"/>
      <c r="T133" s="210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79</v>
      </c>
      <c r="AT133" s="212" t="s">
        <v>71</v>
      </c>
      <c r="AU133" s="212" t="s">
        <v>72</v>
      </c>
      <c r="AY133" s="211" t="s">
        <v>234</v>
      </c>
      <c r="BK133" s="213">
        <f>BK134</f>
        <v>0</v>
      </c>
    </row>
    <row r="134" s="12" customFormat="1" ht="22.8" customHeight="1">
      <c r="A134" s="12"/>
      <c r="B134" s="200"/>
      <c r="C134" s="201"/>
      <c r="D134" s="202" t="s">
        <v>71</v>
      </c>
      <c r="E134" s="214" t="s">
        <v>271</v>
      </c>
      <c r="F134" s="214" t="s">
        <v>1293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SUM(P135:P147)</f>
        <v>0</v>
      </c>
      <c r="Q134" s="208"/>
      <c r="R134" s="209">
        <f>SUM(R135:R147)</f>
        <v>5.2553999999999998</v>
      </c>
      <c r="S134" s="208"/>
      <c r="T134" s="210">
        <f>SUM(T135:T147)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79</v>
      </c>
      <c r="AT134" s="212" t="s">
        <v>71</v>
      </c>
      <c r="AU134" s="212" t="s">
        <v>79</v>
      </c>
      <c r="AY134" s="211" t="s">
        <v>234</v>
      </c>
      <c r="BK134" s="213">
        <f>SUM(BK135:BK147)</f>
        <v>0</v>
      </c>
    </row>
    <row r="135" s="2" customFormat="1" ht="16.5" customHeight="1">
      <c r="A135" s="40"/>
      <c r="B135" s="41"/>
      <c r="C135" s="216" t="s">
        <v>315</v>
      </c>
      <c r="D135" s="216" t="s">
        <v>236</v>
      </c>
      <c r="E135" s="217" t="s">
        <v>3121</v>
      </c>
      <c r="F135" s="218" t="s">
        <v>3122</v>
      </c>
      <c r="G135" s="219" t="s">
        <v>248</v>
      </c>
      <c r="H135" s="220">
        <v>28.5</v>
      </c>
      <c r="I135" s="221"/>
      <c r="J135" s="222">
        <f>ROUND(I135*H135,2)</f>
        <v>0</v>
      </c>
      <c r="K135" s="218" t="s">
        <v>240</v>
      </c>
      <c r="L135" s="46"/>
      <c r="M135" s="223" t="s">
        <v>19</v>
      </c>
      <c r="N135" s="224" t="s">
        <v>43</v>
      </c>
      <c r="O135" s="86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7" t="s">
        <v>93</v>
      </c>
      <c r="AT135" s="227" t="s">
        <v>236</v>
      </c>
      <c r="AU135" s="227" t="s">
        <v>81</v>
      </c>
      <c r="AY135" s="19" t="s">
        <v>234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19" t="s">
        <v>79</v>
      </c>
      <c r="BK135" s="228">
        <f>ROUND(I135*H135,2)</f>
        <v>0</v>
      </c>
      <c r="BL135" s="19" t="s">
        <v>93</v>
      </c>
      <c r="BM135" s="227" t="s">
        <v>3123</v>
      </c>
    </row>
    <row r="136" s="2" customFormat="1">
      <c r="A136" s="40"/>
      <c r="B136" s="41"/>
      <c r="C136" s="42"/>
      <c r="D136" s="229" t="s">
        <v>243</v>
      </c>
      <c r="E136" s="42"/>
      <c r="F136" s="230" t="s">
        <v>3124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243</v>
      </c>
      <c r="AU136" s="19" t="s">
        <v>81</v>
      </c>
    </row>
    <row r="137" s="2" customFormat="1">
      <c r="A137" s="40"/>
      <c r="B137" s="41"/>
      <c r="C137" s="42"/>
      <c r="D137" s="234" t="s">
        <v>244</v>
      </c>
      <c r="E137" s="42"/>
      <c r="F137" s="235" t="s">
        <v>3125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244</v>
      </c>
      <c r="AU137" s="19" t="s">
        <v>81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3126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81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4" customFormat="1">
      <c r="A139" s="14"/>
      <c r="B139" s="246"/>
      <c r="C139" s="247"/>
      <c r="D139" s="229" t="s">
        <v>252</v>
      </c>
      <c r="E139" s="248" t="s">
        <v>19</v>
      </c>
      <c r="F139" s="249" t="s">
        <v>3127</v>
      </c>
      <c r="G139" s="247"/>
      <c r="H139" s="250">
        <v>28.5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252</v>
      </c>
      <c r="AU139" s="256" t="s">
        <v>81</v>
      </c>
      <c r="AV139" s="14" t="s">
        <v>81</v>
      </c>
      <c r="AW139" s="14" t="s">
        <v>33</v>
      </c>
      <c r="AX139" s="14" t="s">
        <v>79</v>
      </c>
      <c r="AY139" s="256" t="s">
        <v>234</v>
      </c>
    </row>
    <row r="140" s="2" customFormat="1" ht="16.5" customHeight="1">
      <c r="A140" s="40"/>
      <c r="B140" s="41"/>
      <c r="C140" s="268" t="s">
        <v>8</v>
      </c>
      <c r="D140" s="268" t="s">
        <v>295</v>
      </c>
      <c r="E140" s="269" t="s">
        <v>3128</v>
      </c>
      <c r="F140" s="270" t="s">
        <v>3129</v>
      </c>
      <c r="G140" s="271" t="s">
        <v>382</v>
      </c>
      <c r="H140" s="272">
        <v>114</v>
      </c>
      <c r="I140" s="273"/>
      <c r="J140" s="274">
        <f>ROUND(I140*H140,2)</f>
        <v>0</v>
      </c>
      <c r="K140" s="270" t="s">
        <v>19</v>
      </c>
      <c r="L140" s="275"/>
      <c r="M140" s="276" t="s">
        <v>19</v>
      </c>
      <c r="N140" s="277" t="s">
        <v>43</v>
      </c>
      <c r="O140" s="86"/>
      <c r="P140" s="225">
        <f>O140*H140</f>
        <v>0</v>
      </c>
      <c r="Q140" s="225">
        <v>0.0011000000000000001</v>
      </c>
      <c r="R140" s="225">
        <f>Q140*H140</f>
        <v>0.12540000000000001</v>
      </c>
      <c r="S140" s="225">
        <v>0</v>
      </c>
      <c r="T140" s="22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7" t="s">
        <v>294</v>
      </c>
      <c r="AT140" s="227" t="s">
        <v>295</v>
      </c>
      <c r="AU140" s="227" t="s">
        <v>81</v>
      </c>
      <c r="AY140" s="19" t="s">
        <v>234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19" t="s">
        <v>79</v>
      </c>
      <c r="BK140" s="228">
        <f>ROUND(I140*H140,2)</f>
        <v>0</v>
      </c>
      <c r="BL140" s="19" t="s">
        <v>93</v>
      </c>
      <c r="BM140" s="227" t="s">
        <v>3130</v>
      </c>
    </row>
    <row r="141" s="2" customFormat="1">
      <c r="A141" s="40"/>
      <c r="B141" s="41"/>
      <c r="C141" s="42"/>
      <c r="D141" s="229" t="s">
        <v>243</v>
      </c>
      <c r="E141" s="42"/>
      <c r="F141" s="230" t="s">
        <v>3129</v>
      </c>
      <c r="G141" s="42"/>
      <c r="H141" s="42"/>
      <c r="I141" s="231"/>
      <c r="J141" s="42"/>
      <c r="K141" s="42"/>
      <c r="L141" s="46"/>
      <c r="M141" s="232"/>
      <c r="N141" s="23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243</v>
      </c>
      <c r="AU141" s="19" t="s">
        <v>81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3131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81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3132</v>
      </c>
      <c r="G143" s="247"/>
      <c r="H143" s="250">
        <v>114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81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68" t="s">
        <v>331</v>
      </c>
      <c r="D144" s="268" t="s">
        <v>295</v>
      </c>
      <c r="E144" s="269" t="s">
        <v>3133</v>
      </c>
      <c r="F144" s="270" t="s">
        <v>3134</v>
      </c>
      <c r="G144" s="271" t="s">
        <v>364</v>
      </c>
      <c r="H144" s="272">
        <v>5.1299999999999999</v>
      </c>
      <c r="I144" s="273"/>
      <c r="J144" s="274">
        <f>ROUND(I144*H144,2)</f>
        <v>0</v>
      </c>
      <c r="K144" s="270" t="s">
        <v>240</v>
      </c>
      <c r="L144" s="275"/>
      <c r="M144" s="276" t="s">
        <v>19</v>
      </c>
      <c r="N144" s="277" t="s">
        <v>43</v>
      </c>
      <c r="O144" s="86"/>
      <c r="P144" s="225">
        <f>O144*H144</f>
        <v>0</v>
      </c>
      <c r="Q144" s="225">
        <v>1</v>
      </c>
      <c r="R144" s="225">
        <f>Q144*H144</f>
        <v>5.1299999999999999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294</v>
      </c>
      <c r="AT144" s="227" t="s">
        <v>295</v>
      </c>
      <c r="AU144" s="227" t="s">
        <v>81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93</v>
      </c>
      <c r="BM144" s="227" t="s">
        <v>3135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3134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81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3136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3137</v>
      </c>
      <c r="G147" s="247"/>
      <c r="H147" s="250">
        <v>5.1299999999999999</v>
      </c>
      <c r="I147" s="251"/>
      <c r="J147" s="247"/>
      <c r="K147" s="247"/>
      <c r="L147" s="252"/>
      <c r="M147" s="282"/>
      <c r="N147" s="283"/>
      <c r="O147" s="283"/>
      <c r="P147" s="283"/>
      <c r="Q147" s="283"/>
      <c r="R147" s="283"/>
      <c r="S147" s="283"/>
      <c r="T147" s="28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79</v>
      </c>
      <c r="AY147" s="256" t="s">
        <v>234</v>
      </c>
    </row>
    <row r="148" s="2" customFormat="1" ht="6.96" customHeight="1">
      <c r="A148" s="40"/>
      <c r="B148" s="61"/>
      <c r="C148" s="62"/>
      <c r="D148" s="62"/>
      <c r="E148" s="62"/>
      <c r="F148" s="62"/>
      <c r="G148" s="62"/>
      <c r="H148" s="62"/>
      <c r="I148" s="62"/>
      <c r="J148" s="62"/>
      <c r="K148" s="62"/>
      <c r="L148" s="46"/>
      <c r="M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</sheetData>
  <sheetProtection sheet="1" autoFilter="0" formatColumns="0" formatRows="0" objects="1" scenarios="1" spinCount="100000" saltValue="9iRqA+Acww9nIpf4HCzdHKk1QtsgMJZ42+jo9qeli1CGiq8s5qtU1pnzcdHmjRUTXW8UkwR482rxz5khAl75GQ==" hashValue="6QpBilhs0ep0IXprqn2khRqtBBcI1Tbn/6Ys5u9ZtAQjQ8TIlNQEyA8BeHZUim+A3mhfAYvXyZiBsNvXQtRVhw==" algorithmName="SHA-512" password="CA9F"/>
  <autoFilter ref="C94:K14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936124112"/>
    <hyperlink ref="F105" r:id="rId2" display="https://podminky.urs.cz/item/CS_URS_2024_01/936001002"/>
    <hyperlink ref="F114" r:id="rId3" display="https://podminky.urs.cz/item/CS_URS_2024_01/936001001"/>
    <hyperlink ref="F123" r:id="rId4" display="https://podminky.urs.cz/item/CS_URS_2024_01/936104211"/>
    <hyperlink ref="F132" r:id="rId5" display="https://podminky.urs.cz/item/CS_URS_2024_01/998231411"/>
    <hyperlink ref="F137" r:id="rId6" display="https://podminky.urs.cz/item/CS_URS_2024_01/59691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461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ROUND(J106,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ROUND((SUM(BE106:BE364)),  2)</f>
        <v>0</v>
      </c>
      <c r="G37" s="40"/>
      <c r="H37" s="40"/>
      <c r="I37" s="160">
        <v>0.20999999999999999</v>
      </c>
      <c r="J37" s="159">
        <f>ROUND(((SUM(BE106:BE364))*I37),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ROUND((SUM(BF106:BF364)),  2)</f>
        <v>0</v>
      </c>
      <c r="G38" s="40"/>
      <c r="H38" s="40"/>
      <c r="I38" s="160">
        <v>0.12</v>
      </c>
      <c r="J38" s="159">
        <f>ROUND(((SUM(BF106:BF364))*I38),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ROUND((SUM(BG106:BG364)),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ROUND((SUM(BH106:BH364)),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ROUND((SUM(BI106:BI364)),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SO.04 - Vegetační prvky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J106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462</v>
      </c>
      <c r="E68" s="181"/>
      <c r="F68" s="181"/>
      <c r="G68" s="181"/>
      <c r="H68" s="181"/>
      <c r="I68" s="181"/>
      <c r="J68" s="182">
        <f>J107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463</v>
      </c>
      <c r="E69" s="186"/>
      <c r="F69" s="186"/>
      <c r="G69" s="186"/>
      <c r="H69" s="186"/>
      <c r="I69" s="186"/>
      <c r="J69" s="187">
        <f>J108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464</v>
      </c>
      <c r="E70" s="186"/>
      <c r="F70" s="186"/>
      <c r="G70" s="186"/>
      <c r="H70" s="186"/>
      <c r="I70" s="186"/>
      <c r="J70" s="187">
        <f>J159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465</v>
      </c>
      <c r="E71" s="186"/>
      <c r="F71" s="186"/>
      <c r="G71" s="186"/>
      <c r="H71" s="186"/>
      <c r="I71" s="186"/>
      <c r="J71" s="187">
        <f>J174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466</v>
      </c>
      <c r="E72" s="186"/>
      <c r="F72" s="186"/>
      <c r="G72" s="186"/>
      <c r="H72" s="186"/>
      <c r="I72" s="186"/>
      <c r="J72" s="187">
        <f>J194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467</v>
      </c>
      <c r="E73" s="186"/>
      <c r="F73" s="186"/>
      <c r="G73" s="186"/>
      <c r="H73" s="186"/>
      <c r="I73" s="186"/>
      <c r="J73" s="187">
        <f>J198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6"/>
      <c r="D74" s="185" t="s">
        <v>468</v>
      </c>
      <c r="E74" s="186"/>
      <c r="F74" s="186"/>
      <c r="G74" s="186"/>
      <c r="H74" s="186"/>
      <c r="I74" s="186"/>
      <c r="J74" s="187">
        <f>J230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4"/>
      <c r="C75" s="126"/>
      <c r="D75" s="185" t="s">
        <v>469</v>
      </c>
      <c r="E75" s="186"/>
      <c r="F75" s="186"/>
      <c r="G75" s="186"/>
      <c r="H75" s="186"/>
      <c r="I75" s="186"/>
      <c r="J75" s="187">
        <f>J235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6"/>
      <c r="D76" s="185" t="s">
        <v>470</v>
      </c>
      <c r="E76" s="186"/>
      <c r="F76" s="186"/>
      <c r="G76" s="186"/>
      <c r="H76" s="186"/>
      <c r="I76" s="186"/>
      <c r="J76" s="187">
        <f>J252</f>
        <v>0</v>
      </c>
      <c r="K76" s="126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6"/>
      <c r="D77" s="185" t="s">
        <v>218</v>
      </c>
      <c r="E77" s="186"/>
      <c r="F77" s="186"/>
      <c r="G77" s="186"/>
      <c r="H77" s="186"/>
      <c r="I77" s="186"/>
      <c r="J77" s="187">
        <f>J271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471</v>
      </c>
      <c r="E78" s="181"/>
      <c r="F78" s="181"/>
      <c r="G78" s="181"/>
      <c r="H78" s="181"/>
      <c r="I78" s="181"/>
      <c r="J78" s="182">
        <f>J275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6"/>
      <c r="D79" s="185" t="s">
        <v>472</v>
      </c>
      <c r="E79" s="186"/>
      <c r="F79" s="186"/>
      <c r="G79" s="186"/>
      <c r="H79" s="186"/>
      <c r="I79" s="186"/>
      <c r="J79" s="187">
        <f>J276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6"/>
      <c r="D80" s="185" t="s">
        <v>473</v>
      </c>
      <c r="E80" s="186"/>
      <c r="F80" s="186"/>
      <c r="G80" s="186"/>
      <c r="H80" s="186"/>
      <c r="I80" s="186"/>
      <c r="J80" s="187">
        <f>J322</f>
        <v>0</v>
      </c>
      <c r="K80" s="126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6"/>
      <c r="D81" s="185" t="s">
        <v>474</v>
      </c>
      <c r="E81" s="186"/>
      <c r="F81" s="186"/>
      <c r="G81" s="186"/>
      <c r="H81" s="186"/>
      <c r="I81" s="186"/>
      <c r="J81" s="187">
        <f>J354</f>
        <v>0</v>
      </c>
      <c r="K81" s="126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4"/>
      <c r="C82" s="126"/>
      <c r="D82" s="185" t="s">
        <v>475</v>
      </c>
      <c r="E82" s="186"/>
      <c r="F82" s="186"/>
      <c r="G82" s="186"/>
      <c r="H82" s="186"/>
      <c r="I82" s="186"/>
      <c r="J82" s="187">
        <f>J360</f>
        <v>0</v>
      </c>
      <c r="K82" s="126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8" s="2" customFormat="1" ht="6.96" customHeight="1">
      <c r="A88" s="40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4.96" customHeight="1">
      <c r="A89" s="40"/>
      <c r="B89" s="41"/>
      <c r="C89" s="25" t="s">
        <v>219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16</v>
      </c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172" t="str">
        <f>E7</f>
        <v>Envelopa - Revitalizace infrastruktury</v>
      </c>
      <c r="F92" s="34"/>
      <c r="G92" s="34"/>
      <c r="H92" s="34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" customFormat="1" ht="12" customHeight="1">
      <c r="B93" s="23"/>
      <c r="C93" s="34" t="s">
        <v>203</v>
      </c>
      <c r="D93" s="24"/>
      <c r="E93" s="24"/>
      <c r="F93" s="24"/>
      <c r="G93" s="24"/>
      <c r="H93" s="24"/>
      <c r="I93" s="24"/>
      <c r="J93" s="24"/>
      <c r="K93" s="24"/>
      <c r="L93" s="22"/>
    </row>
    <row r="94" s="1" customFormat="1" ht="16.5" customHeight="1">
      <c r="B94" s="23"/>
      <c r="C94" s="24"/>
      <c r="D94" s="24"/>
      <c r="E94" s="172" t="s">
        <v>204</v>
      </c>
      <c r="F94" s="24"/>
      <c r="G94" s="24"/>
      <c r="H94" s="24"/>
      <c r="I94" s="24"/>
      <c r="J94" s="24"/>
      <c r="K94" s="24"/>
      <c r="L94" s="22"/>
    </row>
    <row r="95" s="1" customFormat="1" ht="12" customHeight="1">
      <c r="B95" s="23"/>
      <c r="C95" s="34" t="s">
        <v>205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3" t="s">
        <v>206</v>
      </c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207</v>
      </c>
      <c r="D97" s="42"/>
      <c r="E97" s="42"/>
      <c r="F97" s="42"/>
      <c r="G97" s="42"/>
      <c r="H97" s="42"/>
      <c r="I97" s="42"/>
      <c r="J97" s="42"/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E13</f>
        <v>SO.04 - Vegetační prvky (1)</v>
      </c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F16</f>
        <v>Olomouc</v>
      </c>
      <c r="G100" s="42"/>
      <c r="H100" s="42"/>
      <c r="I100" s="34" t="s">
        <v>23</v>
      </c>
      <c r="J100" s="74" t="str">
        <f>IF(J16="","",J16)</f>
        <v>15. 7. 2024</v>
      </c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25.65" customHeight="1">
      <c r="A102" s="40"/>
      <c r="B102" s="41"/>
      <c r="C102" s="34" t="s">
        <v>25</v>
      </c>
      <c r="D102" s="42"/>
      <c r="E102" s="42"/>
      <c r="F102" s="29" t="str">
        <f>E19</f>
        <v>Univerzita Palackého Olomouc</v>
      </c>
      <c r="G102" s="42"/>
      <c r="H102" s="42"/>
      <c r="I102" s="34" t="s">
        <v>31</v>
      </c>
      <c r="J102" s="38" t="str">
        <f>E25</f>
        <v>Alfaprojekt Olomouc a.s.</v>
      </c>
      <c r="K102" s="42"/>
      <c r="L102" s="148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29</v>
      </c>
      <c r="D103" s="42"/>
      <c r="E103" s="42"/>
      <c r="F103" s="29" t="str">
        <f>IF(E22="","",E22)</f>
        <v>Vyplň údaj</v>
      </c>
      <c r="G103" s="42"/>
      <c r="H103" s="42"/>
      <c r="I103" s="34" t="s">
        <v>34</v>
      </c>
      <c r="J103" s="38" t="str">
        <f>E28</f>
        <v>ing. Pavlína Řmotová</v>
      </c>
      <c r="K103" s="42"/>
      <c r="L103" s="148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8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9"/>
      <c r="B105" s="190"/>
      <c r="C105" s="191" t="s">
        <v>220</v>
      </c>
      <c r="D105" s="192" t="s">
        <v>57</v>
      </c>
      <c r="E105" s="192" t="s">
        <v>53</v>
      </c>
      <c r="F105" s="192" t="s">
        <v>54</v>
      </c>
      <c r="G105" s="192" t="s">
        <v>221</v>
      </c>
      <c r="H105" s="192" t="s">
        <v>222</v>
      </c>
      <c r="I105" s="192" t="s">
        <v>223</v>
      </c>
      <c r="J105" s="192" t="s">
        <v>213</v>
      </c>
      <c r="K105" s="193" t="s">
        <v>224</v>
      </c>
      <c r="L105" s="194"/>
      <c r="M105" s="94" t="s">
        <v>19</v>
      </c>
      <c r="N105" s="95" t="s">
        <v>42</v>
      </c>
      <c r="O105" s="95" t="s">
        <v>225</v>
      </c>
      <c r="P105" s="95" t="s">
        <v>226</v>
      </c>
      <c r="Q105" s="95" t="s">
        <v>227</v>
      </c>
      <c r="R105" s="95" t="s">
        <v>228</v>
      </c>
      <c r="S105" s="95" t="s">
        <v>229</v>
      </c>
      <c r="T105" s="96" t="s">
        <v>230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0"/>
      <c r="B106" s="41"/>
      <c r="C106" s="101" t="s">
        <v>231</v>
      </c>
      <c r="D106" s="42"/>
      <c r="E106" s="42"/>
      <c r="F106" s="42"/>
      <c r="G106" s="42"/>
      <c r="H106" s="42"/>
      <c r="I106" s="42"/>
      <c r="J106" s="195">
        <f>BK106</f>
        <v>0</v>
      </c>
      <c r="K106" s="42"/>
      <c r="L106" s="46"/>
      <c r="M106" s="97"/>
      <c r="N106" s="196"/>
      <c r="O106" s="98"/>
      <c r="P106" s="197">
        <f>P107+P275</f>
        <v>0</v>
      </c>
      <c r="Q106" s="98"/>
      <c r="R106" s="197">
        <f>R107+R275</f>
        <v>31.466430000000003</v>
      </c>
      <c r="S106" s="98"/>
      <c r="T106" s="198">
        <f>T107+T275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71</v>
      </c>
      <c r="AU106" s="19" t="s">
        <v>214</v>
      </c>
      <c r="BK106" s="199">
        <f>BK107+BK275</f>
        <v>0</v>
      </c>
    </row>
    <row r="107" s="12" customFormat="1" ht="25.92" customHeight="1">
      <c r="A107" s="12"/>
      <c r="B107" s="200"/>
      <c r="C107" s="201"/>
      <c r="D107" s="202" t="s">
        <v>71</v>
      </c>
      <c r="E107" s="203" t="s">
        <v>232</v>
      </c>
      <c r="F107" s="203" t="s">
        <v>476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P108+P159+P174+P198+P252+P271</f>
        <v>0</v>
      </c>
      <c r="Q107" s="208"/>
      <c r="R107" s="209">
        <f>R108+R159+R174+R198+R252+R271</f>
        <v>10.96025</v>
      </c>
      <c r="S107" s="208"/>
      <c r="T107" s="210">
        <f>T108+T159+T174+T198+T252+T271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79</v>
      </c>
      <c r="AT107" s="212" t="s">
        <v>71</v>
      </c>
      <c r="AU107" s="212" t="s">
        <v>72</v>
      </c>
      <c r="AY107" s="211" t="s">
        <v>234</v>
      </c>
      <c r="BK107" s="213">
        <f>BK108+BK159+BK174+BK198+BK252+BK271</f>
        <v>0</v>
      </c>
    </row>
    <row r="108" s="12" customFormat="1" ht="22.8" customHeight="1">
      <c r="A108" s="12"/>
      <c r="B108" s="200"/>
      <c r="C108" s="201"/>
      <c r="D108" s="202" t="s">
        <v>71</v>
      </c>
      <c r="E108" s="214" t="s">
        <v>477</v>
      </c>
      <c r="F108" s="214" t="s">
        <v>478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SUM(P109:P158)</f>
        <v>0</v>
      </c>
      <c r="Q108" s="208"/>
      <c r="R108" s="209">
        <f>SUM(R109:R158)</f>
        <v>1.9641599999999999</v>
      </c>
      <c r="S108" s="208"/>
      <c r="T108" s="210">
        <f>SUM(T109:T158)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79</v>
      </c>
      <c r="AT108" s="212" t="s">
        <v>71</v>
      </c>
      <c r="AU108" s="212" t="s">
        <v>79</v>
      </c>
      <c r="AY108" s="211" t="s">
        <v>234</v>
      </c>
      <c r="BK108" s="213">
        <f>SUM(BK109:BK158)</f>
        <v>0</v>
      </c>
    </row>
    <row r="109" s="2" customFormat="1" ht="16.5" customHeight="1">
      <c r="A109" s="40"/>
      <c r="B109" s="41"/>
      <c r="C109" s="216" t="s">
        <v>79</v>
      </c>
      <c r="D109" s="216" t="s">
        <v>236</v>
      </c>
      <c r="E109" s="217" t="s">
        <v>479</v>
      </c>
      <c r="F109" s="218" t="s">
        <v>480</v>
      </c>
      <c r="G109" s="219" t="s">
        <v>382</v>
      </c>
      <c r="H109" s="220">
        <v>18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481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482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483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 ht="24.15" customHeight="1">
      <c r="A112" s="40"/>
      <c r="B112" s="41"/>
      <c r="C112" s="216" t="s">
        <v>81</v>
      </c>
      <c r="D112" s="216" t="s">
        <v>236</v>
      </c>
      <c r="E112" s="217" t="s">
        <v>484</v>
      </c>
      <c r="F112" s="218" t="s">
        <v>485</v>
      </c>
      <c r="G112" s="219" t="s">
        <v>382</v>
      </c>
      <c r="H112" s="220">
        <v>18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486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487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488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81</v>
      </c>
    </row>
    <row r="115" s="2" customFormat="1" ht="16.5" customHeight="1">
      <c r="A115" s="40"/>
      <c r="B115" s="41"/>
      <c r="C115" s="268" t="s">
        <v>88</v>
      </c>
      <c r="D115" s="268" t="s">
        <v>295</v>
      </c>
      <c r="E115" s="269" t="s">
        <v>489</v>
      </c>
      <c r="F115" s="270" t="s">
        <v>490</v>
      </c>
      <c r="G115" s="271" t="s">
        <v>274</v>
      </c>
      <c r="H115" s="272">
        <v>6.2999999999999998</v>
      </c>
      <c r="I115" s="273"/>
      <c r="J115" s="274">
        <f>ROUND(I115*H115,2)</f>
        <v>0</v>
      </c>
      <c r="K115" s="270" t="s">
        <v>19</v>
      </c>
      <c r="L115" s="275"/>
      <c r="M115" s="276" t="s">
        <v>19</v>
      </c>
      <c r="N115" s="277" t="s">
        <v>43</v>
      </c>
      <c r="O115" s="86"/>
      <c r="P115" s="225">
        <f>O115*H115</f>
        <v>0</v>
      </c>
      <c r="Q115" s="225">
        <v>0.22</v>
      </c>
      <c r="R115" s="225">
        <f>Q115*H115</f>
        <v>1.3859999999999999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294</v>
      </c>
      <c r="AT115" s="227" t="s">
        <v>295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491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490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492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493</v>
      </c>
      <c r="G118" s="247"/>
      <c r="H118" s="250">
        <v>6.2999999999999998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79</v>
      </c>
      <c r="AY118" s="256" t="s">
        <v>234</v>
      </c>
    </row>
    <row r="119" s="2" customFormat="1" ht="16.5" customHeight="1">
      <c r="A119" s="40"/>
      <c r="B119" s="41"/>
      <c r="C119" s="216" t="s">
        <v>93</v>
      </c>
      <c r="D119" s="216" t="s">
        <v>236</v>
      </c>
      <c r="E119" s="217" t="s">
        <v>494</v>
      </c>
      <c r="F119" s="218" t="s">
        <v>495</v>
      </c>
      <c r="G119" s="219" t="s">
        <v>382</v>
      </c>
      <c r="H119" s="220">
        <v>18</v>
      </c>
      <c r="I119" s="221"/>
      <c r="J119" s="222">
        <f>ROUND(I119*H119,2)</f>
        <v>0</v>
      </c>
      <c r="K119" s="218" t="s">
        <v>240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93</v>
      </c>
      <c r="AT119" s="227" t="s">
        <v>236</v>
      </c>
      <c r="AU119" s="227" t="s">
        <v>81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93</v>
      </c>
      <c r="BM119" s="227" t="s">
        <v>496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497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81</v>
      </c>
    </row>
    <row r="121" s="2" customFormat="1">
      <c r="A121" s="40"/>
      <c r="B121" s="41"/>
      <c r="C121" s="42"/>
      <c r="D121" s="234" t="s">
        <v>244</v>
      </c>
      <c r="E121" s="42"/>
      <c r="F121" s="235" t="s">
        <v>498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244</v>
      </c>
      <c r="AU121" s="19" t="s">
        <v>81</v>
      </c>
    </row>
    <row r="122" s="2" customFormat="1" ht="16.5" customHeight="1">
      <c r="A122" s="40"/>
      <c r="B122" s="41"/>
      <c r="C122" s="216" t="s">
        <v>271</v>
      </c>
      <c r="D122" s="216" t="s">
        <v>236</v>
      </c>
      <c r="E122" s="217" t="s">
        <v>499</v>
      </c>
      <c r="F122" s="218" t="s">
        <v>500</v>
      </c>
      <c r="G122" s="219" t="s">
        <v>382</v>
      </c>
      <c r="H122" s="220">
        <v>18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93</v>
      </c>
      <c r="AT122" s="227" t="s">
        <v>236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93</v>
      </c>
      <c r="BM122" s="227" t="s">
        <v>501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502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503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81</v>
      </c>
    </row>
    <row r="125" s="2" customFormat="1" ht="16.5" customHeight="1">
      <c r="A125" s="40"/>
      <c r="B125" s="41"/>
      <c r="C125" s="216" t="s">
        <v>280</v>
      </c>
      <c r="D125" s="216" t="s">
        <v>236</v>
      </c>
      <c r="E125" s="217" t="s">
        <v>504</v>
      </c>
      <c r="F125" s="218" t="s">
        <v>505</v>
      </c>
      <c r="G125" s="219" t="s">
        <v>364</v>
      </c>
      <c r="H125" s="220">
        <v>0.012</v>
      </c>
      <c r="I125" s="221"/>
      <c r="J125" s="222">
        <f>ROUND(I125*H125,2)</f>
        <v>0</v>
      </c>
      <c r="K125" s="218" t="s">
        <v>240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93</v>
      </c>
      <c r="AT125" s="227" t="s">
        <v>236</v>
      </c>
      <c r="AU125" s="227" t="s">
        <v>81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93</v>
      </c>
      <c r="BM125" s="227" t="s">
        <v>506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507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81</v>
      </c>
    </row>
    <row r="127" s="2" customFormat="1">
      <c r="A127" s="40"/>
      <c r="B127" s="41"/>
      <c r="C127" s="42"/>
      <c r="D127" s="234" t="s">
        <v>244</v>
      </c>
      <c r="E127" s="42"/>
      <c r="F127" s="235" t="s">
        <v>508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244</v>
      </c>
      <c r="AU127" s="19" t="s">
        <v>81</v>
      </c>
    </row>
    <row r="128" s="2" customFormat="1" ht="16.5" customHeight="1">
      <c r="A128" s="40"/>
      <c r="B128" s="41"/>
      <c r="C128" s="268" t="s">
        <v>288</v>
      </c>
      <c r="D128" s="268" t="s">
        <v>295</v>
      </c>
      <c r="E128" s="269" t="s">
        <v>509</v>
      </c>
      <c r="F128" s="270" t="s">
        <v>510</v>
      </c>
      <c r="G128" s="271" t="s">
        <v>511</v>
      </c>
      <c r="H128" s="272">
        <v>1.26</v>
      </c>
      <c r="I128" s="273"/>
      <c r="J128" s="274">
        <f>ROUND(I128*H128,2)</f>
        <v>0</v>
      </c>
      <c r="K128" s="270" t="s">
        <v>19</v>
      </c>
      <c r="L128" s="275"/>
      <c r="M128" s="276" t="s">
        <v>19</v>
      </c>
      <c r="N128" s="277" t="s">
        <v>43</v>
      </c>
      <c r="O128" s="86"/>
      <c r="P128" s="225">
        <f>O128*H128</f>
        <v>0</v>
      </c>
      <c r="Q128" s="225">
        <v>0.001</v>
      </c>
      <c r="R128" s="225">
        <f>Q128*H128</f>
        <v>0.0012600000000000001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294</v>
      </c>
      <c r="AT128" s="227" t="s">
        <v>295</v>
      </c>
      <c r="AU128" s="227" t="s">
        <v>81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93</v>
      </c>
      <c r="BM128" s="227" t="s">
        <v>512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513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81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514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515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81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516</v>
      </c>
      <c r="G132" s="247"/>
      <c r="H132" s="250">
        <v>1.26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81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517</v>
      </c>
      <c r="F133" s="218" t="s">
        <v>518</v>
      </c>
      <c r="G133" s="219" t="s">
        <v>382</v>
      </c>
      <c r="H133" s="220">
        <v>18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519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520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521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81</v>
      </c>
    </row>
    <row r="136" s="2" customFormat="1" ht="21.75" customHeight="1">
      <c r="A136" s="40"/>
      <c r="B136" s="41"/>
      <c r="C136" s="216" t="s">
        <v>301</v>
      </c>
      <c r="D136" s="216" t="s">
        <v>236</v>
      </c>
      <c r="E136" s="217" t="s">
        <v>522</v>
      </c>
      <c r="F136" s="218" t="s">
        <v>523</v>
      </c>
      <c r="G136" s="219" t="s">
        <v>382</v>
      </c>
      <c r="H136" s="220">
        <v>18</v>
      </c>
      <c r="I136" s="221"/>
      <c r="J136" s="222">
        <f>ROUND(I136*H136,2)</f>
        <v>0</v>
      </c>
      <c r="K136" s="218" t="s">
        <v>240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6.0000000000000002E-05</v>
      </c>
      <c r="R136" s="225">
        <f>Q136*H136</f>
        <v>0.00108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93</v>
      </c>
      <c r="AT136" s="227" t="s">
        <v>236</v>
      </c>
      <c r="AU136" s="227" t="s">
        <v>81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524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525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81</v>
      </c>
    </row>
    <row r="138" s="2" customFormat="1">
      <c r="A138" s="40"/>
      <c r="B138" s="41"/>
      <c r="C138" s="42"/>
      <c r="D138" s="234" t="s">
        <v>244</v>
      </c>
      <c r="E138" s="42"/>
      <c r="F138" s="235" t="s">
        <v>526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244</v>
      </c>
      <c r="AU138" s="19" t="s">
        <v>81</v>
      </c>
    </row>
    <row r="139" s="2" customFormat="1" ht="16.5" customHeight="1">
      <c r="A139" s="40"/>
      <c r="B139" s="41"/>
      <c r="C139" s="268" t="s">
        <v>308</v>
      </c>
      <c r="D139" s="268" t="s">
        <v>295</v>
      </c>
      <c r="E139" s="269" t="s">
        <v>527</v>
      </c>
      <c r="F139" s="270" t="s">
        <v>528</v>
      </c>
      <c r="G139" s="271" t="s">
        <v>382</v>
      </c>
      <c r="H139" s="272">
        <v>54</v>
      </c>
      <c r="I139" s="273"/>
      <c r="J139" s="274">
        <f>ROUND(I139*H139,2)</f>
        <v>0</v>
      </c>
      <c r="K139" s="270" t="s">
        <v>240</v>
      </c>
      <c r="L139" s="275"/>
      <c r="M139" s="276" t="s">
        <v>19</v>
      </c>
      <c r="N139" s="277" t="s">
        <v>43</v>
      </c>
      <c r="O139" s="86"/>
      <c r="P139" s="225">
        <f>O139*H139</f>
        <v>0</v>
      </c>
      <c r="Q139" s="225">
        <v>0.0058999999999999999</v>
      </c>
      <c r="R139" s="225">
        <f>Q139*H139</f>
        <v>0.31859999999999999</v>
      </c>
      <c r="S139" s="225">
        <v>0</v>
      </c>
      <c r="T139" s="22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7" t="s">
        <v>294</v>
      </c>
      <c r="AT139" s="227" t="s">
        <v>295</v>
      </c>
      <c r="AU139" s="227" t="s">
        <v>81</v>
      </c>
      <c r="AY139" s="19" t="s">
        <v>234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19" t="s">
        <v>79</v>
      </c>
      <c r="BK139" s="228">
        <f>ROUND(I139*H139,2)</f>
        <v>0</v>
      </c>
      <c r="BL139" s="19" t="s">
        <v>93</v>
      </c>
      <c r="BM139" s="227" t="s">
        <v>529</v>
      </c>
    </row>
    <row r="140" s="2" customFormat="1">
      <c r="A140" s="40"/>
      <c r="B140" s="41"/>
      <c r="C140" s="42"/>
      <c r="D140" s="229" t="s">
        <v>243</v>
      </c>
      <c r="E140" s="42"/>
      <c r="F140" s="230" t="s">
        <v>528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243</v>
      </c>
      <c r="AU140" s="19" t="s">
        <v>81</v>
      </c>
    </row>
    <row r="141" s="14" customFormat="1">
      <c r="A141" s="14"/>
      <c r="B141" s="246"/>
      <c r="C141" s="247"/>
      <c r="D141" s="229" t="s">
        <v>252</v>
      </c>
      <c r="E141" s="247"/>
      <c r="F141" s="249" t="s">
        <v>530</v>
      </c>
      <c r="G141" s="247"/>
      <c r="H141" s="250">
        <v>54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4</v>
      </c>
      <c r="AX141" s="14" t="s">
        <v>79</v>
      </c>
      <c r="AY141" s="256" t="s">
        <v>234</v>
      </c>
    </row>
    <row r="142" s="2" customFormat="1" ht="16.5" customHeight="1">
      <c r="A142" s="40"/>
      <c r="B142" s="41"/>
      <c r="C142" s="216" t="s">
        <v>315</v>
      </c>
      <c r="D142" s="216" t="s">
        <v>236</v>
      </c>
      <c r="E142" s="217" t="s">
        <v>531</v>
      </c>
      <c r="F142" s="218" t="s">
        <v>532</v>
      </c>
      <c r="G142" s="219" t="s">
        <v>248</v>
      </c>
      <c r="H142" s="220">
        <v>9</v>
      </c>
      <c r="I142" s="221"/>
      <c r="J142" s="222">
        <f>ROUND(I142*H142,2)</f>
        <v>0</v>
      </c>
      <c r="K142" s="218" t="s">
        <v>240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3.0000000000000001E-05</v>
      </c>
      <c r="R142" s="225">
        <f>Q142*H142</f>
        <v>0.00027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93</v>
      </c>
      <c r="AT142" s="227" t="s">
        <v>236</v>
      </c>
      <c r="AU142" s="227" t="s">
        <v>81</v>
      </c>
      <c r="AY142" s="19" t="s">
        <v>234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93</v>
      </c>
      <c r="BM142" s="227" t="s">
        <v>533</v>
      </c>
    </row>
    <row r="143" s="2" customFormat="1">
      <c r="A143" s="40"/>
      <c r="B143" s="41"/>
      <c r="C143" s="42"/>
      <c r="D143" s="229" t="s">
        <v>243</v>
      </c>
      <c r="E143" s="42"/>
      <c r="F143" s="230" t="s">
        <v>534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243</v>
      </c>
      <c r="AU143" s="19" t="s">
        <v>81</v>
      </c>
    </row>
    <row r="144" s="2" customFormat="1">
      <c r="A144" s="40"/>
      <c r="B144" s="41"/>
      <c r="C144" s="42"/>
      <c r="D144" s="234" t="s">
        <v>244</v>
      </c>
      <c r="E144" s="42"/>
      <c r="F144" s="235" t="s">
        <v>535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244</v>
      </c>
      <c r="AU144" s="19" t="s">
        <v>81</v>
      </c>
    </row>
    <row r="145" s="13" customFormat="1">
      <c r="A145" s="13"/>
      <c r="B145" s="236"/>
      <c r="C145" s="237"/>
      <c r="D145" s="229" t="s">
        <v>252</v>
      </c>
      <c r="E145" s="238" t="s">
        <v>19</v>
      </c>
      <c r="F145" s="239" t="s">
        <v>536</v>
      </c>
      <c r="G145" s="237"/>
      <c r="H145" s="238" t="s">
        <v>19</v>
      </c>
      <c r="I145" s="240"/>
      <c r="J145" s="237"/>
      <c r="K145" s="237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252</v>
      </c>
      <c r="AU145" s="245" t="s">
        <v>81</v>
      </c>
      <c r="AV145" s="13" t="s">
        <v>79</v>
      </c>
      <c r="AW145" s="13" t="s">
        <v>33</v>
      </c>
      <c r="AX145" s="13" t="s">
        <v>72</v>
      </c>
      <c r="AY145" s="245" t="s">
        <v>234</v>
      </c>
    </row>
    <row r="146" s="14" customFormat="1">
      <c r="A146" s="14"/>
      <c r="B146" s="246"/>
      <c r="C146" s="247"/>
      <c r="D146" s="229" t="s">
        <v>252</v>
      </c>
      <c r="E146" s="248" t="s">
        <v>19</v>
      </c>
      <c r="F146" s="249" t="s">
        <v>301</v>
      </c>
      <c r="G146" s="247"/>
      <c r="H146" s="250">
        <v>9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252</v>
      </c>
      <c r="AU146" s="256" t="s">
        <v>81</v>
      </c>
      <c r="AV146" s="14" t="s">
        <v>81</v>
      </c>
      <c r="AW146" s="14" t="s">
        <v>33</v>
      </c>
      <c r="AX146" s="14" t="s">
        <v>79</v>
      </c>
      <c r="AY146" s="256" t="s">
        <v>234</v>
      </c>
    </row>
    <row r="147" s="2" customFormat="1" ht="16.5" customHeight="1">
      <c r="A147" s="40"/>
      <c r="B147" s="41"/>
      <c r="C147" s="268" t="s">
        <v>8</v>
      </c>
      <c r="D147" s="268" t="s">
        <v>295</v>
      </c>
      <c r="E147" s="269" t="s">
        <v>537</v>
      </c>
      <c r="F147" s="270" t="s">
        <v>538</v>
      </c>
      <c r="G147" s="271" t="s">
        <v>248</v>
      </c>
      <c r="H147" s="272">
        <v>9.9000000000000004</v>
      </c>
      <c r="I147" s="273"/>
      <c r="J147" s="274">
        <f>ROUND(I147*H147,2)</f>
        <v>0</v>
      </c>
      <c r="K147" s="270" t="s">
        <v>240</v>
      </c>
      <c r="L147" s="275"/>
      <c r="M147" s="276" t="s">
        <v>19</v>
      </c>
      <c r="N147" s="277" t="s">
        <v>43</v>
      </c>
      <c r="O147" s="86"/>
      <c r="P147" s="225">
        <f>O147*H147</f>
        <v>0</v>
      </c>
      <c r="Q147" s="225">
        <v>0.00050000000000000001</v>
      </c>
      <c r="R147" s="225">
        <f>Q147*H147</f>
        <v>0.0049500000000000004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294</v>
      </c>
      <c r="AT147" s="227" t="s">
        <v>295</v>
      </c>
      <c r="AU147" s="227" t="s">
        <v>81</v>
      </c>
      <c r="AY147" s="19" t="s">
        <v>234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93</v>
      </c>
      <c r="BM147" s="227" t="s">
        <v>539</v>
      </c>
    </row>
    <row r="148" s="2" customFormat="1">
      <c r="A148" s="40"/>
      <c r="B148" s="41"/>
      <c r="C148" s="42"/>
      <c r="D148" s="229" t="s">
        <v>243</v>
      </c>
      <c r="E148" s="42"/>
      <c r="F148" s="230" t="s">
        <v>538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243</v>
      </c>
      <c r="AU148" s="19" t="s">
        <v>81</v>
      </c>
    </row>
    <row r="149" s="14" customFormat="1">
      <c r="A149" s="14"/>
      <c r="B149" s="246"/>
      <c r="C149" s="247"/>
      <c r="D149" s="229" t="s">
        <v>252</v>
      </c>
      <c r="E149" s="247"/>
      <c r="F149" s="249" t="s">
        <v>540</v>
      </c>
      <c r="G149" s="247"/>
      <c r="H149" s="250">
        <v>9.9000000000000004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81</v>
      </c>
      <c r="AV149" s="14" t="s">
        <v>81</v>
      </c>
      <c r="AW149" s="14" t="s">
        <v>4</v>
      </c>
      <c r="AX149" s="14" t="s">
        <v>79</v>
      </c>
      <c r="AY149" s="256" t="s">
        <v>234</v>
      </c>
    </row>
    <row r="150" s="2" customFormat="1" ht="16.5" customHeight="1">
      <c r="A150" s="40"/>
      <c r="B150" s="41"/>
      <c r="C150" s="216" t="s">
        <v>331</v>
      </c>
      <c r="D150" s="216" t="s">
        <v>236</v>
      </c>
      <c r="E150" s="217" t="s">
        <v>541</v>
      </c>
      <c r="F150" s="218" t="s">
        <v>542</v>
      </c>
      <c r="G150" s="219" t="s">
        <v>248</v>
      </c>
      <c r="H150" s="220">
        <v>12.6</v>
      </c>
      <c r="I150" s="221"/>
      <c r="J150" s="222">
        <f>ROUND(I150*H150,2)</f>
        <v>0</v>
      </c>
      <c r="K150" s="218" t="s">
        <v>240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93</v>
      </c>
      <c r="AT150" s="227" t="s">
        <v>236</v>
      </c>
      <c r="AU150" s="227" t="s">
        <v>81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93</v>
      </c>
      <c r="BM150" s="227" t="s">
        <v>543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544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81</v>
      </c>
    </row>
    <row r="152" s="2" customFormat="1">
      <c r="A152" s="40"/>
      <c r="B152" s="41"/>
      <c r="C152" s="42"/>
      <c r="D152" s="234" t="s">
        <v>244</v>
      </c>
      <c r="E152" s="42"/>
      <c r="F152" s="235" t="s">
        <v>545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244</v>
      </c>
      <c r="AU152" s="19" t="s">
        <v>81</v>
      </c>
    </row>
    <row r="153" s="13" customFormat="1">
      <c r="A153" s="13"/>
      <c r="B153" s="236"/>
      <c r="C153" s="237"/>
      <c r="D153" s="229" t="s">
        <v>252</v>
      </c>
      <c r="E153" s="238" t="s">
        <v>19</v>
      </c>
      <c r="F153" s="239" t="s">
        <v>546</v>
      </c>
      <c r="G153" s="237"/>
      <c r="H153" s="238" t="s">
        <v>19</v>
      </c>
      <c r="I153" s="240"/>
      <c r="J153" s="237"/>
      <c r="K153" s="237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252</v>
      </c>
      <c r="AU153" s="245" t="s">
        <v>81</v>
      </c>
      <c r="AV153" s="13" t="s">
        <v>79</v>
      </c>
      <c r="AW153" s="13" t="s">
        <v>33</v>
      </c>
      <c r="AX153" s="13" t="s">
        <v>72</v>
      </c>
      <c r="AY153" s="245" t="s">
        <v>234</v>
      </c>
    </row>
    <row r="154" s="14" customFormat="1">
      <c r="A154" s="14"/>
      <c r="B154" s="246"/>
      <c r="C154" s="247"/>
      <c r="D154" s="229" t="s">
        <v>252</v>
      </c>
      <c r="E154" s="248" t="s">
        <v>19</v>
      </c>
      <c r="F154" s="249" t="s">
        <v>547</v>
      </c>
      <c r="G154" s="247"/>
      <c r="H154" s="250">
        <v>12.6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252</v>
      </c>
      <c r="AU154" s="256" t="s">
        <v>81</v>
      </c>
      <c r="AV154" s="14" t="s">
        <v>81</v>
      </c>
      <c r="AW154" s="14" t="s">
        <v>33</v>
      </c>
      <c r="AX154" s="14" t="s">
        <v>79</v>
      </c>
      <c r="AY154" s="256" t="s">
        <v>234</v>
      </c>
    </row>
    <row r="155" s="2" customFormat="1" ht="16.5" customHeight="1">
      <c r="A155" s="40"/>
      <c r="B155" s="41"/>
      <c r="C155" s="268" t="s">
        <v>339</v>
      </c>
      <c r="D155" s="268" t="s">
        <v>295</v>
      </c>
      <c r="E155" s="269" t="s">
        <v>548</v>
      </c>
      <c r="F155" s="270" t="s">
        <v>549</v>
      </c>
      <c r="G155" s="271" t="s">
        <v>274</v>
      </c>
      <c r="H155" s="272">
        <v>1.26</v>
      </c>
      <c r="I155" s="273"/>
      <c r="J155" s="274">
        <f>ROUND(I155*H155,2)</f>
        <v>0</v>
      </c>
      <c r="K155" s="270" t="s">
        <v>240</v>
      </c>
      <c r="L155" s="275"/>
      <c r="M155" s="276" t="s">
        <v>19</v>
      </c>
      <c r="N155" s="277" t="s">
        <v>43</v>
      </c>
      <c r="O155" s="86"/>
      <c r="P155" s="225">
        <f>O155*H155</f>
        <v>0</v>
      </c>
      <c r="Q155" s="225">
        <v>0.20000000000000001</v>
      </c>
      <c r="R155" s="225">
        <f>Q155*H155</f>
        <v>0.252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294</v>
      </c>
      <c r="AT155" s="227" t="s">
        <v>295</v>
      </c>
      <c r="AU155" s="227" t="s">
        <v>81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93</v>
      </c>
      <c r="BM155" s="227" t="s">
        <v>550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549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81</v>
      </c>
    </row>
    <row r="157" s="13" customFormat="1">
      <c r="A157" s="13"/>
      <c r="B157" s="236"/>
      <c r="C157" s="237"/>
      <c r="D157" s="229" t="s">
        <v>252</v>
      </c>
      <c r="E157" s="238" t="s">
        <v>19</v>
      </c>
      <c r="F157" s="239" t="s">
        <v>551</v>
      </c>
      <c r="G157" s="237"/>
      <c r="H157" s="238" t="s">
        <v>19</v>
      </c>
      <c r="I157" s="240"/>
      <c r="J157" s="237"/>
      <c r="K157" s="237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252</v>
      </c>
      <c r="AU157" s="245" t="s">
        <v>81</v>
      </c>
      <c r="AV157" s="13" t="s">
        <v>79</v>
      </c>
      <c r="AW157" s="13" t="s">
        <v>33</v>
      </c>
      <c r="AX157" s="13" t="s">
        <v>72</v>
      </c>
      <c r="AY157" s="245" t="s">
        <v>234</v>
      </c>
    </row>
    <row r="158" s="14" customFormat="1">
      <c r="A158" s="14"/>
      <c r="B158" s="246"/>
      <c r="C158" s="247"/>
      <c r="D158" s="229" t="s">
        <v>252</v>
      </c>
      <c r="E158" s="248" t="s">
        <v>19</v>
      </c>
      <c r="F158" s="249" t="s">
        <v>516</v>
      </c>
      <c r="G158" s="247"/>
      <c r="H158" s="250">
        <v>1.26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252</v>
      </c>
      <c r="AU158" s="256" t="s">
        <v>81</v>
      </c>
      <c r="AV158" s="14" t="s">
        <v>81</v>
      </c>
      <c r="AW158" s="14" t="s">
        <v>33</v>
      </c>
      <c r="AX158" s="14" t="s">
        <v>79</v>
      </c>
      <c r="AY158" s="256" t="s">
        <v>234</v>
      </c>
    </row>
    <row r="159" s="12" customFormat="1" ht="22.8" customHeight="1">
      <c r="A159" s="12"/>
      <c r="B159" s="200"/>
      <c r="C159" s="201"/>
      <c r="D159" s="202" t="s">
        <v>71</v>
      </c>
      <c r="E159" s="214" t="s">
        <v>347</v>
      </c>
      <c r="F159" s="214" t="s">
        <v>552</v>
      </c>
      <c r="G159" s="201"/>
      <c r="H159" s="201"/>
      <c r="I159" s="204"/>
      <c r="J159" s="215">
        <f>BK159</f>
        <v>0</v>
      </c>
      <c r="K159" s="201"/>
      <c r="L159" s="206"/>
      <c r="M159" s="207"/>
      <c r="N159" s="208"/>
      <c r="O159" s="208"/>
      <c r="P159" s="209">
        <f>SUM(P160:P173)</f>
        <v>0</v>
      </c>
      <c r="Q159" s="208"/>
      <c r="R159" s="209">
        <f>SUM(R160:R173)</f>
        <v>0.044999999999999998</v>
      </c>
      <c r="S159" s="208"/>
      <c r="T159" s="210">
        <f>SUM(T160:T173)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1" t="s">
        <v>79</v>
      </c>
      <c r="AT159" s="212" t="s">
        <v>71</v>
      </c>
      <c r="AU159" s="212" t="s">
        <v>79</v>
      </c>
      <c r="AY159" s="211" t="s">
        <v>234</v>
      </c>
      <c r="BK159" s="213">
        <f>SUM(BK160:BK173)</f>
        <v>0</v>
      </c>
    </row>
    <row r="160" s="2" customFormat="1" ht="16.5" customHeight="1">
      <c r="A160" s="40"/>
      <c r="B160" s="41"/>
      <c r="C160" s="268" t="s">
        <v>347</v>
      </c>
      <c r="D160" s="268" t="s">
        <v>295</v>
      </c>
      <c r="E160" s="269" t="s">
        <v>553</v>
      </c>
      <c r="F160" s="270" t="s">
        <v>554</v>
      </c>
      <c r="G160" s="271" t="s">
        <v>382</v>
      </c>
      <c r="H160" s="272">
        <v>3</v>
      </c>
      <c r="I160" s="273"/>
      <c r="J160" s="274">
        <f>ROUND(I160*H160,2)</f>
        <v>0</v>
      </c>
      <c r="K160" s="270" t="s">
        <v>19</v>
      </c>
      <c r="L160" s="275"/>
      <c r="M160" s="276" t="s">
        <v>19</v>
      </c>
      <c r="N160" s="277" t="s">
        <v>43</v>
      </c>
      <c r="O160" s="86"/>
      <c r="P160" s="225">
        <f>O160*H160</f>
        <v>0</v>
      </c>
      <c r="Q160" s="225">
        <v>0.014999999999999999</v>
      </c>
      <c r="R160" s="225">
        <f>Q160*H160</f>
        <v>0.044999999999999998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294</v>
      </c>
      <c r="AT160" s="227" t="s">
        <v>295</v>
      </c>
      <c r="AU160" s="227" t="s">
        <v>81</v>
      </c>
      <c r="AY160" s="19" t="s">
        <v>234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93</v>
      </c>
      <c r="BM160" s="227" t="s">
        <v>555</v>
      </c>
    </row>
    <row r="161" s="2" customFormat="1">
      <c r="A161" s="40"/>
      <c r="B161" s="41"/>
      <c r="C161" s="42"/>
      <c r="D161" s="229" t="s">
        <v>243</v>
      </c>
      <c r="E161" s="42"/>
      <c r="F161" s="230" t="s">
        <v>554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243</v>
      </c>
      <c r="AU161" s="19" t="s">
        <v>81</v>
      </c>
    </row>
    <row r="162" s="2" customFormat="1" ht="16.5" customHeight="1">
      <c r="A162" s="40"/>
      <c r="B162" s="41"/>
      <c r="C162" s="268" t="s">
        <v>354</v>
      </c>
      <c r="D162" s="268" t="s">
        <v>295</v>
      </c>
      <c r="E162" s="269" t="s">
        <v>556</v>
      </c>
      <c r="F162" s="270" t="s">
        <v>557</v>
      </c>
      <c r="G162" s="271" t="s">
        <v>382</v>
      </c>
      <c r="H162" s="272">
        <v>2</v>
      </c>
      <c r="I162" s="273"/>
      <c r="J162" s="274">
        <f>ROUND(I162*H162,2)</f>
        <v>0</v>
      </c>
      <c r="K162" s="270" t="s">
        <v>19</v>
      </c>
      <c r="L162" s="275"/>
      <c r="M162" s="276" t="s">
        <v>19</v>
      </c>
      <c r="N162" s="277" t="s">
        <v>43</v>
      </c>
      <c r="O162" s="86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7" t="s">
        <v>294</v>
      </c>
      <c r="AT162" s="227" t="s">
        <v>295</v>
      </c>
      <c r="AU162" s="227" t="s">
        <v>81</v>
      </c>
      <c r="AY162" s="19" t="s">
        <v>234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19" t="s">
        <v>79</v>
      </c>
      <c r="BK162" s="228">
        <f>ROUND(I162*H162,2)</f>
        <v>0</v>
      </c>
      <c r="BL162" s="19" t="s">
        <v>93</v>
      </c>
      <c r="BM162" s="227" t="s">
        <v>558</v>
      </c>
    </row>
    <row r="163" s="2" customFormat="1">
      <c r="A163" s="40"/>
      <c r="B163" s="41"/>
      <c r="C163" s="42"/>
      <c r="D163" s="229" t="s">
        <v>243</v>
      </c>
      <c r="E163" s="42"/>
      <c r="F163" s="230" t="s">
        <v>557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243</v>
      </c>
      <c r="AU163" s="19" t="s">
        <v>81</v>
      </c>
    </row>
    <row r="164" s="2" customFormat="1" ht="16.5" customHeight="1">
      <c r="A164" s="40"/>
      <c r="B164" s="41"/>
      <c r="C164" s="268" t="s">
        <v>361</v>
      </c>
      <c r="D164" s="268" t="s">
        <v>295</v>
      </c>
      <c r="E164" s="269" t="s">
        <v>559</v>
      </c>
      <c r="F164" s="270" t="s">
        <v>560</v>
      </c>
      <c r="G164" s="271" t="s">
        <v>382</v>
      </c>
      <c r="H164" s="272">
        <v>1</v>
      </c>
      <c r="I164" s="273"/>
      <c r="J164" s="274">
        <f>ROUND(I164*H164,2)</f>
        <v>0</v>
      </c>
      <c r="K164" s="270" t="s">
        <v>19</v>
      </c>
      <c r="L164" s="275"/>
      <c r="M164" s="276" t="s">
        <v>19</v>
      </c>
      <c r="N164" s="277" t="s">
        <v>43</v>
      </c>
      <c r="O164" s="86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7" t="s">
        <v>294</v>
      </c>
      <c r="AT164" s="227" t="s">
        <v>295</v>
      </c>
      <c r="AU164" s="227" t="s">
        <v>81</v>
      </c>
      <c r="AY164" s="19" t="s">
        <v>234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19" t="s">
        <v>79</v>
      </c>
      <c r="BK164" s="228">
        <f>ROUND(I164*H164,2)</f>
        <v>0</v>
      </c>
      <c r="BL164" s="19" t="s">
        <v>93</v>
      </c>
      <c r="BM164" s="227" t="s">
        <v>561</v>
      </c>
    </row>
    <row r="165" s="2" customFormat="1">
      <c r="A165" s="40"/>
      <c r="B165" s="41"/>
      <c r="C165" s="42"/>
      <c r="D165" s="229" t="s">
        <v>243</v>
      </c>
      <c r="E165" s="42"/>
      <c r="F165" s="230" t="s">
        <v>560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243</v>
      </c>
      <c r="AU165" s="19" t="s">
        <v>81</v>
      </c>
    </row>
    <row r="166" s="2" customFormat="1" ht="16.5" customHeight="1">
      <c r="A166" s="40"/>
      <c r="B166" s="41"/>
      <c r="C166" s="268" t="s">
        <v>370</v>
      </c>
      <c r="D166" s="268" t="s">
        <v>295</v>
      </c>
      <c r="E166" s="269" t="s">
        <v>562</v>
      </c>
      <c r="F166" s="270" t="s">
        <v>563</v>
      </c>
      <c r="G166" s="271" t="s">
        <v>382</v>
      </c>
      <c r="H166" s="272">
        <v>2</v>
      </c>
      <c r="I166" s="273"/>
      <c r="J166" s="274">
        <f>ROUND(I166*H166,2)</f>
        <v>0</v>
      </c>
      <c r="K166" s="270" t="s">
        <v>19</v>
      </c>
      <c r="L166" s="275"/>
      <c r="M166" s="276" t="s">
        <v>19</v>
      </c>
      <c r="N166" s="277" t="s">
        <v>43</v>
      </c>
      <c r="O166" s="86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294</v>
      </c>
      <c r="AT166" s="227" t="s">
        <v>295</v>
      </c>
      <c r="AU166" s="227" t="s">
        <v>81</v>
      </c>
      <c r="AY166" s="19" t="s">
        <v>234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93</v>
      </c>
      <c r="BM166" s="227" t="s">
        <v>564</v>
      </c>
    </row>
    <row r="167" s="2" customFormat="1">
      <c r="A167" s="40"/>
      <c r="B167" s="41"/>
      <c r="C167" s="42"/>
      <c r="D167" s="229" t="s">
        <v>243</v>
      </c>
      <c r="E167" s="42"/>
      <c r="F167" s="230" t="s">
        <v>563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243</v>
      </c>
      <c r="AU167" s="19" t="s">
        <v>81</v>
      </c>
    </row>
    <row r="168" s="2" customFormat="1" ht="16.5" customHeight="1">
      <c r="A168" s="40"/>
      <c r="B168" s="41"/>
      <c r="C168" s="268" t="s">
        <v>379</v>
      </c>
      <c r="D168" s="268" t="s">
        <v>295</v>
      </c>
      <c r="E168" s="269" t="s">
        <v>565</v>
      </c>
      <c r="F168" s="270" t="s">
        <v>566</v>
      </c>
      <c r="G168" s="271" t="s">
        <v>382</v>
      </c>
      <c r="H168" s="272">
        <v>3</v>
      </c>
      <c r="I168" s="273"/>
      <c r="J168" s="274">
        <f>ROUND(I168*H168,2)</f>
        <v>0</v>
      </c>
      <c r="K168" s="270" t="s">
        <v>19</v>
      </c>
      <c r="L168" s="275"/>
      <c r="M168" s="276" t="s">
        <v>19</v>
      </c>
      <c r="N168" s="277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294</v>
      </c>
      <c r="AT168" s="227" t="s">
        <v>295</v>
      </c>
      <c r="AU168" s="227" t="s">
        <v>81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93</v>
      </c>
      <c r="BM168" s="227" t="s">
        <v>567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566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81</v>
      </c>
    </row>
    <row r="170" s="2" customFormat="1" ht="16.5" customHeight="1">
      <c r="A170" s="40"/>
      <c r="B170" s="41"/>
      <c r="C170" s="268" t="s">
        <v>386</v>
      </c>
      <c r="D170" s="268" t="s">
        <v>295</v>
      </c>
      <c r="E170" s="269" t="s">
        <v>568</v>
      </c>
      <c r="F170" s="270" t="s">
        <v>569</v>
      </c>
      <c r="G170" s="271" t="s">
        <v>382</v>
      </c>
      <c r="H170" s="272">
        <v>3</v>
      </c>
      <c r="I170" s="273"/>
      <c r="J170" s="274">
        <f>ROUND(I170*H170,2)</f>
        <v>0</v>
      </c>
      <c r="K170" s="270" t="s">
        <v>19</v>
      </c>
      <c r="L170" s="275"/>
      <c r="M170" s="276" t="s">
        <v>19</v>
      </c>
      <c r="N170" s="277" t="s">
        <v>43</v>
      </c>
      <c r="O170" s="86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294</v>
      </c>
      <c r="AT170" s="227" t="s">
        <v>295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570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569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2" customFormat="1" ht="16.5" customHeight="1">
      <c r="A172" s="40"/>
      <c r="B172" s="41"/>
      <c r="C172" s="268" t="s">
        <v>7</v>
      </c>
      <c r="D172" s="268" t="s">
        <v>295</v>
      </c>
      <c r="E172" s="269" t="s">
        <v>571</v>
      </c>
      <c r="F172" s="270" t="s">
        <v>572</v>
      </c>
      <c r="G172" s="271" t="s">
        <v>382</v>
      </c>
      <c r="H172" s="272">
        <v>4</v>
      </c>
      <c r="I172" s="273"/>
      <c r="J172" s="274">
        <f>ROUND(I172*H172,2)</f>
        <v>0</v>
      </c>
      <c r="K172" s="270" t="s">
        <v>19</v>
      </c>
      <c r="L172" s="275"/>
      <c r="M172" s="276" t="s">
        <v>19</v>
      </c>
      <c r="N172" s="277" t="s">
        <v>43</v>
      </c>
      <c r="O172" s="86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294</v>
      </c>
      <c r="AT172" s="227" t="s">
        <v>295</v>
      </c>
      <c r="AU172" s="227" t="s">
        <v>81</v>
      </c>
      <c r="AY172" s="19" t="s">
        <v>234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93</v>
      </c>
      <c r="BM172" s="227" t="s">
        <v>573</v>
      </c>
    </row>
    <row r="173" s="2" customFormat="1">
      <c r="A173" s="40"/>
      <c r="B173" s="41"/>
      <c r="C173" s="42"/>
      <c r="D173" s="229" t="s">
        <v>243</v>
      </c>
      <c r="E173" s="42"/>
      <c r="F173" s="230" t="s">
        <v>572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243</v>
      </c>
      <c r="AU173" s="19" t="s">
        <v>81</v>
      </c>
    </row>
    <row r="174" s="12" customFormat="1" ht="22.8" customHeight="1">
      <c r="A174" s="12"/>
      <c r="B174" s="200"/>
      <c r="C174" s="201"/>
      <c r="D174" s="202" t="s">
        <v>71</v>
      </c>
      <c r="E174" s="214" t="s">
        <v>574</v>
      </c>
      <c r="F174" s="214" t="s">
        <v>575</v>
      </c>
      <c r="G174" s="201"/>
      <c r="H174" s="201"/>
      <c r="I174" s="204"/>
      <c r="J174" s="215">
        <f>BK174</f>
        <v>0</v>
      </c>
      <c r="K174" s="201"/>
      <c r="L174" s="206"/>
      <c r="M174" s="207"/>
      <c r="N174" s="208"/>
      <c r="O174" s="208"/>
      <c r="P174" s="209">
        <f>P175+SUM(P176:P194)</f>
        <v>0</v>
      </c>
      <c r="Q174" s="208"/>
      <c r="R174" s="209">
        <f>R175+SUM(R176:R194)</f>
        <v>0.43271999999999994</v>
      </c>
      <c r="S174" s="208"/>
      <c r="T174" s="210">
        <f>T175+SUM(T176:T194)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1" t="s">
        <v>79</v>
      </c>
      <c r="AT174" s="212" t="s">
        <v>71</v>
      </c>
      <c r="AU174" s="212" t="s">
        <v>79</v>
      </c>
      <c r="AY174" s="211" t="s">
        <v>234</v>
      </c>
      <c r="BK174" s="213">
        <f>BK175+SUM(BK176:BK194)</f>
        <v>0</v>
      </c>
    </row>
    <row r="175" s="2" customFormat="1" ht="16.5" customHeight="1">
      <c r="A175" s="40"/>
      <c r="B175" s="41"/>
      <c r="C175" s="216" t="s">
        <v>399</v>
      </c>
      <c r="D175" s="216" t="s">
        <v>236</v>
      </c>
      <c r="E175" s="217" t="s">
        <v>479</v>
      </c>
      <c r="F175" s="218" t="s">
        <v>480</v>
      </c>
      <c r="G175" s="219" t="s">
        <v>382</v>
      </c>
      <c r="H175" s="220">
        <v>24</v>
      </c>
      <c r="I175" s="221"/>
      <c r="J175" s="222">
        <f>ROUND(I175*H175,2)</f>
        <v>0</v>
      </c>
      <c r="K175" s="218" t="s">
        <v>240</v>
      </c>
      <c r="L175" s="46"/>
      <c r="M175" s="223" t="s">
        <v>19</v>
      </c>
      <c r="N175" s="224" t="s">
        <v>43</v>
      </c>
      <c r="O175" s="86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7" t="s">
        <v>93</v>
      </c>
      <c r="AT175" s="227" t="s">
        <v>236</v>
      </c>
      <c r="AU175" s="227" t="s">
        <v>81</v>
      </c>
      <c r="AY175" s="19" t="s">
        <v>234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19" t="s">
        <v>79</v>
      </c>
      <c r="BK175" s="228">
        <f>ROUND(I175*H175,2)</f>
        <v>0</v>
      </c>
      <c r="BL175" s="19" t="s">
        <v>93</v>
      </c>
      <c r="BM175" s="227" t="s">
        <v>576</v>
      </c>
    </row>
    <row r="176" s="2" customFormat="1">
      <c r="A176" s="40"/>
      <c r="B176" s="41"/>
      <c r="C176" s="42"/>
      <c r="D176" s="229" t="s">
        <v>243</v>
      </c>
      <c r="E176" s="42"/>
      <c r="F176" s="230" t="s">
        <v>482</v>
      </c>
      <c r="G176" s="42"/>
      <c r="H176" s="42"/>
      <c r="I176" s="231"/>
      <c r="J176" s="42"/>
      <c r="K176" s="42"/>
      <c r="L176" s="46"/>
      <c r="M176" s="232"/>
      <c r="N176" s="23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243</v>
      </c>
      <c r="AU176" s="19" t="s">
        <v>81</v>
      </c>
    </row>
    <row r="177" s="2" customFormat="1">
      <c r="A177" s="40"/>
      <c r="B177" s="41"/>
      <c r="C177" s="42"/>
      <c r="D177" s="234" t="s">
        <v>244</v>
      </c>
      <c r="E177" s="42"/>
      <c r="F177" s="235" t="s">
        <v>483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244</v>
      </c>
      <c r="AU177" s="19" t="s">
        <v>81</v>
      </c>
    </row>
    <row r="178" s="2" customFormat="1" ht="21.75" customHeight="1">
      <c r="A178" s="40"/>
      <c r="B178" s="41"/>
      <c r="C178" s="216" t="s">
        <v>406</v>
      </c>
      <c r="D178" s="216" t="s">
        <v>236</v>
      </c>
      <c r="E178" s="217" t="s">
        <v>577</v>
      </c>
      <c r="F178" s="218" t="s">
        <v>578</v>
      </c>
      <c r="G178" s="219" t="s">
        <v>382</v>
      </c>
      <c r="H178" s="220">
        <v>24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93</v>
      </c>
      <c r="AT178" s="227" t="s">
        <v>236</v>
      </c>
      <c r="AU178" s="227" t="s">
        <v>81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93</v>
      </c>
      <c r="BM178" s="227" t="s">
        <v>579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580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81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581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81</v>
      </c>
    </row>
    <row r="181" s="2" customFormat="1" ht="16.5" customHeight="1">
      <c r="A181" s="40"/>
      <c r="B181" s="41"/>
      <c r="C181" s="216" t="s">
        <v>413</v>
      </c>
      <c r="D181" s="216" t="s">
        <v>236</v>
      </c>
      <c r="E181" s="217" t="s">
        <v>582</v>
      </c>
      <c r="F181" s="218" t="s">
        <v>583</v>
      </c>
      <c r="G181" s="219" t="s">
        <v>382</v>
      </c>
      <c r="H181" s="220">
        <v>24</v>
      </c>
      <c r="I181" s="221"/>
      <c r="J181" s="222">
        <f>ROUND(I181*H181,2)</f>
        <v>0</v>
      </c>
      <c r="K181" s="218" t="s">
        <v>240</v>
      </c>
      <c r="L181" s="46"/>
      <c r="M181" s="223" t="s">
        <v>19</v>
      </c>
      <c r="N181" s="224" t="s">
        <v>43</v>
      </c>
      <c r="O181" s="86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7" t="s">
        <v>93</v>
      </c>
      <c r="AT181" s="227" t="s">
        <v>236</v>
      </c>
      <c r="AU181" s="227" t="s">
        <v>81</v>
      </c>
      <c r="AY181" s="19" t="s">
        <v>234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19" t="s">
        <v>79</v>
      </c>
      <c r="BK181" s="228">
        <f>ROUND(I181*H181,2)</f>
        <v>0</v>
      </c>
      <c r="BL181" s="19" t="s">
        <v>93</v>
      </c>
      <c r="BM181" s="227" t="s">
        <v>584</v>
      </c>
    </row>
    <row r="182" s="2" customFormat="1">
      <c r="A182" s="40"/>
      <c r="B182" s="41"/>
      <c r="C182" s="42"/>
      <c r="D182" s="229" t="s">
        <v>243</v>
      </c>
      <c r="E182" s="42"/>
      <c r="F182" s="230" t="s">
        <v>585</v>
      </c>
      <c r="G182" s="42"/>
      <c r="H182" s="42"/>
      <c r="I182" s="231"/>
      <c r="J182" s="42"/>
      <c r="K182" s="42"/>
      <c r="L182" s="46"/>
      <c r="M182" s="232"/>
      <c r="N182" s="23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243</v>
      </c>
      <c r="AU182" s="19" t="s">
        <v>81</v>
      </c>
    </row>
    <row r="183" s="2" customFormat="1">
      <c r="A183" s="40"/>
      <c r="B183" s="41"/>
      <c r="C183" s="42"/>
      <c r="D183" s="234" t="s">
        <v>244</v>
      </c>
      <c r="E183" s="42"/>
      <c r="F183" s="235" t="s">
        <v>586</v>
      </c>
      <c r="G183" s="42"/>
      <c r="H183" s="42"/>
      <c r="I183" s="231"/>
      <c r="J183" s="42"/>
      <c r="K183" s="42"/>
      <c r="L183" s="46"/>
      <c r="M183" s="232"/>
      <c r="N183" s="23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244</v>
      </c>
      <c r="AU183" s="19" t="s">
        <v>81</v>
      </c>
    </row>
    <row r="184" s="13" customFormat="1">
      <c r="A184" s="13"/>
      <c r="B184" s="236"/>
      <c r="C184" s="237"/>
      <c r="D184" s="229" t="s">
        <v>252</v>
      </c>
      <c r="E184" s="238" t="s">
        <v>19</v>
      </c>
      <c r="F184" s="239" t="s">
        <v>587</v>
      </c>
      <c r="G184" s="237"/>
      <c r="H184" s="238" t="s">
        <v>19</v>
      </c>
      <c r="I184" s="240"/>
      <c r="J184" s="237"/>
      <c r="K184" s="237"/>
      <c r="L184" s="241"/>
      <c r="M184" s="242"/>
      <c r="N184" s="243"/>
      <c r="O184" s="243"/>
      <c r="P184" s="243"/>
      <c r="Q184" s="243"/>
      <c r="R184" s="243"/>
      <c r="S184" s="243"/>
      <c r="T184" s="24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5" t="s">
        <v>252</v>
      </c>
      <c r="AU184" s="245" t="s">
        <v>81</v>
      </c>
      <c r="AV184" s="13" t="s">
        <v>79</v>
      </c>
      <c r="AW184" s="13" t="s">
        <v>33</v>
      </c>
      <c r="AX184" s="13" t="s">
        <v>72</v>
      </c>
      <c r="AY184" s="245" t="s">
        <v>234</v>
      </c>
    </row>
    <row r="185" s="14" customFormat="1">
      <c r="A185" s="14"/>
      <c r="B185" s="246"/>
      <c r="C185" s="247"/>
      <c r="D185" s="229" t="s">
        <v>252</v>
      </c>
      <c r="E185" s="248" t="s">
        <v>19</v>
      </c>
      <c r="F185" s="249" t="s">
        <v>413</v>
      </c>
      <c r="G185" s="247"/>
      <c r="H185" s="250">
        <v>24</v>
      </c>
      <c r="I185" s="251"/>
      <c r="J185" s="247"/>
      <c r="K185" s="247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252</v>
      </c>
      <c r="AU185" s="256" t="s">
        <v>81</v>
      </c>
      <c r="AV185" s="14" t="s">
        <v>81</v>
      </c>
      <c r="AW185" s="14" t="s">
        <v>33</v>
      </c>
      <c r="AX185" s="14" t="s">
        <v>79</v>
      </c>
      <c r="AY185" s="256" t="s">
        <v>234</v>
      </c>
    </row>
    <row r="186" s="2" customFormat="1" ht="16.5" customHeight="1">
      <c r="A186" s="40"/>
      <c r="B186" s="41"/>
      <c r="C186" s="216" t="s">
        <v>420</v>
      </c>
      <c r="D186" s="216" t="s">
        <v>236</v>
      </c>
      <c r="E186" s="217" t="s">
        <v>504</v>
      </c>
      <c r="F186" s="218" t="s">
        <v>505</v>
      </c>
      <c r="G186" s="219" t="s">
        <v>364</v>
      </c>
      <c r="H186" s="220">
        <v>0.0070000000000000001</v>
      </c>
      <c r="I186" s="221"/>
      <c r="J186" s="222">
        <f>ROUND(I186*H186,2)</f>
        <v>0</v>
      </c>
      <c r="K186" s="218" t="s">
        <v>240</v>
      </c>
      <c r="L186" s="46"/>
      <c r="M186" s="223" t="s">
        <v>19</v>
      </c>
      <c r="N186" s="224" t="s">
        <v>43</v>
      </c>
      <c r="O186" s="86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7" t="s">
        <v>93</v>
      </c>
      <c r="AT186" s="227" t="s">
        <v>236</v>
      </c>
      <c r="AU186" s="227" t="s">
        <v>81</v>
      </c>
      <c r="AY186" s="19" t="s">
        <v>234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19" t="s">
        <v>79</v>
      </c>
      <c r="BK186" s="228">
        <f>ROUND(I186*H186,2)</f>
        <v>0</v>
      </c>
      <c r="BL186" s="19" t="s">
        <v>93</v>
      </c>
      <c r="BM186" s="227" t="s">
        <v>588</v>
      </c>
    </row>
    <row r="187" s="2" customFormat="1">
      <c r="A187" s="40"/>
      <c r="B187" s="41"/>
      <c r="C187" s="42"/>
      <c r="D187" s="229" t="s">
        <v>243</v>
      </c>
      <c r="E187" s="42"/>
      <c r="F187" s="230" t="s">
        <v>507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243</v>
      </c>
      <c r="AU187" s="19" t="s">
        <v>81</v>
      </c>
    </row>
    <row r="188" s="2" customFormat="1">
      <c r="A188" s="40"/>
      <c r="B188" s="41"/>
      <c r="C188" s="42"/>
      <c r="D188" s="234" t="s">
        <v>244</v>
      </c>
      <c r="E188" s="42"/>
      <c r="F188" s="235" t="s">
        <v>508</v>
      </c>
      <c r="G188" s="42"/>
      <c r="H188" s="42"/>
      <c r="I188" s="231"/>
      <c r="J188" s="42"/>
      <c r="K188" s="42"/>
      <c r="L188" s="46"/>
      <c r="M188" s="232"/>
      <c r="N188" s="233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244</v>
      </c>
      <c r="AU188" s="19" t="s">
        <v>81</v>
      </c>
    </row>
    <row r="189" s="2" customFormat="1" ht="16.5" customHeight="1">
      <c r="A189" s="40"/>
      <c r="B189" s="41"/>
      <c r="C189" s="268" t="s">
        <v>427</v>
      </c>
      <c r="D189" s="268" t="s">
        <v>295</v>
      </c>
      <c r="E189" s="269" t="s">
        <v>509</v>
      </c>
      <c r="F189" s="270" t="s">
        <v>510</v>
      </c>
      <c r="G189" s="271" t="s">
        <v>511</v>
      </c>
      <c r="H189" s="272">
        <v>0.71999999999999997</v>
      </c>
      <c r="I189" s="273"/>
      <c r="J189" s="274">
        <f>ROUND(I189*H189,2)</f>
        <v>0</v>
      </c>
      <c r="K189" s="270" t="s">
        <v>19</v>
      </c>
      <c r="L189" s="275"/>
      <c r="M189" s="276" t="s">
        <v>19</v>
      </c>
      <c r="N189" s="277" t="s">
        <v>43</v>
      </c>
      <c r="O189" s="86"/>
      <c r="P189" s="225">
        <f>O189*H189</f>
        <v>0</v>
      </c>
      <c r="Q189" s="225">
        <v>0.001</v>
      </c>
      <c r="R189" s="225">
        <f>Q189*H189</f>
        <v>0.00071999999999999994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294</v>
      </c>
      <c r="AT189" s="227" t="s">
        <v>295</v>
      </c>
      <c r="AU189" s="227" t="s">
        <v>81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93</v>
      </c>
      <c r="BM189" s="227" t="s">
        <v>589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513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81</v>
      </c>
    </row>
    <row r="191" s="13" customFormat="1">
      <c r="A191" s="13"/>
      <c r="B191" s="236"/>
      <c r="C191" s="237"/>
      <c r="D191" s="229" t="s">
        <v>252</v>
      </c>
      <c r="E191" s="238" t="s">
        <v>19</v>
      </c>
      <c r="F191" s="239" t="s">
        <v>514</v>
      </c>
      <c r="G191" s="237"/>
      <c r="H191" s="238" t="s">
        <v>19</v>
      </c>
      <c r="I191" s="240"/>
      <c r="J191" s="237"/>
      <c r="K191" s="237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252</v>
      </c>
      <c r="AU191" s="245" t="s">
        <v>81</v>
      </c>
      <c r="AV191" s="13" t="s">
        <v>79</v>
      </c>
      <c r="AW191" s="13" t="s">
        <v>33</v>
      </c>
      <c r="AX191" s="13" t="s">
        <v>72</v>
      </c>
      <c r="AY191" s="245" t="s">
        <v>234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590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81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591</v>
      </c>
      <c r="G193" s="247"/>
      <c r="H193" s="250">
        <v>0.71999999999999997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81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12" customFormat="1" ht="20.88" customHeight="1">
      <c r="A194" s="12"/>
      <c r="B194" s="200"/>
      <c r="C194" s="201"/>
      <c r="D194" s="202" t="s">
        <v>71</v>
      </c>
      <c r="E194" s="214" t="s">
        <v>370</v>
      </c>
      <c r="F194" s="214" t="s">
        <v>592</v>
      </c>
      <c r="G194" s="201"/>
      <c r="H194" s="201"/>
      <c r="I194" s="204"/>
      <c r="J194" s="215">
        <f>BK194</f>
        <v>0</v>
      </c>
      <c r="K194" s="201"/>
      <c r="L194" s="206"/>
      <c r="M194" s="207"/>
      <c r="N194" s="208"/>
      <c r="O194" s="208"/>
      <c r="P194" s="209">
        <f>SUM(P195:P197)</f>
        <v>0</v>
      </c>
      <c r="Q194" s="208"/>
      <c r="R194" s="209">
        <f>SUM(R195:R197)</f>
        <v>0.43199999999999994</v>
      </c>
      <c r="S194" s="208"/>
      <c r="T194" s="210">
        <f>SUM(T195:T197)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1" t="s">
        <v>79</v>
      </c>
      <c r="AT194" s="212" t="s">
        <v>71</v>
      </c>
      <c r="AU194" s="212" t="s">
        <v>81</v>
      </c>
      <c r="AY194" s="211" t="s">
        <v>234</v>
      </c>
      <c r="BK194" s="213">
        <f>SUM(BK195:BK197)</f>
        <v>0</v>
      </c>
    </row>
    <row r="195" s="2" customFormat="1" ht="16.5" customHeight="1">
      <c r="A195" s="40"/>
      <c r="B195" s="41"/>
      <c r="C195" s="268" t="s">
        <v>434</v>
      </c>
      <c r="D195" s="268" t="s">
        <v>295</v>
      </c>
      <c r="E195" s="269" t="s">
        <v>593</v>
      </c>
      <c r="F195" s="270" t="s">
        <v>594</v>
      </c>
      <c r="G195" s="271" t="s">
        <v>382</v>
      </c>
      <c r="H195" s="272">
        <v>24</v>
      </c>
      <c r="I195" s="273"/>
      <c r="J195" s="274">
        <f>ROUND(I195*H195,2)</f>
        <v>0</v>
      </c>
      <c r="K195" s="270" t="s">
        <v>19</v>
      </c>
      <c r="L195" s="275"/>
      <c r="M195" s="276" t="s">
        <v>19</v>
      </c>
      <c r="N195" s="277" t="s">
        <v>43</v>
      </c>
      <c r="O195" s="86"/>
      <c r="P195" s="225">
        <f>O195*H195</f>
        <v>0</v>
      </c>
      <c r="Q195" s="225">
        <v>0.017999999999999999</v>
      </c>
      <c r="R195" s="225">
        <f>Q195*H195</f>
        <v>0.43199999999999994</v>
      </c>
      <c r="S195" s="225">
        <v>0</v>
      </c>
      <c r="T195" s="22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294</v>
      </c>
      <c r="AT195" s="227" t="s">
        <v>295</v>
      </c>
      <c r="AU195" s="227" t="s">
        <v>88</v>
      </c>
      <c r="AY195" s="19" t="s">
        <v>234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93</v>
      </c>
      <c r="BM195" s="227" t="s">
        <v>595</v>
      </c>
    </row>
    <row r="196" s="2" customFormat="1">
      <c r="A196" s="40"/>
      <c r="B196" s="41"/>
      <c r="C196" s="42"/>
      <c r="D196" s="229" t="s">
        <v>243</v>
      </c>
      <c r="E196" s="42"/>
      <c r="F196" s="230" t="s">
        <v>594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243</v>
      </c>
      <c r="AU196" s="19" t="s">
        <v>88</v>
      </c>
    </row>
    <row r="197" s="14" customFormat="1">
      <c r="A197" s="14"/>
      <c r="B197" s="246"/>
      <c r="C197" s="247"/>
      <c r="D197" s="229" t="s">
        <v>252</v>
      </c>
      <c r="E197" s="248" t="s">
        <v>19</v>
      </c>
      <c r="F197" s="249" t="s">
        <v>413</v>
      </c>
      <c r="G197" s="247"/>
      <c r="H197" s="250">
        <v>24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252</v>
      </c>
      <c r="AU197" s="256" t="s">
        <v>88</v>
      </c>
      <c r="AV197" s="14" t="s">
        <v>81</v>
      </c>
      <c r="AW197" s="14" t="s">
        <v>33</v>
      </c>
      <c r="AX197" s="14" t="s">
        <v>79</v>
      </c>
      <c r="AY197" s="256" t="s">
        <v>234</v>
      </c>
    </row>
    <row r="198" s="12" customFormat="1" ht="22.8" customHeight="1">
      <c r="A198" s="12"/>
      <c r="B198" s="200"/>
      <c r="C198" s="201"/>
      <c r="D198" s="202" t="s">
        <v>71</v>
      </c>
      <c r="E198" s="214" t="s">
        <v>101</v>
      </c>
      <c r="F198" s="214" t="s">
        <v>596</v>
      </c>
      <c r="G198" s="201"/>
      <c r="H198" s="201"/>
      <c r="I198" s="204"/>
      <c r="J198" s="215">
        <f>BK198</f>
        <v>0</v>
      </c>
      <c r="K198" s="201"/>
      <c r="L198" s="206"/>
      <c r="M198" s="207"/>
      <c r="N198" s="208"/>
      <c r="O198" s="208"/>
      <c r="P198" s="209">
        <f>P199+SUM(P200:P230)+P235</f>
        <v>0</v>
      </c>
      <c r="Q198" s="208"/>
      <c r="R198" s="209">
        <f>R199+SUM(R200:R230)+R235</f>
        <v>8.5183700000000009</v>
      </c>
      <c r="S198" s="208"/>
      <c r="T198" s="210">
        <f>T199+SUM(T200:T230)+T235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1" t="s">
        <v>79</v>
      </c>
      <c r="AT198" s="212" t="s">
        <v>71</v>
      </c>
      <c r="AU198" s="212" t="s">
        <v>79</v>
      </c>
      <c r="AY198" s="211" t="s">
        <v>234</v>
      </c>
      <c r="BK198" s="213">
        <f>BK199+SUM(BK200:BK230)+BK235</f>
        <v>0</v>
      </c>
    </row>
    <row r="199" s="2" customFormat="1" ht="16.5" customHeight="1">
      <c r="A199" s="40"/>
      <c r="B199" s="41"/>
      <c r="C199" s="216" t="s">
        <v>440</v>
      </c>
      <c r="D199" s="216" t="s">
        <v>236</v>
      </c>
      <c r="E199" s="217" t="s">
        <v>597</v>
      </c>
      <c r="F199" s="218" t="s">
        <v>598</v>
      </c>
      <c r="G199" s="219" t="s">
        <v>248</v>
      </c>
      <c r="H199" s="220">
        <v>395</v>
      </c>
      <c r="I199" s="221"/>
      <c r="J199" s="222">
        <f>ROUND(I199*H199,2)</f>
        <v>0</v>
      </c>
      <c r="K199" s="218" t="s">
        <v>240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93</v>
      </c>
      <c r="AT199" s="227" t="s">
        <v>236</v>
      </c>
      <c r="AU199" s="227" t="s">
        <v>81</v>
      </c>
      <c r="AY199" s="19" t="s">
        <v>234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93</v>
      </c>
      <c r="BM199" s="227" t="s">
        <v>599</v>
      </c>
    </row>
    <row r="200" s="2" customFormat="1">
      <c r="A200" s="40"/>
      <c r="B200" s="41"/>
      <c r="C200" s="42"/>
      <c r="D200" s="229" t="s">
        <v>243</v>
      </c>
      <c r="E200" s="42"/>
      <c r="F200" s="230" t="s">
        <v>600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243</v>
      </c>
      <c r="AU200" s="19" t="s">
        <v>81</v>
      </c>
    </row>
    <row r="201" s="2" customFormat="1">
      <c r="A201" s="40"/>
      <c r="B201" s="41"/>
      <c r="C201" s="42"/>
      <c r="D201" s="234" t="s">
        <v>244</v>
      </c>
      <c r="E201" s="42"/>
      <c r="F201" s="235" t="s">
        <v>601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244</v>
      </c>
      <c r="AU201" s="19" t="s">
        <v>81</v>
      </c>
    </row>
    <row r="202" s="13" customFormat="1">
      <c r="A202" s="13"/>
      <c r="B202" s="236"/>
      <c r="C202" s="237"/>
      <c r="D202" s="229" t="s">
        <v>252</v>
      </c>
      <c r="E202" s="238" t="s">
        <v>19</v>
      </c>
      <c r="F202" s="239" t="s">
        <v>602</v>
      </c>
      <c r="G202" s="237"/>
      <c r="H202" s="238" t="s">
        <v>19</v>
      </c>
      <c r="I202" s="240"/>
      <c r="J202" s="237"/>
      <c r="K202" s="237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252</v>
      </c>
      <c r="AU202" s="245" t="s">
        <v>81</v>
      </c>
      <c r="AV202" s="13" t="s">
        <v>79</v>
      </c>
      <c r="AW202" s="13" t="s">
        <v>33</v>
      </c>
      <c r="AX202" s="13" t="s">
        <v>72</v>
      </c>
      <c r="AY202" s="245" t="s">
        <v>234</v>
      </c>
    </row>
    <row r="203" s="14" customFormat="1">
      <c r="A203" s="14"/>
      <c r="B203" s="246"/>
      <c r="C203" s="247"/>
      <c r="D203" s="229" t="s">
        <v>252</v>
      </c>
      <c r="E203" s="248" t="s">
        <v>19</v>
      </c>
      <c r="F203" s="249" t="s">
        <v>270</v>
      </c>
      <c r="G203" s="247"/>
      <c r="H203" s="250">
        <v>395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252</v>
      </c>
      <c r="AU203" s="256" t="s">
        <v>81</v>
      </c>
      <c r="AV203" s="14" t="s">
        <v>81</v>
      </c>
      <c r="AW203" s="14" t="s">
        <v>33</v>
      </c>
      <c r="AX203" s="14" t="s">
        <v>79</v>
      </c>
      <c r="AY203" s="256" t="s">
        <v>234</v>
      </c>
    </row>
    <row r="204" s="2" customFormat="1" ht="16.5" customHeight="1">
      <c r="A204" s="40"/>
      <c r="B204" s="41"/>
      <c r="C204" s="216" t="s">
        <v>446</v>
      </c>
      <c r="D204" s="216" t="s">
        <v>236</v>
      </c>
      <c r="E204" s="217" t="s">
        <v>603</v>
      </c>
      <c r="F204" s="218" t="s">
        <v>604</v>
      </c>
      <c r="G204" s="219" t="s">
        <v>248</v>
      </c>
      <c r="H204" s="220">
        <v>395</v>
      </c>
      <c r="I204" s="221"/>
      <c r="J204" s="222">
        <f>ROUND(I204*H204,2)</f>
        <v>0</v>
      </c>
      <c r="K204" s="218" t="s">
        <v>240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93</v>
      </c>
      <c r="AT204" s="227" t="s">
        <v>236</v>
      </c>
      <c r="AU204" s="227" t="s">
        <v>81</v>
      </c>
      <c r="AY204" s="19" t="s">
        <v>234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93</v>
      </c>
      <c r="BM204" s="227" t="s">
        <v>605</v>
      </c>
    </row>
    <row r="205" s="2" customFormat="1">
      <c r="A205" s="40"/>
      <c r="B205" s="41"/>
      <c r="C205" s="42"/>
      <c r="D205" s="229" t="s">
        <v>243</v>
      </c>
      <c r="E205" s="42"/>
      <c r="F205" s="230" t="s">
        <v>606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243</v>
      </c>
      <c r="AU205" s="19" t="s">
        <v>81</v>
      </c>
    </row>
    <row r="206" s="2" customFormat="1">
      <c r="A206" s="40"/>
      <c r="B206" s="41"/>
      <c r="C206" s="42"/>
      <c r="D206" s="234" t="s">
        <v>244</v>
      </c>
      <c r="E206" s="42"/>
      <c r="F206" s="235" t="s">
        <v>607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244</v>
      </c>
      <c r="AU206" s="19" t="s">
        <v>81</v>
      </c>
    </row>
    <row r="207" s="2" customFormat="1" ht="21.75" customHeight="1">
      <c r="A207" s="40"/>
      <c r="B207" s="41"/>
      <c r="C207" s="216" t="s">
        <v>455</v>
      </c>
      <c r="D207" s="216" t="s">
        <v>236</v>
      </c>
      <c r="E207" s="217" t="s">
        <v>608</v>
      </c>
      <c r="F207" s="218" t="s">
        <v>609</v>
      </c>
      <c r="G207" s="219" t="s">
        <v>382</v>
      </c>
      <c r="H207" s="220">
        <v>2122</v>
      </c>
      <c r="I207" s="221"/>
      <c r="J207" s="222">
        <f>ROUND(I207*H207,2)</f>
        <v>0</v>
      </c>
      <c r="K207" s="218" t="s">
        <v>240</v>
      </c>
      <c r="L207" s="46"/>
      <c r="M207" s="223" t="s">
        <v>19</v>
      </c>
      <c r="N207" s="224" t="s">
        <v>43</v>
      </c>
      <c r="O207" s="86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93</v>
      </c>
      <c r="AT207" s="227" t="s">
        <v>236</v>
      </c>
      <c r="AU207" s="227" t="s">
        <v>81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610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611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81</v>
      </c>
    </row>
    <row r="209" s="2" customFormat="1">
      <c r="A209" s="40"/>
      <c r="B209" s="41"/>
      <c r="C209" s="42"/>
      <c r="D209" s="234" t="s">
        <v>244</v>
      </c>
      <c r="E209" s="42"/>
      <c r="F209" s="235" t="s">
        <v>612</v>
      </c>
      <c r="G209" s="42"/>
      <c r="H209" s="42"/>
      <c r="I209" s="231"/>
      <c r="J209" s="42"/>
      <c r="K209" s="42"/>
      <c r="L209" s="46"/>
      <c r="M209" s="232"/>
      <c r="N209" s="233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244</v>
      </c>
      <c r="AU209" s="19" t="s">
        <v>81</v>
      </c>
    </row>
    <row r="210" s="13" customFormat="1">
      <c r="A210" s="13"/>
      <c r="B210" s="236"/>
      <c r="C210" s="237"/>
      <c r="D210" s="229" t="s">
        <v>252</v>
      </c>
      <c r="E210" s="238" t="s">
        <v>19</v>
      </c>
      <c r="F210" s="239" t="s">
        <v>613</v>
      </c>
      <c r="G210" s="237"/>
      <c r="H210" s="238" t="s">
        <v>19</v>
      </c>
      <c r="I210" s="240"/>
      <c r="J210" s="237"/>
      <c r="K210" s="237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252</v>
      </c>
      <c r="AU210" s="245" t="s">
        <v>81</v>
      </c>
      <c r="AV210" s="13" t="s">
        <v>79</v>
      </c>
      <c r="AW210" s="13" t="s">
        <v>33</v>
      </c>
      <c r="AX210" s="13" t="s">
        <v>72</v>
      </c>
      <c r="AY210" s="245" t="s">
        <v>234</v>
      </c>
    </row>
    <row r="211" s="14" customFormat="1">
      <c r="A211" s="14"/>
      <c r="B211" s="246"/>
      <c r="C211" s="247"/>
      <c r="D211" s="229" t="s">
        <v>252</v>
      </c>
      <c r="E211" s="248" t="s">
        <v>19</v>
      </c>
      <c r="F211" s="249" t="s">
        <v>614</v>
      </c>
      <c r="G211" s="247"/>
      <c r="H211" s="250">
        <v>2122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252</v>
      </c>
      <c r="AU211" s="256" t="s">
        <v>81</v>
      </c>
      <c r="AV211" s="14" t="s">
        <v>81</v>
      </c>
      <c r="AW211" s="14" t="s">
        <v>33</v>
      </c>
      <c r="AX211" s="14" t="s">
        <v>79</v>
      </c>
      <c r="AY211" s="256" t="s">
        <v>234</v>
      </c>
    </row>
    <row r="212" s="2" customFormat="1" ht="16.5" customHeight="1">
      <c r="A212" s="40"/>
      <c r="B212" s="41"/>
      <c r="C212" s="216" t="s">
        <v>615</v>
      </c>
      <c r="D212" s="216" t="s">
        <v>236</v>
      </c>
      <c r="E212" s="217" t="s">
        <v>616</v>
      </c>
      <c r="F212" s="218" t="s">
        <v>617</v>
      </c>
      <c r="G212" s="219" t="s">
        <v>382</v>
      </c>
      <c r="H212" s="220">
        <v>2122</v>
      </c>
      <c r="I212" s="221"/>
      <c r="J212" s="222">
        <f>ROUND(I212*H212,2)</f>
        <v>0</v>
      </c>
      <c r="K212" s="218" t="s">
        <v>240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618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619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620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81</v>
      </c>
    </row>
    <row r="215" s="2" customFormat="1" ht="21.75" customHeight="1">
      <c r="A215" s="40"/>
      <c r="B215" s="41"/>
      <c r="C215" s="216" t="s">
        <v>621</v>
      </c>
      <c r="D215" s="216" t="s">
        <v>236</v>
      </c>
      <c r="E215" s="217" t="s">
        <v>608</v>
      </c>
      <c r="F215" s="218" t="s">
        <v>609</v>
      </c>
      <c r="G215" s="219" t="s">
        <v>382</v>
      </c>
      <c r="H215" s="220">
        <v>5400</v>
      </c>
      <c r="I215" s="221"/>
      <c r="J215" s="222">
        <f>ROUND(I215*H215,2)</f>
        <v>0</v>
      </c>
      <c r="K215" s="218" t="s">
        <v>240</v>
      </c>
      <c r="L215" s="46"/>
      <c r="M215" s="223" t="s">
        <v>19</v>
      </c>
      <c r="N215" s="224" t="s">
        <v>43</v>
      </c>
      <c r="O215" s="86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7" t="s">
        <v>93</v>
      </c>
      <c r="AT215" s="227" t="s">
        <v>236</v>
      </c>
      <c r="AU215" s="227" t="s">
        <v>81</v>
      </c>
      <c r="AY215" s="19" t="s">
        <v>234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19" t="s">
        <v>79</v>
      </c>
      <c r="BK215" s="228">
        <f>ROUND(I215*H215,2)</f>
        <v>0</v>
      </c>
      <c r="BL215" s="19" t="s">
        <v>93</v>
      </c>
      <c r="BM215" s="227" t="s">
        <v>622</v>
      </c>
    </row>
    <row r="216" s="2" customFormat="1">
      <c r="A216" s="40"/>
      <c r="B216" s="41"/>
      <c r="C216" s="42"/>
      <c r="D216" s="229" t="s">
        <v>243</v>
      </c>
      <c r="E216" s="42"/>
      <c r="F216" s="230" t="s">
        <v>611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243</v>
      </c>
      <c r="AU216" s="19" t="s">
        <v>81</v>
      </c>
    </row>
    <row r="217" s="2" customFormat="1">
      <c r="A217" s="40"/>
      <c r="B217" s="41"/>
      <c r="C217" s="42"/>
      <c r="D217" s="234" t="s">
        <v>244</v>
      </c>
      <c r="E217" s="42"/>
      <c r="F217" s="235" t="s">
        <v>612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244</v>
      </c>
      <c r="AU217" s="19" t="s">
        <v>81</v>
      </c>
    </row>
    <row r="218" s="2" customFormat="1" ht="16.5" customHeight="1">
      <c r="A218" s="40"/>
      <c r="B218" s="41"/>
      <c r="C218" s="216" t="s">
        <v>623</v>
      </c>
      <c r="D218" s="216" t="s">
        <v>236</v>
      </c>
      <c r="E218" s="217" t="s">
        <v>624</v>
      </c>
      <c r="F218" s="218" t="s">
        <v>625</v>
      </c>
      <c r="G218" s="219" t="s">
        <v>382</v>
      </c>
      <c r="H218" s="220">
        <v>5400</v>
      </c>
      <c r="I218" s="221"/>
      <c r="J218" s="222">
        <f>ROUND(I218*H218,2)</f>
        <v>0</v>
      </c>
      <c r="K218" s="218" t="s">
        <v>240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93</v>
      </c>
      <c r="AT218" s="227" t="s">
        <v>236</v>
      </c>
      <c r="AU218" s="227" t="s">
        <v>81</v>
      </c>
      <c r="AY218" s="19" t="s">
        <v>234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93</v>
      </c>
      <c r="BM218" s="227" t="s">
        <v>626</v>
      </c>
    </row>
    <row r="219" s="2" customFormat="1">
      <c r="A219" s="40"/>
      <c r="B219" s="41"/>
      <c r="C219" s="42"/>
      <c r="D219" s="229" t="s">
        <v>243</v>
      </c>
      <c r="E219" s="42"/>
      <c r="F219" s="230" t="s">
        <v>627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243</v>
      </c>
      <c r="AU219" s="19" t="s">
        <v>81</v>
      </c>
    </row>
    <row r="220" s="2" customFormat="1">
      <c r="A220" s="40"/>
      <c r="B220" s="41"/>
      <c r="C220" s="42"/>
      <c r="D220" s="234" t="s">
        <v>244</v>
      </c>
      <c r="E220" s="42"/>
      <c r="F220" s="235" t="s">
        <v>628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244</v>
      </c>
      <c r="AU220" s="19" t="s">
        <v>81</v>
      </c>
    </row>
    <row r="221" s="2" customFormat="1" ht="16.5" customHeight="1">
      <c r="A221" s="40"/>
      <c r="B221" s="41"/>
      <c r="C221" s="216" t="s">
        <v>629</v>
      </c>
      <c r="D221" s="216" t="s">
        <v>236</v>
      </c>
      <c r="E221" s="217" t="s">
        <v>541</v>
      </c>
      <c r="F221" s="218" t="s">
        <v>542</v>
      </c>
      <c r="G221" s="219" t="s">
        <v>248</v>
      </c>
      <c r="H221" s="220">
        <v>395</v>
      </c>
      <c r="I221" s="221"/>
      <c r="J221" s="222">
        <f>ROUND(I221*H221,2)</f>
        <v>0</v>
      </c>
      <c r="K221" s="218" t="s">
        <v>240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93</v>
      </c>
      <c r="AT221" s="227" t="s">
        <v>236</v>
      </c>
      <c r="AU221" s="227" t="s">
        <v>81</v>
      </c>
      <c r="AY221" s="19" t="s">
        <v>234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93</v>
      </c>
      <c r="BM221" s="227" t="s">
        <v>630</v>
      </c>
    </row>
    <row r="222" s="2" customFormat="1">
      <c r="A222" s="40"/>
      <c r="B222" s="41"/>
      <c r="C222" s="42"/>
      <c r="D222" s="229" t="s">
        <v>243</v>
      </c>
      <c r="E222" s="42"/>
      <c r="F222" s="230" t="s">
        <v>544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243</v>
      </c>
      <c r="AU222" s="19" t="s">
        <v>81</v>
      </c>
    </row>
    <row r="223" s="2" customFormat="1">
      <c r="A223" s="40"/>
      <c r="B223" s="41"/>
      <c r="C223" s="42"/>
      <c r="D223" s="234" t="s">
        <v>244</v>
      </c>
      <c r="E223" s="42"/>
      <c r="F223" s="235" t="s">
        <v>545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244</v>
      </c>
      <c r="AU223" s="19" t="s">
        <v>81</v>
      </c>
    </row>
    <row r="224" s="13" customFormat="1">
      <c r="A224" s="13"/>
      <c r="B224" s="236"/>
      <c r="C224" s="237"/>
      <c r="D224" s="229" t="s">
        <v>252</v>
      </c>
      <c r="E224" s="238" t="s">
        <v>19</v>
      </c>
      <c r="F224" s="239" t="s">
        <v>631</v>
      </c>
      <c r="G224" s="237"/>
      <c r="H224" s="238" t="s">
        <v>19</v>
      </c>
      <c r="I224" s="240"/>
      <c r="J224" s="237"/>
      <c r="K224" s="237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252</v>
      </c>
      <c r="AU224" s="245" t="s">
        <v>81</v>
      </c>
      <c r="AV224" s="13" t="s">
        <v>79</v>
      </c>
      <c r="AW224" s="13" t="s">
        <v>33</v>
      </c>
      <c r="AX224" s="13" t="s">
        <v>72</v>
      </c>
      <c r="AY224" s="245" t="s">
        <v>234</v>
      </c>
    </row>
    <row r="225" s="14" customFormat="1">
      <c r="A225" s="14"/>
      <c r="B225" s="246"/>
      <c r="C225" s="247"/>
      <c r="D225" s="229" t="s">
        <v>252</v>
      </c>
      <c r="E225" s="248" t="s">
        <v>19</v>
      </c>
      <c r="F225" s="249" t="s">
        <v>270</v>
      </c>
      <c r="G225" s="247"/>
      <c r="H225" s="250">
        <v>395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252</v>
      </c>
      <c r="AU225" s="256" t="s">
        <v>81</v>
      </c>
      <c r="AV225" s="14" t="s">
        <v>81</v>
      </c>
      <c r="AW225" s="14" t="s">
        <v>33</v>
      </c>
      <c r="AX225" s="14" t="s">
        <v>79</v>
      </c>
      <c r="AY225" s="256" t="s">
        <v>234</v>
      </c>
    </row>
    <row r="226" s="2" customFormat="1" ht="16.5" customHeight="1">
      <c r="A226" s="40"/>
      <c r="B226" s="41"/>
      <c r="C226" s="268" t="s">
        <v>632</v>
      </c>
      <c r="D226" s="268" t="s">
        <v>295</v>
      </c>
      <c r="E226" s="269" t="s">
        <v>548</v>
      </c>
      <c r="F226" s="270" t="s">
        <v>549</v>
      </c>
      <c r="G226" s="271" t="s">
        <v>274</v>
      </c>
      <c r="H226" s="272">
        <v>39.5</v>
      </c>
      <c r="I226" s="273"/>
      <c r="J226" s="274">
        <f>ROUND(I226*H226,2)</f>
        <v>0</v>
      </c>
      <c r="K226" s="270" t="s">
        <v>240</v>
      </c>
      <c r="L226" s="275"/>
      <c r="M226" s="276" t="s">
        <v>19</v>
      </c>
      <c r="N226" s="277" t="s">
        <v>43</v>
      </c>
      <c r="O226" s="86"/>
      <c r="P226" s="225">
        <f>O226*H226</f>
        <v>0</v>
      </c>
      <c r="Q226" s="225">
        <v>0.20000000000000001</v>
      </c>
      <c r="R226" s="225">
        <f>Q226*H226</f>
        <v>7.9000000000000004</v>
      </c>
      <c r="S226" s="225">
        <v>0</v>
      </c>
      <c r="T226" s="22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7" t="s">
        <v>294</v>
      </c>
      <c r="AT226" s="227" t="s">
        <v>295</v>
      </c>
      <c r="AU226" s="227" t="s">
        <v>81</v>
      </c>
      <c r="AY226" s="19" t="s">
        <v>234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19" t="s">
        <v>79</v>
      </c>
      <c r="BK226" s="228">
        <f>ROUND(I226*H226,2)</f>
        <v>0</v>
      </c>
      <c r="BL226" s="19" t="s">
        <v>93</v>
      </c>
      <c r="BM226" s="227" t="s">
        <v>633</v>
      </c>
    </row>
    <row r="227" s="2" customFormat="1">
      <c r="A227" s="40"/>
      <c r="B227" s="41"/>
      <c r="C227" s="42"/>
      <c r="D227" s="229" t="s">
        <v>243</v>
      </c>
      <c r="E227" s="42"/>
      <c r="F227" s="230" t="s">
        <v>549</v>
      </c>
      <c r="G227" s="42"/>
      <c r="H227" s="42"/>
      <c r="I227" s="231"/>
      <c r="J227" s="42"/>
      <c r="K227" s="42"/>
      <c r="L227" s="46"/>
      <c r="M227" s="232"/>
      <c r="N227" s="23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243</v>
      </c>
      <c r="AU227" s="19" t="s">
        <v>81</v>
      </c>
    </row>
    <row r="228" s="13" customFormat="1">
      <c r="A228" s="13"/>
      <c r="B228" s="236"/>
      <c r="C228" s="237"/>
      <c r="D228" s="229" t="s">
        <v>252</v>
      </c>
      <c r="E228" s="238" t="s">
        <v>19</v>
      </c>
      <c r="F228" s="239" t="s">
        <v>634</v>
      </c>
      <c r="G228" s="237"/>
      <c r="H228" s="238" t="s">
        <v>19</v>
      </c>
      <c r="I228" s="240"/>
      <c r="J228" s="237"/>
      <c r="K228" s="237"/>
      <c r="L228" s="241"/>
      <c r="M228" s="242"/>
      <c r="N228" s="243"/>
      <c r="O228" s="243"/>
      <c r="P228" s="243"/>
      <c r="Q228" s="243"/>
      <c r="R228" s="243"/>
      <c r="S228" s="243"/>
      <c r="T228" s="24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5" t="s">
        <v>252</v>
      </c>
      <c r="AU228" s="245" t="s">
        <v>81</v>
      </c>
      <c r="AV228" s="13" t="s">
        <v>79</v>
      </c>
      <c r="AW228" s="13" t="s">
        <v>33</v>
      </c>
      <c r="AX228" s="13" t="s">
        <v>72</v>
      </c>
      <c r="AY228" s="245" t="s">
        <v>234</v>
      </c>
    </row>
    <row r="229" s="14" customFormat="1">
      <c r="A229" s="14"/>
      <c r="B229" s="246"/>
      <c r="C229" s="247"/>
      <c r="D229" s="229" t="s">
        <v>252</v>
      </c>
      <c r="E229" s="248" t="s">
        <v>19</v>
      </c>
      <c r="F229" s="249" t="s">
        <v>635</v>
      </c>
      <c r="G229" s="247"/>
      <c r="H229" s="250">
        <v>39.5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252</v>
      </c>
      <c r="AU229" s="256" t="s">
        <v>81</v>
      </c>
      <c r="AV229" s="14" t="s">
        <v>81</v>
      </c>
      <c r="AW229" s="14" t="s">
        <v>33</v>
      </c>
      <c r="AX229" s="14" t="s">
        <v>79</v>
      </c>
      <c r="AY229" s="256" t="s">
        <v>234</v>
      </c>
    </row>
    <row r="230" s="12" customFormat="1" ht="20.88" customHeight="1">
      <c r="A230" s="12"/>
      <c r="B230" s="200"/>
      <c r="C230" s="201"/>
      <c r="D230" s="202" t="s">
        <v>71</v>
      </c>
      <c r="E230" s="214" t="s">
        <v>379</v>
      </c>
      <c r="F230" s="214" t="s">
        <v>636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SUM(P231:P234)</f>
        <v>0</v>
      </c>
      <c r="Q230" s="208"/>
      <c r="R230" s="209">
        <f>SUM(R231:R234)</f>
        <v>0.60176000000000007</v>
      </c>
      <c r="S230" s="208"/>
      <c r="T230" s="210">
        <f>SUM(T231:T234)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79</v>
      </c>
      <c r="AT230" s="212" t="s">
        <v>71</v>
      </c>
      <c r="AU230" s="212" t="s">
        <v>81</v>
      </c>
      <c r="AY230" s="211" t="s">
        <v>234</v>
      </c>
      <c r="BK230" s="213">
        <f>SUM(BK231:BK234)</f>
        <v>0</v>
      </c>
    </row>
    <row r="231" s="2" customFormat="1" ht="16.5" customHeight="1">
      <c r="A231" s="40"/>
      <c r="B231" s="41"/>
      <c r="C231" s="268" t="s">
        <v>637</v>
      </c>
      <c r="D231" s="268" t="s">
        <v>295</v>
      </c>
      <c r="E231" s="269" t="s">
        <v>638</v>
      </c>
      <c r="F231" s="270" t="s">
        <v>639</v>
      </c>
      <c r="G231" s="271" t="s">
        <v>382</v>
      </c>
      <c r="H231" s="272">
        <v>2122</v>
      </c>
      <c r="I231" s="273"/>
      <c r="J231" s="274">
        <f>ROUND(I231*H231,2)</f>
        <v>0</v>
      </c>
      <c r="K231" s="270" t="s">
        <v>19</v>
      </c>
      <c r="L231" s="275"/>
      <c r="M231" s="276" t="s">
        <v>19</v>
      </c>
      <c r="N231" s="277" t="s">
        <v>43</v>
      </c>
      <c r="O231" s="86"/>
      <c r="P231" s="225">
        <f>O231*H231</f>
        <v>0</v>
      </c>
      <c r="Q231" s="225">
        <v>8.0000000000000007E-05</v>
      </c>
      <c r="R231" s="225">
        <f>Q231*H231</f>
        <v>0.16976000000000002</v>
      </c>
      <c r="S231" s="225">
        <v>0</v>
      </c>
      <c r="T231" s="22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7" t="s">
        <v>294</v>
      </c>
      <c r="AT231" s="227" t="s">
        <v>295</v>
      </c>
      <c r="AU231" s="227" t="s">
        <v>88</v>
      </c>
      <c r="AY231" s="19" t="s">
        <v>234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19" t="s">
        <v>79</v>
      </c>
      <c r="BK231" s="228">
        <f>ROUND(I231*H231,2)</f>
        <v>0</v>
      </c>
      <c r="BL231" s="19" t="s">
        <v>93</v>
      </c>
      <c r="BM231" s="227" t="s">
        <v>640</v>
      </c>
    </row>
    <row r="232" s="2" customFormat="1">
      <c r="A232" s="40"/>
      <c r="B232" s="41"/>
      <c r="C232" s="42"/>
      <c r="D232" s="229" t="s">
        <v>243</v>
      </c>
      <c r="E232" s="42"/>
      <c r="F232" s="230" t="s">
        <v>639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243</v>
      </c>
      <c r="AU232" s="19" t="s">
        <v>88</v>
      </c>
    </row>
    <row r="233" s="2" customFormat="1" ht="16.5" customHeight="1">
      <c r="A233" s="40"/>
      <c r="B233" s="41"/>
      <c r="C233" s="268" t="s">
        <v>641</v>
      </c>
      <c r="D233" s="268" t="s">
        <v>295</v>
      </c>
      <c r="E233" s="269" t="s">
        <v>642</v>
      </c>
      <c r="F233" s="270" t="s">
        <v>643</v>
      </c>
      <c r="G233" s="271" t="s">
        <v>382</v>
      </c>
      <c r="H233" s="272">
        <v>5400</v>
      </c>
      <c r="I233" s="273"/>
      <c r="J233" s="274">
        <f>ROUND(I233*H233,2)</f>
        <v>0</v>
      </c>
      <c r="K233" s="270" t="s">
        <v>19</v>
      </c>
      <c r="L233" s="275"/>
      <c r="M233" s="276" t="s">
        <v>19</v>
      </c>
      <c r="N233" s="277" t="s">
        <v>43</v>
      </c>
      <c r="O233" s="86"/>
      <c r="P233" s="225">
        <f>O233*H233</f>
        <v>0</v>
      </c>
      <c r="Q233" s="225">
        <v>8.0000000000000007E-05</v>
      </c>
      <c r="R233" s="225">
        <f>Q233*H233</f>
        <v>0.43200000000000005</v>
      </c>
      <c r="S233" s="225">
        <v>0</v>
      </c>
      <c r="T233" s="22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7" t="s">
        <v>294</v>
      </c>
      <c r="AT233" s="227" t="s">
        <v>295</v>
      </c>
      <c r="AU233" s="227" t="s">
        <v>88</v>
      </c>
      <c r="AY233" s="19" t="s">
        <v>234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19" t="s">
        <v>79</v>
      </c>
      <c r="BK233" s="228">
        <f>ROUND(I233*H233,2)</f>
        <v>0</v>
      </c>
      <c r="BL233" s="19" t="s">
        <v>93</v>
      </c>
      <c r="BM233" s="227" t="s">
        <v>644</v>
      </c>
    </row>
    <row r="234" s="2" customFormat="1">
      <c r="A234" s="40"/>
      <c r="B234" s="41"/>
      <c r="C234" s="42"/>
      <c r="D234" s="229" t="s">
        <v>243</v>
      </c>
      <c r="E234" s="42"/>
      <c r="F234" s="230" t="s">
        <v>643</v>
      </c>
      <c r="G234" s="42"/>
      <c r="H234" s="42"/>
      <c r="I234" s="231"/>
      <c r="J234" s="42"/>
      <c r="K234" s="42"/>
      <c r="L234" s="46"/>
      <c r="M234" s="232"/>
      <c r="N234" s="23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243</v>
      </c>
      <c r="AU234" s="19" t="s">
        <v>88</v>
      </c>
    </row>
    <row r="235" s="12" customFormat="1" ht="20.88" customHeight="1">
      <c r="A235" s="12"/>
      <c r="B235" s="200"/>
      <c r="C235" s="201"/>
      <c r="D235" s="202" t="s">
        <v>71</v>
      </c>
      <c r="E235" s="214" t="s">
        <v>645</v>
      </c>
      <c r="F235" s="214" t="s">
        <v>646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SUM(P236:P251)</f>
        <v>0</v>
      </c>
      <c r="Q235" s="208"/>
      <c r="R235" s="209">
        <f>SUM(R236:R251)</f>
        <v>0.01661</v>
      </c>
      <c r="S235" s="208"/>
      <c r="T235" s="210">
        <f>SUM(T236:T251)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79</v>
      </c>
      <c r="AT235" s="212" t="s">
        <v>71</v>
      </c>
      <c r="AU235" s="212" t="s">
        <v>81</v>
      </c>
      <c r="AY235" s="211" t="s">
        <v>234</v>
      </c>
      <c r="BK235" s="213">
        <f>SUM(BK236:BK251)</f>
        <v>0</v>
      </c>
    </row>
    <row r="236" s="2" customFormat="1" ht="16.5" customHeight="1">
      <c r="A236" s="40"/>
      <c r="B236" s="41"/>
      <c r="C236" s="216" t="s">
        <v>647</v>
      </c>
      <c r="D236" s="216" t="s">
        <v>236</v>
      </c>
      <c r="E236" s="217" t="s">
        <v>648</v>
      </c>
      <c r="F236" s="218" t="s">
        <v>649</v>
      </c>
      <c r="G236" s="219" t="s">
        <v>248</v>
      </c>
      <c r="H236" s="220">
        <v>830.5</v>
      </c>
      <c r="I236" s="221"/>
      <c r="J236" s="222">
        <f>ROUND(I236*H236,2)</f>
        <v>0</v>
      </c>
      <c r="K236" s="218" t="s">
        <v>240</v>
      </c>
      <c r="L236" s="46"/>
      <c r="M236" s="223" t="s">
        <v>19</v>
      </c>
      <c r="N236" s="224" t="s">
        <v>43</v>
      </c>
      <c r="O236" s="86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7" t="s">
        <v>93</v>
      </c>
      <c r="AT236" s="227" t="s">
        <v>236</v>
      </c>
      <c r="AU236" s="227" t="s">
        <v>88</v>
      </c>
      <c r="AY236" s="19" t="s">
        <v>234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19" t="s">
        <v>79</v>
      </c>
      <c r="BK236" s="228">
        <f>ROUND(I236*H236,2)</f>
        <v>0</v>
      </c>
      <c r="BL236" s="19" t="s">
        <v>93</v>
      </c>
      <c r="BM236" s="227" t="s">
        <v>650</v>
      </c>
    </row>
    <row r="237" s="2" customFormat="1">
      <c r="A237" s="40"/>
      <c r="B237" s="41"/>
      <c r="C237" s="42"/>
      <c r="D237" s="229" t="s">
        <v>243</v>
      </c>
      <c r="E237" s="42"/>
      <c r="F237" s="230" t="s">
        <v>651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243</v>
      </c>
      <c r="AU237" s="19" t="s">
        <v>88</v>
      </c>
    </row>
    <row r="238" s="2" customFormat="1">
      <c r="A238" s="40"/>
      <c r="B238" s="41"/>
      <c r="C238" s="42"/>
      <c r="D238" s="234" t="s">
        <v>244</v>
      </c>
      <c r="E238" s="42"/>
      <c r="F238" s="235" t="s">
        <v>652</v>
      </c>
      <c r="G238" s="42"/>
      <c r="H238" s="42"/>
      <c r="I238" s="231"/>
      <c r="J238" s="42"/>
      <c r="K238" s="42"/>
      <c r="L238" s="46"/>
      <c r="M238" s="232"/>
      <c r="N238" s="23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244</v>
      </c>
      <c r="AU238" s="19" t="s">
        <v>88</v>
      </c>
    </row>
    <row r="239" s="13" customFormat="1">
      <c r="A239" s="13"/>
      <c r="B239" s="236"/>
      <c r="C239" s="237"/>
      <c r="D239" s="229" t="s">
        <v>252</v>
      </c>
      <c r="E239" s="238" t="s">
        <v>19</v>
      </c>
      <c r="F239" s="239" t="s">
        <v>653</v>
      </c>
      <c r="G239" s="237"/>
      <c r="H239" s="238" t="s">
        <v>19</v>
      </c>
      <c r="I239" s="240"/>
      <c r="J239" s="237"/>
      <c r="K239" s="237"/>
      <c r="L239" s="241"/>
      <c r="M239" s="242"/>
      <c r="N239" s="243"/>
      <c r="O239" s="243"/>
      <c r="P239" s="243"/>
      <c r="Q239" s="243"/>
      <c r="R239" s="243"/>
      <c r="S239" s="243"/>
      <c r="T239" s="24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5" t="s">
        <v>252</v>
      </c>
      <c r="AU239" s="245" t="s">
        <v>88</v>
      </c>
      <c r="AV239" s="13" t="s">
        <v>79</v>
      </c>
      <c r="AW239" s="13" t="s">
        <v>33</v>
      </c>
      <c r="AX239" s="13" t="s">
        <v>72</v>
      </c>
      <c r="AY239" s="245" t="s">
        <v>234</v>
      </c>
    </row>
    <row r="240" s="14" customFormat="1">
      <c r="A240" s="14"/>
      <c r="B240" s="246"/>
      <c r="C240" s="247"/>
      <c r="D240" s="229" t="s">
        <v>252</v>
      </c>
      <c r="E240" s="248" t="s">
        <v>19</v>
      </c>
      <c r="F240" s="249" t="s">
        <v>654</v>
      </c>
      <c r="G240" s="247"/>
      <c r="H240" s="250">
        <v>77.5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252</v>
      </c>
      <c r="AU240" s="256" t="s">
        <v>88</v>
      </c>
      <c r="AV240" s="14" t="s">
        <v>81</v>
      </c>
      <c r="AW240" s="14" t="s">
        <v>33</v>
      </c>
      <c r="AX240" s="14" t="s">
        <v>72</v>
      </c>
      <c r="AY240" s="256" t="s">
        <v>234</v>
      </c>
    </row>
    <row r="241" s="13" customFormat="1">
      <c r="A241" s="13"/>
      <c r="B241" s="236"/>
      <c r="C241" s="237"/>
      <c r="D241" s="229" t="s">
        <v>252</v>
      </c>
      <c r="E241" s="238" t="s">
        <v>19</v>
      </c>
      <c r="F241" s="239" t="s">
        <v>655</v>
      </c>
      <c r="G241" s="237"/>
      <c r="H241" s="238" t="s">
        <v>19</v>
      </c>
      <c r="I241" s="240"/>
      <c r="J241" s="237"/>
      <c r="K241" s="237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252</v>
      </c>
      <c r="AU241" s="245" t="s">
        <v>88</v>
      </c>
      <c r="AV241" s="13" t="s">
        <v>79</v>
      </c>
      <c r="AW241" s="13" t="s">
        <v>33</v>
      </c>
      <c r="AX241" s="13" t="s">
        <v>72</v>
      </c>
      <c r="AY241" s="245" t="s">
        <v>234</v>
      </c>
    </row>
    <row r="242" s="14" customFormat="1">
      <c r="A242" s="14"/>
      <c r="B242" s="246"/>
      <c r="C242" s="247"/>
      <c r="D242" s="229" t="s">
        <v>252</v>
      </c>
      <c r="E242" s="248" t="s">
        <v>19</v>
      </c>
      <c r="F242" s="249" t="s">
        <v>656</v>
      </c>
      <c r="G242" s="247"/>
      <c r="H242" s="250">
        <v>753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252</v>
      </c>
      <c r="AU242" s="256" t="s">
        <v>88</v>
      </c>
      <c r="AV242" s="14" t="s">
        <v>81</v>
      </c>
      <c r="AW242" s="14" t="s">
        <v>33</v>
      </c>
      <c r="AX242" s="14" t="s">
        <v>72</v>
      </c>
      <c r="AY242" s="256" t="s">
        <v>234</v>
      </c>
    </row>
    <row r="243" s="15" customFormat="1">
      <c r="A243" s="15"/>
      <c r="B243" s="257"/>
      <c r="C243" s="258"/>
      <c r="D243" s="229" t="s">
        <v>252</v>
      </c>
      <c r="E243" s="259" t="s">
        <v>19</v>
      </c>
      <c r="F243" s="260" t="s">
        <v>256</v>
      </c>
      <c r="G243" s="258"/>
      <c r="H243" s="261">
        <v>830.5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252</v>
      </c>
      <c r="AU243" s="267" t="s">
        <v>88</v>
      </c>
      <c r="AV243" s="15" t="s">
        <v>93</v>
      </c>
      <c r="AW243" s="15" t="s">
        <v>33</v>
      </c>
      <c r="AX243" s="15" t="s">
        <v>79</v>
      </c>
      <c r="AY243" s="267" t="s">
        <v>234</v>
      </c>
    </row>
    <row r="244" s="2" customFormat="1" ht="16.5" customHeight="1">
      <c r="A244" s="40"/>
      <c r="B244" s="41"/>
      <c r="C244" s="268" t="s">
        <v>657</v>
      </c>
      <c r="D244" s="268" t="s">
        <v>295</v>
      </c>
      <c r="E244" s="269" t="s">
        <v>658</v>
      </c>
      <c r="F244" s="270" t="s">
        <v>659</v>
      </c>
      <c r="G244" s="271" t="s">
        <v>511</v>
      </c>
      <c r="H244" s="272">
        <v>16.609999999999999</v>
      </c>
      <c r="I244" s="273"/>
      <c r="J244" s="274">
        <f>ROUND(I244*H244,2)</f>
        <v>0</v>
      </c>
      <c r="K244" s="270" t="s">
        <v>240</v>
      </c>
      <c r="L244" s="275"/>
      <c r="M244" s="276" t="s">
        <v>19</v>
      </c>
      <c r="N244" s="277" t="s">
        <v>43</v>
      </c>
      <c r="O244" s="86"/>
      <c r="P244" s="225">
        <f>O244*H244</f>
        <v>0</v>
      </c>
      <c r="Q244" s="225">
        <v>0.001</v>
      </c>
      <c r="R244" s="225">
        <f>Q244*H244</f>
        <v>0.01661</v>
      </c>
      <c r="S244" s="225">
        <v>0</v>
      </c>
      <c r="T244" s="22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7" t="s">
        <v>294</v>
      </c>
      <c r="AT244" s="227" t="s">
        <v>295</v>
      </c>
      <c r="AU244" s="227" t="s">
        <v>88</v>
      </c>
      <c r="AY244" s="19" t="s">
        <v>234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19" t="s">
        <v>79</v>
      </c>
      <c r="BK244" s="228">
        <f>ROUND(I244*H244,2)</f>
        <v>0</v>
      </c>
      <c r="BL244" s="19" t="s">
        <v>93</v>
      </c>
      <c r="BM244" s="227" t="s">
        <v>660</v>
      </c>
    </row>
    <row r="245" s="2" customFormat="1">
      <c r="A245" s="40"/>
      <c r="B245" s="41"/>
      <c r="C245" s="42"/>
      <c r="D245" s="229" t="s">
        <v>243</v>
      </c>
      <c r="E245" s="42"/>
      <c r="F245" s="230" t="s">
        <v>659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243</v>
      </c>
      <c r="AU245" s="19" t="s">
        <v>88</v>
      </c>
    </row>
    <row r="246" s="14" customFormat="1">
      <c r="A246" s="14"/>
      <c r="B246" s="246"/>
      <c r="C246" s="247"/>
      <c r="D246" s="229" t="s">
        <v>252</v>
      </c>
      <c r="E246" s="247"/>
      <c r="F246" s="249" t="s">
        <v>661</v>
      </c>
      <c r="G246" s="247"/>
      <c r="H246" s="250">
        <v>16.609999999999999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252</v>
      </c>
      <c r="AU246" s="256" t="s">
        <v>88</v>
      </c>
      <c r="AV246" s="14" t="s">
        <v>81</v>
      </c>
      <c r="AW246" s="14" t="s">
        <v>4</v>
      </c>
      <c r="AX246" s="14" t="s">
        <v>79</v>
      </c>
      <c r="AY246" s="256" t="s">
        <v>234</v>
      </c>
    </row>
    <row r="247" s="2" customFormat="1" ht="16.5" customHeight="1">
      <c r="A247" s="40"/>
      <c r="B247" s="41"/>
      <c r="C247" s="216" t="s">
        <v>662</v>
      </c>
      <c r="D247" s="216" t="s">
        <v>236</v>
      </c>
      <c r="E247" s="217" t="s">
        <v>663</v>
      </c>
      <c r="F247" s="218" t="s">
        <v>664</v>
      </c>
      <c r="G247" s="219" t="s">
        <v>274</v>
      </c>
      <c r="H247" s="220">
        <v>8.3049999999999997</v>
      </c>
      <c r="I247" s="221"/>
      <c r="J247" s="222">
        <f>ROUND(I247*H247,2)</f>
        <v>0</v>
      </c>
      <c r="K247" s="218" t="s">
        <v>240</v>
      </c>
      <c r="L247" s="46"/>
      <c r="M247" s="223" t="s">
        <v>19</v>
      </c>
      <c r="N247" s="224" t="s">
        <v>43</v>
      </c>
      <c r="O247" s="86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7" t="s">
        <v>93</v>
      </c>
      <c r="AT247" s="227" t="s">
        <v>236</v>
      </c>
      <c r="AU247" s="227" t="s">
        <v>88</v>
      </c>
      <c r="AY247" s="19" t="s">
        <v>234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19" t="s">
        <v>79</v>
      </c>
      <c r="BK247" s="228">
        <f>ROUND(I247*H247,2)</f>
        <v>0</v>
      </c>
      <c r="BL247" s="19" t="s">
        <v>93</v>
      </c>
      <c r="BM247" s="227" t="s">
        <v>665</v>
      </c>
    </row>
    <row r="248" s="2" customFormat="1">
      <c r="A248" s="40"/>
      <c r="B248" s="41"/>
      <c r="C248" s="42"/>
      <c r="D248" s="229" t="s">
        <v>243</v>
      </c>
      <c r="E248" s="42"/>
      <c r="F248" s="230" t="s">
        <v>666</v>
      </c>
      <c r="G248" s="42"/>
      <c r="H248" s="42"/>
      <c r="I248" s="231"/>
      <c r="J248" s="42"/>
      <c r="K248" s="42"/>
      <c r="L248" s="46"/>
      <c r="M248" s="232"/>
      <c r="N248" s="23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243</v>
      </c>
      <c r="AU248" s="19" t="s">
        <v>88</v>
      </c>
    </row>
    <row r="249" s="2" customFormat="1">
      <c r="A249" s="40"/>
      <c r="B249" s="41"/>
      <c r="C249" s="42"/>
      <c r="D249" s="234" t="s">
        <v>244</v>
      </c>
      <c r="E249" s="42"/>
      <c r="F249" s="235" t="s">
        <v>667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244</v>
      </c>
      <c r="AU249" s="19" t="s">
        <v>88</v>
      </c>
    </row>
    <row r="250" s="13" customFormat="1">
      <c r="A250" s="13"/>
      <c r="B250" s="236"/>
      <c r="C250" s="237"/>
      <c r="D250" s="229" t="s">
        <v>252</v>
      </c>
      <c r="E250" s="238" t="s">
        <v>19</v>
      </c>
      <c r="F250" s="239" t="s">
        <v>668</v>
      </c>
      <c r="G250" s="237"/>
      <c r="H250" s="238" t="s">
        <v>19</v>
      </c>
      <c r="I250" s="240"/>
      <c r="J250" s="237"/>
      <c r="K250" s="237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252</v>
      </c>
      <c r="AU250" s="245" t="s">
        <v>88</v>
      </c>
      <c r="AV250" s="13" t="s">
        <v>79</v>
      </c>
      <c r="AW250" s="13" t="s">
        <v>33</v>
      </c>
      <c r="AX250" s="13" t="s">
        <v>72</v>
      </c>
      <c r="AY250" s="245" t="s">
        <v>234</v>
      </c>
    </row>
    <row r="251" s="14" customFormat="1">
      <c r="A251" s="14"/>
      <c r="B251" s="246"/>
      <c r="C251" s="247"/>
      <c r="D251" s="229" t="s">
        <v>252</v>
      </c>
      <c r="E251" s="248" t="s">
        <v>19</v>
      </c>
      <c r="F251" s="249" t="s">
        <v>669</v>
      </c>
      <c r="G251" s="247"/>
      <c r="H251" s="250">
        <v>8.3049999999999997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252</v>
      </c>
      <c r="AU251" s="256" t="s">
        <v>88</v>
      </c>
      <c r="AV251" s="14" t="s">
        <v>81</v>
      </c>
      <c r="AW251" s="14" t="s">
        <v>33</v>
      </c>
      <c r="AX251" s="14" t="s">
        <v>79</v>
      </c>
      <c r="AY251" s="256" t="s">
        <v>234</v>
      </c>
    </row>
    <row r="252" s="12" customFormat="1" ht="22.8" customHeight="1">
      <c r="A252" s="12"/>
      <c r="B252" s="200"/>
      <c r="C252" s="201"/>
      <c r="D252" s="202" t="s">
        <v>71</v>
      </c>
      <c r="E252" s="214" t="s">
        <v>670</v>
      </c>
      <c r="F252" s="214" t="s">
        <v>671</v>
      </c>
      <c r="G252" s="201"/>
      <c r="H252" s="201"/>
      <c r="I252" s="204"/>
      <c r="J252" s="215">
        <f>BK252</f>
        <v>0</v>
      </c>
      <c r="K252" s="201"/>
      <c r="L252" s="206"/>
      <c r="M252" s="207"/>
      <c r="N252" s="208"/>
      <c r="O252" s="208"/>
      <c r="P252" s="209">
        <f>SUM(P253:P270)</f>
        <v>0</v>
      </c>
      <c r="Q252" s="208"/>
      <c r="R252" s="209">
        <f>SUM(R253:R270)</f>
        <v>0</v>
      </c>
      <c r="S252" s="208"/>
      <c r="T252" s="210">
        <f>SUM(T253:T270)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1" t="s">
        <v>79</v>
      </c>
      <c r="AT252" s="212" t="s">
        <v>71</v>
      </c>
      <c r="AU252" s="212" t="s">
        <v>79</v>
      </c>
      <c r="AY252" s="211" t="s">
        <v>234</v>
      </c>
      <c r="BK252" s="213">
        <f>SUM(BK253:BK270)</f>
        <v>0</v>
      </c>
    </row>
    <row r="253" s="2" customFormat="1" ht="16.5" customHeight="1">
      <c r="A253" s="40"/>
      <c r="B253" s="41"/>
      <c r="C253" s="216" t="s">
        <v>672</v>
      </c>
      <c r="D253" s="216" t="s">
        <v>236</v>
      </c>
      <c r="E253" s="217" t="s">
        <v>597</v>
      </c>
      <c r="F253" s="218" t="s">
        <v>598</v>
      </c>
      <c r="G253" s="219" t="s">
        <v>248</v>
      </c>
      <c r="H253" s="220">
        <v>48</v>
      </c>
      <c r="I253" s="221"/>
      <c r="J253" s="222">
        <f>ROUND(I253*H253,2)</f>
        <v>0</v>
      </c>
      <c r="K253" s="218" t="s">
        <v>240</v>
      </c>
      <c r="L253" s="46"/>
      <c r="M253" s="223" t="s">
        <v>19</v>
      </c>
      <c r="N253" s="224" t="s">
        <v>43</v>
      </c>
      <c r="O253" s="86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7" t="s">
        <v>93</v>
      </c>
      <c r="AT253" s="227" t="s">
        <v>236</v>
      </c>
      <c r="AU253" s="227" t="s">
        <v>81</v>
      </c>
      <c r="AY253" s="19" t="s">
        <v>234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19" t="s">
        <v>79</v>
      </c>
      <c r="BK253" s="228">
        <f>ROUND(I253*H253,2)</f>
        <v>0</v>
      </c>
      <c r="BL253" s="19" t="s">
        <v>93</v>
      </c>
      <c r="BM253" s="227" t="s">
        <v>673</v>
      </c>
    </row>
    <row r="254" s="2" customFormat="1">
      <c r="A254" s="40"/>
      <c r="B254" s="41"/>
      <c r="C254" s="42"/>
      <c r="D254" s="229" t="s">
        <v>243</v>
      </c>
      <c r="E254" s="42"/>
      <c r="F254" s="230" t="s">
        <v>600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243</v>
      </c>
      <c r="AU254" s="19" t="s">
        <v>81</v>
      </c>
    </row>
    <row r="255" s="2" customFormat="1">
      <c r="A255" s="40"/>
      <c r="B255" s="41"/>
      <c r="C255" s="42"/>
      <c r="D255" s="234" t="s">
        <v>244</v>
      </c>
      <c r="E255" s="42"/>
      <c r="F255" s="235" t="s">
        <v>601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244</v>
      </c>
      <c r="AU255" s="19" t="s">
        <v>81</v>
      </c>
    </row>
    <row r="256" s="13" customFormat="1">
      <c r="A256" s="13"/>
      <c r="B256" s="236"/>
      <c r="C256" s="237"/>
      <c r="D256" s="229" t="s">
        <v>252</v>
      </c>
      <c r="E256" s="238" t="s">
        <v>19</v>
      </c>
      <c r="F256" s="239" t="s">
        <v>674</v>
      </c>
      <c r="G256" s="237"/>
      <c r="H256" s="238" t="s">
        <v>19</v>
      </c>
      <c r="I256" s="240"/>
      <c r="J256" s="237"/>
      <c r="K256" s="237"/>
      <c r="L256" s="241"/>
      <c r="M256" s="242"/>
      <c r="N256" s="243"/>
      <c r="O256" s="243"/>
      <c r="P256" s="243"/>
      <c r="Q256" s="243"/>
      <c r="R256" s="243"/>
      <c r="S256" s="243"/>
      <c r="T256" s="24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5" t="s">
        <v>252</v>
      </c>
      <c r="AU256" s="245" t="s">
        <v>81</v>
      </c>
      <c r="AV256" s="13" t="s">
        <v>79</v>
      </c>
      <c r="AW256" s="13" t="s">
        <v>33</v>
      </c>
      <c r="AX256" s="13" t="s">
        <v>72</v>
      </c>
      <c r="AY256" s="245" t="s">
        <v>234</v>
      </c>
    </row>
    <row r="257" s="14" customFormat="1">
      <c r="A257" s="14"/>
      <c r="B257" s="246"/>
      <c r="C257" s="247"/>
      <c r="D257" s="229" t="s">
        <v>252</v>
      </c>
      <c r="E257" s="248" t="s">
        <v>19</v>
      </c>
      <c r="F257" s="249" t="s">
        <v>322</v>
      </c>
      <c r="G257" s="247"/>
      <c r="H257" s="250">
        <v>48</v>
      </c>
      <c r="I257" s="251"/>
      <c r="J257" s="247"/>
      <c r="K257" s="247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252</v>
      </c>
      <c r="AU257" s="256" t="s">
        <v>81</v>
      </c>
      <c r="AV257" s="14" t="s">
        <v>81</v>
      </c>
      <c r="AW257" s="14" t="s">
        <v>33</v>
      </c>
      <c r="AX257" s="14" t="s">
        <v>72</v>
      </c>
      <c r="AY257" s="256" t="s">
        <v>234</v>
      </c>
    </row>
    <row r="258" s="15" customFormat="1">
      <c r="A258" s="15"/>
      <c r="B258" s="257"/>
      <c r="C258" s="258"/>
      <c r="D258" s="229" t="s">
        <v>252</v>
      </c>
      <c r="E258" s="259" t="s">
        <v>19</v>
      </c>
      <c r="F258" s="260" t="s">
        <v>256</v>
      </c>
      <c r="G258" s="258"/>
      <c r="H258" s="261">
        <v>48</v>
      </c>
      <c r="I258" s="262"/>
      <c r="J258" s="258"/>
      <c r="K258" s="258"/>
      <c r="L258" s="263"/>
      <c r="M258" s="264"/>
      <c r="N258" s="265"/>
      <c r="O258" s="265"/>
      <c r="P258" s="265"/>
      <c r="Q258" s="265"/>
      <c r="R258" s="265"/>
      <c r="S258" s="265"/>
      <c r="T258" s="26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7" t="s">
        <v>252</v>
      </c>
      <c r="AU258" s="267" t="s">
        <v>81</v>
      </c>
      <c r="AV258" s="15" t="s">
        <v>93</v>
      </c>
      <c r="AW258" s="15" t="s">
        <v>33</v>
      </c>
      <c r="AX258" s="15" t="s">
        <v>79</v>
      </c>
      <c r="AY258" s="267" t="s">
        <v>234</v>
      </c>
    </row>
    <row r="259" s="2" customFormat="1" ht="16.5" customHeight="1">
      <c r="A259" s="40"/>
      <c r="B259" s="41"/>
      <c r="C259" s="216" t="s">
        <v>675</v>
      </c>
      <c r="D259" s="216" t="s">
        <v>236</v>
      </c>
      <c r="E259" s="217" t="s">
        <v>676</v>
      </c>
      <c r="F259" s="218" t="s">
        <v>677</v>
      </c>
      <c r="G259" s="219" t="s">
        <v>248</v>
      </c>
      <c r="H259" s="220">
        <v>48</v>
      </c>
      <c r="I259" s="221"/>
      <c r="J259" s="222">
        <f>ROUND(I259*H259,2)</f>
        <v>0</v>
      </c>
      <c r="K259" s="218" t="s">
        <v>240</v>
      </c>
      <c r="L259" s="46"/>
      <c r="M259" s="223" t="s">
        <v>19</v>
      </c>
      <c r="N259" s="224" t="s">
        <v>43</v>
      </c>
      <c r="O259" s="86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7" t="s">
        <v>93</v>
      </c>
      <c r="AT259" s="227" t="s">
        <v>236</v>
      </c>
      <c r="AU259" s="227" t="s">
        <v>81</v>
      </c>
      <c r="AY259" s="19" t="s">
        <v>234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19" t="s">
        <v>79</v>
      </c>
      <c r="BK259" s="228">
        <f>ROUND(I259*H259,2)</f>
        <v>0</v>
      </c>
      <c r="BL259" s="19" t="s">
        <v>93</v>
      </c>
      <c r="BM259" s="227" t="s">
        <v>678</v>
      </c>
    </row>
    <row r="260" s="2" customFormat="1">
      <c r="A260" s="40"/>
      <c r="B260" s="41"/>
      <c r="C260" s="42"/>
      <c r="D260" s="229" t="s">
        <v>243</v>
      </c>
      <c r="E260" s="42"/>
      <c r="F260" s="230" t="s">
        <v>679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243</v>
      </c>
      <c r="AU260" s="19" t="s">
        <v>81</v>
      </c>
    </row>
    <row r="261" s="2" customFormat="1">
      <c r="A261" s="40"/>
      <c r="B261" s="41"/>
      <c r="C261" s="42"/>
      <c r="D261" s="234" t="s">
        <v>244</v>
      </c>
      <c r="E261" s="42"/>
      <c r="F261" s="235" t="s">
        <v>680</v>
      </c>
      <c r="G261" s="42"/>
      <c r="H261" s="42"/>
      <c r="I261" s="231"/>
      <c r="J261" s="42"/>
      <c r="K261" s="42"/>
      <c r="L261" s="46"/>
      <c r="M261" s="232"/>
      <c r="N261" s="23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244</v>
      </c>
      <c r="AU261" s="19" t="s">
        <v>81</v>
      </c>
    </row>
    <row r="262" s="2" customFormat="1" ht="16.5" customHeight="1">
      <c r="A262" s="40"/>
      <c r="B262" s="41"/>
      <c r="C262" s="268" t="s">
        <v>681</v>
      </c>
      <c r="D262" s="268" t="s">
        <v>295</v>
      </c>
      <c r="E262" s="269" t="s">
        <v>682</v>
      </c>
      <c r="F262" s="270" t="s">
        <v>683</v>
      </c>
      <c r="G262" s="271" t="s">
        <v>511</v>
      </c>
      <c r="H262" s="272">
        <v>0.192</v>
      </c>
      <c r="I262" s="273"/>
      <c r="J262" s="274">
        <f>ROUND(I262*H262,2)</f>
        <v>0</v>
      </c>
      <c r="K262" s="270" t="s">
        <v>19</v>
      </c>
      <c r="L262" s="275"/>
      <c r="M262" s="276" t="s">
        <v>19</v>
      </c>
      <c r="N262" s="277" t="s">
        <v>43</v>
      </c>
      <c r="O262" s="86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7" t="s">
        <v>294</v>
      </c>
      <c r="AT262" s="227" t="s">
        <v>295</v>
      </c>
      <c r="AU262" s="227" t="s">
        <v>81</v>
      </c>
      <c r="AY262" s="19" t="s">
        <v>234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19" t="s">
        <v>79</v>
      </c>
      <c r="BK262" s="228">
        <f>ROUND(I262*H262,2)</f>
        <v>0</v>
      </c>
      <c r="BL262" s="19" t="s">
        <v>93</v>
      </c>
      <c r="BM262" s="227" t="s">
        <v>684</v>
      </c>
    </row>
    <row r="263" s="2" customFormat="1">
      <c r="A263" s="40"/>
      <c r="B263" s="41"/>
      <c r="C263" s="42"/>
      <c r="D263" s="229" t="s">
        <v>243</v>
      </c>
      <c r="E263" s="42"/>
      <c r="F263" s="230" t="s">
        <v>683</v>
      </c>
      <c r="G263" s="42"/>
      <c r="H263" s="42"/>
      <c r="I263" s="231"/>
      <c r="J263" s="42"/>
      <c r="K263" s="42"/>
      <c r="L263" s="46"/>
      <c r="M263" s="232"/>
      <c r="N263" s="23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243</v>
      </c>
      <c r="AU263" s="19" t="s">
        <v>81</v>
      </c>
    </row>
    <row r="264" s="13" customFormat="1">
      <c r="A264" s="13"/>
      <c r="B264" s="236"/>
      <c r="C264" s="237"/>
      <c r="D264" s="229" t="s">
        <v>252</v>
      </c>
      <c r="E264" s="238" t="s">
        <v>19</v>
      </c>
      <c r="F264" s="239" t="s">
        <v>685</v>
      </c>
      <c r="G264" s="237"/>
      <c r="H264" s="238" t="s">
        <v>19</v>
      </c>
      <c r="I264" s="240"/>
      <c r="J264" s="237"/>
      <c r="K264" s="237"/>
      <c r="L264" s="241"/>
      <c r="M264" s="242"/>
      <c r="N264" s="243"/>
      <c r="O264" s="243"/>
      <c r="P264" s="243"/>
      <c r="Q264" s="243"/>
      <c r="R264" s="243"/>
      <c r="S264" s="243"/>
      <c r="T264" s="24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5" t="s">
        <v>252</v>
      </c>
      <c r="AU264" s="245" t="s">
        <v>81</v>
      </c>
      <c r="AV264" s="13" t="s">
        <v>79</v>
      </c>
      <c r="AW264" s="13" t="s">
        <v>33</v>
      </c>
      <c r="AX264" s="13" t="s">
        <v>72</v>
      </c>
      <c r="AY264" s="245" t="s">
        <v>234</v>
      </c>
    </row>
    <row r="265" s="14" customFormat="1">
      <c r="A265" s="14"/>
      <c r="B265" s="246"/>
      <c r="C265" s="247"/>
      <c r="D265" s="229" t="s">
        <v>252</v>
      </c>
      <c r="E265" s="248" t="s">
        <v>19</v>
      </c>
      <c r="F265" s="249" t="s">
        <v>686</v>
      </c>
      <c r="G265" s="247"/>
      <c r="H265" s="250">
        <v>0.192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252</v>
      </c>
      <c r="AU265" s="256" t="s">
        <v>81</v>
      </c>
      <c r="AV265" s="14" t="s">
        <v>81</v>
      </c>
      <c r="AW265" s="14" t="s">
        <v>33</v>
      </c>
      <c r="AX265" s="14" t="s">
        <v>79</v>
      </c>
      <c r="AY265" s="256" t="s">
        <v>234</v>
      </c>
    </row>
    <row r="266" s="2" customFormat="1" ht="16.5" customHeight="1">
      <c r="A266" s="40"/>
      <c r="B266" s="41"/>
      <c r="C266" s="216" t="s">
        <v>687</v>
      </c>
      <c r="D266" s="216" t="s">
        <v>236</v>
      </c>
      <c r="E266" s="217" t="s">
        <v>663</v>
      </c>
      <c r="F266" s="218" t="s">
        <v>664</v>
      </c>
      <c r="G266" s="219" t="s">
        <v>274</v>
      </c>
      <c r="H266" s="220">
        <v>0.47999999999999998</v>
      </c>
      <c r="I266" s="221"/>
      <c r="J266" s="222">
        <f>ROUND(I266*H266,2)</f>
        <v>0</v>
      </c>
      <c r="K266" s="218" t="s">
        <v>240</v>
      </c>
      <c r="L266" s="46"/>
      <c r="M266" s="223" t="s">
        <v>19</v>
      </c>
      <c r="N266" s="224" t="s">
        <v>43</v>
      </c>
      <c r="O266" s="86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7" t="s">
        <v>93</v>
      </c>
      <c r="AT266" s="227" t="s">
        <v>236</v>
      </c>
      <c r="AU266" s="227" t="s">
        <v>81</v>
      </c>
      <c r="AY266" s="19" t="s">
        <v>234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19" t="s">
        <v>79</v>
      </c>
      <c r="BK266" s="228">
        <f>ROUND(I266*H266,2)</f>
        <v>0</v>
      </c>
      <c r="BL266" s="19" t="s">
        <v>93</v>
      </c>
      <c r="BM266" s="227" t="s">
        <v>688</v>
      </c>
    </row>
    <row r="267" s="2" customFormat="1">
      <c r="A267" s="40"/>
      <c r="B267" s="41"/>
      <c r="C267" s="42"/>
      <c r="D267" s="229" t="s">
        <v>243</v>
      </c>
      <c r="E267" s="42"/>
      <c r="F267" s="230" t="s">
        <v>666</v>
      </c>
      <c r="G267" s="42"/>
      <c r="H267" s="42"/>
      <c r="I267" s="231"/>
      <c r="J267" s="42"/>
      <c r="K267" s="42"/>
      <c r="L267" s="46"/>
      <c r="M267" s="232"/>
      <c r="N267" s="23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243</v>
      </c>
      <c r="AU267" s="19" t="s">
        <v>81</v>
      </c>
    </row>
    <row r="268" s="2" customFormat="1">
      <c r="A268" s="40"/>
      <c r="B268" s="41"/>
      <c r="C268" s="42"/>
      <c r="D268" s="234" t="s">
        <v>244</v>
      </c>
      <c r="E268" s="42"/>
      <c r="F268" s="235" t="s">
        <v>667</v>
      </c>
      <c r="G268" s="42"/>
      <c r="H268" s="42"/>
      <c r="I268" s="231"/>
      <c r="J268" s="42"/>
      <c r="K268" s="42"/>
      <c r="L268" s="46"/>
      <c r="M268" s="232"/>
      <c r="N268" s="23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244</v>
      </c>
      <c r="AU268" s="19" t="s">
        <v>81</v>
      </c>
    </row>
    <row r="269" s="13" customFormat="1">
      <c r="A269" s="13"/>
      <c r="B269" s="236"/>
      <c r="C269" s="237"/>
      <c r="D269" s="229" t="s">
        <v>252</v>
      </c>
      <c r="E269" s="238" t="s">
        <v>19</v>
      </c>
      <c r="F269" s="239" t="s">
        <v>689</v>
      </c>
      <c r="G269" s="237"/>
      <c r="H269" s="238" t="s">
        <v>19</v>
      </c>
      <c r="I269" s="240"/>
      <c r="J269" s="237"/>
      <c r="K269" s="237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252</v>
      </c>
      <c r="AU269" s="245" t="s">
        <v>81</v>
      </c>
      <c r="AV269" s="13" t="s">
        <v>79</v>
      </c>
      <c r="AW269" s="13" t="s">
        <v>33</v>
      </c>
      <c r="AX269" s="13" t="s">
        <v>72</v>
      </c>
      <c r="AY269" s="245" t="s">
        <v>234</v>
      </c>
    </row>
    <row r="270" s="14" customFormat="1">
      <c r="A270" s="14"/>
      <c r="B270" s="246"/>
      <c r="C270" s="247"/>
      <c r="D270" s="229" t="s">
        <v>252</v>
      </c>
      <c r="E270" s="248" t="s">
        <v>19</v>
      </c>
      <c r="F270" s="249" t="s">
        <v>690</v>
      </c>
      <c r="G270" s="247"/>
      <c r="H270" s="250">
        <v>0.47999999999999998</v>
      </c>
      <c r="I270" s="251"/>
      <c r="J270" s="247"/>
      <c r="K270" s="247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252</v>
      </c>
      <c r="AU270" s="256" t="s">
        <v>81</v>
      </c>
      <c r="AV270" s="14" t="s">
        <v>81</v>
      </c>
      <c r="AW270" s="14" t="s">
        <v>33</v>
      </c>
      <c r="AX270" s="14" t="s">
        <v>79</v>
      </c>
      <c r="AY270" s="256" t="s">
        <v>234</v>
      </c>
    </row>
    <row r="271" s="12" customFormat="1" ht="22.8" customHeight="1">
      <c r="A271" s="12"/>
      <c r="B271" s="200"/>
      <c r="C271" s="201"/>
      <c r="D271" s="202" t="s">
        <v>71</v>
      </c>
      <c r="E271" s="214" t="s">
        <v>453</v>
      </c>
      <c r="F271" s="214" t="s">
        <v>454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SUM(P272:P274)</f>
        <v>0</v>
      </c>
      <c r="Q271" s="208"/>
      <c r="R271" s="209">
        <f>SUM(R272:R274)</f>
        <v>0</v>
      </c>
      <c r="S271" s="208"/>
      <c r="T271" s="210">
        <f>SUM(T272:T274)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79</v>
      </c>
      <c r="AT271" s="212" t="s">
        <v>71</v>
      </c>
      <c r="AU271" s="212" t="s">
        <v>79</v>
      </c>
      <c r="AY271" s="211" t="s">
        <v>234</v>
      </c>
      <c r="BK271" s="213">
        <f>SUM(BK272:BK274)</f>
        <v>0</v>
      </c>
    </row>
    <row r="272" s="2" customFormat="1" ht="16.5" customHeight="1">
      <c r="A272" s="40"/>
      <c r="B272" s="41"/>
      <c r="C272" s="216" t="s">
        <v>691</v>
      </c>
      <c r="D272" s="216" t="s">
        <v>236</v>
      </c>
      <c r="E272" s="217" t="s">
        <v>456</v>
      </c>
      <c r="F272" s="218" t="s">
        <v>457</v>
      </c>
      <c r="G272" s="219" t="s">
        <v>364</v>
      </c>
      <c r="H272" s="220">
        <v>31.466000000000001</v>
      </c>
      <c r="I272" s="221"/>
      <c r="J272" s="222">
        <f>ROUND(I272*H272,2)</f>
        <v>0</v>
      </c>
      <c r="K272" s="218" t="s">
        <v>240</v>
      </c>
      <c r="L272" s="46"/>
      <c r="M272" s="223" t="s">
        <v>19</v>
      </c>
      <c r="N272" s="224" t="s">
        <v>43</v>
      </c>
      <c r="O272" s="86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7" t="s">
        <v>93</v>
      </c>
      <c r="AT272" s="227" t="s">
        <v>236</v>
      </c>
      <c r="AU272" s="227" t="s">
        <v>81</v>
      </c>
      <c r="AY272" s="19" t="s">
        <v>234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19" t="s">
        <v>79</v>
      </c>
      <c r="BK272" s="228">
        <f>ROUND(I272*H272,2)</f>
        <v>0</v>
      </c>
      <c r="BL272" s="19" t="s">
        <v>93</v>
      </c>
      <c r="BM272" s="227" t="s">
        <v>692</v>
      </c>
    </row>
    <row r="273" s="2" customFormat="1">
      <c r="A273" s="40"/>
      <c r="B273" s="41"/>
      <c r="C273" s="42"/>
      <c r="D273" s="229" t="s">
        <v>243</v>
      </c>
      <c r="E273" s="42"/>
      <c r="F273" s="230" t="s">
        <v>459</v>
      </c>
      <c r="G273" s="42"/>
      <c r="H273" s="42"/>
      <c r="I273" s="231"/>
      <c r="J273" s="42"/>
      <c r="K273" s="42"/>
      <c r="L273" s="46"/>
      <c r="M273" s="232"/>
      <c r="N273" s="23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243</v>
      </c>
      <c r="AU273" s="19" t="s">
        <v>81</v>
      </c>
    </row>
    <row r="274" s="2" customFormat="1">
      <c r="A274" s="40"/>
      <c r="B274" s="41"/>
      <c r="C274" s="42"/>
      <c r="D274" s="234" t="s">
        <v>244</v>
      </c>
      <c r="E274" s="42"/>
      <c r="F274" s="235" t="s">
        <v>460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244</v>
      </c>
      <c r="AU274" s="19" t="s">
        <v>81</v>
      </c>
    </row>
    <row r="275" s="12" customFormat="1" ht="25.92" customHeight="1">
      <c r="A275" s="12"/>
      <c r="B275" s="200"/>
      <c r="C275" s="201"/>
      <c r="D275" s="202" t="s">
        <v>71</v>
      </c>
      <c r="E275" s="203" t="s">
        <v>693</v>
      </c>
      <c r="F275" s="203" t="s">
        <v>694</v>
      </c>
      <c r="G275" s="201"/>
      <c r="H275" s="201"/>
      <c r="I275" s="204"/>
      <c r="J275" s="205">
        <f>BK275</f>
        <v>0</v>
      </c>
      <c r="K275" s="201"/>
      <c r="L275" s="206"/>
      <c r="M275" s="207"/>
      <c r="N275" s="208"/>
      <c r="O275" s="208"/>
      <c r="P275" s="209">
        <f>P276+P322+P354</f>
        <v>0</v>
      </c>
      <c r="Q275" s="208"/>
      <c r="R275" s="209">
        <f>R276+R322+R354</f>
        <v>20.506180000000001</v>
      </c>
      <c r="S275" s="208"/>
      <c r="T275" s="210">
        <f>T276+T322+T354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1" t="s">
        <v>79</v>
      </c>
      <c r="AT275" s="212" t="s">
        <v>71</v>
      </c>
      <c r="AU275" s="212" t="s">
        <v>72</v>
      </c>
      <c r="AY275" s="211" t="s">
        <v>234</v>
      </c>
      <c r="BK275" s="213">
        <f>BK276+BK322+BK354</f>
        <v>0</v>
      </c>
    </row>
    <row r="276" s="12" customFormat="1" ht="22.8" customHeight="1">
      <c r="A276" s="12"/>
      <c r="B276" s="200"/>
      <c r="C276" s="201"/>
      <c r="D276" s="202" t="s">
        <v>71</v>
      </c>
      <c r="E276" s="214" t="s">
        <v>308</v>
      </c>
      <c r="F276" s="214" t="s">
        <v>695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SUM(P277:P321)</f>
        <v>0</v>
      </c>
      <c r="Q276" s="208"/>
      <c r="R276" s="209">
        <f>SUM(R277:R321)</f>
        <v>0.75617999999999996</v>
      </c>
      <c r="S276" s="208"/>
      <c r="T276" s="210">
        <f>SUM(T277:T321)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79</v>
      </c>
      <c r="AT276" s="212" t="s">
        <v>71</v>
      </c>
      <c r="AU276" s="212" t="s">
        <v>79</v>
      </c>
      <c r="AY276" s="211" t="s">
        <v>234</v>
      </c>
      <c r="BK276" s="213">
        <f>SUM(BK277:BK321)</f>
        <v>0</v>
      </c>
    </row>
    <row r="277" s="2" customFormat="1" ht="16.5" customHeight="1">
      <c r="A277" s="40"/>
      <c r="B277" s="41"/>
      <c r="C277" s="216" t="s">
        <v>696</v>
      </c>
      <c r="D277" s="216" t="s">
        <v>236</v>
      </c>
      <c r="E277" s="217" t="s">
        <v>697</v>
      </c>
      <c r="F277" s="218" t="s">
        <v>698</v>
      </c>
      <c r="G277" s="219" t="s">
        <v>382</v>
      </c>
      <c r="H277" s="220">
        <v>18</v>
      </c>
      <c r="I277" s="221"/>
      <c r="J277" s="222">
        <f>ROUND(I277*H277,2)</f>
        <v>0</v>
      </c>
      <c r="K277" s="218" t="s">
        <v>19</v>
      </c>
      <c r="L277" s="46"/>
      <c r="M277" s="223" t="s">
        <v>19</v>
      </c>
      <c r="N277" s="224" t="s">
        <v>43</v>
      </c>
      <c r="O277" s="86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7" t="s">
        <v>93</v>
      </c>
      <c r="AT277" s="227" t="s">
        <v>236</v>
      </c>
      <c r="AU277" s="227" t="s">
        <v>81</v>
      </c>
      <c r="AY277" s="19" t="s">
        <v>234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19" t="s">
        <v>79</v>
      </c>
      <c r="BK277" s="228">
        <f>ROUND(I277*H277,2)</f>
        <v>0</v>
      </c>
      <c r="BL277" s="19" t="s">
        <v>93</v>
      </c>
      <c r="BM277" s="227" t="s">
        <v>699</v>
      </c>
    </row>
    <row r="278" s="2" customFormat="1">
      <c r="A278" s="40"/>
      <c r="B278" s="41"/>
      <c r="C278" s="42"/>
      <c r="D278" s="229" t="s">
        <v>243</v>
      </c>
      <c r="E278" s="42"/>
      <c r="F278" s="230" t="s">
        <v>700</v>
      </c>
      <c r="G278" s="42"/>
      <c r="H278" s="42"/>
      <c r="I278" s="231"/>
      <c r="J278" s="42"/>
      <c r="K278" s="42"/>
      <c r="L278" s="46"/>
      <c r="M278" s="232"/>
      <c r="N278" s="23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243</v>
      </c>
      <c r="AU278" s="19" t="s">
        <v>81</v>
      </c>
    </row>
    <row r="279" s="13" customFormat="1">
      <c r="A279" s="13"/>
      <c r="B279" s="236"/>
      <c r="C279" s="237"/>
      <c r="D279" s="229" t="s">
        <v>252</v>
      </c>
      <c r="E279" s="238" t="s">
        <v>19</v>
      </c>
      <c r="F279" s="239" t="s">
        <v>701</v>
      </c>
      <c r="G279" s="237"/>
      <c r="H279" s="238" t="s">
        <v>19</v>
      </c>
      <c r="I279" s="240"/>
      <c r="J279" s="237"/>
      <c r="K279" s="237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252</v>
      </c>
      <c r="AU279" s="245" t="s">
        <v>81</v>
      </c>
      <c r="AV279" s="13" t="s">
        <v>79</v>
      </c>
      <c r="AW279" s="13" t="s">
        <v>33</v>
      </c>
      <c r="AX279" s="13" t="s">
        <v>72</v>
      </c>
      <c r="AY279" s="245" t="s">
        <v>234</v>
      </c>
    </row>
    <row r="280" s="14" customFormat="1">
      <c r="A280" s="14"/>
      <c r="B280" s="246"/>
      <c r="C280" s="247"/>
      <c r="D280" s="229" t="s">
        <v>252</v>
      </c>
      <c r="E280" s="248" t="s">
        <v>19</v>
      </c>
      <c r="F280" s="249" t="s">
        <v>370</v>
      </c>
      <c r="G280" s="247"/>
      <c r="H280" s="250">
        <v>18</v>
      </c>
      <c r="I280" s="251"/>
      <c r="J280" s="247"/>
      <c r="K280" s="247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252</v>
      </c>
      <c r="AU280" s="256" t="s">
        <v>81</v>
      </c>
      <c r="AV280" s="14" t="s">
        <v>81</v>
      </c>
      <c r="AW280" s="14" t="s">
        <v>33</v>
      </c>
      <c r="AX280" s="14" t="s">
        <v>79</v>
      </c>
      <c r="AY280" s="256" t="s">
        <v>234</v>
      </c>
    </row>
    <row r="281" s="2" customFormat="1" ht="16.5" customHeight="1">
      <c r="A281" s="40"/>
      <c r="B281" s="41"/>
      <c r="C281" s="216" t="s">
        <v>702</v>
      </c>
      <c r="D281" s="216" t="s">
        <v>236</v>
      </c>
      <c r="E281" s="217" t="s">
        <v>414</v>
      </c>
      <c r="F281" s="218" t="s">
        <v>415</v>
      </c>
      <c r="G281" s="219" t="s">
        <v>382</v>
      </c>
      <c r="H281" s="220">
        <v>18</v>
      </c>
      <c r="I281" s="221"/>
      <c r="J281" s="222">
        <f>ROUND(I281*H281,2)</f>
        <v>0</v>
      </c>
      <c r="K281" s="218" t="s">
        <v>240</v>
      </c>
      <c r="L281" s="46"/>
      <c r="M281" s="223" t="s">
        <v>19</v>
      </c>
      <c r="N281" s="224" t="s">
        <v>43</v>
      </c>
      <c r="O281" s="86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7" t="s">
        <v>93</v>
      </c>
      <c r="AT281" s="227" t="s">
        <v>236</v>
      </c>
      <c r="AU281" s="227" t="s">
        <v>81</v>
      </c>
      <c r="AY281" s="19" t="s">
        <v>234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19" t="s">
        <v>79</v>
      </c>
      <c r="BK281" s="228">
        <f>ROUND(I281*H281,2)</f>
        <v>0</v>
      </c>
      <c r="BL281" s="19" t="s">
        <v>93</v>
      </c>
      <c r="BM281" s="227" t="s">
        <v>703</v>
      </c>
    </row>
    <row r="282" s="2" customFormat="1">
      <c r="A282" s="40"/>
      <c r="B282" s="41"/>
      <c r="C282" s="42"/>
      <c r="D282" s="229" t="s">
        <v>243</v>
      </c>
      <c r="E282" s="42"/>
      <c r="F282" s="230" t="s">
        <v>417</v>
      </c>
      <c r="G282" s="42"/>
      <c r="H282" s="42"/>
      <c r="I282" s="231"/>
      <c r="J282" s="42"/>
      <c r="K282" s="42"/>
      <c r="L282" s="46"/>
      <c r="M282" s="232"/>
      <c r="N282" s="233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243</v>
      </c>
      <c r="AU282" s="19" t="s">
        <v>81</v>
      </c>
    </row>
    <row r="283" s="2" customFormat="1">
      <c r="A283" s="40"/>
      <c r="B283" s="41"/>
      <c r="C283" s="42"/>
      <c r="D283" s="234" t="s">
        <v>244</v>
      </c>
      <c r="E283" s="42"/>
      <c r="F283" s="235" t="s">
        <v>418</v>
      </c>
      <c r="G283" s="42"/>
      <c r="H283" s="42"/>
      <c r="I283" s="231"/>
      <c r="J283" s="42"/>
      <c r="K283" s="42"/>
      <c r="L283" s="46"/>
      <c r="M283" s="232"/>
      <c r="N283" s="23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244</v>
      </c>
      <c r="AU283" s="19" t="s">
        <v>81</v>
      </c>
    </row>
    <row r="284" s="13" customFormat="1">
      <c r="A284" s="13"/>
      <c r="B284" s="236"/>
      <c r="C284" s="237"/>
      <c r="D284" s="229" t="s">
        <v>252</v>
      </c>
      <c r="E284" s="238" t="s">
        <v>19</v>
      </c>
      <c r="F284" s="239" t="s">
        <v>704</v>
      </c>
      <c r="G284" s="237"/>
      <c r="H284" s="238" t="s">
        <v>19</v>
      </c>
      <c r="I284" s="240"/>
      <c r="J284" s="237"/>
      <c r="K284" s="237"/>
      <c r="L284" s="241"/>
      <c r="M284" s="242"/>
      <c r="N284" s="243"/>
      <c r="O284" s="243"/>
      <c r="P284" s="243"/>
      <c r="Q284" s="243"/>
      <c r="R284" s="243"/>
      <c r="S284" s="243"/>
      <c r="T284" s="24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5" t="s">
        <v>252</v>
      </c>
      <c r="AU284" s="245" t="s">
        <v>81</v>
      </c>
      <c r="AV284" s="13" t="s">
        <v>79</v>
      </c>
      <c r="AW284" s="13" t="s">
        <v>33</v>
      </c>
      <c r="AX284" s="13" t="s">
        <v>72</v>
      </c>
      <c r="AY284" s="245" t="s">
        <v>234</v>
      </c>
    </row>
    <row r="285" s="14" customFormat="1">
      <c r="A285" s="14"/>
      <c r="B285" s="246"/>
      <c r="C285" s="247"/>
      <c r="D285" s="229" t="s">
        <v>252</v>
      </c>
      <c r="E285" s="248" t="s">
        <v>19</v>
      </c>
      <c r="F285" s="249" t="s">
        <v>370</v>
      </c>
      <c r="G285" s="247"/>
      <c r="H285" s="250">
        <v>18</v>
      </c>
      <c r="I285" s="251"/>
      <c r="J285" s="247"/>
      <c r="K285" s="247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252</v>
      </c>
      <c r="AU285" s="256" t="s">
        <v>81</v>
      </c>
      <c r="AV285" s="14" t="s">
        <v>81</v>
      </c>
      <c r="AW285" s="14" t="s">
        <v>33</v>
      </c>
      <c r="AX285" s="14" t="s">
        <v>79</v>
      </c>
      <c r="AY285" s="256" t="s">
        <v>234</v>
      </c>
    </row>
    <row r="286" s="2" customFormat="1" ht="16.5" customHeight="1">
      <c r="A286" s="40"/>
      <c r="B286" s="41"/>
      <c r="C286" s="216" t="s">
        <v>322</v>
      </c>
      <c r="D286" s="216" t="s">
        <v>236</v>
      </c>
      <c r="E286" s="217" t="s">
        <v>705</v>
      </c>
      <c r="F286" s="218" t="s">
        <v>706</v>
      </c>
      <c r="G286" s="219" t="s">
        <v>382</v>
      </c>
      <c r="H286" s="220">
        <v>180</v>
      </c>
      <c r="I286" s="221"/>
      <c r="J286" s="222">
        <f>ROUND(I286*H286,2)</f>
        <v>0</v>
      </c>
      <c r="K286" s="218" t="s">
        <v>240</v>
      </c>
      <c r="L286" s="46"/>
      <c r="M286" s="223" t="s">
        <v>19</v>
      </c>
      <c r="N286" s="224" t="s">
        <v>43</v>
      </c>
      <c r="O286" s="86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7" t="s">
        <v>93</v>
      </c>
      <c r="AT286" s="227" t="s">
        <v>236</v>
      </c>
      <c r="AU286" s="227" t="s">
        <v>81</v>
      </c>
      <c r="AY286" s="19" t="s">
        <v>234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19" t="s">
        <v>79</v>
      </c>
      <c r="BK286" s="228">
        <f>ROUND(I286*H286,2)</f>
        <v>0</v>
      </c>
      <c r="BL286" s="19" t="s">
        <v>93</v>
      </c>
      <c r="BM286" s="227" t="s">
        <v>707</v>
      </c>
    </row>
    <row r="287" s="2" customFormat="1">
      <c r="A287" s="40"/>
      <c r="B287" s="41"/>
      <c r="C287" s="42"/>
      <c r="D287" s="229" t="s">
        <v>243</v>
      </c>
      <c r="E287" s="42"/>
      <c r="F287" s="230" t="s">
        <v>708</v>
      </c>
      <c r="G287" s="42"/>
      <c r="H287" s="42"/>
      <c r="I287" s="231"/>
      <c r="J287" s="42"/>
      <c r="K287" s="42"/>
      <c r="L287" s="46"/>
      <c r="M287" s="232"/>
      <c r="N287" s="23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243</v>
      </c>
      <c r="AU287" s="19" t="s">
        <v>81</v>
      </c>
    </row>
    <row r="288" s="2" customFormat="1">
      <c r="A288" s="40"/>
      <c r="B288" s="41"/>
      <c r="C288" s="42"/>
      <c r="D288" s="234" t="s">
        <v>244</v>
      </c>
      <c r="E288" s="42"/>
      <c r="F288" s="235" t="s">
        <v>709</v>
      </c>
      <c r="G288" s="42"/>
      <c r="H288" s="42"/>
      <c r="I288" s="231"/>
      <c r="J288" s="42"/>
      <c r="K288" s="42"/>
      <c r="L288" s="46"/>
      <c r="M288" s="232"/>
      <c r="N288" s="23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244</v>
      </c>
      <c r="AU288" s="19" t="s">
        <v>81</v>
      </c>
    </row>
    <row r="289" s="13" customFormat="1">
      <c r="A289" s="13"/>
      <c r="B289" s="236"/>
      <c r="C289" s="237"/>
      <c r="D289" s="229" t="s">
        <v>252</v>
      </c>
      <c r="E289" s="238" t="s">
        <v>19</v>
      </c>
      <c r="F289" s="239" t="s">
        <v>710</v>
      </c>
      <c r="G289" s="237"/>
      <c r="H289" s="238" t="s">
        <v>19</v>
      </c>
      <c r="I289" s="240"/>
      <c r="J289" s="237"/>
      <c r="K289" s="237"/>
      <c r="L289" s="241"/>
      <c r="M289" s="242"/>
      <c r="N289" s="243"/>
      <c r="O289" s="243"/>
      <c r="P289" s="243"/>
      <c r="Q289" s="243"/>
      <c r="R289" s="243"/>
      <c r="S289" s="243"/>
      <c r="T289" s="24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5" t="s">
        <v>252</v>
      </c>
      <c r="AU289" s="245" t="s">
        <v>81</v>
      </c>
      <c r="AV289" s="13" t="s">
        <v>79</v>
      </c>
      <c r="AW289" s="13" t="s">
        <v>33</v>
      </c>
      <c r="AX289" s="13" t="s">
        <v>72</v>
      </c>
      <c r="AY289" s="245" t="s">
        <v>234</v>
      </c>
    </row>
    <row r="290" s="14" customFormat="1">
      <c r="A290" s="14"/>
      <c r="B290" s="246"/>
      <c r="C290" s="247"/>
      <c r="D290" s="229" t="s">
        <v>252</v>
      </c>
      <c r="E290" s="248" t="s">
        <v>19</v>
      </c>
      <c r="F290" s="249" t="s">
        <v>711</v>
      </c>
      <c r="G290" s="247"/>
      <c r="H290" s="250">
        <v>180</v>
      </c>
      <c r="I290" s="251"/>
      <c r="J290" s="247"/>
      <c r="K290" s="247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252</v>
      </c>
      <c r="AU290" s="256" t="s">
        <v>81</v>
      </c>
      <c r="AV290" s="14" t="s">
        <v>81</v>
      </c>
      <c r="AW290" s="14" t="s">
        <v>33</v>
      </c>
      <c r="AX290" s="14" t="s">
        <v>79</v>
      </c>
      <c r="AY290" s="256" t="s">
        <v>234</v>
      </c>
    </row>
    <row r="291" s="2" customFormat="1" ht="16.5" customHeight="1">
      <c r="A291" s="40"/>
      <c r="B291" s="41"/>
      <c r="C291" s="216" t="s">
        <v>712</v>
      </c>
      <c r="D291" s="216" t="s">
        <v>236</v>
      </c>
      <c r="E291" s="217" t="s">
        <v>713</v>
      </c>
      <c r="F291" s="218" t="s">
        <v>714</v>
      </c>
      <c r="G291" s="219" t="s">
        <v>382</v>
      </c>
      <c r="H291" s="220">
        <v>9</v>
      </c>
      <c r="I291" s="221"/>
      <c r="J291" s="222">
        <f>ROUND(I291*H291,2)</f>
        <v>0</v>
      </c>
      <c r="K291" s="218" t="s">
        <v>19</v>
      </c>
      <c r="L291" s="46"/>
      <c r="M291" s="223" t="s">
        <v>19</v>
      </c>
      <c r="N291" s="224" t="s">
        <v>43</v>
      </c>
      <c r="O291" s="86"/>
      <c r="P291" s="225">
        <f>O291*H291</f>
        <v>0</v>
      </c>
      <c r="Q291" s="225">
        <v>2.0000000000000002E-05</v>
      </c>
      <c r="R291" s="225">
        <f>Q291*H291</f>
        <v>0.00018000000000000001</v>
      </c>
      <c r="S291" s="225">
        <v>0</v>
      </c>
      <c r="T291" s="22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7" t="s">
        <v>93</v>
      </c>
      <c r="AT291" s="227" t="s">
        <v>236</v>
      </c>
      <c r="AU291" s="227" t="s">
        <v>81</v>
      </c>
      <c r="AY291" s="19" t="s">
        <v>234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19" t="s">
        <v>79</v>
      </c>
      <c r="BK291" s="228">
        <f>ROUND(I291*H291,2)</f>
        <v>0</v>
      </c>
      <c r="BL291" s="19" t="s">
        <v>93</v>
      </c>
      <c r="BM291" s="227" t="s">
        <v>715</v>
      </c>
    </row>
    <row r="292" s="2" customFormat="1">
      <c r="A292" s="40"/>
      <c r="B292" s="41"/>
      <c r="C292" s="42"/>
      <c r="D292" s="229" t="s">
        <v>243</v>
      </c>
      <c r="E292" s="42"/>
      <c r="F292" s="230" t="s">
        <v>716</v>
      </c>
      <c r="G292" s="42"/>
      <c r="H292" s="42"/>
      <c r="I292" s="231"/>
      <c r="J292" s="42"/>
      <c r="K292" s="42"/>
      <c r="L292" s="46"/>
      <c r="M292" s="232"/>
      <c r="N292" s="233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243</v>
      </c>
      <c r="AU292" s="19" t="s">
        <v>81</v>
      </c>
    </row>
    <row r="293" s="13" customFormat="1">
      <c r="A293" s="13"/>
      <c r="B293" s="236"/>
      <c r="C293" s="237"/>
      <c r="D293" s="229" t="s">
        <v>252</v>
      </c>
      <c r="E293" s="238" t="s">
        <v>19</v>
      </c>
      <c r="F293" s="239" t="s">
        <v>717</v>
      </c>
      <c r="G293" s="237"/>
      <c r="H293" s="238" t="s">
        <v>19</v>
      </c>
      <c r="I293" s="240"/>
      <c r="J293" s="237"/>
      <c r="K293" s="237"/>
      <c r="L293" s="241"/>
      <c r="M293" s="242"/>
      <c r="N293" s="243"/>
      <c r="O293" s="243"/>
      <c r="P293" s="243"/>
      <c r="Q293" s="243"/>
      <c r="R293" s="243"/>
      <c r="S293" s="243"/>
      <c r="T293" s="24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5" t="s">
        <v>252</v>
      </c>
      <c r="AU293" s="245" t="s">
        <v>81</v>
      </c>
      <c r="AV293" s="13" t="s">
        <v>79</v>
      </c>
      <c r="AW293" s="13" t="s">
        <v>33</v>
      </c>
      <c r="AX293" s="13" t="s">
        <v>72</v>
      </c>
      <c r="AY293" s="245" t="s">
        <v>234</v>
      </c>
    </row>
    <row r="294" s="14" customFormat="1">
      <c r="A294" s="14"/>
      <c r="B294" s="246"/>
      <c r="C294" s="247"/>
      <c r="D294" s="229" t="s">
        <v>252</v>
      </c>
      <c r="E294" s="248" t="s">
        <v>19</v>
      </c>
      <c r="F294" s="249" t="s">
        <v>301</v>
      </c>
      <c r="G294" s="247"/>
      <c r="H294" s="250">
        <v>9</v>
      </c>
      <c r="I294" s="251"/>
      <c r="J294" s="247"/>
      <c r="K294" s="247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252</v>
      </c>
      <c r="AU294" s="256" t="s">
        <v>81</v>
      </c>
      <c r="AV294" s="14" t="s">
        <v>81</v>
      </c>
      <c r="AW294" s="14" t="s">
        <v>33</v>
      </c>
      <c r="AX294" s="14" t="s">
        <v>79</v>
      </c>
      <c r="AY294" s="256" t="s">
        <v>234</v>
      </c>
    </row>
    <row r="295" s="2" customFormat="1" ht="16.5" customHeight="1">
      <c r="A295" s="40"/>
      <c r="B295" s="41"/>
      <c r="C295" s="216" t="s">
        <v>718</v>
      </c>
      <c r="D295" s="216" t="s">
        <v>236</v>
      </c>
      <c r="E295" s="217" t="s">
        <v>719</v>
      </c>
      <c r="F295" s="218" t="s">
        <v>720</v>
      </c>
      <c r="G295" s="219" t="s">
        <v>248</v>
      </c>
      <c r="H295" s="220">
        <v>9</v>
      </c>
      <c r="I295" s="221"/>
      <c r="J295" s="222">
        <f>ROUND(I295*H295,2)</f>
        <v>0</v>
      </c>
      <c r="K295" s="218" t="s">
        <v>721</v>
      </c>
      <c r="L295" s="46"/>
      <c r="M295" s="223" t="s">
        <v>19</v>
      </c>
      <c r="N295" s="224" t="s">
        <v>43</v>
      </c>
      <c r="O295" s="86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7" t="s">
        <v>93</v>
      </c>
      <c r="AT295" s="227" t="s">
        <v>236</v>
      </c>
      <c r="AU295" s="227" t="s">
        <v>81</v>
      </c>
      <c r="AY295" s="19" t="s">
        <v>234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19" t="s">
        <v>79</v>
      </c>
      <c r="BK295" s="228">
        <f>ROUND(I295*H295,2)</f>
        <v>0</v>
      </c>
      <c r="BL295" s="19" t="s">
        <v>93</v>
      </c>
      <c r="BM295" s="227" t="s">
        <v>722</v>
      </c>
    </row>
    <row r="296" s="2" customFormat="1">
      <c r="A296" s="40"/>
      <c r="B296" s="41"/>
      <c r="C296" s="42"/>
      <c r="D296" s="229" t="s">
        <v>243</v>
      </c>
      <c r="E296" s="42"/>
      <c r="F296" s="230" t="s">
        <v>723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243</v>
      </c>
      <c r="AU296" s="19" t="s">
        <v>81</v>
      </c>
    </row>
    <row r="297" s="2" customFormat="1">
      <c r="A297" s="40"/>
      <c r="B297" s="41"/>
      <c r="C297" s="42"/>
      <c r="D297" s="234" t="s">
        <v>244</v>
      </c>
      <c r="E297" s="42"/>
      <c r="F297" s="235" t="s">
        <v>724</v>
      </c>
      <c r="G297" s="42"/>
      <c r="H297" s="42"/>
      <c r="I297" s="231"/>
      <c r="J297" s="42"/>
      <c r="K297" s="42"/>
      <c r="L297" s="46"/>
      <c r="M297" s="232"/>
      <c r="N297" s="23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244</v>
      </c>
      <c r="AU297" s="19" t="s">
        <v>81</v>
      </c>
    </row>
    <row r="298" s="13" customFormat="1">
      <c r="A298" s="13"/>
      <c r="B298" s="236"/>
      <c r="C298" s="237"/>
      <c r="D298" s="229" t="s">
        <v>252</v>
      </c>
      <c r="E298" s="238" t="s">
        <v>19</v>
      </c>
      <c r="F298" s="239" t="s">
        <v>701</v>
      </c>
      <c r="G298" s="237"/>
      <c r="H298" s="238" t="s">
        <v>19</v>
      </c>
      <c r="I298" s="240"/>
      <c r="J298" s="237"/>
      <c r="K298" s="237"/>
      <c r="L298" s="241"/>
      <c r="M298" s="242"/>
      <c r="N298" s="243"/>
      <c r="O298" s="243"/>
      <c r="P298" s="243"/>
      <c r="Q298" s="243"/>
      <c r="R298" s="243"/>
      <c r="S298" s="243"/>
      <c r="T298" s="24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5" t="s">
        <v>252</v>
      </c>
      <c r="AU298" s="245" t="s">
        <v>81</v>
      </c>
      <c r="AV298" s="13" t="s">
        <v>79</v>
      </c>
      <c r="AW298" s="13" t="s">
        <v>33</v>
      </c>
      <c r="AX298" s="13" t="s">
        <v>72</v>
      </c>
      <c r="AY298" s="245" t="s">
        <v>234</v>
      </c>
    </row>
    <row r="299" s="14" customFormat="1">
      <c r="A299" s="14"/>
      <c r="B299" s="246"/>
      <c r="C299" s="247"/>
      <c r="D299" s="229" t="s">
        <v>252</v>
      </c>
      <c r="E299" s="248" t="s">
        <v>19</v>
      </c>
      <c r="F299" s="249" t="s">
        <v>301</v>
      </c>
      <c r="G299" s="247"/>
      <c r="H299" s="250">
        <v>9</v>
      </c>
      <c r="I299" s="251"/>
      <c r="J299" s="247"/>
      <c r="K299" s="247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252</v>
      </c>
      <c r="AU299" s="256" t="s">
        <v>81</v>
      </c>
      <c r="AV299" s="14" t="s">
        <v>81</v>
      </c>
      <c r="AW299" s="14" t="s">
        <v>33</v>
      </c>
      <c r="AX299" s="14" t="s">
        <v>79</v>
      </c>
      <c r="AY299" s="256" t="s">
        <v>234</v>
      </c>
    </row>
    <row r="300" s="2" customFormat="1" ht="16.5" customHeight="1">
      <c r="A300" s="40"/>
      <c r="B300" s="41"/>
      <c r="C300" s="216" t="s">
        <v>725</v>
      </c>
      <c r="D300" s="216" t="s">
        <v>236</v>
      </c>
      <c r="E300" s="217" t="s">
        <v>726</v>
      </c>
      <c r="F300" s="218" t="s">
        <v>542</v>
      </c>
      <c r="G300" s="219" t="s">
        <v>248</v>
      </c>
      <c r="H300" s="220">
        <v>37.799999999999997</v>
      </c>
      <c r="I300" s="221"/>
      <c r="J300" s="222">
        <f>ROUND(I300*H300,2)</f>
        <v>0</v>
      </c>
      <c r="K300" s="218" t="s">
        <v>721</v>
      </c>
      <c r="L300" s="46"/>
      <c r="M300" s="223" t="s">
        <v>19</v>
      </c>
      <c r="N300" s="224" t="s">
        <v>43</v>
      </c>
      <c r="O300" s="86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7" t="s">
        <v>93</v>
      </c>
      <c r="AT300" s="227" t="s">
        <v>236</v>
      </c>
      <c r="AU300" s="227" t="s">
        <v>81</v>
      </c>
      <c r="AY300" s="19" t="s">
        <v>234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19" t="s">
        <v>79</v>
      </c>
      <c r="BK300" s="228">
        <f>ROUND(I300*H300,2)</f>
        <v>0</v>
      </c>
      <c r="BL300" s="19" t="s">
        <v>93</v>
      </c>
      <c r="BM300" s="227" t="s">
        <v>727</v>
      </c>
    </row>
    <row r="301" s="2" customFormat="1">
      <c r="A301" s="40"/>
      <c r="B301" s="41"/>
      <c r="C301" s="42"/>
      <c r="D301" s="229" t="s">
        <v>243</v>
      </c>
      <c r="E301" s="42"/>
      <c r="F301" s="230" t="s">
        <v>544</v>
      </c>
      <c r="G301" s="42"/>
      <c r="H301" s="42"/>
      <c r="I301" s="231"/>
      <c r="J301" s="42"/>
      <c r="K301" s="42"/>
      <c r="L301" s="46"/>
      <c r="M301" s="232"/>
      <c r="N301" s="23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243</v>
      </c>
      <c r="AU301" s="19" t="s">
        <v>81</v>
      </c>
    </row>
    <row r="302" s="2" customFormat="1">
      <c r="A302" s="40"/>
      <c r="B302" s="41"/>
      <c r="C302" s="42"/>
      <c r="D302" s="234" t="s">
        <v>244</v>
      </c>
      <c r="E302" s="42"/>
      <c r="F302" s="235" t="s">
        <v>728</v>
      </c>
      <c r="G302" s="42"/>
      <c r="H302" s="42"/>
      <c r="I302" s="231"/>
      <c r="J302" s="42"/>
      <c r="K302" s="42"/>
      <c r="L302" s="46"/>
      <c r="M302" s="232"/>
      <c r="N302" s="233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244</v>
      </c>
      <c r="AU302" s="19" t="s">
        <v>81</v>
      </c>
    </row>
    <row r="303" s="13" customFormat="1">
      <c r="A303" s="13"/>
      <c r="B303" s="236"/>
      <c r="C303" s="237"/>
      <c r="D303" s="229" t="s">
        <v>252</v>
      </c>
      <c r="E303" s="238" t="s">
        <v>19</v>
      </c>
      <c r="F303" s="239" t="s">
        <v>729</v>
      </c>
      <c r="G303" s="237"/>
      <c r="H303" s="238" t="s">
        <v>19</v>
      </c>
      <c r="I303" s="240"/>
      <c r="J303" s="237"/>
      <c r="K303" s="237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252</v>
      </c>
      <c r="AU303" s="245" t="s">
        <v>81</v>
      </c>
      <c r="AV303" s="13" t="s">
        <v>79</v>
      </c>
      <c r="AW303" s="13" t="s">
        <v>33</v>
      </c>
      <c r="AX303" s="13" t="s">
        <v>72</v>
      </c>
      <c r="AY303" s="245" t="s">
        <v>234</v>
      </c>
    </row>
    <row r="304" s="14" customFormat="1">
      <c r="A304" s="14"/>
      <c r="B304" s="246"/>
      <c r="C304" s="247"/>
      <c r="D304" s="229" t="s">
        <v>252</v>
      </c>
      <c r="E304" s="248" t="s">
        <v>19</v>
      </c>
      <c r="F304" s="249" t="s">
        <v>730</v>
      </c>
      <c r="G304" s="247"/>
      <c r="H304" s="250">
        <v>37.799999999999997</v>
      </c>
      <c r="I304" s="251"/>
      <c r="J304" s="247"/>
      <c r="K304" s="247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252</v>
      </c>
      <c r="AU304" s="256" t="s">
        <v>81</v>
      </c>
      <c r="AV304" s="14" t="s">
        <v>81</v>
      </c>
      <c r="AW304" s="14" t="s">
        <v>33</v>
      </c>
      <c r="AX304" s="14" t="s">
        <v>79</v>
      </c>
      <c r="AY304" s="256" t="s">
        <v>234</v>
      </c>
    </row>
    <row r="305" s="2" customFormat="1" ht="16.5" customHeight="1">
      <c r="A305" s="40"/>
      <c r="B305" s="41"/>
      <c r="C305" s="268" t="s">
        <v>731</v>
      </c>
      <c r="D305" s="268" t="s">
        <v>295</v>
      </c>
      <c r="E305" s="269" t="s">
        <v>548</v>
      </c>
      <c r="F305" s="270" t="s">
        <v>549</v>
      </c>
      <c r="G305" s="271" t="s">
        <v>274</v>
      </c>
      <c r="H305" s="272">
        <v>3.7799999999999998</v>
      </c>
      <c r="I305" s="273"/>
      <c r="J305" s="274">
        <f>ROUND(I305*H305,2)</f>
        <v>0</v>
      </c>
      <c r="K305" s="270" t="s">
        <v>240</v>
      </c>
      <c r="L305" s="275"/>
      <c r="M305" s="276" t="s">
        <v>19</v>
      </c>
      <c r="N305" s="277" t="s">
        <v>43</v>
      </c>
      <c r="O305" s="86"/>
      <c r="P305" s="225">
        <f>O305*H305</f>
        <v>0</v>
      </c>
      <c r="Q305" s="225">
        <v>0.20000000000000001</v>
      </c>
      <c r="R305" s="225">
        <f>Q305*H305</f>
        <v>0.75600000000000001</v>
      </c>
      <c r="S305" s="225">
        <v>0</v>
      </c>
      <c r="T305" s="22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7" t="s">
        <v>294</v>
      </c>
      <c r="AT305" s="227" t="s">
        <v>295</v>
      </c>
      <c r="AU305" s="227" t="s">
        <v>81</v>
      </c>
      <c r="AY305" s="19" t="s">
        <v>234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19" t="s">
        <v>79</v>
      </c>
      <c r="BK305" s="228">
        <f>ROUND(I305*H305,2)</f>
        <v>0</v>
      </c>
      <c r="BL305" s="19" t="s">
        <v>93</v>
      </c>
      <c r="BM305" s="227" t="s">
        <v>732</v>
      </c>
    </row>
    <row r="306" s="2" customFormat="1">
      <c r="A306" s="40"/>
      <c r="B306" s="41"/>
      <c r="C306" s="42"/>
      <c r="D306" s="229" t="s">
        <v>243</v>
      </c>
      <c r="E306" s="42"/>
      <c r="F306" s="230" t="s">
        <v>549</v>
      </c>
      <c r="G306" s="42"/>
      <c r="H306" s="42"/>
      <c r="I306" s="231"/>
      <c r="J306" s="42"/>
      <c r="K306" s="42"/>
      <c r="L306" s="46"/>
      <c r="M306" s="232"/>
      <c r="N306" s="23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243</v>
      </c>
      <c r="AU306" s="19" t="s">
        <v>81</v>
      </c>
    </row>
    <row r="307" s="13" customFormat="1">
      <c r="A307" s="13"/>
      <c r="B307" s="236"/>
      <c r="C307" s="237"/>
      <c r="D307" s="229" t="s">
        <v>252</v>
      </c>
      <c r="E307" s="238" t="s">
        <v>19</v>
      </c>
      <c r="F307" s="239" t="s">
        <v>733</v>
      </c>
      <c r="G307" s="237"/>
      <c r="H307" s="238" t="s">
        <v>19</v>
      </c>
      <c r="I307" s="240"/>
      <c r="J307" s="237"/>
      <c r="K307" s="237"/>
      <c r="L307" s="241"/>
      <c r="M307" s="242"/>
      <c r="N307" s="243"/>
      <c r="O307" s="243"/>
      <c r="P307" s="243"/>
      <c r="Q307" s="243"/>
      <c r="R307" s="243"/>
      <c r="S307" s="243"/>
      <c r="T307" s="24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5" t="s">
        <v>252</v>
      </c>
      <c r="AU307" s="245" t="s">
        <v>81</v>
      </c>
      <c r="AV307" s="13" t="s">
        <v>79</v>
      </c>
      <c r="AW307" s="13" t="s">
        <v>33</v>
      </c>
      <c r="AX307" s="13" t="s">
        <v>72</v>
      </c>
      <c r="AY307" s="245" t="s">
        <v>234</v>
      </c>
    </row>
    <row r="308" s="14" customFormat="1">
      <c r="A308" s="14"/>
      <c r="B308" s="246"/>
      <c r="C308" s="247"/>
      <c r="D308" s="229" t="s">
        <v>252</v>
      </c>
      <c r="E308" s="248" t="s">
        <v>19</v>
      </c>
      <c r="F308" s="249" t="s">
        <v>734</v>
      </c>
      <c r="G308" s="247"/>
      <c r="H308" s="250">
        <v>3.7799999999999998</v>
      </c>
      <c r="I308" s="251"/>
      <c r="J308" s="247"/>
      <c r="K308" s="247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252</v>
      </c>
      <c r="AU308" s="256" t="s">
        <v>81</v>
      </c>
      <c r="AV308" s="14" t="s">
        <v>81</v>
      </c>
      <c r="AW308" s="14" t="s">
        <v>33</v>
      </c>
      <c r="AX308" s="14" t="s">
        <v>79</v>
      </c>
      <c r="AY308" s="256" t="s">
        <v>234</v>
      </c>
    </row>
    <row r="309" s="2" customFormat="1" ht="16.5" customHeight="1">
      <c r="A309" s="40"/>
      <c r="B309" s="41"/>
      <c r="C309" s="268" t="s">
        <v>735</v>
      </c>
      <c r="D309" s="268" t="s">
        <v>295</v>
      </c>
      <c r="E309" s="269" t="s">
        <v>736</v>
      </c>
      <c r="F309" s="270" t="s">
        <v>737</v>
      </c>
      <c r="G309" s="271" t="s">
        <v>382</v>
      </c>
      <c r="H309" s="272">
        <v>9</v>
      </c>
      <c r="I309" s="273"/>
      <c r="J309" s="274">
        <f>ROUND(I309*H309,2)</f>
        <v>0</v>
      </c>
      <c r="K309" s="270" t="s">
        <v>19</v>
      </c>
      <c r="L309" s="275"/>
      <c r="M309" s="276" t="s">
        <v>19</v>
      </c>
      <c r="N309" s="277" t="s">
        <v>43</v>
      </c>
      <c r="O309" s="86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7" t="s">
        <v>294</v>
      </c>
      <c r="AT309" s="227" t="s">
        <v>295</v>
      </c>
      <c r="AU309" s="227" t="s">
        <v>81</v>
      </c>
      <c r="AY309" s="19" t="s">
        <v>234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19" t="s">
        <v>79</v>
      </c>
      <c r="BK309" s="228">
        <f>ROUND(I309*H309,2)</f>
        <v>0</v>
      </c>
      <c r="BL309" s="19" t="s">
        <v>93</v>
      </c>
      <c r="BM309" s="227" t="s">
        <v>738</v>
      </c>
    </row>
    <row r="310" s="2" customFormat="1">
      <c r="A310" s="40"/>
      <c r="B310" s="41"/>
      <c r="C310" s="42"/>
      <c r="D310" s="229" t="s">
        <v>243</v>
      </c>
      <c r="E310" s="42"/>
      <c r="F310" s="230" t="s">
        <v>737</v>
      </c>
      <c r="G310" s="42"/>
      <c r="H310" s="42"/>
      <c r="I310" s="231"/>
      <c r="J310" s="42"/>
      <c r="K310" s="42"/>
      <c r="L310" s="46"/>
      <c r="M310" s="232"/>
      <c r="N310" s="233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243</v>
      </c>
      <c r="AU310" s="19" t="s">
        <v>81</v>
      </c>
    </row>
    <row r="311" s="13" customFormat="1">
      <c r="A311" s="13"/>
      <c r="B311" s="236"/>
      <c r="C311" s="237"/>
      <c r="D311" s="229" t="s">
        <v>252</v>
      </c>
      <c r="E311" s="238" t="s">
        <v>19</v>
      </c>
      <c r="F311" s="239" t="s">
        <v>739</v>
      </c>
      <c r="G311" s="237"/>
      <c r="H311" s="238" t="s">
        <v>19</v>
      </c>
      <c r="I311" s="240"/>
      <c r="J311" s="237"/>
      <c r="K311" s="237"/>
      <c r="L311" s="241"/>
      <c r="M311" s="242"/>
      <c r="N311" s="243"/>
      <c r="O311" s="243"/>
      <c r="P311" s="243"/>
      <c r="Q311" s="243"/>
      <c r="R311" s="243"/>
      <c r="S311" s="243"/>
      <c r="T311" s="24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5" t="s">
        <v>252</v>
      </c>
      <c r="AU311" s="245" t="s">
        <v>81</v>
      </c>
      <c r="AV311" s="13" t="s">
        <v>79</v>
      </c>
      <c r="AW311" s="13" t="s">
        <v>33</v>
      </c>
      <c r="AX311" s="13" t="s">
        <v>72</v>
      </c>
      <c r="AY311" s="245" t="s">
        <v>234</v>
      </c>
    </row>
    <row r="312" s="14" customFormat="1">
      <c r="A312" s="14"/>
      <c r="B312" s="246"/>
      <c r="C312" s="247"/>
      <c r="D312" s="229" t="s">
        <v>252</v>
      </c>
      <c r="E312" s="248" t="s">
        <v>19</v>
      </c>
      <c r="F312" s="249" t="s">
        <v>301</v>
      </c>
      <c r="G312" s="247"/>
      <c r="H312" s="250">
        <v>9</v>
      </c>
      <c r="I312" s="251"/>
      <c r="J312" s="247"/>
      <c r="K312" s="247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252</v>
      </c>
      <c r="AU312" s="256" t="s">
        <v>81</v>
      </c>
      <c r="AV312" s="14" t="s">
        <v>81</v>
      </c>
      <c r="AW312" s="14" t="s">
        <v>33</v>
      </c>
      <c r="AX312" s="14" t="s">
        <v>79</v>
      </c>
      <c r="AY312" s="256" t="s">
        <v>234</v>
      </c>
    </row>
    <row r="313" s="2" customFormat="1" ht="16.5" customHeight="1">
      <c r="A313" s="40"/>
      <c r="B313" s="41"/>
      <c r="C313" s="268" t="s">
        <v>740</v>
      </c>
      <c r="D313" s="268" t="s">
        <v>295</v>
      </c>
      <c r="E313" s="269" t="s">
        <v>741</v>
      </c>
      <c r="F313" s="270" t="s">
        <v>742</v>
      </c>
      <c r="G313" s="271" t="s">
        <v>743</v>
      </c>
      <c r="H313" s="272">
        <v>8990</v>
      </c>
      <c r="I313" s="273"/>
      <c r="J313" s="274">
        <f>ROUND(I313*H313,2)</f>
        <v>0</v>
      </c>
      <c r="K313" s="270" t="s">
        <v>19</v>
      </c>
      <c r="L313" s="275"/>
      <c r="M313" s="276" t="s">
        <v>19</v>
      </c>
      <c r="N313" s="277" t="s">
        <v>43</v>
      </c>
      <c r="O313" s="86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7" t="s">
        <v>294</v>
      </c>
      <c r="AT313" s="227" t="s">
        <v>295</v>
      </c>
      <c r="AU313" s="227" t="s">
        <v>81</v>
      </c>
      <c r="AY313" s="19" t="s">
        <v>234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19" t="s">
        <v>79</v>
      </c>
      <c r="BK313" s="228">
        <f>ROUND(I313*H313,2)</f>
        <v>0</v>
      </c>
      <c r="BL313" s="19" t="s">
        <v>93</v>
      </c>
      <c r="BM313" s="227" t="s">
        <v>744</v>
      </c>
    </row>
    <row r="314" s="2" customFormat="1">
      <c r="A314" s="40"/>
      <c r="B314" s="41"/>
      <c r="C314" s="42"/>
      <c r="D314" s="229" t="s">
        <v>243</v>
      </c>
      <c r="E314" s="42"/>
      <c r="F314" s="230" t="s">
        <v>742</v>
      </c>
      <c r="G314" s="42"/>
      <c r="H314" s="42"/>
      <c r="I314" s="231"/>
      <c r="J314" s="42"/>
      <c r="K314" s="42"/>
      <c r="L314" s="46"/>
      <c r="M314" s="232"/>
      <c r="N314" s="233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243</v>
      </c>
      <c r="AU314" s="19" t="s">
        <v>81</v>
      </c>
    </row>
    <row r="315" s="13" customFormat="1">
      <c r="A315" s="13"/>
      <c r="B315" s="236"/>
      <c r="C315" s="237"/>
      <c r="D315" s="229" t="s">
        <v>252</v>
      </c>
      <c r="E315" s="238" t="s">
        <v>19</v>
      </c>
      <c r="F315" s="239" t="s">
        <v>745</v>
      </c>
      <c r="G315" s="237"/>
      <c r="H315" s="238" t="s">
        <v>19</v>
      </c>
      <c r="I315" s="240"/>
      <c r="J315" s="237"/>
      <c r="K315" s="237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252</v>
      </c>
      <c r="AU315" s="245" t="s">
        <v>81</v>
      </c>
      <c r="AV315" s="13" t="s">
        <v>79</v>
      </c>
      <c r="AW315" s="13" t="s">
        <v>33</v>
      </c>
      <c r="AX315" s="13" t="s">
        <v>72</v>
      </c>
      <c r="AY315" s="245" t="s">
        <v>234</v>
      </c>
    </row>
    <row r="316" s="14" customFormat="1">
      <c r="A316" s="14"/>
      <c r="B316" s="246"/>
      <c r="C316" s="247"/>
      <c r="D316" s="229" t="s">
        <v>252</v>
      </c>
      <c r="E316" s="248" t="s">
        <v>19</v>
      </c>
      <c r="F316" s="249" t="s">
        <v>746</v>
      </c>
      <c r="G316" s="247"/>
      <c r="H316" s="250">
        <v>8990</v>
      </c>
      <c r="I316" s="251"/>
      <c r="J316" s="247"/>
      <c r="K316" s="247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252</v>
      </c>
      <c r="AU316" s="256" t="s">
        <v>81</v>
      </c>
      <c r="AV316" s="14" t="s">
        <v>81</v>
      </c>
      <c r="AW316" s="14" t="s">
        <v>33</v>
      </c>
      <c r="AX316" s="14" t="s">
        <v>79</v>
      </c>
      <c r="AY316" s="256" t="s">
        <v>234</v>
      </c>
    </row>
    <row r="317" s="2" customFormat="1" ht="16.5" customHeight="1">
      <c r="A317" s="40"/>
      <c r="B317" s="41"/>
      <c r="C317" s="216" t="s">
        <v>747</v>
      </c>
      <c r="D317" s="216" t="s">
        <v>236</v>
      </c>
      <c r="E317" s="217" t="s">
        <v>748</v>
      </c>
      <c r="F317" s="218" t="s">
        <v>749</v>
      </c>
      <c r="G317" s="219" t="s">
        <v>274</v>
      </c>
      <c r="H317" s="220">
        <v>63</v>
      </c>
      <c r="I317" s="221"/>
      <c r="J317" s="222">
        <f>ROUND(I317*H317,2)</f>
        <v>0</v>
      </c>
      <c r="K317" s="218" t="s">
        <v>721</v>
      </c>
      <c r="L317" s="46"/>
      <c r="M317" s="223" t="s">
        <v>19</v>
      </c>
      <c r="N317" s="224" t="s">
        <v>43</v>
      </c>
      <c r="O317" s="86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7" t="s">
        <v>93</v>
      </c>
      <c r="AT317" s="227" t="s">
        <v>236</v>
      </c>
      <c r="AU317" s="227" t="s">
        <v>81</v>
      </c>
      <c r="AY317" s="19" t="s">
        <v>234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19" t="s">
        <v>79</v>
      </c>
      <c r="BK317" s="228">
        <f>ROUND(I317*H317,2)</f>
        <v>0</v>
      </c>
      <c r="BL317" s="19" t="s">
        <v>93</v>
      </c>
      <c r="BM317" s="227" t="s">
        <v>750</v>
      </c>
    </row>
    <row r="318" s="2" customFormat="1">
      <c r="A318" s="40"/>
      <c r="B318" s="41"/>
      <c r="C318" s="42"/>
      <c r="D318" s="229" t="s">
        <v>243</v>
      </c>
      <c r="E318" s="42"/>
      <c r="F318" s="230" t="s">
        <v>751</v>
      </c>
      <c r="G318" s="42"/>
      <c r="H318" s="42"/>
      <c r="I318" s="231"/>
      <c r="J318" s="42"/>
      <c r="K318" s="42"/>
      <c r="L318" s="46"/>
      <c r="M318" s="232"/>
      <c r="N318" s="23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243</v>
      </c>
      <c r="AU318" s="19" t="s">
        <v>81</v>
      </c>
    </row>
    <row r="319" s="2" customFormat="1">
      <c r="A319" s="40"/>
      <c r="B319" s="41"/>
      <c r="C319" s="42"/>
      <c r="D319" s="234" t="s">
        <v>244</v>
      </c>
      <c r="E319" s="42"/>
      <c r="F319" s="235" t="s">
        <v>752</v>
      </c>
      <c r="G319" s="42"/>
      <c r="H319" s="42"/>
      <c r="I319" s="231"/>
      <c r="J319" s="42"/>
      <c r="K319" s="42"/>
      <c r="L319" s="46"/>
      <c r="M319" s="232"/>
      <c r="N319" s="233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244</v>
      </c>
      <c r="AU319" s="19" t="s">
        <v>81</v>
      </c>
    </row>
    <row r="320" s="13" customFormat="1">
      <c r="A320" s="13"/>
      <c r="B320" s="236"/>
      <c r="C320" s="237"/>
      <c r="D320" s="229" t="s">
        <v>252</v>
      </c>
      <c r="E320" s="238" t="s">
        <v>19</v>
      </c>
      <c r="F320" s="239" t="s">
        <v>753</v>
      </c>
      <c r="G320" s="237"/>
      <c r="H320" s="238" t="s">
        <v>19</v>
      </c>
      <c r="I320" s="240"/>
      <c r="J320" s="237"/>
      <c r="K320" s="237"/>
      <c r="L320" s="241"/>
      <c r="M320" s="242"/>
      <c r="N320" s="243"/>
      <c r="O320" s="243"/>
      <c r="P320" s="243"/>
      <c r="Q320" s="243"/>
      <c r="R320" s="243"/>
      <c r="S320" s="243"/>
      <c r="T320" s="24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5" t="s">
        <v>252</v>
      </c>
      <c r="AU320" s="245" t="s">
        <v>81</v>
      </c>
      <c r="AV320" s="13" t="s">
        <v>79</v>
      </c>
      <c r="AW320" s="13" t="s">
        <v>33</v>
      </c>
      <c r="AX320" s="13" t="s">
        <v>72</v>
      </c>
      <c r="AY320" s="245" t="s">
        <v>234</v>
      </c>
    </row>
    <row r="321" s="14" customFormat="1">
      <c r="A321" s="14"/>
      <c r="B321" s="246"/>
      <c r="C321" s="247"/>
      <c r="D321" s="229" t="s">
        <v>252</v>
      </c>
      <c r="E321" s="248" t="s">
        <v>19</v>
      </c>
      <c r="F321" s="249" t="s">
        <v>754</v>
      </c>
      <c r="G321" s="247"/>
      <c r="H321" s="250">
        <v>63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252</v>
      </c>
      <c r="AU321" s="256" t="s">
        <v>81</v>
      </c>
      <c r="AV321" s="14" t="s">
        <v>81</v>
      </c>
      <c r="AW321" s="14" t="s">
        <v>33</v>
      </c>
      <c r="AX321" s="14" t="s">
        <v>79</v>
      </c>
      <c r="AY321" s="256" t="s">
        <v>234</v>
      </c>
    </row>
    <row r="322" s="12" customFormat="1" ht="22.8" customHeight="1">
      <c r="A322" s="12"/>
      <c r="B322" s="200"/>
      <c r="C322" s="201"/>
      <c r="D322" s="202" t="s">
        <v>71</v>
      </c>
      <c r="E322" s="214" t="s">
        <v>755</v>
      </c>
      <c r="F322" s="214" t="s">
        <v>756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SUM(P323:P353)</f>
        <v>0</v>
      </c>
      <c r="Q322" s="208"/>
      <c r="R322" s="209">
        <f>SUM(R323:R353)</f>
        <v>19.75</v>
      </c>
      <c r="S322" s="208"/>
      <c r="T322" s="210">
        <f>SUM(T323:T353)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71</v>
      </c>
      <c r="AU322" s="212" t="s">
        <v>79</v>
      </c>
      <c r="AY322" s="211" t="s">
        <v>234</v>
      </c>
      <c r="BK322" s="213">
        <f>SUM(BK323:BK353)</f>
        <v>0</v>
      </c>
    </row>
    <row r="323" s="2" customFormat="1" ht="21.75" customHeight="1">
      <c r="A323" s="40"/>
      <c r="B323" s="41"/>
      <c r="C323" s="216" t="s">
        <v>757</v>
      </c>
      <c r="D323" s="216" t="s">
        <v>236</v>
      </c>
      <c r="E323" s="217" t="s">
        <v>758</v>
      </c>
      <c r="F323" s="218" t="s">
        <v>759</v>
      </c>
      <c r="G323" s="219" t="s">
        <v>248</v>
      </c>
      <c r="H323" s="220">
        <v>1975</v>
      </c>
      <c r="I323" s="221"/>
      <c r="J323" s="222">
        <f>ROUND(I323*H323,2)</f>
        <v>0</v>
      </c>
      <c r="K323" s="218" t="s">
        <v>240</v>
      </c>
      <c r="L323" s="46"/>
      <c r="M323" s="223" t="s">
        <v>19</v>
      </c>
      <c r="N323" s="224" t="s">
        <v>43</v>
      </c>
      <c r="O323" s="86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7" t="s">
        <v>93</v>
      </c>
      <c r="AT323" s="227" t="s">
        <v>236</v>
      </c>
      <c r="AU323" s="227" t="s">
        <v>81</v>
      </c>
      <c r="AY323" s="19" t="s">
        <v>234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19" t="s">
        <v>79</v>
      </c>
      <c r="BK323" s="228">
        <f>ROUND(I323*H323,2)</f>
        <v>0</v>
      </c>
      <c r="BL323" s="19" t="s">
        <v>93</v>
      </c>
      <c r="BM323" s="227" t="s">
        <v>760</v>
      </c>
    </row>
    <row r="324" s="2" customFormat="1">
      <c r="A324" s="40"/>
      <c r="B324" s="41"/>
      <c r="C324" s="42"/>
      <c r="D324" s="229" t="s">
        <v>243</v>
      </c>
      <c r="E324" s="42"/>
      <c r="F324" s="230" t="s">
        <v>761</v>
      </c>
      <c r="G324" s="42"/>
      <c r="H324" s="42"/>
      <c r="I324" s="231"/>
      <c r="J324" s="42"/>
      <c r="K324" s="42"/>
      <c r="L324" s="46"/>
      <c r="M324" s="232"/>
      <c r="N324" s="23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243</v>
      </c>
      <c r="AU324" s="19" t="s">
        <v>81</v>
      </c>
    </row>
    <row r="325" s="2" customFormat="1">
      <c r="A325" s="40"/>
      <c r="B325" s="41"/>
      <c r="C325" s="42"/>
      <c r="D325" s="234" t="s">
        <v>244</v>
      </c>
      <c r="E325" s="42"/>
      <c r="F325" s="235" t="s">
        <v>762</v>
      </c>
      <c r="G325" s="42"/>
      <c r="H325" s="42"/>
      <c r="I325" s="231"/>
      <c r="J325" s="42"/>
      <c r="K325" s="42"/>
      <c r="L325" s="46"/>
      <c r="M325" s="232"/>
      <c r="N325" s="23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244</v>
      </c>
      <c r="AU325" s="19" t="s">
        <v>81</v>
      </c>
    </row>
    <row r="326" s="13" customFormat="1">
      <c r="A326" s="13"/>
      <c r="B326" s="236"/>
      <c r="C326" s="237"/>
      <c r="D326" s="229" t="s">
        <v>252</v>
      </c>
      <c r="E326" s="238" t="s">
        <v>19</v>
      </c>
      <c r="F326" s="239" t="s">
        <v>763</v>
      </c>
      <c r="G326" s="237"/>
      <c r="H326" s="238" t="s">
        <v>19</v>
      </c>
      <c r="I326" s="240"/>
      <c r="J326" s="237"/>
      <c r="K326" s="237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252</v>
      </c>
      <c r="AU326" s="245" t="s">
        <v>81</v>
      </c>
      <c r="AV326" s="13" t="s">
        <v>79</v>
      </c>
      <c r="AW326" s="13" t="s">
        <v>33</v>
      </c>
      <c r="AX326" s="13" t="s">
        <v>72</v>
      </c>
      <c r="AY326" s="245" t="s">
        <v>234</v>
      </c>
    </row>
    <row r="327" s="14" customFormat="1">
      <c r="A327" s="14"/>
      <c r="B327" s="246"/>
      <c r="C327" s="247"/>
      <c r="D327" s="229" t="s">
        <v>252</v>
      </c>
      <c r="E327" s="248" t="s">
        <v>19</v>
      </c>
      <c r="F327" s="249" t="s">
        <v>764</v>
      </c>
      <c r="G327" s="247"/>
      <c r="H327" s="250">
        <v>1975</v>
      </c>
      <c r="I327" s="251"/>
      <c r="J327" s="247"/>
      <c r="K327" s="247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252</v>
      </c>
      <c r="AU327" s="256" t="s">
        <v>81</v>
      </c>
      <c r="AV327" s="14" t="s">
        <v>81</v>
      </c>
      <c r="AW327" s="14" t="s">
        <v>33</v>
      </c>
      <c r="AX327" s="14" t="s">
        <v>79</v>
      </c>
      <c r="AY327" s="256" t="s">
        <v>234</v>
      </c>
    </row>
    <row r="328" s="2" customFormat="1" ht="16.5" customHeight="1">
      <c r="A328" s="40"/>
      <c r="B328" s="41"/>
      <c r="C328" s="216" t="s">
        <v>765</v>
      </c>
      <c r="D328" s="216" t="s">
        <v>236</v>
      </c>
      <c r="E328" s="217" t="s">
        <v>726</v>
      </c>
      <c r="F328" s="218" t="s">
        <v>542</v>
      </c>
      <c r="G328" s="219" t="s">
        <v>248</v>
      </c>
      <c r="H328" s="220">
        <v>1975</v>
      </c>
      <c r="I328" s="221"/>
      <c r="J328" s="222">
        <f>ROUND(I328*H328,2)</f>
        <v>0</v>
      </c>
      <c r="K328" s="218" t="s">
        <v>721</v>
      </c>
      <c r="L328" s="46"/>
      <c r="M328" s="223" t="s">
        <v>19</v>
      </c>
      <c r="N328" s="224" t="s">
        <v>43</v>
      </c>
      <c r="O328" s="86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7" t="s">
        <v>93</v>
      </c>
      <c r="AT328" s="227" t="s">
        <v>236</v>
      </c>
      <c r="AU328" s="227" t="s">
        <v>81</v>
      </c>
      <c r="AY328" s="19" t="s">
        <v>234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19" t="s">
        <v>79</v>
      </c>
      <c r="BK328" s="228">
        <f>ROUND(I328*H328,2)</f>
        <v>0</v>
      </c>
      <c r="BL328" s="19" t="s">
        <v>93</v>
      </c>
      <c r="BM328" s="227" t="s">
        <v>766</v>
      </c>
    </row>
    <row r="329" s="2" customFormat="1">
      <c r="A329" s="40"/>
      <c r="B329" s="41"/>
      <c r="C329" s="42"/>
      <c r="D329" s="229" t="s">
        <v>243</v>
      </c>
      <c r="E329" s="42"/>
      <c r="F329" s="230" t="s">
        <v>544</v>
      </c>
      <c r="G329" s="42"/>
      <c r="H329" s="42"/>
      <c r="I329" s="231"/>
      <c r="J329" s="42"/>
      <c r="K329" s="42"/>
      <c r="L329" s="46"/>
      <c r="M329" s="232"/>
      <c r="N329" s="233"/>
      <c r="O329" s="86"/>
      <c r="P329" s="86"/>
      <c r="Q329" s="86"/>
      <c r="R329" s="86"/>
      <c r="S329" s="86"/>
      <c r="T329" s="87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243</v>
      </c>
      <c r="AU329" s="19" t="s">
        <v>81</v>
      </c>
    </row>
    <row r="330" s="2" customFormat="1">
      <c r="A330" s="40"/>
      <c r="B330" s="41"/>
      <c r="C330" s="42"/>
      <c r="D330" s="234" t="s">
        <v>244</v>
      </c>
      <c r="E330" s="42"/>
      <c r="F330" s="235" t="s">
        <v>728</v>
      </c>
      <c r="G330" s="42"/>
      <c r="H330" s="42"/>
      <c r="I330" s="231"/>
      <c r="J330" s="42"/>
      <c r="K330" s="42"/>
      <c r="L330" s="46"/>
      <c r="M330" s="232"/>
      <c r="N330" s="233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244</v>
      </c>
      <c r="AU330" s="19" t="s">
        <v>81</v>
      </c>
    </row>
    <row r="331" s="14" customFormat="1">
      <c r="A331" s="14"/>
      <c r="B331" s="246"/>
      <c r="C331" s="247"/>
      <c r="D331" s="229" t="s">
        <v>252</v>
      </c>
      <c r="E331" s="248" t="s">
        <v>19</v>
      </c>
      <c r="F331" s="249" t="s">
        <v>764</v>
      </c>
      <c r="G331" s="247"/>
      <c r="H331" s="250">
        <v>1975</v>
      </c>
      <c r="I331" s="251"/>
      <c r="J331" s="247"/>
      <c r="K331" s="247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252</v>
      </c>
      <c r="AU331" s="256" t="s">
        <v>81</v>
      </c>
      <c r="AV331" s="14" t="s">
        <v>81</v>
      </c>
      <c r="AW331" s="14" t="s">
        <v>33</v>
      </c>
      <c r="AX331" s="14" t="s">
        <v>79</v>
      </c>
      <c r="AY331" s="256" t="s">
        <v>234</v>
      </c>
    </row>
    <row r="332" s="2" customFormat="1" ht="16.5" customHeight="1">
      <c r="A332" s="40"/>
      <c r="B332" s="41"/>
      <c r="C332" s="268" t="s">
        <v>767</v>
      </c>
      <c r="D332" s="268" t="s">
        <v>295</v>
      </c>
      <c r="E332" s="269" t="s">
        <v>548</v>
      </c>
      <c r="F332" s="270" t="s">
        <v>549</v>
      </c>
      <c r="G332" s="271" t="s">
        <v>274</v>
      </c>
      <c r="H332" s="272">
        <v>98.75</v>
      </c>
      <c r="I332" s="273"/>
      <c r="J332" s="274">
        <f>ROUND(I332*H332,2)</f>
        <v>0</v>
      </c>
      <c r="K332" s="270" t="s">
        <v>240</v>
      </c>
      <c r="L332" s="275"/>
      <c r="M332" s="276" t="s">
        <v>19</v>
      </c>
      <c r="N332" s="277" t="s">
        <v>43</v>
      </c>
      <c r="O332" s="86"/>
      <c r="P332" s="225">
        <f>O332*H332</f>
        <v>0</v>
      </c>
      <c r="Q332" s="225">
        <v>0.20000000000000001</v>
      </c>
      <c r="R332" s="225">
        <f>Q332*H332</f>
        <v>19.75</v>
      </c>
      <c r="S332" s="225">
        <v>0</v>
      </c>
      <c r="T332" s="22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7" t="s">
        <v>294</v>
      </c>
      <c r="AT332" s="227" t="s">
        <v>295</v>
      </c>
      <c r="AU332" s="227" t="s">
        <v>81</v>
      </c>
      <c r="AY332" s="19" t="s">
        <v>234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19" t="s">
        <v>79</v>
      </c>
      <c r="BK332" s="228">
        <f>ROUND(I332*H332,2)</f>
        <v>0</v>
      </c>
      <c r="BL332" s="19" t="s">
        <v>93</v>
      </c>
      <c r="BM332" s="227" t="s">
        <v>768</v>
      </c>
    </row>
    <row r="333" s="2" customFormat="1">
      <c r="A333" s="40"/>
      <c r="B333" s="41"/>
      <c r="C333" s="42"/>
      <c r="D333" s="229" t="s">
        <v>243</v>
      </c>
      <c r="E333" s="42"/>
      <c r="F333" s="230" t="s">
        <v>549</v>
      </c>
      <c r="G333" s="42"/>
      <c r="H333" s="42"/>
      <c r="I333" s="231"/>
      <c r="J333" s="42"/>
      <c r="K333" s="42"/>
      <c r="L333" s="46"/>
      <c r="M333" s="232"/>
      <c r="N333" s="233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243</v>
      </c>
      <c r="AU333" s="19" t="s">
        <v>81</v>
      </c>
    </row>
    <row r="334" s="13" customFormat="1">
      <c r="A334" s="13"/>
      <c r="B334" s="236"/>
      <c r="C334" s="237"/>
      <c r="D334" s="229" t="s">
        <v>252</v>
      </c>
      <c r="E334" s="238" t="s">
        <v>19</v>
      </c>
      <c r="F334" s="239" t="s">
        <v>769</v>
      </c>
      <c r="G334" s="237"/>
      <c r="H334" s="238" t="s">
        <v>19</v>
      </c>
      <c r="I334" s="240"/>
      <c r="J334" s="237"/>
      <c r="K334" s="237"/>
      <c r="L334" s="241"/>
      <c r="M334" s="242"/>
      <c r="N334" s="243"/>
      <c r="O334" s="243"/>
      <c r="P334" s="243"/>
      <c r="Q334" s="243"/>
      <c r="R334" s="243"/>
      <c r="S334" s="243"/>
      <c r="T334" s="24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5" t="s">
        <v>252</v>
      </c>
      <c r="AU334" s="245" t="s">
        <v>81</v>
      </c>
      <c r="AV334" s="13" t="s">
        <v>79</v>
      </c>
      <c r="AW334" s="13" t="s">
        <v>33</v>
      </c>
      <c r="AX334" s="13" t="s">
        <v>72</v>
      </c>
      <c r="AY334" s="245" t="s">
        <v>234</v>
      </c>
    </row>
    <row r="335" s="14" customFormat="1">
      <c r="A335" s="14"/>
      <c r="B335" s="246"/>
      <c r="C335" s="247"/>
      <c r="D335" s="229" t="s">
        <v>252</v>
      </c>
      <c r="E335" s="248" t="s">
        <v>19</v>
      </c>
      <c r="F335" s="249" t="s">
        <v>770</v>
      </c>
      <c r="G335" s="247"/>
      <c r="H335" s="250">
        <v>98.75</v>
      </c>
      <c r="I335" s="251"/>
      <c r="J335" s="247"/>
      <c r="K335" s="247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252</v>
      </c>
      <c r="AU335" s="256" t="s">
        <v>81</v>
      </c>
      <c r="AV335" s="14" t="s">
        <v>81</v>
      </c>
      <c r="AW335" s="14" t="s">
        <v>33</v>
      </c>
      <c r="AX335" s="14" t="s">
        <v>79</v>
      </c>
      <c r="AY335" s="256" t="s">
        <v>234</v>
      </c>
    </row>
    <row r="336" s="2" customFormat="1" ht="16.5" customHeight="1">
      <c r="A336" s="40"/>
      <c r="B336" s="41"/>
      <c r="C336" s="216" t="s">
        <v>771</v>
      </c>
      <c r="D336" s="216" t="s">
        <v>236</v>
      </c>
      <c r="E336" s="217" t="s">
        <v>772</v>
      </c>
      <c r="F336" s="218" t="s">
        <v>773</v>
      </c>
      <c r="G336" s="219" t="s">
        <v>248</v>
      </c>
      <c r="H336" s="220">
        <v>1975</v>
      </c>
      <c r="I336" s="221"/>
      <c r="J336" s="222">
        <f>ROUND(I336*H336,2)</f>
        <v>0</v>
      </c>
      <c r="K336" s="218" t="s">
        <v>240</v>
      </c>
      <c r="L336" s="46"/>
      <c r="M336" s="223" t="s">
        <v>19</v>
      </c>
      <c r="N336" s="224" t="s">
        <v>43</v>
      </c>
      <c r="O336" s="86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7" t="s">
        <v>93</v>
      </c>
      <c r="AT336" s="227" t="s">
        <v>236</v>
      </c>
      <c r="AU336" s="227" t="s">
        <v>81</v>
      </c>
      <c r="AY336" s="19" t="s">
        <v>234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19" t="s">
        <v>79</v>
      </c>
      <c r="BK336" s="228">
        <f>ROUND(I336*H336,2)</f>
        <v>0</v>
      </c>
      <c r="BL336" s="19" t="s">
        <v>93</v>
      </c>
      <c r="BM336" s="227" t="s">
        <v>774</v>
      </c>
    </row>
    <row r="337" s="2" customFormat="1">
      <c r="A337" s="40"/>
      <c r="B337" s="41"/>
      <c r="C337" s="42"/>
      <c r="D337" s="229" t="s">
        <v>243</v>
      </c>
      <c r="E337" s="42"/>
      <c r="F337" s="230" t="s">
        <v>775</v>
      </c>
      <c r="G337" s="42"/>
      <c r="H337" s="42"/>
      <c r="I337" s="231"/>
      <c r="J337" s="42"/>
      <c r="K337" s="42"/>
      <c r="L337" s="46"/>
      <c r="M337" s="232"/>
      <c r="N337" s="23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243</v>
      </c>
      <c r="AU337" s="19" t="s">
        <v>81</v>
      </c>
    </row>
    <row r="338" s="2" customFormat="1">
      <c r="A338" s="40"/>
      <c r="B338" s="41"/>
      <c r="C338" s="42"/>
      <c r="D338" s="234" t="s">
        <v>244</v>
      </c>
      <c r="E338" s="42"/>
      <c r="F338" s="235" t="s">
        <v>776</v>
      </c>
      <c r="G338" s="42"/>
      <c r="H338" s="42"/>
      <c r="I338" s="231"/>
      <c r="J338" s="42"/>
      <c r="K338" s="42"/>
      <c r="L338" s="46"/>
      <c r="M338" s="232"/>
      <c r="N338" s="23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244</v>
      </c>
      <c r="AU338" s="19" t="s">
        <v>81</v>
      </c>
    </row>
    <row r="339" s="14" customFormat="1">
      <c r="A339" s="14"/>
      <c r="B339" s="246"/>
      <c r="C339" s="247"/>
      <c r="D339" s="229" t="s">
        <v>252</v>
      </c>
      <c r="E339" s="248" t="s">
        <v>19</v>
      </c>
      <c r="F339" s="249" t="s">
        <v>764</v>
      </c>
      <c r="G339" s="247"/>
      <c r="H339" s="250">
        <v>1975</v>
      </c>
      <c r="I339" s="251"/>
      <c r="J339" s="247"/>
      <c r="K339" s="247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252</v>
      </c>
      <c r="AU339" s="256" t="s">
        <v>81</v>
      </c>
      <c r="AV339" s="14" t="s">
        <v>81</v>
      </c>
      <c r="AW339" s="14" t="s">
        <v>33</v>
      </c>
      <c r="AX339" s="14" t="s">
        <v>79</v>
      </c>
      <c r="AY339" s="256" t="s">
        <v>234</v>
      </c>
    </row>
    <row r="340" s="2" customFormat="1" ht="16.5" customHeight="1">
      <c r="A340" s="40"/>
      <c r="B340" s="41"/>
      <c r="C340" s="216" t="s">
        <v>777</v>
      </c>
      <c r="D340" s="216" t="s">
        <v>236</v>
      </c>
      <c r="E340" s="217" t="s">
        <v>778</v>
      </c>
      <c r="F340" s="218" t="s">
        <v>779</v>
      </c>
      <c r="G340" s="219" t="s">
        <v>248</v>
      </c>
      <c r="H340" s="220">
        <v>3950</v>
      </c>
      <c r="I340" s="221"/>
      <c r="J340" s="222">
        <f>ROUND(I340*H340,2)</f>
        <v>0</v>
      </c>
      <c r="K340" s="218" t="s">
        <v>240</v>
      </c>
      <c r="L340" s="46"/>
      <c r="M340" s="223" t="s">
        <v>19</v>
      </c>
      <c r="N340" s="224" t="s">
        <v>43</v>
      </c>
      <c r="O340" s="86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7" t="s">
        <v>93</v>
      </c>
      <c r="AT340" s="227" t="s">
        <v>236</v>
      </c>
      <c r="AU340" s="227" t="s">
        <v>81</v>
      </c>
      <c r="AY340" s="19" t="s">
        <v>234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19" t="s">
        <v>79</v>
      </c>
      <c r="BK340" s="228">
        <f>ROUND(I340*H340,2)</f>
        <v>0</v>
      </c>
      <c r="BL340" s="19" t="s">
        <v>93</v>
      </c>
      <c r="BM340" s="227" t="s">
        <v>780</v>
      </c>
    </row>
    <row r="341" s="2" customFormat="1">
      <c r="A341" s="40"/>
      <c r="B341" s="41"/>
      <c r="C341" s="42"/>
      <c r="D341" s="229" t="s">
        <v>243</v>
      </c>
      <c r="E341" s="42"/>
      <c r="F341" s="230" t="s">
        <v>781</v>
      </c>
      <c r="G341" s="42"/>
      <c r="H341" s="42"/>
      <c r="I341" s="231"/>
      <c r="J341" s="42"/>
      <c r="K341" s="42"/>
      <c r="L341" s="46"/>
      <c r="M341" s="232"/>
      <c r="N341" s="23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243</v>
      </c>
      <c r="AU341" s="19" t="s">
        <v>81</v>
      </c>
    </row>
    <row r="342" s="2" customFormat="1">
      <c r="A342" s="40"/>
      <c r="B342" s="41"/>
      <c r="C342" s="42"/>
      <c r="D342" s="234" t="s">
        <v>244</v>
      </c>
      <c r="E342" s="42"/>
      <c r="F342" s="235" t="s">
        <v>782</v>
      </c>
      <c r="G342" s="42"/>
      <c r="H342" s="42"/>
      <c r="I342" s="231"/>
      <c r="J342" s="42"/>
      <c r="K342" s="42"/>
      <c r="L342" s="46"/>
      <c r="M342" s="232"/>
      <c r="N342" s="233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244</v>
      </c>
      <c r="AU342" s="19" t="s">
        <v>81</v>
      </c>
    </row>
    <row r="343" s="13" customFormat="1">
      <c r="A343" s="13"/>
      <c r="B343" s="236"/>
      <c r="C343" s="237"/>
      <c r="D343" s="229" t="s">
        <v>252</v>
      </c>
      <c r="E343" s="238" t="s">
        <v>19</v>
      </c>
      <c r="F343" s="239" t="s">
        <v>783</v>
      </c>
      <c r="G343" s="237"/>
      <c r="H343" s="238" t="s">
        <v>19</v>
      </c>
      <c r="I343" s="240"/>
      <c r="J343" s="237"/>
      <c r="K343" s="237"/>
      <c r="L343" s="241"/>
      <c r="M343" s="242"/>
      <c r="N343" s="243"/>
      <c r="O343" s="243"/>
      <c r="P343" s="243"/>
      <c r="Q343" s="243"/>
      <c r="R343" s="243"/>
      <c r="S343" s="243"/>
      <c r="T343" s="24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5" t="s">
        <v>252</v>
      </c>
      <c r="AU343" s="245" t="s">
        <v>81</v>
      </c>
      <c r="AV343" s="13" t="s">
        <v>79</v>
      </c>
      <c r="AW343" s="13" t="s">
        <v>33</v>
      </c>
      <c r="AX343" s="13" t="s">
        <v>72</v>
      </c>
      <c r="AY343" s="245" t="s">
        <v>234</v>
      </c>
    </row>
    <row r="344" s="14" customFormat="1">
      <c r="A344" s="14"/>
      <c r="B344" s="246"/>
      <c r="C344" s="247"/>
      <c r="D344" s="229" t="s">
        <v>252</v>
      </c>
      <c r="E344" s="248" t="s">
        <v>19</v>
      </c>
      <c r="F344" s="249" t="s">
        <v>784</v>
      </c>
      <c r="G344" s="247"/>
      <c r="H344" s="250">
        <v>3950</v>
      </c>
      <c r="I344" s="251"/>
      <c r="J344" s="247"/>
      <c r="K344" s="247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252</v>
      </c>
      <c r="AU344" s="256" t="s">
        <v>81</v>
      </c>
      <c r="AV344" s="14" t="s">
        <v>81</v>
      </c>
      <c r="AW344" s="14" t="s">
        <v>33</v>
      </c>
      <c r="AX344" s="14" t="s">
        <v>79</v>
      </c>
      <c r="AY344" s="256" t="s">
        <v>234</v>
      </c>
    </row>
    <row r="345" s="2" customFormat="1" ht="16.5" customHeight="1">
      <c r="A345" s="40"/>
      <c r="B345" s="41"/>
      <c r="C345" s="216" t="s">
        <v>785</v>
      </c>
      <c r="D345" s="216" t="s">
        <v>236</v>
      </c>
      <c r="E345" s="217" t="s">
        <v>748</v>
      </c>
      <c r="F345" s="218" t="s">
        <v>749</v>
      </c>
      <c r="G345" s="219" t="s">
        <v>274</v>
      </c>
      <c r="H345" s="220">
        <v>395</v>
      </c>
      <c r="I345" s="221"/>
      <c r="J345" s="222">
        <f>ROUND(I345*H345,2)</f>
        <v>0</v>
      </c>
      <c r="K345" s="218" t="s">
        <v>721</v>
      </c>
      <c r="L345" s="46"/>
      <c r="M345" s="223" t="s">
        <v>19</v>
      </c>
      <c r="N345" s="224" t="s">
        <v>43</v>
      </c>
      <c r="O345" s="86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7" t="s">
        <v>93</v>
      </c>
      <c r="AT345" s="227" t="s">
        <v>236</v>
      </c>
      <c r="AU345" s="227" t="s">
        <v>81</v>
      </c>
      <c r="AY345" s="19" t="s">
        <v>234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19" t="s">
        <v>79</v>
      </c>
      <c r="BK345" s="228">
        <f>ROUND(I345*H345,2)</f>
        <v>0</v>
      </c>
      <c r="BL345" s="19" t="s">
        <v>93</v>
      </c>
      <c r="BM345" s="227" t="s">
        <v>786</v>
      </c>
    </row>
    <row r="346" s="2" customFormat="1">
      <c r="A346" s="40"/>
      <c r="B346" s="41"/>
      <c r="C346" s="42"/>
      <c r="D346" s="229" t="s">
        <v>243</v>
      </c>
      <c r="E346" s="42"/>
      <c r="F346" s="230" t="s">
        <v>751</v>
      </c>
      <c r="G346" s="42"/>
      <c r="H346" s="42"/>
      <c r="I346" s="231"/>
      <c r="J346" s="42"/>
      <c r="K346" s="42"/>
      <c r="L346" s="46"/>
      <c r="M346" s="232"/>
      <c r="N346" s="233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243</v>
      </c>
      <c r="AU346" s="19" t="s">
        <v>81</v>
      </c>
    </row>
    <row r="347" s="2" customFormat="1">
      <c r="A347" s="40"/>
      <c r="B347" s="41"/>
      <c r="C347" s="42"/>
      <c r="D347" s="234" t="s">
        <v>244</v>
      </c>
      <c r="E347" s="42"/>
      <c r="F347" s="235" t="s">
        <v>752</v>
      </c>
      <c r="G347" s="42"/>
      <c r="H347" s="42"/>
      <c r="I347" s="231"/>
      <c r="J347" s="42"/>
      <c r="K347" s="42"/>
      <c r="L347" s="46"/>
      <c r="M347" s="232"/>
      <c r="N347" s="233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244</v>
      </c>
      <c r="AU347" s="19" t="s">
        <v>81</v>
      </c>
    </row>
    <row r="348" s="13" customFormat="1">
      <c r="A348" s="13"/>
      <c r="B348" s="236"/>
      <c r="C348" s="237"/>
      <c r="D348" s="229" t="s">
        <v>252</v>
      </c>
      <c r="E348" s="238" t="s">
        <v>19</v>
      </c>
      <c r="F348" s="239" t="s">
        <v>787</v>
      </c>
      <c r="G348" s="237"/>
      <c r="H348" s="238" t="s">
        <v>19</v>
      </c>
      <c r="I348" s="240"/>
      <c r="J348" s="237"/>
      <c r="K348" s="237"/>
      <c r="L348" s="241"/>
      <c r="M348" s="242"/>
      <c r="N348" s="243"/>
      <c r="O348" s="243"/>
      <c r="P348" s="243"/>
      <c r="Q348" s="243"/>
      <c r="R348" s="243"/>
      <c r="S348" s="243"/>
      <c r="T348" s="24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5" t="s">
        <v>252</v>
      </c>
      <c r="AU348" s="245" t="s">
        <v>81</v>
      </c>
      <c r="AV348" s="13" t="s">
        <v>79</v>
      </c>
      <c r="AW348" s="13" t="s">
        <v>33</v>
      </c>
      <c r="AX348" s="13" t="s">
        <v>72</v>
      </c>
      <c r="AY348" s="245" t="s">
        <v>234</v>
      </c>
    </row>
    <row r="349" s="14" customFormat="1">
      <c r="A349" s="14"/>
      <c r="B349" s="246"/>
      <c r="C349" s="247"/>
      <c r="D349" s="229" t="s">
        <v>252</v>
      </c>
      <c r="E349" s="248" t="s">
        <v>19</v>
      </c>
      <c r="F349" s="249" t="s">
        <v>788</v>
      </c>
      <c r="G349" s="247"/>
      <c r="H349" s="250">
        <v>395</v>
      </c>
      <c r="I349" s="251"/>
      <c r="J349" s="247"/>
      <c r="K349" s="247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252</v>
      </c>
      <c r="AU349" s="256" t="s">
        <v>81</v>
      </c>
      <c r="AV349" s="14" t="s">
        <v>81</v>
      </c>
      <c r="AW349" s="14" t="s">
        <v>33</v>
      </c>
      <c r="AX349" s="14" t="s">
        <v>79</v>
      </c>
      <c r="AY349" s="256" t="s">
        <v>234</v>
      </c>
    </row>
    <row r="350" s="2" customFormat="1" ht="16.5" customHeight="1">
      <c r="A350" s="40"/>
      <c r="B350" s="41"/>
      <c r="C350" s="268" t="s">
        <v>789</v>
      </c>
      <c r="D350" s="268" t="s">
        <v>295</v>
      </c>
      <c r="E350" s="269" t="s">
        <v>741</v>
      </c>
      <c r="F350" s="270" t="s">
        <v>742</v>
      </c>
      <c r="G350" s="271" t="s">
        <v>743</v>
      </c>
      <c r="H350" s="272">
        <v>21893</v>
      </c>
      <c r="I350" s="273"/>
      <c r="J350" s="274">
        <f>ROUND(I350*H350,2)</f>
        <v>0</v>
      </c>
      <c r="K350" s="270" t="s">
        <v>19</v>
      </c>
      <c r="L350" s="275"/>
      <c r="M350" s="276" t="s">
        <v>19</v>
      </c>
      <c r="N350" s="277" t="s">
        <v>43</v>
      </c>
      <c r="O350" s="86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7" t="s">
        <v>294</v>
      </c>
      <c r="AT350" s="227" t="s">
        <v>295</v>
      </c>
      <c r="AU350" s="227" t="s">
        <v>81</v>
      </c>
      <c r="AY350" s="19" t="s">
        <v>234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19" t="s">
        <v>79</v>
      </c>
      <c r="BK350" s="228">
        <f>ROUND(I350*H350,2)</f>
        <v>0</v>
      </c>
      <c r="BL350" s="19" t="s">
        <v>93</v>
      </c>
      <c r="BM350" s="227" t="s">
        <v>790</v>
      </c>
    </row>
    <row r="351" s="2" customFormat="1">
      <c r="A351" s="40"/>
      <c r="B351" s="41"/>
      <c r="C351" s="42"/>
      <c r="D351" s="229" t="s">
        <v>243</v>
      </c>
      <c r="E351" s="42"/>
      <c r="F351" s="230" t="s">
        <v>742</v>
      </c>
      <c r="G351" s="42"/>
      <c r="H351" s="42"/>
      <c r="I351" s="231"/>
      <c r="J351" s="42"/>
      <c r="K351" s="42"/>
      <c r="L351" s="46"/>
      <c r="M351" s="232"/>
      <c r="N351" s="233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243</v>
      </c>
      <c r="AU351" s="19" t="s">
        <v>81</v>
      </c>
    </row>
    <row r="352" s="13" customFormat="1">
      <c r="A352" s="13"/>
      <c r="B352" s="236"/>
      <c r="C352" s="237"/>
      <c r="D352" s="229" t="s">
        <v>252</v>
      </c>
      <c r="E352" s="238" t="s">
        <v>19</v>
      </c>
      <c r="F352" s="239" t="s">
        <v>745</v>
      </c>
      <c r="G352" s="237"/>
      <c r="H352" s="238" t="s">
        <v>19</v>
      </c>
      <c r="I352" s="240"/>
      <c r="J352" s="237"/>
      <c r="K352" s="237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252</v>
      </c>
      <c r="AU352" s="245" t="s">
        <v>81</v>
      </c>
      <c r="AV352" s="13" t="s">
        <v>79</v>
      </c>
      <c r="AW352" s="13" t="s">
        <v>33</v>
      </c>
      <c r="AX352" s="13" t="s">
        <v>72</v>
      </c>
      <c r="AY352" s="245" t="s">
        <v>234</v>
      </c>
    </row>
    <row r="353" s="14" customFormat="1">
      <c r="A353" s="14"/>
      <c r="B353" s="246"/>
      <c r="C353" s="247"/>
      <c r="D353" s="229" t="s">
        <v>252</v>
      </c>
      <c r="E353" s="248" t="s">
        <v>19</v>
      </c>
      <c r="F353" s="249" t="s">
        <v>791</v>
      </c>
      <c r="G353" s="247"/>
      <c r="H353" s="250">
        <v>21893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252</v>
      </c>
      <c r="AU353" s="256" t="s">
        <v>81</v>
      </c>
      <c r="AV353" s="14" t="s">
        <v>81</v>
      </c>
      <c r="AW353" s="14" t="s">
        <v>33</v>
      </c>
      <c r="AX353" s="14" t="s">
        <v>79</v>
      </c>
      <c r="AY353" s="256" t="s">
        <v>234</v>
      </c>
    </row>
    <row r="354" s="12" customFormat="1" ht="22.8" customHeight="1">
      <c r="A354" s="12"/>
      <c r="B354" s="200"/>
      <c r="C354" s="201"/>
      <c r="D354" s="202" t="s">
        <v>71</v>
      </c>
      <c r="E354" s="214" t="s">
        <v>339</v>
      </c>
      <c r="F354" s="214" t="s">
        <v>792</v>
      </c>
      <c r="G354" s="201"/>
      <c r="H354" s="201"/>
      <c r="I354" s="204"/>
      <c r="J354" s="215">
        <f>BK354</f>
        <v>0</v>
      </c>
      <c r="K354" s="201"/>
      <c r="L354" s="206"/>
      <c r="M354" s="207"/>
      <c r="N354" s="208"/>
      <c r="O354" s="208"/>
      <c r="P354" s="209">
        <f>P355+SUM(P356:P360)</f>
        <v>0</v>
      </c>
      <c r="Q354" s="208"/>
      <c r="R354" s="209">
        <f>R355+SUM(R356:R360)</f>
        <v>0</v>
      </c>
      <c r="S354" s="208"/>
      <c r="T354" s="210">
        <f>T355+SUM(T356:T360)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11" t="s">
        <v>79</v>
      </c>
      <c r="AT354" s="212" t="s">
        <v>71</v>
      </c>
      <c r="AU354" s="212" t="s">
        <v>79</v>
      </c>
      <c r="AY354" s="211" t="s">
        <v>234</v>
      </c>
      <c r="BK354" s="213">
        <f>BK355+SUM(BK356:BK360)</f>
        <v>0</v>
      </c>
    </row>
    <row r="355" s="2" customFormat="1" ht="16.5" customHeight="1">
      <c r="A355" s="40"/>
      <c r="B355" s="41"/>
      <c r="C355" s="216" t="s">
        <v>793</v>
      </c>
      <c r="D355" s="216" t="s">
        <v>236</v>
      </c>
      <c r="E355" s="217" t="s">
        <v>794</v>
      </c>
      <c r="F355" s="218" t="s">
        <v>795</v>
      </c>
      <c r="G355" s="219" t="s">
        <v>248</v>
      </c>
      <c r="H355" s="220">
        <v>240</v>
      </c>
      <c r="I355" s="221"/>
      <c r="J355" s="222">
        <f>ROUND(I355*H355,2)</f>
        <v>0</v>
      </c>
      <c r="K355" s="218" t="s">
        <v>240</v>
      </c>
      <c r="L355" s="46"/>
      <c r="M355" s="223" t="s">
        <v>19</v>
      </c>
      <c r="N355" s="224" t="s">
        <v>43</v>
      </c>
      <c r="O355" s="86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7" t="s">
        <v>93</v>
      </c>
      <c r="AT355" s="227" t="s">
        <v>236</v>
      </c>
      <c r="AU355" s="227" t="s">
        <v>81</v>
      </c>
      <c r="AY355" s="19" t="s">
        <v>234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19" t="s">
        <v>79</v>
      </c>
      <c r="BK355" s="228">
        <f>ROUND(I355*H355,2)</f>
        <v>0</v>
      </c>
      <c r="BL355" s="19" t="s">
        <v>93</v>
      </c>
      <c r="BM355" s="227" t="s">
        <v>796</v>
      </c>
    </row>
    <row r="356" s="2" customFormat="1">
      <c r="A356" s="40"/>
      <c r="B356" s="41"/>
      <c r="C356" s="42"/>
      <c r="D356" s="229" t="s">
        <v>243</v>
      </c>
      <c r="E356" s="42"/>
      <c r="F356" s="230" t="s">
        <v>797</v>
      </c>
      <c r="G356" s="42"/>
      <c r="H356" s="42"/>
      <c r="I356" s="231"/>
      <c r="J356" s="42"/>
      <c r="K356" s="42"/>
      <c r="L356" s="46"/>
      <c r="M356" s="232"/>
      <c r="N356" s="233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243</v>
      </c>
      <c r="AU356" s="19" t="s">
        <v>81</v>
      </c>
    </row>
    <row r="357" s="2" customFormat="1">
      <c r="A357" s="40"/>
      <c r="B357" s="41"/>
      <c r="C357" s="42"/>
      <c r="D357" s="234" t="s">
        <v>244</v>
      </c>
      <c r="E357" s="42"/>
      <c r="F357" s="235" t="s">
        <v>798</v>
      </c>
      <c r="G357" s="42"/>
      <c r="H357" s="42"/>
      <c r="I357" s="231"/>
      <c r="J357" s="42"/>
      <c r="K357" s="42"/>
      <c r="L357" s="46"/>
      <c r="M357" s="232"/>
      <c r="N357" s="233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244</v>
      </c>
      <c r="AU357" s="19" t="s">
        <v>81</v>
      </c>
    </row>
    <row r="358" s="13" customFormat="1">
      <c r="A358" s="13"/>
      <c r="B358" s="236"/>
      <c r="C358" s="237"/>
      <c r="D358" s="229" t="s">
        <v>252</v>
      </c>
      <c r="E358" s="238" t="s">
        <v>19</v>
      </c>
      <c r="F358" s="239" t="s">
        <v>799</v>
      </c>
      <c r="G358" s="237"/>
      <c r="H358" s="238" t="s">
        <v>19</v>
      </c>
      <c r="I358" s="240"/>
      <c r="J358" s="237"/>
      <c r="K358" s="237"/>
      <c r="L358" s="241"/>
      <c r="M358" s="242"/>
      <c r="N358" s="243"/>
      <c r="O358" s="243"/>
      <c r="P358" s="243"/>
      <c r="Q358" s="243"/>
      <c r="R358" s="243"/>
      <c r="S358" s="243"/>
      <c r="T358" s="24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5" t="s">
        <v>252</v>
      </c>
      <c r="AU358" s="245" t="s">
        <v>81</v>
      </c>
      <c r="AV358" s="13" t="s">
        <v>79</v>
      </c>
      <c r="AW358" s="13" t="s">
        <v>33</v>
      </c>
      <c r="AX358" s="13" t="s">
        <v>72</v>
      </c>
      <c r="AY358" s="245" t="s">
        <v>234</v>
      </c>
    </row>
    <row r="359" s="14" customFormat="1">
      <c r="A359" s="14"/>
      <c r="B359" s="246"/>
      <c r="C359" s="247"/>
      <c r="D359" s="229" t="s">
        <v>252</v>
      </c>
      <c r="E359" s="248" t="s">
        <v>19</v>
      </c>
      <c r="F359" s="249" t="s">
        <v>800</v>
      </c>
      <c r="G359" s="247"/>
      <c r="H359" s="250">
        <v>240</v>
      </c>
      <c r="I359" s="251"/>
      <c r="J359" s="247"/>
      <c r="K359" s="247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252</v>
      </c>
      <c r="AU359" s="256" t="s">
        <v>81</v>
      </c>
      <c r="AV359" s="14" t="s">
        <v>81</v>
      </c>
      <c r="AW359" s="14" t="s">
        <v>33</v>
      </c>
      <c r="AX359" s="14" t="s">
        <v>79</v>
      </c>
      <c r="AY359" s="256" t="s">
        <v>234</v>
      </c>
    </row>
    <row r="360" s="12" customFormat="1" ht="20.88" customHeight="1">
      <c r="A360" s="12"/>
      <c r="B360" s="200"/>
      <c r="C360" s="201"/>
      <c r="D360" s="202" t="s">
        <v>71</v>
      </c>
      <c r="E360" s="214" t="s">
        <v>331</v>
      </c>
      <c r="F360" s="214" t="s">
        <v>801</v>
      </c>
      <c r="G360" s="201"/>
      <c r="H360" s="201"/>
      <c r="I360" s="204"/>
      <c r="J360" s="215">
        <f>BK360</f>
        <v>0</v>
      </c>
      <c r="K360" s="201"/>
      <c r="L360" s="206"/>
      <c r="M360" s="207"/>
      <c r="N360" s="208"/>
      <c r="O360" s="208"/>
      <c r="P360" s="209">
        <f>SUM(P361:P364)</f>
        <v>0</v>
      </c>
      <c r="Q360" s="208"/>
      <c r="R360" s="209">
        <f>SUM(R361:R364)</f>
        <v>0</v>
      </c>
      <c r="S360" s="208"/>
      <c r="T360" s="210">
        <f>SUM(T361:T364)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11" t="s">
        <v>79</v>
      </c>
      <c r="AT360" s="212" t="s">
        <v>71</v>
      </c>
      <c r="AU360" s="212" t="s">
        <v>81</v>
      </c>
      <c r="AY360" s="211" t="s">
        <v>234</v>
      </c>
      <c r="BK360" s="213">
        <f>SUM(BK361:BK364)</f>
        <v>0</v>
      </c>
    </row>
    <row r="361" s="2" customFormat="1" ht="16.5" customHeight="1">
      <c r="A361" s="40"/>
      <c r="B361" s="41"/>
      <c r="C361" s="216" t="s">
        <v>241</v>
      </c>
      <c r="D361" s="216" t="s">
        <v>236</v>
      </c>
      <c r="E361" s="217" t="s">
        <v>802</v>
      </c>
      <c r="F361" s="218" t="s">
        <v>803</v>
      </c>
      <c r="G361" s="219" t="s">
        <v>248</v>
      </c>
      <c r="H361" s="220">
        <v>150000</v>
      </c>
      <c r="I361" s="221"/>
      <c r="J361" s="222">
        <f>ROUND(I361*H361,2)</f>
        <v>0</v>
      </c>
      <c r="K361" s="218" t="s">
        <v>19</v>
      </c>
      <c r="L361" s="46"/>
      <c r="M361" s="223" t="s">
        <v>19</v>
      </c>
      <c r="N361" s="224" t="s">
        <v>43</v>
      </c>
      <c r="O361" s="86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7" t="s">
        <v>93</v>
      </c>
      <c r="AT361" s="227" t="s">
        <v>236</v>
      </c>
      <c r="AU361" s="227" t="s">
        <v>88</v>
      </c>
      <c r="AY361" s="19" t="s">
        <v>234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19" t="s">
        <v>79</v>
      </c>
      <c r="BK361" s="228">
        <f>ROUND(I361*H361,2)</f>
        <v>0</v>
      </c>
      <c r="BL361" s="19" t="s">
        <v>93</v>
      </c>
      <c r="BM361" s="227" t="s">
        <v>804</v>
      </c>
    </row>
    <row r="362" s="2" customFormat="1">
      <c r="A362" s="40"/>
      <c r="B362" s="41"/>
      <c r="C362" s="42"/>
      <c r="D362" s="229" t="s">
        <v>243</v>
      </c>
      <c r="E362" s="42"/>
      <c r="F362" s="230" t="s">
        <v>805</v>
      </c>
      <c r="G362" s="42"/>
      <c r="H362" s="42"/>
      <c r="I362" s="231"/>
      <c r="J362" s="42"/>
      <c r="K362" s="42"/>
      <c r="L362" s="46"/>
      <c r="M362" s="232"/>
      <c r="N362" s="233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243</v>
      </c>
      <c r="AU362" s="19" t="s">
        <v>88</v>
      </c>
    </row>
    <row r="363" s="13" customFormat="1">
      <c r="A363" s="13"/>
      <c r="B363" s="236"/>
      <c r="C363" s="237"/>
      <c r="D363" s="229" t="s">
        <v>252</v>
      </c>
      <c r="E363" s="238" t="s">
        <v>19</v>
      </c>
      <c r="F363" s="239" t="s">
        <v>806</v>
      </c>
      <c r="G363" s="237"/>
      <c r="H363" s="238" t="s">
        <v>19</v>
      </c>
      <c r="I363" s="240"/>
      <c r="J363" s="237"/>
      <c r="K363" s="237"/>
      <c r="L363" s="241"/>
      <c r="M363" s="242"/>
      <c r="N363" s="243"/>
      <c r="O363" s="243"/>
      <c r="P363" s="243"/>
      <c r="Q363" s="243"/>
      <c r="R363" s="243"/>
      <c r="S363" s="243"/>
      <c r="T363" s="24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5" t="s">
        <v>252</v>
      </c>
      <c r="AU363" s="245" t="s">
        <v>88</v>
      </c>
      <c r="AV363" s="13" t="s">
        <v>79</v>
      </c>
      <c r="AW363" s="13" t="s">
        <v>33</v>
      </c>
      <c r="AX363" s="13" t="s">
        <v>72</v>
      </c>
      <c r="AY363" s="245" t="s">
        <v>234</v>
      </c>
    </row>
    <row r="364" s="14" customFormat="1">
      <c r="A364" s="14"/>
      <c r="B364" s="246"/>
      <c r="C364" s="247"/>
      <c r="D364" s="229" t="s">
        <v>252</v>
      </c>
      <c r="E364" s="248" t="s">
        <v>19</v>
      </c>
      <c r="F364" s="249" t="s">
        <v>807</v>
      </c>
      <c r="G364" s="247"/>
      <c r="H364" s="250">
        <v>150000</v>
      </c>
      <c r="I364" s="251"/>
      <c r="J364" s="247"/>
      <c r="K364" s="247"/>
      <c r="L364" s="252"/>
      <c r="M364" s="282"/>
      <c r="N364" s="283"/>
      <c r="O364" s="283"/>
      <c r="P364" s="283"/>
      <c r="Q364" s="283"/>
      <c r="R364" s="283"/>
      <c r="S364" s="283"/>
      <c r="T364" s="28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252</v>
      </c>
      <c r="AU364" s="256" t="s">
        <v>88</v>
      </c>
      <c r="AV364" s="14" t="s">
        <v>81</v>
      </c>
      <c r="AW364" s="14" t="s">
        <v>33</v>
      </c>
      <c r="AX364" s="14" t="s">
        <v>79</v>
      </c>
      <c r="AY364" s="256" t="s">
        <v>234</v>
      </c>
    </row>
    <row r="365" s="2" customFormat="1" ht="6.96" customHeight="1">
      <c r="A365" s="40"/>
      <c r="B365" s="61"/>
      <c r="C365" s="62"/>
      <c r="D365" s="62"/>
      <c r="E365" s="62"/>
      <c r="F365" s="62"/>
      <c r="G365" s="62"/>
      <c r="H365" s="62"/>
      <c r="I365" s="62"/>
      <c r="J365" s="62"/>
      <c r="K365" s="62"/>
      <c r="L365" s="46"/>
      <c r="M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</sheetData>
  <sheetProtection sheet="1" autoFilter="0" formatColumns="0" formatRows="0" objects="1" scenarios="1" spinCount="100000" saltValue="4Gb+O9KbDiQulF6zRvZMiv+xvibi9HgyK+FjvB02VQzsQ9kg9I5sKxH08wln9tWIlTCPpvzC/2o0oW+zDvsSUQ==" hashValue="gm18NEghSDnyACC2XcWTEiEU2RZR48TP/q31wvnmCfFqdgFCtqiYnJP1DpRZwMhQoLki+o/7barQpW0fQj18rg==" algorithmName="SHA-512" password="CA9F"/>
  <autoFilter ref="C105:K36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2:H92"/>
    <mergeCell ref="E96:H96"/>
    <mergeCell ref="E94:H94"/>
    <mergeCell ref="E98:H98"/>
    <mergeCell ref="L2:V2"/>
  </mergeCells>
  <hyperlinks>
    <hyperlink ref="F111" r:id="rId1" display="https://podminky.urs.cz/item/CS_URS_2024_01/119005153"/>
    <hyperlink ref="F114" r:id="rId2" display="https://podminky.urs.cz/item/CS_URS_2024_01/183111213"/>
    <hyperlink ref="F121" r:id="rId3" display="https://podminky.urs.cz/item/CS_URS_2024_01/184102115"/>
    <hyperlink ref="F124" r:id="rId4" display="https://podminky.urs.cz/item/CS_URS_2024_01/184852321"/>
    <hyperlink ref="F127" r:id="rId5" display="https://podminky.urs.cz/item/CS_URS_2024_01/185802114"/>
    <hyperlink ref="F135" r:id="rId6" display="https://podminky.urs.cz/item/CS_URS_2024_01/184215413"/>
    <hyperlink ref="F138" r:id="rId7" display="https://podminky.urs.cz/item/CS_URS_2024_01/184215133"/>
    <hyperlink ref="F144" r:id="rId8" display="https://podminky.urs.cz/item/CS_URS_2024_01/184501141"/>
    <hyperlink ref="F152" r:id="rId9" display="https://podminky.urs.cz/item/CS_URS_2024_01/184911421"/>
    <hyperlink ref="F177" r:id="rId10" display="https://podminky.urs.cz/item/CS_URS_2024_01/119005153"/>
    <hyperlink ref="F180" r:id="rId11" display="https://podminky.urs.cz/item/CS_URS_2024_01/183101113"/>
    <hyperlink ref="F183" r:id="rId12" display="https://podminky.urs.cz/item/CS_URS_2024_01/184102111"/>
    <hyperlink ref="F188" r:id="rId13" display="https://podminky.urs.cz/item/CS_URS_2024_01/185802114"/>
    <hyperlink ref="F201" r:id="rId14" display="https://podminky.urs.cz/item/CS_URS_2024_01/119005131"/>
    <hyperlink ref="F206" r:id="rId15" display="https://podminky.urs.cz/item/CS_URS_2024_01/183205111"/>
    <hyperlink ref="F209" r:id="rId16" display="https://podminky.urs.cz/item/CS_URS_2024_01/183111113"/>
    <hyperlink ref="F214" r:id="rId17" display="https://podminky.urs.cz/item/CS_URS_2024_01/183211322"/>
    <hyperlink ref="F217" r:id="rId18" display="https://podminky.urs.cz/item/CS_URS_2024_01/183111113"/>
    <hyperlink ref="F220" r:id="rId19" display="https://podminky.urs.cz/item/CS_URS_2024_01/183211313"/>
    <hyperlink ref="F223" r:id="rId20" display="https://podminky.urs.cz/item/CS_URS_2024_01/184911421"/>
    <hyperlink ref="F238" r:id="rId21" display="https://podminky.urs.cz/item/CS_URS_2024_01/181411131"/>
    <hyperlink ref="F249" r:id="rId22" display="https://podminky.urs.cz/item/CS_URS_2024_01/185804312"/>
    <hyperlink ref="F255" r:id="rId23" display="https://podminky.urs.cz/item/CS_URS_2024_01/119005131"/>
    <hyperlink ref="F261" r:id="rId24" display="https://podminky.urs.cz/item/CS_URS_2024_01/181411121"/>
    <hyperlink ref="F268" r:id="rId25" display="https://podminky.urs.cz/item/CS_URS_2024_01/185804312"/>
    <hyperlink ref="F274" r:id="rId26" display="https://podminky.urs.cz/item/CS_URS_2024_01/998231311"/>
    <hyperlink ref="F283" r:id="rId27" display="https://podminky.urs.cz/item/CS_URS_2024_01/184852322"/>
    <hyperlink ref="F288" r:id="rId28" display="https://podminky.urs.cz/item/CS_URS_2024_01/184801121"/>
    <hyperlink ref="F297" r:id="rId29" display="https://podminky.urs.cz/item/CS_URS_2023_02/184503121"/>
    <hyperlink ref="F302" r:id="rId30" display="https://podminky.urs.cz/item/CS_URS_2023_02/184911421.1"/>
    <hyperlink ref="F319" r:id="rId31" display="https://podminky.urs.cz/item/CS_URS_2023_02/185804311"/>
    <hyperlink ref="F325" r:id="rId32" display="https://podminky.urs.cz/item/CS_URS_2024_01/184817114"/>
    <hyperlink ref="F330" r:id="rId33" display="https://podminky.urs.cz/item/CS_URS_2023_02/184911421.1"/>
    <hyperlink ref="F338" r:id="rId34" display="https://podminky.urs.cz/item/CS_URS_2024_01/185804252"/>
    <hyperlink ref="F342" r:id="rId35" display="https://podminky.urs.cz/item/CS_URS_2024_01/185804511"/>
    <hyperlink ref="F347" r:id="rId36" display="https://podminky.urs.cz/item/CS_URS_2023_02/185804311"/>
    <hyperlink ref="F357" r:id="rId37" display="https://podminky.urs.cz/item/CS_URS_2024_01/1111511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8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3138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3139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ROUND((SUM(BE93:BE198)),  2)</f>
        <v>0</v>
      </c>
      <c r="G37" s="40"/>
      <c r="H37" s="40"/>
      <c r="I37" s="160">
        <v>0.20999999999999999</v>
      </c>
      <c r="J37" s="159">
        <f>ROUND(((SUM(BE93:BE198))*I37),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ROUND((SUM(BF93:BF198)),  2)</f>
        <v>0</v>
      </c>
      <c r="G38" s="40"/>
      <c r="H38" s="40"/>
      <c r="I38" s="160">
        <v>0.12</v>
      </c>
      <c r="J38" s="159">
        <f>ROUND(((SUM(BF93:BF198))*I38),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ROUND((SUM(BG93:BG198)),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ROUND((SUM(BH93:BH198)),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ROUND((SUM(BI93:BI198)),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3138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VRN - Vedlejší rozpočtové náklady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3140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3141</v>
      </c>
      <c r="E69" s="181"/>
      <c r="F69" s="181"/>
      <c r="G69" s="181"/>
      <c r="H69" s="181"/>
      <c r="I69" s="181"/>
      <c r="J69" s="182">
        <f>J154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3138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VRN - Vedlejší rozpočtové náklady (1)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P94+P154</f>
        <v>0</v>
      </c>
      <c r="Q93" s="98"/>
      <c r="R93" s="197">
        <f>R94+R154</f>
        <v>0</v>
      </c>
      <c r="S93" s="98"/>
      <c r="T93" s="198">
        <f>T94+T154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BK94+BK154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184</v>
      </c>
      <c r="F94" s="203" t="s">
        <v>3142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SUM(P95:P153)</f>
        <v>0</v>
      </c>
      <c r="Q94" s="208"/>
      <c r="R94" s="209">
        <f>SUM(R95:R153)</f>
        <v>0</v>
      </c>
      <c r="S94" s="208"/>
      <c r="T94" s="210">
        <f>SUM(T95:T153)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271</v>
      </c>
      <c r="AT94" s="212" t="s">
        <v>71</v>
      </c>
      <c r="AU94" s="212" t="s">
        <v>72</v>
      </c>
      <c r="AY94" s="211" t="s">
        <v>234</v>
      </c>
      <c r="BK94" s="213">
        <f>SUM(BK95:BK153)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3143</v>
      </c>
      <c r="F95" s="218" t="s">
        <v>3144</v>
      </c>
      <c r="G95" s="219" t="s">
        <v>3145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2168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2168</v>
      </c>
      <c r="BM95" s="227" t="s">
        <v>3146</v>
      </c>
    </row>
    <row r="96" s="2" customFormat="1">
      <c r="A96" s="40"/>
      <c r="B96" s="41"/>
      <c r="C96" s="42"/>
      <c r="D96" s="229" t="s">
        <v>243</v>
      </c>
      <c r="E96" s="42"/>
      <c r="F96" s="230" t="s">
        <v>3144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3147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>
      <c r="A98" s="40"/>
      <c r="B98" s="41"/>
      <c r="C98" s="42"/>
      <c r="D98" s="229" t="s">
        <v>1263</v>
      </c>
      <c r="E98" s="42"/>
      <c r="F98" s="285" t="s">
        <v>3148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1263</v>
      </c>
      <c r="AU98" s="19" t="s">
        <v>79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3149</v>
      </c>
      <c r="F100" s="218" t="s">
        <v>3150</v>
      </c>
      <c r="G100" s="219" t="s">
        <v>3145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2168</v>
      </c>
      <c r="AT100" s="227" t="s">
        <v>236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2168</v>
      </c>
      <c r="BM100" s="227" t="s">
        <v>3151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3150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3152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79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3153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79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79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79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3154</v>
      </c>
      <c r="F105" s="218" t="s">
        <v>3155</v>
      </c>
      <c r="G105" s="219" t="s">
        <v>3145</v>
      </c>
      <c r="H105" s="220">
        <v>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3156</v>
      </c>
      <c r="AT105" s="227" t="s">
        <v>236</v>
      </c>
      <c r="AU105" s="227" t="s">
        <v>79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3156</v>
      </c>
      <c r="BM105" s="227" t="s">
        <v>3157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3155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79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3158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79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3159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79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79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3160</v>
      </c>
      <c r="F110" s="218" t="s">
        <v>3161</v>
      </c>
      <c r="G110" s="219" t="s">
        <v>3145</v>
      </c>
      <c r="H110" s="220">
        <v>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3156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3156</v>
      </c>
      <c r="BM110" s="227" t="s">
        <v>3162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3161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3163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3164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79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3165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3166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79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3167</v>
      </c>
      <c r="F117" s="218" t="s">
        <v>3168</v>
      </c>
      <c r="G117" s="219" t="s">
        <v>3145</v>
      </c>
      <c r="H117" s="220">
        <v>1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3156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3156</v>
      </c>
      <c r="BM117" s="227" t="s">
        <v>3169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3168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3170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3171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79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79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3172</v>
      </c>
      <c r="F122" s="218" t="s">
        <v>3173</v>
      </c>
      <c r="G122" s="219" t="s">
        <v>3145</v>
      </c>
      <c r="H122" s="220">
        <v>1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3156</v>
      </c>
      <c r="AT122" s="227" t="s">
        <v>236</v>
      </c>
      <c r="AU122" s="227" t="s">
        <v>79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3156</v>
      </c>
      <c r="BM122" s="227" t="s">
        <v>3174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3173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79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3175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79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79</v>
      </c>
      <c r="G125" s="247"/>
      <c r="H125" s="250">
        <v>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16" t="s">
        <v>288</v>
      </c>
      <c r="D126" s="216" t="s">
        <v>236</v>
      </c>
      <c r="E126" s="217" t="s">
        <v>3176</v>
      </c>
      <c r="F126" s="218" t="s">
        <v>3177</v>
      </c>
      <c r="G126" s="219" t="s">
        <v>3145</v>
      </c>
      <c r="H126" s="220">
        <v>1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3156</v>
      </c>
      <c r="AT126" s="227" t="s">
        <v>236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3156</v>
      </c>
      <c r="BM126" s="227" t="s">
        <v>3178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3177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3179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79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3180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79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3181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79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3182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79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79</v>
      </c>
      <c r="G132" s="247"/>
      <c r="H132" s="250">
        <v>1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79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3183</v>
      </c>
      <c r="F133" s="218" t="s">
        <v>3184</v>
      </c>
      <c r="G133" s="219" t="s">
        <v>3145</v>
      </c>
      <c r="H133" s="220">
        <v>1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3156</v>
      </c>
      <c r="AT133" s="227" t="s">
        <v>236</v>
      </c>
      <c r="AU133" s="227" t="s">
        <v>79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3156</v>
      </c>
      <c r="BM133" s="227" t="s">
        <v>3185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3184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79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3186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79</v>
      </c>
    </row>
    <row r="136" s="2" customFormat="1">
      <c r="A136" s="40"/>
      <c r="B136" s="41"/>
      <c r="C136" s="42"/>
      <c r="D136" s="229" t="s">
        <v>1263</v>
      </c>
      <c r="E136" s="42"/>
      <c r="F136" s="285" t="s">
        <v>3187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1263</v>
      </c>
      <c r="AU136" s="19" t="s">
        <v>79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3188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79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3189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79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3190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79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3191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79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3192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79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3193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79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79</v>
      </c>
      <c r="G143" s="247"/>
      <c r="H143" s="250">
        <v>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79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301</v>
      </c>
      <c r="D144" s="216" t="s">
        <v>236</v>
      </c>
      <c r="E144" s="217" t="s">
        <v>3194</v>
      </c>
      <c r="F144" s="218" t="s">
        <v>3195</v>
      </c>
      <c r="G144" s="219" t="s">
        <v>3145</v>
      </c>
      <c r="H144" s="220">
        <v>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3156</v>
      </c>
      <c r="AT144" s="227" t="s">
        <v>236</v>
      </c>
      <c r="AU144" s="227" t="s">
        <v>79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3156</v>
      </c>
      <c r="BM144" s="227" t="s">
        <v>3196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3195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79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3197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79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3198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79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3" customFormat="1">
      <c r="A148" s="13"/>
      <c r="B148" s="236"/>
      <c r="C148" s="237"/>
      <c r="D148" s="229" t="s">
        <v>252</v>
      </c>
      <c r="E148" s="238" t="s">
        <v>19</v>
      </c>
      <c r="F148" s="239" t="s">
        <v>3199</v>
      </c>
      <c r="G148" s="237"/>
      <c r="H148" s="238" t="s">
        <v>19</v>
      </c>
      <c r="I148" s="240"/>
      <c r="J148" s="237"/>
      <c r="K148" s="237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252</v>
      </c>
      <c r="AU148" s="245" t="s">
        <v>79</v>
      </c>
      <c r="AV148" s="13" t="s">
        <v>79</v>
      </c>
      <c r="AW148" s="13" t="s">
        <v>33</v>
      </c>
      <c r="AX148" s="13" t="s">
        <v>72</v>
      </c>
      <c r="AY148" s="245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79</v>
      </c>
      <c r="G149" s="247"/>
      <c r="H149" s="250">
        <v>1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79</v>
      </c>
      <c r="AV149" s="14" t="s">
        <v>81</v>
      </c>
      <c r="AW149" s="14" t="s">
        <v>33</v>
      </c>
      <c r="AX149" s="14" t="s">
        <v>79</v>
      </c>
      <c r="AY149" s="256" t="s">
        <v>234</v>
      </c>
    </row>
    <row r="150" s="2" customFormat="1" ht="16.5" customHeight="1">
      <c r="A150" s="40"/>
      <c r="B150" s="41"/>
      <c r="C150" s="216" t="s">
        <v>308</v>
      </c>
      <c r="D150" s="216" t="s">
        <v>236</v>
      </c>
      <c r="E150" s="217" t="s">
        <v>3200</v>
      </c>
      <c r="F150" s="218" t="s">
        <v>3201</v>
      </c>
      <c r="G150" s="219" t="s">
        <v>3145</v>
      </c>
      <c r="H150" s="220">
        <v>1</v>
      </c>
      <c r="I150" s="221"/>
      <c r="J150" s="222">
        <f>ROUND(I150*H150,2)</f>
        <v>0</v>
      </c>
      <c r="K150" s="218" t="s">
        <v>240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3156</v>
      </c>
      <c r="AT150" s="227" t="s">
        <v>236</v>
      </c>
      <c r="AU150" s="227" t="s">
        <v>79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3156</v>
      </c>
      <c r="BM150" s="227" t="s">
        <v>3202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3201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79</v>
      </c>
    </row>
    <row r="152" s="2" customFormat="1">
      <c r="A152" s="40"/>
      <c r="B152" s="41"/>
      <c r="C152" s="42"/>
      <c r="D152" s="234" t="s">
        <v>244</v>
      </c>
      <c r="E152" s="42"/>
      <c r="F152" s="235" t="s">
        <v>3203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244</v>
      </c>
      <c r="AU152" s="19" t="s">
        <v>79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79</v>
      </c>
      <c r="G153" s="247"/>
      <c r="H153" s="250">
        <v>1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79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12" customFormat="1" ht="25.92" customHeight="1">
      <c r="A154" s="12"/>
      <c r="B154" s="200"/>
      <c r="C154" s="201"/>
      <c r="D154" s="202" t="s">
        <v>71</v>
      </c>
      <c r="E154" s="203" t="s">
        <v>3204</v>
      </c>
      <c r="F154" s="203" t="s">
        <v>3205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SUM(P155:P198)</f>
        <v>0</v>
      </c>
      <c r="Q154" s="208"/>
      <c r="R154" s="209">
        <f>SUM(R155:R198)</f>
        <v>0</v>
      </c>
      <c r="S154" s="208"/>
      <c r="T154" s="210">
        <f>SUM(T155:T198)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93</v>
      </c>
      <c r="AT154" s="212" t="s">
        <v>71</v>
      </c>
      <c r="AU154" s="212" t="s">
        <v>72</v>
      </c>
      <c r="AY154" s="211" t="s">
        <v>234</v>
      </c>
      <c r="BK154" s="213">
        <f>SUM(BK155:BK198)</f>
        <v>0</v>
      </c>
    </row>
    <row r="155" s="2" customFormat="1" ht="16.5" customHeight="1">
      <c r="A155" s="40"/>
      <c r="B155" s="41"/>
      <c r="C155" s="216" t="s">
        <v>315</v>
      </c>
      <c r="D155" s="216" t="s">
        <v>236</v>
      </c>
      <c r="E155" s="217" t="s">
        <v>3206</v>
      </c>
      <c r="F155" s="218" t="s">
        <v>3207</v>
      </c>
      <c r="G155" s="219" t="s">
        <v>3145</v>
      </c>
      <c r="H155" s="220">
        <v>1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2168</v>
      </c>
      <c r="AT155" s="227" t="s">
        <v>236</v>
      </c>
      <c r="AU155" s="227" t="s">
        <v>79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2168</v>
      </c>
      <c r="BM155" s="227" t="s">
        <v>3208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3207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79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3209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79</v>
      </c>
    </row>
    <row r="158" s="2" customFormat="1">
      <c r="A158" s="40"/>
      <c r="B158" s="41"/>
      <c r="C158" s="42"/>
      <c r="D158" s="229" t="s">
        <v>1263</v>
      </c>
      <c r="E158" s="42"/>
      <c r="F158" s="285" t="s">
        <v>3210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1263</v>
      </c>
      <c r="AU158" s="19" t="s">
        <v>79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3211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79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3212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79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3213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79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8</v>
      </c>
      <c r="D163" s="216" t="s">
        <v>236</v>
      </c>
      <c r="E163" s="217" t="s">
        <v>3214</v>
      </c>
      <c r="F163" s="218" t="s">
        <v>3215</v>
      </c>
      <c r="G163" s="219" t="s">
        <v>3145</v>
      </c>
      <c r="H163" s="220">
        <v>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3156</v>
      </c>
      <c r="AT163" s="227" t="s">
        <v>236</v>
      </c>
      <c r="AU163" s="227" t="s">
        <v>79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3156</v>
      </c>
      <c r="BM163" s="227" t="s">
        <v>3216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3215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79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3217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79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3218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79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79</v>
      </c>
      <c r="G167" s="247"/>
      <c r="H167" s="250">
        <v>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79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331</v>
      </c>
      <c r="D168" s="216" t="s">
        <v>236</v>
      </c>
      <c r="E168" s="217" t="s">
        <v>3219</v>
      </c>
      <c r="F168" s="218" t="s">
        <v>3220</v>
      </c>
      <c r="G168" s="219" t="s">
        <v>3145</v>
      </c>
      <c r="H168" s="220">
        <v>1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2168</v>
      </c>
      <c r="AT168" s="227" t="s">
        <v>236</v>
      </c>
      <c r="AU168" s="227" t="s">
        <v>79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2168</v>
      </c>
      <c r="BM168" s="227" t="s">
        <v>3221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3220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79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3222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79</v>
      </c>
    </row>
    <row r="171" s="2" customFormat="1">
      <c r="A171" s="40"/>
      <c r="B171" s="41"/>
      <c r="C171" s="42"/>
      <c r="D171" s="229" t="s">
        <v>1263</v>
      </c>
      <c r="E171" s="42"/>
      <c r="F171" s="285" t="s">
        <v>3223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1263</v>
      </c>
      <c r="AU171" s="19" t="s">
        <v>79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79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79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3224</v>
      </c>
      <c r="F173" s="218" t="s">
        <v>3225</v>
      </c>
      <c r="G173" s="219" t="s">
        <v>3145</v>
      </c>
      <c r="H173" s="220">
        <v>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2168</v>
      </c>
      <c r="AT173" s="227" t="s">
        <v>236</v>
      </c>
      <c r="AU173" s="227" t="s">
        <v>79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2168</v>
      </c>
      <c r="BM173" s="227" t="s">
        <v>3226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3225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79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3227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79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3228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79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79</v>
      </c>
      <c r="G177" s="247"/>
      <c r="H177" s="250">
        <v>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79</v>
      </c>
      <c r="AV177" s="14" t="s">
        <v>81</v>
      </c>
      <c r="AW177" s="14" t="s">
        <v>33</v>
      </c>
      <c r="AX177" s="14" t="s">
        <v>79</v>
      </c>
      <c r="AY177" s="256" t="s">
        <v>234</v>
      </c>
    </row>
    <row r="178" s="2" customFormat="1" ht="16.5" customHeight="1">
      <c r="A178" s="40"/>
      <c r="B178" s="41"/>
      <c r="C178" s="216" t="s">
        <v>347</v>
      </c>
      <c r="D178" s="216" t="s">
        <v>236</v>
      </c>
      <c r="E178" s="217" t="s">
        <v>3229</v>
      </c>
      <c r="F178" s="218" t="s">
        <v>3230</v>
      </c>
      <c r="G178" s="219" t="s">
        <v>3145</v>
      </c>
      <c r="H178" s="220">
        <v>1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2168</v>
      </c>
      <c r="AT178" s="227" t="s">
        <v>236</v>
      </c>
      <c r="AU178" s="227" t="s">
        <v>79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2168</v>
      </c>
      <c r="BM178" s="227" t="s">
        <v>3231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3230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79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3232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79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3233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79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3234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79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79</v>
      </c>
      <c r="G183" s="247"/>
      <c r="H183" s="250">
        <v>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79</v>
      </c>
      <c r="AV183" s="14" t="s">
        <v>81</v>
      </c>
      <c r="AW183" s="14" t="s">
        <v>33</v>
      </c>
      <c r="AX183" s="14" t="s">
        <v>79</v>
      </c>
      <c r="AY183" s="256" t="s">
        <v>234</v>
      </c>
    </row>
    <row r="184" s="2" customFormat="1" ht="16.5" customHeight="1">
      <c r="A184" s="40"/>
      <c r="B184" s="41"/>
      <c r="C184" s="216" t="s">
        <v>354</v>
      </c>
      <c r="D184" s="216" t="s">
        <v>236</v>
      </c>
      <c r="E184" s="217" t="s">
        <v>3235</v>
      </c>
      <c r="F184" s="218" t="s">
        <v>3236</v>
      </c>
      <c r="G184" s="219" t="s">
        <v>3145</v>
      </c>
      <c r="H184" s="220">
        <v>1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2168</v>
      </c>
      <c r="AT184" s="227" t="s">
        <v>236</v>
      </c>
      <c r="AU184" s="227" t="s">
        <v>79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2168</v>
      </c>
      <c r="BM184" s="227" t="s">
        <v>3237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3236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79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3238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79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3239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79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79</v>
      </c>
      <c r="G188" s="247"/>
      <c r="H188" s="250">
        <v>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79</v>
      </c>
      <c r="AV188" s="14" t="s">
        <v>81</v>
      </c>
      <c r="AW188" s="14" t="s">
        <v>33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361</v>
      </c>
      <c r="D189" s="216" t="s">
        <v>236</v>
      </c>
      <c r="E189" s="217" t="s">
        <v>3240</v>
      </c>
      <c r="F189" s="218" t="s">
        <v>3241</v>
      </c>
      <c r="G189" s="219" t="s">
        <v>3145</v>
      </c>
      <c r="H189" s="220">
        <v>1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2168</v>
      </c>
      <c r="AT189" s="227" t="s">
        <v>236</v>
      </c>
      <c r="AU189" s="227" t="s">
        <v>79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2168</v>
      </c>
      <c r="BM189" s="227" t="s">
        <v>3242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3241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79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3243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79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3244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79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79</v>
      </c>
      <c r="G193" s="247"/>
      <c r="H193" s="250">
        <v>1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79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370</v>
      </c>
      <c r="D194" s="216" t="s">
        <v>236</v>
      </c>
      <c r="E194" s="217" t="s">
        <v>3245</v>
      </c>
      <c r="F194" s="218" t="s">
        <v>3246</v>
      </c>
      <c r="G194" s="219" t="s">
        <v>3145</v>
      </c>
      <c r="H194" s="220">
        <v>1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3156</v>
      </c>
      <c r="AT194" s="227" t="s">
        <v>236</v>
      </c>
      <c r="AU194" s="227" t="s">
        <v>79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3156</v>
      </c>
      <c r="BM194" s="227" t="s">
        <v>3247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3246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79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3248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79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3249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79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79</v>
      </c>
      <c r="G198" s="247"/>
      <c r="H198" s="250">
        <v>1</v>
      </c>
      <c r="I198" s="251"/>
      <c r="J198" s="247"/>
      <c r="K198" s="247"/>
      <c r="L198" s="252"/>
      <c r="M198" s="282"/>
      <c r="N198" s="283"/>
      <c r="O198" s="283"/>
      <c r="P198" s="283"/>
      <c r="Q198" s="283"/>
      <c r="R198" s="283"/>
      <c r="S198" s="283"/>
      <c r="T198" s="28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79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6.96" customHeight="1">
      <c r="A199" s="40"/>
      <c r="B199" s="61"/>
      <c r="C199" s="62"/>
      <c r="D199" s="62"/>
      <c r="E199" s="62"/>
      <c r="F199" s="62"/>
      <c r="G199" s="62"/>
      <c r="H199" s="62"/>
      <c r="I199" s="62"/>
      <c r="J199" s="62"/>
      <c r="K199" s="62"/>
      <c r="L199" s="46"/>
      <c r="M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</sheetData>
  <sheetProtection sheet="1" autoFilter="0" formatColumns="0" formatRows="0" objects="1" scenarios="1" spinCount="100000" saltValue="FpRi5DUM79sDBTXkVV7laZJ3UxVGA2rzNMk1wjXMRUiJeuzkerZTg377B2u4H82ZGnL9HKttCTSVaPjaNGx0Jw==" hashValue="78+vAOdEj7rFUyXd18oNfPLPvdbv3+kkMHJ4lz+2jGJJMSB4X/QbVwlXsbDPmCuj+nRE5SEPyFNVfPEivtcTjQ==" algorithmName="SHA-512" password="CA9F"/>
  <autoFilter ref="C92:K1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012203000"/>
    <hyperlink ref="F102" r:id="rId2" display="https://podminky.urs.cz/item/CS_URS_2024_01/012303000"/>
    <hyperlink ref="F107" r:id="rId3" display="https://podminky.urs.cz/item/CS_URS_2024_01/045203000"/>
    <hyperlink ref="F112" r:id="rId4" display="https://podminky.urs.cz/item/CS_URS_2024_01/030001000"/>
    <hyperlink ref="F119" r:id="rId5" display="https://podminky.urs.cz/item/CS_URS_2024_01/039002000"/>
    <hyperlink ref="F124" r:id="rId6" display="https://podminky.urs.cz/item/CS_URS_2024_01/042503000"/>
    <hyperlink ref="F128" r:id="rId7" display="https://podminky.urs.cz/item/CS_URS_2024_01/043103000"/>
    <hyperlink ref="F135" r:id="rId8" display="https://podminky.urs.cz/item/CS_URS_2024_01/049103000"/>
    <hyperlink ref="F146" r:id="rId9" display="https://podminky.urs.cz/item/CS_URS_2024_01/049203000"/>
    <hyperlink ref="F152" r:id="rId10" display="https://podminky.urs.cz/item/CS_URS_2024_01/065002000"/>
    <hyperlink ref="F157" r:id="rId11" display="https://podminky.urs.cz/item/CS_URS_2024_01/013294000"/>
    <hyperlink ref="F165" r:id="rId12" display="https://podminky.urs.cz/item/CS_URS_2024_01/013254000"/>
    <hyperlink ref="F170" r:id="rId13" display="https://podminky.urs.cz/item/CS_URS_2024_01/012403000"/>
    <hyperlink ref="F175" r:id="rId14" display="https://podminky.urs.cz/item/CS_URS_2024_01/090001000"/>
    <hyperlink ref="F180" r:id="rId15" display="https://podminky.urs.cz/item/CS_URS_2024_01/091002000"/>
    <hyperlink ref="F186" r:id="rId16" display="https://podminky.urs.cz/item/CS_URS_2024_01/094002000"/>
    <hyperlink ref="F191" r:id="rId17" display="https://podminky.urs.cz/item/CS_URS_2024_01/034503000"/>
    <hyperlink ref="F196" r:id="rId18" display="https://podminky.urs.cz/item/CS_URS_2024_01/03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3138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3250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ROUND((SUM(BE93:BE198)),  2)</f>
        <v>0</v>
      </c>
      <c r="G37" s="40"/>
      <c r="H37" s="40"/>
      <c r="I37" s="160">
        <v>0.20999999999999999</v>
      </c>
      <c r="J37" s="159">
        <f>ROUND(((SUM(BE93:BE198))*I37),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ROUND((SUM(BF93:BF198)),  2)</f>
        <v>0</v>
      </c>
      <c r="G38" s="40"/>
      <c r="H38" s="40"/>
      <c r="I38" s="160">
        <v>0.12</v>
      </c>
      <c r="J38" s="159">
        <f>ROUND(((SUM(BF93:BF198))*I38),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ROUND((SUM(BG93:BG198)),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ROUND((SUM(BH93:BH198)),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ROUND((SUM(BI93:BI198)),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3138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VRN - Vedlejší rozpočtové náklady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3140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3141</v>
      </c>
      <c r="E69" s="181"/>
      <c r="F69" s="181"/>
      <c r="G69" s="181"/>
      <c r="H69" s="181"/>
      <c r="I69" s="181"/>
      <c r="J69" s="182">
        <f>J154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3138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VRN - Vedlejší rozpočtové náklady (4)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P94+P154</f>
        <v>0</v>
      </c>
      <c r="Q93" s="98"/>
      <c r="R93" s="197">
        <f>R94+R154</f>
        <v>0</v>
      </c>
      <c r="S93" s="98"/>
      <c r="T93" s="198">
        <f>T94+T154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BK94+BK154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184</v>
      </c>
      <c r="F94" s="203" t="s">
        <v>3142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SUM(P95:P153)</f>
        <v>0</v>
      </c>
      <c r="Q94" s="208"/>
      <c r="R94" s="209">
        <f>SUM(R95:R153)</f>
        <v>0</v>
      </c>
      <c r="S94" s="208"/>
      <c r="T94" s="210">
        <f>SUM(T95:T153)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271</v>
      </c>
      <c r="AT94" s="212" t="s">
        <v>71</v>
      </c>
      <c r="AU94" s="212" t="s">
        <v>72</v>
      </c>
      <c r="AY94" s="211" t="s">
        <v>234</v>
      </c>
      <c r="BK94" s="213">
        <f>SUM(BK95:BK153)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3143</v>
      </c>
      <c r="F95" s="218" t="s">
        <v>3144</v>
      </c>
      <c r="G95" s="219" t="s">
        <v>3145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2168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2168</v>
      </c>
      <c r="BM95" s="227" t="s">
        <v>3146</v>
      </c>
    </row>
    <row r="96" s="2" customFormat="1">
      <c r="A96" s="40"/>
      <c r="B96" s="41"/>
      <c r="C96" s="42"/>
      <c r="D96" s="229" t="s">
        <v>243</v>
      </c>
      <c r="E96" s="42"/>
      <c r="F96" s="230" t="s">
        <v>3144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3147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>
      <c r="A98" s="40"/>
      <c r="B98" s="41"/>
      <c r="C98" s="42"/>
      <c r="D98" s="229" t="s">
        <v>1263</v>
      </c>
      <c r="E98" s="42"/>
      <c r="F98" s="285" t="s">
        <v>3148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1263</v>
      </c>
      <c r="AU98" s="19" t="s">
        <v>79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3149</v>
      </c>
      <c r="F100" s="218" t="s">
        <v>3150</v>
      </c>
      <c r="G100" s="219" t="s">
        <v>3145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2168</v>
      </c>
      <c r="AT100" s="227" t="s">
        <v>236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2168</v>
      </c>
      <c r="BM100" s="227" t="s">
        <v>3151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3150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3152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79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3153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79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79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79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3154</v>
      </c>
      <c r="F105" s="218" t="s">
        <v>3155</v>
      </c>
      <c r="G105" s="219" t="s">
        <v>3145</v>
      </c>
      <c r="H105" s="220">
        <v>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3156</v>
      </c>
      <c r="AT105" s="227" t="s">
        <v>236</v>
      </c>
      <c r="AU105" s="227" t="s">
        <v>79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3156</v>
      </c>
      <c r="BM105" s="227" t="s">
        <v>3157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3155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79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3158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79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3159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79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79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3160</v>
      </c>
      <c r="F110" s="218" t="s">
        <v>3161</v>
      </c>
      <c r="G110" s="219" t="s">
        <v>3145</v>
      </c>
      <c r="H110" s="220">
        <v>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3156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3156</v>
      </c>
      <c r="BM110" s="227" t="s">
        <v>3162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3161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3163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3164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79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3165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3166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79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3167</v>
      </c>
      <c r="F117" s="218" t="s">
        <v>3168</v>
      </c>
      <c r="G117" s="219" t="s">
        <v>3145</v>
      </c>
      <c r="H117" s="220">
        <v>1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3156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3156</v>
      </c>
      <c r="BM117" s="227" t="s">
        <v>3169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3168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3170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3171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79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79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3172</v>
      </c>
      <c r="F122" s="218" t="s">
        <v>3173</v>
      </c>
      <c r="G122" s="219" t="s">
        <v>3145</v>
      </c>
      <c r="H122" s="220">
        <v>1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3156</v>
      </c>
      <c r="AT122" s="227" t="s">
        <v>236</v>
      </c>
      <c r="AU122" s="227" t="s">
        <v>79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3156</v>
      </c>
      <c r="BM122" s="227" t="s">
        <v>3174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3173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79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3175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79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79</v>
      </c>
      <c r="G125" s="247"/>
      <c r="H125" s="250">
        <v>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16" t="s">
        <v>288</v>
      </c>
      <c r="D126" s="216" t="s">
        <v>236</v>
      </c>
      <c r="E126" s="217" t="s">
        <v>3176</v>
      </c>
      <c r="F126" s="218" t="s">
        <v>3177</v>
      </c>
      <c r="G126" s="219" t="s">
        <v>3145</v>
      </c>
      <c r="H126" s="220">
        <v>1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3156</v>
      </c>
      <c r="AT126" s="227" t="s">
        <v>236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3156</v>
      </c>
      <c r="BM126" s="227" t="s">
        <v>3178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3177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3179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79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3180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79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3181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79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3182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79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79</v>
      </c>
      <c r="G132" s="247"/>
      <c r="H132" s="250">
        <v>1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79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3183</v>
      </c>
      <c r="F133" s="218" t="s">
        <v>3184</v>
      </c>
      <c r="G133" s="219" t="s">
        <v>3145</v>
      </c>
      <c r="H133" s="220">
        <v>1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3156</v>
      </c>
      <c r="AT133" s="227" t="s">
        <v>236</v>
      </c>
      <c r="AU133" s="227" t="s">
        <v>79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3156</v>
      </c>
      <c r="BM133" s="227" t="s">
        <v>3185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3184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79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3186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79</v>
      </c>
    </row>
    <row r="136" s="2" customFormat="1">
      <c r="A136" s="40"/>
      <c r="B136" s="41"/>
      <c r="C136" s="42"/>
      <c r="D136" s="229" t="s">
        <v>1263</v>
      </c>
      <c r="E136" s="42"/>
      <c r="F136" s="285" t="s">
        <v>3187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1263</v>
      </c>
      <c r="AU136" s="19" t="s">
        <v>79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3188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79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3189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79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3190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79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3191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79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3192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79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3193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79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79</v>
      </c>
      <c r="G143" s="247"/>
      <c r="H143" s="250">
        <v>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79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301</v>
      </c>
      <c r="D144" s="216" t="s">
        <v>236</v>
      </c>
      <c r="E144" s="217" t="s">
        <v>3194</v>
      </c>
      <c r="F144" s="218" t="s">
        <v>3195</v>
      </c>
      <c r="G144" s="219" t="s">
        <v>3145</v>
      </c>
      <c r="H144" s="220">
        <v>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3156</v>
      </c>
      <c r="AT144" s="227" t="s">
        <v>236</v>
      </c>
      <c r="AU144" s="227" t="s">
        <v>79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3156</v>
      </c>
      <c r="BM144" s="227" t="s">
        <v>3196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3195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79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3197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79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3198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79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3" customFormat="1">
      <c r="A148" s="13"/>
      <c r="B148" s="236"/>
      <c r="C148" s="237"/>
      <c r="D148" s="229" t="s">
        <v>252</v>
      </c>
      <c r="E148" s="238" t="s">
        <v>19</v>
      </c>
      <c r="F148" s="239" t="s">
        <v>3199</v>
      </c>
      <c r="G148" s="237"/>
      <c r="H148" s="238" t="s">
        <v>19</v>
      </c>
      <c r="I148" s="240"/>
      <c r="J148" s="237"/>
      <c r="K148" s="237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252</v>
      </c>
      <c r="AU148" s="245" t="s">
        <v>79</v>
      </c>
      <c r="AV148" s="13" t="s">
        <v>79</v>
      </c>
      <c r="AW148" s="13" t="s">
        <v>33</v>
      </c>
      <c r="AX148" s="13" t="s">
        <v>72</v>
      </c>
      <c r="AY148" s="245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79</v>
      </c>
      <c r="G149" s="247"/>
      <c r="H149" s="250">
        <v>1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79</v>
      </c>
      <c r="AV149" s="14" t="s">
        <v>81</v>
      </c>
      <c r="AW149" s="14" t="s">
        <v>33</v>
      </c>
      <c r="AX149" s="14" t="s">
        <v>79</v>
      </c>
      <c r="AY149" s="256" t="s">
        <v>234</v>
      </c>
    </row>
    <row r="150" s="2" customFormat="1" ht="16.5" customHeight="1">
      <c r="A150" s="40"/>
      <c r="B150" s="41"/>
      <c r="C150" s="216" t="s">
        <v>308</v>
      </c>
      <c r="D150" s="216" t="s">
        <v>236</v>
      </c>
      <c r="E150" s="217" t="s">
        <v>3200</v>
      </c>
      <c r="F150" s="218" t="s">
        <v>3201</v>
      </c>
      <c r="G150" s="219" t="s">
        <v>3145</v>
      </c>
      <c r="H150" s="220">
        <v>1</v>
      </c>
      <c r="I150" s="221"/>
      <c r="J150" s="222">
        <f>ROUND(I150*H150,2)</f>
        <v>0</v>
      </c>
      <c r="K150" s="218" t="s">
        <v>240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3156</v>
      </c>
      <c r="AT150" s="227" t="s">
        <v>236</v>
      </c>
      <c r="AU150" s="227" t="s">
        <v>79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3156</v>
      </c>
      <c r="BM150" s="227" t="s">
        <v>3202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3201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79</v>
      </c>
    </row>
    <row r="152" s="2" customFormat="1">
      <c r="A152" s="40"/>
      <c r="B152" s="41"/>
      <c r="C152" s="42"/>
      <c r="D152" s="234" t="s">
        <v>244</v>
      </c>
      <c r="E152" s="42"/>
      <c r="F152" s="235" t="s">
        <v>3203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244</v>
      </c>
      <c r="AU152" s="19" t="s">
        <v>79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79</v>
      </c>
      <c r="G153" s="247"/>
      <c r="H153" s="250">
        <v>1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79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12" customFormat="1" ht="25.92" customHeight="1">
      <c r="A154" s="12"/>
      <c r="B154" s="200"/>
      <c r="C154" s="201"/>
      <c r="D154" s="202" t="s">
        <v>71</v>
      </c>
      <c r="E154" s="203" t="s">
        <v>3204</v>
      </c>
      <c r="F154" s="203" t="s">
        <v>3205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SUM(P155:P198)</f>
        <v>0</v>
      </c>
      <c r="Q154" s="208"/>
      <c r="R154" s="209">
        <f>SUM(R155:R198)</f>
        <v>0</v>
      </c>
      <c r="S154" s="208"/>
      <c r="T154" s="210">
        <f>SUM(T155:T198)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93</v>
      </c>
      <c r="AT154" s="212" t="s">
        <v>71</v>
      </c>
      <c r="AU154" s="212" t="s">
        <v>72</v>
      </c>
      <c r="AY154" s="211" t="s">
        <v>234</v>
      </c>
      <c r="BK154" s="213">
        <f>SUM(BK155:BK198)</f>
        <v>0</v>
      </c>
    </row>
    <row r="155" s="2" customFormat="1" ht="16.5" customHeight="1">
      <c r="A155" s="40"/>
      <c r="B155" s="41"/>
      <c r="C155" s="216" t="s">
        <v>315</v>
      </c>
      <c r="D155" s="216" t="s">
        <v>236</v>
      </c>
      <c r="E155" s="217" t="s">
        <v>3206</v>
      </c>
      <c r="F155" s="218" t="s">
        <v>3207</v>
      </c>
      <c r="G155" s="219" t="s">
        <v>3145</v>
      </c>
      <c r="H155" s="220">
        <v>1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2168</v>
      </c>
      <c r="AT155" s="227" t="s">
        <v>236</v>
      </c>
      <c r="AU155" s="227" t="s">
        <v>79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2168</v>
      </c>
      <c r="BM155" s="227" t="s">
        <v>3208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3207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79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3209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79</v>
      </c>
    </row>
    <row r="158" s="2" customFormat="1">
      <c r="A158" s="40"/>
      <c r="B158" s="41"/>
      <c r="C158" s="42"/>
      <c r="D158" s="229" t="s">
        <v>1263</v>
      </c>
      <c r="E158" s="42"/>
      <c r="F158" s="285" t="s">
        <v>3210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1263</v>
      </c>
      <c r="AU158" s="19" t="s">
        <v>79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3211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79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3212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79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3213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79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8</v>
      </c>
      <c r="D163" s="216" t="s">
        <v>236</v>
      </c>
      <c r="E163" s="217" t="s">
        <v>3214</v>
      </c>
      <c r="F163" s="218" t="s">
        <v>3215</v>
      </c>
      <c r="G163" s="219" t="s">
        <v>3145</v>
      </c>
      <c r="H163" s="220">
        <v>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3156</v>
      </c>
      <c r="AT163" s="227" t="s">
        <v>236</v>
      </c>
      <c r="AU163" s="227" t="s">
        <v>79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3156</v>
      </c>
      <c r="BM163" s="227" t="s">
        <v>3216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3215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79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3217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79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3218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79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79</v>
      </c>
      <c r="G167" s="247"/>
      <c r="H167" s="250">
        <v>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79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331</v>
      </c>
      <c r="D168" s="216" t="s">
        <v>236</v>
      </c>
      <c r="E168" s="217" t="s">
        <v>3219</v>
      </c>
      <c r="F168" s="218" t="s">
        <v>3220</v>
      </c>
      <c r="G168" s="219" t="s">
        <v>3145</v>
      </c>
      <c r="H168" s="220">
        <v>1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2168</v>
      </c>
      <c r="AT168" s="227" t="s">
        <v>236</v>
      </c>
      <c r="AU168" s="227" t="s">
        <v>79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2168</v>
      </c>
      <c r="BM168" s="227" t="s">
        <v>3221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3220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79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3222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79</v>
      </c>
    </row>
    <row r="171" s="2" customFormat="1">
      <c r="A171" s="40"/>
      <c r="B171" s="41"/>
      <c r="C171" s="42"/>
      <c r="D171" s="229" t="s">
        <v>1263</v>
      </c>
      <c r="E171" s="42"/>
      <c r="F171" s="285" t="s">
        <v>3223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1263</v>
      </c>
      <c r="AU171" s="19" t="s">
        <v>79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79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79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3224</v>
      </c>
      <c r="F173" s="218" t="s">
        <v>3225</v>
      </c>
      <c r="G173" s="219" t="s">
        <v>3145</v>
      </c>
      <c r="H173" s="220">
        <v>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2168</v>
      </c>
      <c r="AT173" s="227" t="s">
        <v>236</v>
      </c>
      <c r="AU173" s="227" t="s">
        <v>79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2168</v>
      </c>
      <c r="BM173" s="227" t="s">
        <v>3226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3225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79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3227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79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3228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79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79</v>
      </c>
      <c r="G177" s="247"/>
      <c r="H177" s="250">
        <v>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79</v>
      </c>
      <c r="AV177" s="14" t="s">
        <v>81</v>
      </c>
      <c r="AW177" s="14" t="s">
        <v>33</v>
      </c>
      <c r="AX177" s="14" t="s">
        <v>79</v>
      </c>
      <c r="AY177" s="256" t="s">
        <v>234</v>
      </c>
    </row>
    <row r="178" s="2" customFormat="1" ht="16.5" customHeight="1">
      <c r="A178" s="40"/>
      <c r="B178" s="41"/>
      <c r="C178" s="216" t="s">
        <v>347</v>
      </c>
      <c r="D178" s="216" t="s">
        <v>236</v>
      </c>
      <c r="E178" s="217" t="s">
        <v>3229</v>
      </c>
      <c r="F178" s="218" t="s">
        <v>3230</v>
      </c>
      <c r="G178" s="219" t="s">
        <v>3145</v>
      </c>
      <c r="H178" s="220">
        <v>1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2168</v>
      </c>
      <c r="AT178" s="227" t="s">
        <v>236</v>
      </c>
      <c r="AU178" s="227" t="s">
        <v>79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2168</v>
      </c>
      <c r="BM178" s="227" t="s">
        <v>3231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3230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79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3232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79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3233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79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3234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79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79</v>
      </c>
      <c r="G183" s="247"/>
      <c r="H183" s="250">
        <v>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79</v>
      </c>
      <c r="AV183" s="14" t="s">
        <v>81</v>
      </c>
      <c r="AW183" s="14" t="s">
        <v>33</v>
      </c>
      <c r="AX183" s="14" t="s">
        <v>79</v>
      </c>
      <c r="AY183" s="256" t="s">
        <v>234</v>
      </c>
    </row>
    <row r="184" s="2" customFormat="1" ht="16.5" customHeight="1">
      <c r="A184" s="40"/>
      <c r="B184" s="41"/>
      <c r="C184" s="216" t="s">
        <v>354</v>
      </c>
      <c r="D184" s="216" t="s">
        <v>236</v>
      </c>
      <c r="E184" s="217" t="s">
        <v>3235</v>
      </c>
      <c r="F184" s="218" t="s">
        <v>3236</v>
      </c>
      <c r="G184" s="219" t="s">
        <v>3145</v>
      </c>
      <c r="H184" s="220">
        <v>1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2168</v>
      </c>
      <c r="AT184" s="227" t="s">
        <v>236</v>
      </c>
      <c r="AU184" s="227" t="s">
        <v>79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2168</v>
      </c>
      <c r="BM184" s="227" t="s">
        <v>3237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3236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79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3238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79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3239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79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79</v>
      </c>
      <c r="G188" s="247"/>
      <c r="H188" s="250">
        <v>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79</v>
      </c>
      <c r="AV188" s="14" t="s">
        <v>81</v>
      </c>
      <c r="AW188" s="14" t="s">
        <v>33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361</v>
      </c>
      <c r="D189" s="216" t="s">
        <v>236</v>
      </c>
      <c r="E189" s="217" t="s">
        <v>3240</v>
      </c>
      <c r="F189" s="218" t="s">
        <v>3241</v>
      </c>
      <c r="G189" s="219" t="s">
        <v>3145</v>
      </c>
      <c r="H189" s="220">
        <v>1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2168</v>
      </c>
      <c r="AT189" s="227" t="s">
        <v>236</v>
      </c>
      <c r="AU189" s="227" t="s">
        <v>79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2168</v>
      </c>
      <c r="BM189" s="227" t="s">
        <v>3242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3241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79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3243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79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3244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79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79</v>
      </c>
      <c r="G193" s="247"/>
      <c r="H193" s="250">
        <v>1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79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370</v>
      </c>
      <c r="D194" s="216" t="s">
        <v>236</v>
      </c>
      <c r="E194" s="217" t="s">
        <v>3245</v>
      </c>
      <c r="F194" s="218" t="s">
        <v>3246</v>
      </c>
      <c r="G194" s="219" t="s">
        <v>3145</v>
      </c>
      <c r="H194" s="220">
        <v>1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3156</v>
      </c>
      <c r="AT194" s="227" t="s">
        <v>236</v>
      </c>
      <c r="AU194" s="227" t="s">
        <v>79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3156</v>
      </c>
      <c r="BM194" s="227" t="s">
        <v>3247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3246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79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3248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79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3249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79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79</v>
      </c>
      <c r="G198" s="247"/>
      <c r="H198" s="250">
        <v>1</v>
      </c>
      <c r="I198" s="251"/>
      <c r="J198" s="247"/>
      <c r="K198" s="247"/>
      <c r="L198" s="252"/>
      <c r="M198" s="282"/>
      <c r="N198" s="283"/>
      <c r="O198" s="283"/>
      <c r="P198" s="283"/>
      <c r="Q198" s="283"/>
      <c r="R198" s="283"/>
      <c r="S198" s="283"/>
      <c r="T198" s="28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79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6.96" customHeight="1">
      <c r="A199" s="40"/>
      <c r="B199" s="61"/>
      <c r="C199" s="62"/>
      <c r="D199" s="62"/>
      <c r="E199" s="62"/>
      <c r="F199" s="62"/>
      <c r="G199" s="62"/>
      <c r="H199" s="62"/>
      <c r="I199" s="62"/>
      <c r="J199" s="62"/>
      <c r="K199" s="62"/>
      <c r="L199" s="46"/>
      <c r="M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</sheetData>
  <sheetProtection sheet="1" autoFilter="0" formatColumns="0" formatRows="0" objects="1" scenarios="1" spinCount="100000" saltValue="NAjBHqAt9gy5V3ExYUvf1Q3a8qML4zQeslznMo/vjtlIBnuVWcWq5040zD//0UpOMb+YEZGbAcEVxuel0g7XDA==" hashValue="j92Sh/wBmUoAtl26DHJHB2OfexCvxrkDyKnr4LZsEYmUCwccw/+1FYK2a1AI762xn5Zkd5WrJ9wxieKWpHFhJg==" algorithmName="SHA-512" password="CA9F"/>
  <autoFilter ref="C92:K1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012203000"/>
    <hyperlink ref="F102" r:id="rId2" display="https://podminky.urs.cz/item/CS_URS_2024_01/012303000"/>
    <hyperlink ref="F107" r:id="rId3" display="https://podminky.urs.cz/item/CS_URS_2024_01/045203000"/>
    <hyperlink ref="F112" r:id="rId4" display="https://podminky.urs.cz/item/CS_URS_2024_01/030001000"/>
    <hyperlink ref="F119" r:id="rId5" display="https://podminky.urs.cz/item/CS_URS_2024_01/039002000"/>
    <hyperlink ref="F124" r:id="rId6" display="https://podminky.urs.cz/item/CS_URS_2024_01/042503000"/>
    <hyperlink ref="F128" r:id="rId7" display="https://podminky.urs.cz/item/CS_URS_2024_01/043103000"/>
    <hyperlink ref="F135" r:id="rId8" display="https://podminky.urs.cz/item/CS_URS_2024_01/049103000"/>
    <hyperlink ref="F146" r:id="rId9" display="https://podminky.urs.cz/item/CS_URS_2024_01/049203000"/>
    <hyperlink ref="F152" r:id="rId10" display="https://podminky.urs.cz/item/CS_URS_2024_01/065002000"/>
    <hyperlink ref="F157" r:id="rId11" display="https://podminky.urs.cz/item/CS_URS_2024_01/013294000"/>
    <hyperlink ref="F165" r:id="rId12" display="https://podminky.urs.cz/item/CS_URS_2024_01/013254000"/>
    <hyperlink ref="F170" r:id="rId13" display="https://podminky.urs.cz/item/CS_URS_2024_01/012403000"/>
    <hyperlink ref="F175" r:id="rId14" display="https://podminky.urs.cz/item/CS_URS_2024_01/090001000"/>
    <hyperlink ref="F180" r:id="rId15" display="https://podminky.urs.cz/item/CS_URS_2024_01/091002000"/>
    <hyperlink ref="F186" r:id="rId16" display="https://podminky.urs.cz/item/CS_URS_2024_01/094002000"/>
    <hyperlink ref="F191" r:id="rId17" display="https://podminky.urs.cz/item/CS_URS_2024_01/034503000"/>
    <hyperlink ref="F196" r:id="rId18" display="https://podminky.urs.cz/item/CS_URS_2024_01/03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3138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3251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ROUND((SUM(BE93:BE198)),  2)</f>
        <v>0</v>
      </c>
      <c r="G37" s="40"/>
      <c r="H37" s="40"/>
      <c r="I37" s="160">
        <v>0.20999999999999999</v>
      </c>
      <c r="J37" s="159">
        <f>ROUND(((SUM(BE93:BE198))*I37),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ROUND((SUM(BF93:BF198)),  2)</f>
        <v>0</v>
      </c>
      <c r="G38" s="40"/>
      <c r="H38" s="40"/>
      <c r="I38" s="160">
        <v>0.12</v>
      </c>
      <c r="J38" s="159">
        <f>ROUND(((SUM(BF93:BF198))*I38),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ROUND((SUM(BG93:BG198)),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ROUND((SUM(BH93:BH198)),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ROUND((SUM(BI93:BI198)),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3138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VRN - Vedlejší rozpočtové náklady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3140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3141</v>
      </c>
      <c r="E69" s="181"/>
      <c r="F69" s="181"/>
      <c r="G69" s="181"/>
      <c r="H69" s="181"/>
      <c r="I69" s="181"/>
      <c r="J69" s="182">
        <f>J154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3138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VRN - Vedlejší rozpočtové náklady (5_I)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P94+P154</f>
        <v>0</v>
      </c>
      <c r="Q93" s="98"/>
      <c r="R93" s="197">
        <f>R94+R154</f>
        <v>0</v>
      </c>
      <c r="S93" s="98"/>
      <c r="T93" s="198">
        <f>T94+T154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BK94+BK154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184</v>
      </c>
      <c r="F94" s="203" t="s">
        <v>3142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SUM(P95:P153)</f>
        <v>0</v>
      </c>
      <c r="Q94" s="208"/>
      <c r="R94" s="209">
        <f>SUM(R95:R153)</f>
        <v>0</v>
      </c>
      <c r="S94" s="208"/>
      <c r="T94" s="210">
        <f>SUM(T95:T153)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271</v>
      </c>
      <c r="AT94" s="212" t="s">
        <v>71</v>
      </c>
      <c r="AU94" s="212" t="s">
        <v>72</v>
      </c>
      <c r="AY94" s="211" t="s">
        <v>234</v>
      </c>
      <c r="BK94" s="213">
        <f>SUM(BK95:BK153)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3143</v>
      </c>
      <c r="F95" s="218" t="s">
        <v>3144</v>
      </c>
      <c r="G95" s="219" t="s">
        <v>3145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2168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2168</v>
      </c>
      <c r="BM95" s="227" t="s">
        <v>3146</v>
      </c>
    </row>
    <row r="96" s="2" customFormat="1">
      <c r="A96" s="40"/>
      <c r="B96" s="41"/>
      <c r="C96" s="42"/>
      <c r="D96" s="229" t="s">
        <v>243</v>
      </c>
      <c r="E96" s="42"/>
      <c r="F96" s="230" t="s">
        <v>3144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3147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>
      <c r="A98" s="40"/>
      <c r="B98" s="41"/>
      <c r="C98" s="42"/>
      <c r="D98" s="229" t="s">
        <v>1263</v>
      </c>
      <c r="E98" s="42"/>
      <c r="F98" s="285" t="s">
        <v>3148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1263</v>
      </c>
      <c r="AU98" s="19" t="s">
        <v>79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3149</v>
      </c>
      <c r="F100" s="218" t="s">
        <v>3150</v>
      </c>
      <c r="G100" s="219" t="s">
        <v>3145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2168</v>
      </c>
      <c r="AT100" s="227" t="s">
        <v>236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2168</v>
      </c>
      <c r="BM100" s="227" t="s">
        <v>3151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3150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3152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79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3153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79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79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79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3154</v>
      </c>
      <c r="F105" s="218" t="s">
        <v>3155</v>
      </c>
      <c r="G105" s="219" t="s">
        <v>3145</v>
      </c>
      <c r="H105" s="220">
        <v>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3156</v>
      </c>
      <c r="AT105" s="227" t="s">
        <v>236</v>
      </c>
      <c r="AU105" s="227" t="s">
        <v>79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3156</v>
      </c>
      <c r="BM105" s="227" t="s">
        <v>3157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3155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79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3158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79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3159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79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79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3160</v>
      </c>
      <c r="F110" s="218" t="s">
        <v>3161</v>
      </c>
      <c r="G110" s="219" t="s">
        <v>3145</v>
      </c>
      <c r="H110" s="220">
        <v>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3156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3156</v>
      </c>
      <c r="BM110" s="227" t="s">
        <v>3162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3161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3163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3164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79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3165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3166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79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3167</v>
      </c>
      <c r="F117" s="218" t="s">
        <v>3168</v>
      </c>
      <c r="G117" s="219" t="s">
        <v>3145</v>
      </c>
      <c r="H117" s="220">
        <v>1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3156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3156</v>
      </c>
      <c r="BM117" s="227" t="s">
        <v>3169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3168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3170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3171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79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79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3172</v>
      </c>
      <c r="F122" s="218" t="s">
        <v>3173</v>
      </c>
      <c r="G122" s="219" t="s">
        <v>3145</v>
      </c>
      <c r="H122" s="220">
        <v>1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3156</v>
      </c>
      <c r="AT122" s="227" t="s">
        <v>236</v>
      </c>
      <c r="AU122" s="227" t="s">
        <v>79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3156</v>
      </c>
      <c r="BM122" s="227" t="s">
        <v>3174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3173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79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3175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79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79</v>
      </c>
      <c r="G125" s="247"/>
      <c r="H125" s="250">
        <v>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16" t="s">
        <v>288</v>
      </c>
      <c r="D126" s="216" t="s">
        <v>236</v>
      </c>
      <c r="E126" s="217" t="s">
        <v>3176</v>
      </c>
      <c r="F126" s="218" t="s">
        <v>3177</v>
      </c>
      <c r="G126" s="219" t="s">
        <v>3145</v>
      </c>
      <c r="H126" s="220">
        <v>1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3156</v>
      </c>
      <c r="AT126" s="227" t="s">
        <v>236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3156</v>
      </c>
      <c r="BM126" s="227" t="s">
        <v>3178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3177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3179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79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3180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79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3181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79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3182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79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79</v>
      </c>
      <c r="G132" s="247"/>
      <c r="H132" s="250">
        <v>1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79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3183</v>
      </c>
      <c r="F133" s="218" t="s">
        <v>3184</v>
      </c>
      <c r="G133" s="219" t="s">
        <v>3145</v>
      </c>
      <c r="H133" s="220">
        <v>1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3156</v>
      </c>
      <c r="AT133" s="227" t="s">
        <v>236</v>
      </c>
      <c r="AU133" s="227" t="s">
        <v>79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3156</v>
      </c>
      <c r="BM133" s="227" t="s">
        <v>3185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3184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79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3186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79</v>
      </c>
    </row>
    <row r="136" s="2" customFormat="1">
      <c r="A136" s="40"/>
      <c r="B136" s="41"/>
      <c r="C136" s="42"/>
      <c r="D136" s="229" t="s">
        <v>1263</v>
      </c>
      <c r="E136" s="42"/>
      <c r="F136" s="285" t="s">
        <v>3187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1263</v>
      </c>
      <c r="AU136" s="19" t="s">
        <v>79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3188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79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3189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79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3190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79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3191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79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3192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79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3193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79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79</v>
      </c>
      <c r="G143" s="247"/>
      <c r="H143" s="250">
        <v>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79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301</v>
      </c>
      <c r="D144" s="216" t="s">
        <v>236</v>
      </c>
      <c r="E144" s="217" t="s">
        <v>3194</v>
      </c>
      <c r="F144" s="218" t="s">
        <v>3195</v>
      </c>
      <c r="G144" s="219" t="s">
        <v>3145</v>
      </c>
      <c r="H144" s="220">
        <v>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3156</v>
      </c>
      <c r="AT144" s="227" t="s">
        <v>236</v>
      </c>
      <c r="AU144" s="227" t="s">
        <v>79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3156</v>
      </c>
      <c r="BM144" s="227" t="s">
        <v>3196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3195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79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3197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79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3198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79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3" customFormat="1">
      <c r="A148" s="13"/>
      <c r="B148" s="236"/>
      <c r="C148" s="237"/>
      <c r="D148" s="229" t="s">
        <v>252</v>
      </c>
      <c r="E148" s="238" t="s">
        <v>19</v>
      </c>
      <c r="F148" s="239" t="s">
        <v>3199</v>
      </c>
      <c r="G148" s="237"/>
      <c r="H148" s="238" t="s">
        <v>19</v>
      </c>
      <c r="I148" s="240"/>
      <c r="J148" s="237"/>
      <c r="K148" s="237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252</v>
      </c>
      <c r="AU148" s="245" t="s">
        <v>79</v>
      </c>
      <c r="AV148" s="13" t="s">
        <v>79</v>
      </c>
      <c r="AW148" s="13" t="s">
        <v>33</v>
      </c>
      <c r="AX148" s="13" t="s">
        <v>72</v>
      </c>
      <c r="AY148" s="245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79</v>
      </c>
      <c r="G149" s="247"/>
      <c r="H149" s="250">
        <v>1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79</v>
      </c>
      <c r="AV149" s="14" t="s">
        <v>81</v>
      </c>
      <c r="AW149" s="14" t="s">
        <v>33</v>
      </c>
      <c r="AX149" s="14" t="s">
        <v>79</v>
      </c>
      <c r="AY149" s="256" t="s">
        <v>234</v>
      </c>
    </row>
    <row r="150" s="2" customFormat="1" ht="16.5" customHeight="1">
      <c r="A150" s="40"/>
      <c r="B150" s="41"/>
      <c r="C150" s="216" t="s">
        <v>308</v>
      </c>
      <c r="D150" s="216" t="s">
        <v>236</v>
      </c>
      <c r="E150" s="217" t="s">
        <v>3200</v>
      </c>
      <c r="F150" s="218" t="s">
        <v>3201</v>
      </c>
      <c r="G150" s="219" t="s">
        <v>3145</v>
      </c>
      <c r="H150" s="220">
        <v>1</v>
      </c>
      <c r="I150" s="221"/>
      <c r="J150" s="222">
        <f>ROUND(I150*H150,2)</f>
        <v>0</v>
      </c>
      <c r="K150" s="218" t="s">
        <v>240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3156</v>
      </c>
      <c r="AT150" s="227" t="s">
        <v>236</v>
      </c>
      <c r="AU150" s="227" t="s">
        <v>79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3156</v>
      </c>
      <c r="BM150" s="227" t="s">
        <v>3202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3201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79</v>
      </c>
    </row>
    <row r="152" s="2" customFormat="1">
      <c r="A152" s="40"/>
      <c r="B152" s="41"/>
      <c r="C152" s="42"/>
      <c r="D152" s="234" t="s">
        <v>244</v>
      </c>
      <c r="E152" s="42"/>
      <c r="F152" s="235" t="s">
        <v>3203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244</v>
      </c>
      <c r="AU152" s="19" t="s">
        <v>79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79</v>
      </c>
      <c r="G153" s="247"/>
      <c r="H153" s="250">
        <v>1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79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12" customFormat="1" ht="25.92" customHeight="1">
      <c r="A154" s="12"/>
      <c r="B154" s="200"/>
      <c r="C154" s="201"/>
      <c r="D154" s="202" t="s">
        <v>71</v>
      </c>
      <c r="E154" s="203" t="s">
        <v>3204</v>
      </c>
      <c r="F154" s="203" t="s">
        <v>3205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SUM(P155:P198)</f>
        <v>0</v>
      </c>
      <c r="Q154" s="208"/>
      <c r="R154" s="209">
        <f>SUM(R155:R198)</f>
        <v>0</v>
      </c>
      <c r="S154" s="208"/>
      <c r="T154" s="210">
        <f>SUM(T155:T198)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93</v>
      </c>
      <c r="AT154" s="212" t="s">
        <v>71</v>
      </c>
      <c r="AU154" s="212" t="s">
        <v>72</v>
      </c>
      <c r="AY154" s="211" t="s">
        <v>234</v>
      </c>
      <c r="BK154" s="213">
        <f>SUM(BK155:BK198)</f>
        <v>0</v>
      </c>
    </row>
    <row r="155" s="2" customFormat="1" ht="16.5" customHeight="1">
      <c r="A155" s="40"/>
      <c r="B155" s="41"/>
      <c r="C155" s="216" t="s">
        <v>315</v>
      </c>
      <c r="D155" s="216" t="s">
        <v>236</v>
      </c>
      <c r="E155" s="217" t="s">
        <v>3206</v>
      </c>
      <c r="F155" s="218" t="s">
        <v>3207</v>
      </c>
      <c r="G155" s="219" t="s">
        <v>3145</v>
      </c>
      <c r="H155" s="220">
        <v>1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2168</v>
      </c>
      <c r="AT155" s="227" t="s">
        <v>236</v>
      </c>
      <c r="AU155" s="227" t="s">
        <v>79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2168</v>
      </c>
      <c r="BM155" s="227" t="s">
        <v>3208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3207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79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3209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79</v>
      </c>
    </row>
    <row r="158" s="2" customFormat="1">
      <c r="A158" s="40"/>
      <c r="B158" s="41"/>
      <c r="C158" s="42"/>
      <c r="D158" s="229" t="s">
        <v>1263</v>
      </c>
      <c r="E158" s="42"/>
      <c r="F158" s="285" t="s">
        <v>3210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1263</v>
      </c>
      <c r="AU158" s="19" t="s">
        <v>79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3211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79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3212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79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3213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79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8</v>
      </c>
      <c r="D163" s="216" t="s">
        <v>236</v>
      </c>
      <c r="E163" s="217" t="s">
        <v>3214</v>
      </c>
      <c r="F163" s="218" t="s">
        <v>3215</v>
      </c>
      <c r="G163" s="219" t="s">
        <v>3145</v>
      </c>
      <c r="H163" s="220">
        <v>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3156</v>
      </c>
      <c r="AT163" s="227" t="s">
        <v>236</v>
      </c>
      <c r="AU163" s="227" t="s">
        <v>79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3156</v>
      </c>
      <c r="BM163" s="227" t="s">
        <v>3216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3215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79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3217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79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3218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79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79</v>
      </c>
      <c r="G167" s="247"/>
      <c r="H167" s="250">
        <v>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79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331</v>
      </c>
      <c r="D168" s="216" t="s">
        <v>236</v>
      </c>
      <c r="E168" s="217" t="s">
        <v>3219</v>
      </c>
      <c r="F168" s="218" t="s">
        <v>3220</v>
      </c>
      <c r="G168" s="219" t="s">
        <v>3145</v>
      </c>
      <c r="H168" s="220">
        <v>1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2168</v>
      </c>
      <c r="AT168" s="227" t="s">
        <v>236</v>
      </c>
      <c r="AU168" s="227" t="s">
        <v>79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2168</v>
      </c>
      <c r="BM168" s="227" t="s">
        <v>3221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3220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79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3222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79</v>
      </c>
    </row>
    <row r="171" s="2" customFormat="1">
      <c r="A171" s="40"/>
      <c r="B171" s="41"/>
      <c r="C171" s="42"/>
      <c r="D171" s="229" t="s">
        <v>1263</v>
      </c>
      <c r="E171" s="42"/>
      <c r="F171" s="285" t="s">
        <v>3223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1263</v>
      </c>
      <c r="AU171" s="19" t="s">
        <v>79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79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79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3224</v>
      </c>
      <c r="F173" s="218" t="s">
        <v>3225</v>
      </c>
      <c r="G173" s="219" t="s">
        <v>3145</v>
      </c>
      <c r="H173" s="220">
        <v>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2168</v>
      </c>
      <c r="AT173" s="227" t="s">
        <v>236</v>
      </c>
      <c r="AU173" s="227" t="s">
        <v>79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2168</v>
      </c>
      <c r="BM173" s="227" t="s">
        <v>3226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3225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79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3227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79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3228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79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79</v>
      </c>
      <c r="G177" s="247"/>
      <c r="H177" s="250">
        <v>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79</v>
      </c>
      <c r="AV177" s="14" t="s">
        <v>81</v>
      </c>
      <c r="AW177" s="14" t="s">
        <v>33</v>
      </c>
      <c r="AX177" s="14" t="s">
        <v>79</v>
      </c>
      <c r="AY177" s="256" t="s">
        <v>234</v>
      </c>
    </row>
    <row r="178" s="2" customFormat="1" ht="16.5" customHeight="1">
      <c r="A178" s="40"/>
      <c r="B178" s="41"/>
      <c r="C178" s="216" t="s">
        <v>347</v>
      </c>
      <c r="D178" s="216" t="s">
        <v>236</v>
      </c>
      <c r="E178" s="217" t="s">
        <v>3229</v>
      </c>
      <c r="F178" s="218" t="s">
        <v>3230</v>
      </c>
      <c r="G178" s="219" t="s">
        <v>3145</v>
      </c>
      <c r="H178" s="220">
        <v>1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2168</v>
      </c>
      <c r="AT178" s="227" t="s">
        <v>236</v>
      </c>
      <c r="AU178" s="227" t="s">
        <v>79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2168</v>
      </c>
      <c r="BM178" s="227" t="s">
        <v>3231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3230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79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3232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79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3233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79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3234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79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79</v>
      </c>
      <c r="G183" s="247"/>
      <c r="H183" s="250">
        <v>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79</v>
      </c>
      <c r="AV183" s="14" t="s">
        <v>81</v>
      </c>
      <c r="AW183" s="14" t="s">
        <v>33</v>
      </c>
      <c r="AX183" s="14" t="s">
        <v>79</v>
      </c>
      <c r="AY183" s="256" t="s">
        <v>234</v>
      </c>
    </row>
    <row r="184" s="2" customFormat="1" ht="16.5" customHeight="1">
      <c r="A184" s="40"/>
      <c r="B184" s="41"/>
      <c r="C184" s="216" t="s">
        <v>354</v>
      </c>
      <c r="D184" s="216" t="s">
        <v>236</v>
      </c>
      <c r="E184" s="217" t="s">
        <v>3235</v>
      </c>
      <c r="F184" s="218" t="s">
        <v>3236</v>
      </c>
      <c r="G184" s="219" t="s">
        <v>3145</v>
      </c>
      <c r="H184" s="220">
        <v>1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2168</v>
      </c>
      <c r="AT184" s="227" t="s">
        <v>236</v>
      </c>
      <c r="AU184" s="227" t="s">
        <v>79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2168</v>
      </c>
      <c r="BM184" s="227" t="s">
        <v>3237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3236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79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3238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79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3239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79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79</v>
      </c>
      <c r="G188" s="247"/>
      <c r="H188" s="250">
        <v>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79</v>
      </c>
      <c r="AV188" s="14" t="s">
        <v>81</v>
      </c>
      <c r="AW188" s="14" t="s">
        <v>33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361</v>
      </c>
      <c r="D189" s="216" t="s">
        <v>236</v>
      </c>
      <c r="E189" s="217" t="s">
        <v>3240</v>
      </c>
      <c r="F189" s="218" t="s">
        <v>3241</v>
      </c>
      <c r="G189" s="219" t="s">
        <v>3145</v>
      </c>
      <c r="H189" s="220">
        <v>1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2168</v>
      </c>
      <c r="AT189" s="227" t="s">
        <v>236</v>
      </c>
      <c r="AU189" s="227" t="s">
        <v>79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2168</v>
      </c>
      <c r="BM189" s="227" t="s">
        <v>3242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3241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79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3243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79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3244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79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79</v>
      </c>
      <c r="G193" s="247"/>
      <c r="H193" s="250">
        <v>1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79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370</v>
      </c>
      <c r="D194" s="216" t="s">
        <v>236</v>
      </c>
      <c r="E194" s="217" t="s">
        <v>3245</v>
      </c>
      <c r="F194" s="218" t="s">
        <v>3246</v>
      </c>
      <c r="G194" s="219" t="s">
        <v>3145</v>
      </c>
      <c r="H194" s="220">
        <v>1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3156</v>
      </c>
      <c r="AT194" s="227" t="s">
        <v>236</v>
      </c>
      <c r="AU194" s="227" t="s">
        <v>79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3156</v>
      </c>
      <c r="BM194" s="227" t="s">
        <v>3247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3246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79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3248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79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3249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79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79</v>
      </c>
      <c r="G198" s="247"/>
      <c r="H198" s="250">
        <v>1</v>
      </c>
      <c r="I198" s="251"/>
      <c r="J198" s="247"/>
      <c r="K198" s="247"/>
      <c r="L198" s="252"/>
      <c r="M198" s="282"/>
      <c r="N198" s="283"/>
      <c r="O198" s="283"/>
      <c r="P198" s="283"/>
      <c r="Q198" s="283"/>
      <c r="R198" s="283"/>
      <c r="S198" s="283"/>
      <c r="T198" s="28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79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6.96" customHeight="1">
      <c r="A199" s="40"/>
      <c r="B199" s="61"/>
      <c r="C199" s="62"/>
      <c r="D199" s="62"/>
      <c r="E199" s="62"/>
      <c r="F199" s="62"/>
      <c r="G199" s="62"/>
      <c r="H199" s="62"/>
      <c r="I199" s="62"/>
      <c r="J199" s="62"/>
      <c r="K199" s="62"/>
      <c r="L199" s="46"/>
      <c r="M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</sheetData>
  <sheetProtection sheet="1" autoFilter="0" formatColumns="0" formatRows="0" objects="1" scenarios="1" spinCount="100000" saltValue="tOJ7nkMhmqaw56qjyIizwIR4YMSVJ0iX9RvMKmDE7nrjm19M0kXwz+7r0bFn8/CfOk2Yc4meGv1TTjPc1nQKDA==" hashValue="wztNW9/94vZ8Kc6B9Cgk7LxykO9JclPDopm0D43qd91DssXToQO6Yx7l6Zn7gsr7YTVRE7/Y5IoD3p7c5m+t2A==" algorithmName="SHA-512" password="CA9F"/>
  <autoFilter ref="C92:K1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012203000"/>
    <hyperlink ref="F102" r:id="rId2" display="https://podminky.urs.cz/item/CS_URS_2024_01/012303000"/>
    <hyperlink ref="F107" r:id="rId3" display="https://podminky.urs.cz/item/CS_URS_2024_01/045203000"/>
    <hyperlink ref="F112" r:id="rId4" display="https://podminky.urs.cz/item/CS_URS_2024_01/030001000"/>
    <hyperlink ref="F119" r:id="rId5" display="https://podminky.urs.cz/item/CS_URS_2024_01/039002000"/>
    <hyperlink ref="F124" r:id="rId6" display="https://podminky.urs.cz/item/CS_URS_2024_01/042503000"/>
    <hyperlink ref="F128" r:id="rId7" display="https://podminky.urs.cz/item/CS_URS_2024_01/043103000"/>
    <hyperlink ref="F135" r:id="rId8" display="https://podminky.urs.cz/item/CS_URS_2024_01/049103000"/>
    <hyperlink ref="F146" r:id="rId9" display="https://podminky.urs.cz/item/CS_URS_2024_01/049203000"/>
    <hyperlink ref="F152" r:id="rId10" display="https://podminky.urs.cz/item/CS_URS_2024_01/065002000"/>
    <hyperlink ref="F157" r:id="rId11" display="https://podminky.urs.cz/item/CS_URS_2024_01/013294000"/>
    <hyperlink ref="F165" r:id="rId12" display="https://podminky.urs.cz/item/CS_URS_2024_01/013254000"/>
    <hyperlink ref="F170" r:id="rId13" display="https://podminky.urs.cz/item/CS_URS_2024_01/012403000"/>
    <hyperlink ref="F175" r:id="rId14" display="https://podminky.urs.cz/item/CS_URS_2024_01/090001000"/>
    <hyperlink ref="F180" r:id="rId15" display="https://podminky.urs.cz/item/CS_URS_2024_01/091002000"/>
    <hyperlink ref="F186" r:id="rId16" display="https://podminky.urs.cz/item/CS_URS_2024_01/094002000"/>
    <hyperlink ref="F191" r:id="rId17" display="https://podminky.urs.cz/item/CS_URS_2024_01/034503000"/>
    <hyperlink ref="F196" r:id="rId18" display="https://podminky.urs.cz/item/CS_URS_2024_01/03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3138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3252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ROUND((SUM(BE93:BE172)),  2)</f>
        <v>0</v>
      </c>
      <c r="G37" s="40"/>
      <c r="H37" s="40"/>
      <c r="I37" s="160">
        <v>0.20999999999999999</v>
      </c>
      <c r="J37" s="159">
        <f>ROUND(((SUM(BE93:BE172))*I37),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ROUND((SUM(BF93:BF172)),  2)</f>
        <v>0</v>
      </c>
      <c r="G38" s="40"/>
      <c r="H38" s="40"/>
      <c r="I38" s="160">
        <v>0.12</v>
      </c>
      <c r="J38" s="159">
        <f>ROUND(((SUM(BF93:BF172))*I38),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ROUND((SUM(BG93:BG172)),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ROUND((SUM(BH93:BH172)),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ROUND((SUM(BI93:BI172)),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3138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VRN - Vedlejší rozpočtové náklady (5_II)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3140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3141</v>
      </c>
      <c r="E69" s="181"/>
      <c r="F69" s="181"/>
      <c r="G69" s="181"/>
      <c r="H69" s="181"/>
      <c r="I69" s="181"/>
      <c r="J69" s="182">
        <f>J136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3138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VRN - Vedlejší rozpočtové náklady (5_II)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P94+P136</f>
        <v>0</v>
      </c>
      <c r="Q93" s="98"/>
      <c r="R93" s="197">
        <f>R94+R136</f>
        <v>0</v>
      </c>
      <c r="S93" s="98"/>
      <c r="T93" s="198">
        <f>T94+T136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BK94+BK136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184</v>
      </c>
      <c r="F94" s="203" t="s">
        <v>3142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SUM(P95:P135)</f>
        <v>0</v>
      </c>
      <c r="Q94" s="208"/>
      <c r="R94" s="209">
        <f>SUM(R95:R135)</f>
        <v>0</v>
      </c>
      <c r="S94" s="208"/>
      <c r="T94" s="210">
        <f>SUM(T95:T135)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271</v>
      </c>
      <c r="AT94" s="212" t="s">
        <v>71</v>
      </c>
      <c r="AU94" s="212" t="s">
        <v>72</v>
      </c>
      <c r="AY94" s="211" t="s">
        <v>234</v>
      </c>
      <c r="BK94" s="213">
        <f>SUM(BK95:BK135)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3143</v>
      </c>
      <c r="F95" s="218" t="s">
        <v>3144</v>
      </c>
      <c r="G95" s="219" t="s">
        <v>3145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2168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2168</v>
      </c>
      <c r="BM95" s="227" t="s">
        <v>3146</v>
      </c>
    </row>
    <row r="96" s="2" customFormat="1">
      <c r="A96" s="40"/>
      <c r="B96" s="41"/>
      <c r="C96" s="42"/>
      <c r="D96" s="229" t="s">
        <v>243</v>
      </c>
      <c r="E96" s="42"/>
      <c r="F96" s="230" t="s">
        <v>3144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3147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>
      <c r="A98" s="40"/>
      <c r="B98" s="41"/>
      <c r="C98" s="42"/>
      <c r="D98" s="229" t="s">
        <v>1263</v>
      </c>
      <c r="E98" s="42"/>
      <c r="F98" s="285" t="s">
        <v>3148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1263</v>
      </c>
      <c r="AU98" s="19" t="s">
        <v>79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3149</v>
      </c>
      <c r="F100" s="218" t="s">
        <v>3150</v>
      </c>
      <c r="G100" s="219" t="s">
        <v>3145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2168</v>
      </c>
      <c r="AT100" s="227" t="s">
        <v>236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2168</v>
      </c>
      <c r="BM100" s="227" t="s">
        <v>3151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3150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3152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79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3153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79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79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79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3154</v>
      </c>
      <c r="F105" s="218" t="s">
        <v>3155</v>
      </c>
      <c r="G105" s="219" t="s">
        <v>3145</v>
      </c>
      <c r="H105" s="220">
        <v>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3156</v>
      </c>
      <c r="AT105" s="227" t="s">
        <v>236</v>
      </c>
      <c r="AU105" s="227" t="s">
        <v>79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3156</v>
      </c>
      <c r="BM105" s="227" t="s">
        <v>3157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3155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79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3158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79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3159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79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79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3160</v>
      </c>
      <c r="F110" s="218" t="s">
        <v>3161</v>
      </c>
      <c r="G110" s="219" t="s">
        <v>3145</v>
      </c>
      <c r="H110" s="220">
        <v>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3156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3156</v>
      </c>
      <c r="BM110" s="227" t="s">
        <v>3162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3161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3163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3164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79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3165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3166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79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3167</v>
      </c>
      <c r="F117" s="218" t="s">
        <v>3168</v>
      </c>
      <c r="G117" s="219" t="s">
        <v>3145</v>
      </c>
      <c r="H117" s="220">
        <v>1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3156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3156</v>
      </c>
      <c r="BM117" s="227" t="s">
        <v>3169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3168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3170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3171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79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79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3172</v>
      </c>
      <c r="F122" s="218" t="s">
        <v>3173</v>
      </c>
      <c r="G122" s="219" t="s">
        <v>3145</v>
      </c>
      <c r="H122" s="220">
        <v>1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3156</v>
      </c>
      <c r="AT122" s="227" t="s">
        <v>236</v>
      </c>
      <c r="AU122" s="227" t="s">
        <v>79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3156</v>
      </c>
      <c r="BM122" s="227" t="s">
        <v>3174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3173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79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3175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79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79</v>
      </c>
      <c r="G125" s="247"/>
      <c r="H125" s="250">
        <v>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16" t="s">
        <v>288</v>
      </c>
      <c r="D126" s="216" t="s">
        <v>236</v>
      </c>
      <c r="E126" s="217" t="s">
        <v>3194</v>
      </c>
      <c r="F126" s="218" t="s">
        <v>3195</v>
      </c>
      <c r="G126" s="219" t="s">
        <v>3145</v>
      </c>
      <c r="H126" s="220">
        <v>1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3156</v>
      </c>
      <c r="AT126" s="227" t="s">
        <v>236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3156</v>
      </c>
      <c r="BM126" s="227" t="s">
        <v>3196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3195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3197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79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3198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79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3199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79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79</v>
      </c>
      <c r="G131" s="247"/>
      <c r="H131" s="250">
        <v>1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79</v>
      </c>
      <c r="AV131" s="14" t="s">
        <v>81</v>
      </c>
      <c r="AW131" s="14" t="s">
        <v>33</v>
      </c>
      <c r="AX131" s="14" t="s">
        <v>79</v>
      </c>
      <c r="AY131" s="256" t="s">
        <v>234</v>
      </c>
    </row>
    <row r="132" s="2" customFormat="1" ht="16.5" customHeight="1">
      <c r="A132" s="40"/>
      <c r="B132" s="41"/>
      <c r="C132" s="216" t="s">
        <v>294</v>
      </c>
      <c r="D132" s="216" t="s">
        <v>236</v>
      </c>
      <c r="E132" s="217" t="s">
        <v>3200</v>
      </c>
      <c r="F132" s="218" t="s">
        <v>3201</v>
      </c>
      <c r="G132" s="219" t="s">
        <v>3145</v>
      </c>
      <c r="H132" s="220">
        <v>1</v>
      </c>
      <c r="I132" s="221"/>
      <c r="J132" s="222">
        <f>ROUND(I132*H132,2)</f>
        <v>0</v>
      </c>
      <c r="K132" s="218" t="s">
        <v>240</v>
      </c>
      <c r="L132" s="46"/>
      <c r="M132" s="223" t="s">
        <v>19</v>
      </c>
      <c r="N132" s="224" t="s">
        <v>43</v>
      </c>
      <c r="O132" s="86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3156</v>
      </c>
      <c r="AT132" s="227" t="s">
        <v>236</v>
      </c>
      <c r="AU132" s="227" t="s">
        <v>79</v>
      </c>
      <c r="AY132" s="19" t="s">
        <v>234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3156</v>
      </c>
      <c r="BM132" s="227" t="s">
        <v>3202</v>
      </c>
    </row>
    <row r="133" s="2" customFormat="1">
      <c r="A133" s="40"/>
      <c r="B133" s="41"/>
      <c r="C133" s="42"/>
      <c r="D133" s="229" t="s">
        <v>243</v>
      </c>
      <c r="E133" s="42"/>
      <c r="F133" s="230" t="s">
        <v>3201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243</v>
      </c>
      <c r="AU133" s="19" t="s">
        <v>79</v>
      </c>
    </row>
    <row r="134" s="2" customFormat="1">
      <c r="A134" s="40"/>
      <c r="B134" s="41"/>
      <c r="C134" s="42"/>
      <c r="D134" s="234" t="s">
        <v>244</v>
      </c>
      <c r="E134" s="42"/>
      <c r="F134" s="235" t="s">
        <v>3203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244</v>
      </c>
      <c r="AU134" s="19" t="s">
        <v>79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79</v>
      </c>
      <c r="G135" s="247"/>
      <c r="H135" s="250">
        <v>1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79</v>
      </c>
      <c r="AV135" s="14" t="s">
        <v>81</v>
      </c>
      <c r="AW135" s="14" t="s">
        <v>33</v>
      </c>
      <c r="AX135" s="14" t="s">
        <v>79</v>
      </c>
      <c r="AY135" s="256" t="s">
        <v>234</v>
      </c>
    </row>
    <row r="136" s="12" customFormat="1" ht="25.92" customHeight="1">
      <c r="A136" s="12"/>
      <c r="B136" s="200"/>
      <c r="C136" s="201"/>
      <c r="D136" s="202" t="s">
        <v>71</v>
      </c>
      <c r="E136" s="203" t="s">
        <v>3204</v>
      </c>
      <c r="F136" s="203" t="s">
        <v>3205</v>
      </c>
      <c r="G136" s="201"/>
      <c r="H136" s="201"/>
      <c r="I136" s="204"/>
      <c r="J136" s="205">
        <f>BK136</f>
        <v>0</v>
      </c>
      <c r="K136" s="201"/>
      <c r="L136" s="206"/>
      <c r="M136" s="207"/>
      <c r="N136" s="208"/>
      <c r="O136" s="208"/>
      <c r="P136" s="209">
        <f>SUM(P137:P172)</f>
        <v>0</v>
      </c>
      <c r="Q136" s="208"/>
      <c r="R136" s="209">
        <f>SUM(R137:R172)</f>
        <v>0</v>
      </c>
      <c r="S136" s="208"/>
      <c r="T136" s="210">
        <f>SUM(T137:T172)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93</v>
      </c>
      <c r="AT136" s="212" t="s">
        <v>71</v>
      </c>
      <c r="AU136" s="212" t="s">
        <v>72</v>
      </c>
      <c r="AY136" s="211" t="s">
        <v>234</v>
      </c>
      <c r="BK136" s="213">
        <f>SUM(BK137:BK172)</f>
        <v>0</v>
      </c>
    </row>
    <row r="137" s="2" customFormat="1" ht="16.5" customHeight="1">
      <c r="A137" s="40"/>
      <c r="B137" s="41"/>
      <c r="C137" s="216" t="s">
        <v>301</v>
      </c>
      <c r="D137" s="216" t="s">
        <v>236</v>
      </c>
      <c r="E137" s="217" t="s">
        <v>3214</v>
      </c>
      <c r="F137" s="218" t="s">
        <v>3215</v>
      </c>
      <c r="G137" s="219" t="s">
        <v>3145</v>
      </c>
      <c r="H137" s="220">
        <v>1</v>
      </c>
      <c r="I137" s="221"/>
      <c r="J137" s="222">
        <f>ROUND(I137*H137,2)</f>
        <v>0</v>
      </c>
      <c r="K137" s="218" t="s">
        <v>240</v>
      </c>
      <c r="L137" s="46"/>
      <c r="M137" s="223" t="s">
        <v>19</v>
      </c>
      <c r="N137" s="224" t="s">
        <v>43</v>
      </c>
      <c r="O137" s="86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3156</v>
      </c>
      <c r="AT137" s="227" t="s">
        <v>236</v>
      </c>
      <c r="AU137" s="227" t="s">
        <v>79</v>
      </c>
      <c r="AY137" s="19" t="s">
        <v>234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3156</v>
      </c>
      <c r="BM137" s="227" t="s">
        <v>3216</v>
      </c>
    </row>
    <row r="138" s="2" customFormat="1">
      <c r="A138" s="40"/>
      <c r="B138" s="41"/>
      <c r="C138" s="42"/>
      <c r="D138" s="229" t="s">
        <v>243</v>
      </c>
      <c r="E138" s="42"/>
      <c r="F138" s="230" t="s">
        <v>3215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243</v>
      </c>
      <c r="AU138" s="19" t="s">
        <v>79</v>
      </c>
    </row>
    <row r="139" s="2" customFormat="1">
      <c r="A139" s="40"/>
      <c r="B139" s="41"/>
      <c r="C139" s="42"/>
      <c r="D139" s="234" t="s">
        <v>244</v>
      </c>
      <c r="E139" s="42"/>
      <c r="F139" s="235" t="s">
        <v>3217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244</v>
      </c>
      <c r="AU139" s="19" t="s">
        <v>79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3218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79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4" customFormat="1">
      <c r="A141" s="14"/>
      <c r="B141" s="246"/>
      <c r="C141" s="247"/>
      <c r="D141" s="229" t="s">
        <v>252</v>
      </c>
      <c r="E141" s="248" t="s">
        <v>19</v>
      </c>
      <c r="F141" s="249" t="s">
        <v>79</v>
      </c>
      <c r="G141" s="247"/>
      <c r="H141" s="250">
        <v>1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79</v>
      </c>
      <c r="AV141" s="14" t="s">
        <v>81</v>
      </c>
      <c r="AW141" s="14" t="s">
        <v>33</v>
      </c>
      <c r="AX141" s="14" t="s">
        <v>79</v>
      </c>
      <c r="AY141" s="256" t="s">
        <v>234</v>
      </c>
    </row>
    <row r="142" s="2" customFormat="1" ht="16.5" customHeight="1">
      <c r="A142" s="40"/>
      <c r="B142" s="41"/>
      <c r="C142" s="216" t="s">
        <v>308</v>
      </c>
      <c r="D142" s="216" t="s">
        <v>236</v>
      </c>
      <c r="E142" s="217" t="s">
        <v>3219</v>
      </c>
      <c r="F142" s="218" t="s">
        <v>3220</v>
      </c>
      <c r="G142" s="219" t="s">
        <v>3145</v>
      </c>
      <c r="H142" s="220">
        <v>1</v>
      </c>
      <c r="I142" s="221"/>
      <c r="J142" s="222">
        <f>ROUND(I142*H142,2)</f>
        <v>0</v>
      </c>
      <c r="K142" s="218" t="s">
        <v>240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2168</v>
      </c>
      <c r="AT142" s="227" t="s">
        <v>236</v>
      </c>
      <c r="AU142" s="227" t="s">
        <v>79</v>
      </c>
      <c r="AY142" s="19" t="s">
        <v>234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2168</v>
      </c>
      <c r="BM142" s="227" t="s">
        <v>3221</v>
      </c>
    </row>
    <row r="143" s="2" customFormat="1">
      <c r="A143" s="40"/>
      <c r="B143" s="41"/>
      <c r="C143" s="42"/>
      <c r="D143" s="229" t="s">
        <v>243</v>
      </c>
      <c r="E143" s="42"/>
      <c r="F143" s="230" t="s">
        <v>3220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243</v>
      </c>
      <c r="AU143" s="19" t="s">
        <v>79</v>
      </c>
    </row>
    <row r="144" s="2" customFormat="1">
      <c r="A144" s="40"/>
      <c r="B144" s="41"/>
      <c r="C144" s="42"/>
      <c r="D144" s="234" t="s">
        <v>244</v>
      </c>
      <c r="E144" s="42"/>
      <c r="F144" s="235" t="s">
        <v>3222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244</v>
      </c>
      <c r="AU144" s="19" t="s">
        <v>79</v>
      </c>
    </row>
    <row r="145" s="2" customFormat="1">
      <c r="A145" s="40"/>
      <c r="B145" s="41"/>
      <c r="C145" s="42"/>
      <c r="D145" s="229" t="s">
        <v>1263</v>
      </c>
      <c r="E145" s="42"/>
      <c r="F145" s="285" t="s">
        <v>3223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1263</v>
      </c>
      <c r="AU145" s="19" t="s">
        <v>79</v>
      </c>
    </row>
    <row r="146" s="14" customFormat="1">
      <c r="A146" s="14"/>
      <c r="B146" s="246"/>
      <c r="C146" s="247"/>
      <c r="D146" s="229" t="s">
        <v>252</v>
      </c>
      <c r="E146" s="248" t="s">
        <v>19</v>
      </c>
      <c r="F146" s="249" t="s">
        <v>79</v>
      </c>
      <c r="G146" s="247"/>
      <c r="H146" s="250">
        <v>1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252</v>
      </c>
      <c r="AU146" s="256" t="s">
        <v>79</v>
      </c>
      <c r="AV146" s="14" t="s">
        <v>81</v>
      </c>
      <c r="AW146" s="14" t="s">
        <v>33</v>
      </c>
      <c r="AX146" s="14" t="s">
        <v>79</v>
      </c>
      <c r="AY146" s="256" t="s">
        <v>234</v>
      </c>
    </row>
    <row r="147" s="2" customFormat="1" ht="16.5" customHeight="1">
      <c r="A147" s="40"/>
      <c r="B147" s="41"/>
      <c r="C147" s="216" t="s">
        <v>315</v>
      </c>
      <c r="D147" s="216" t="s">
        <v>236</v>
      </c>
      <c r="E147" s="217" t="s">
        <v>3224</v>
      </c>
      <c r="F147" s="218" t="s">
        <v>3225</v>
      </c>
      <c r="G147" s="219" t="s">
        <v>3145</v>
      </c>
      <c r="H147" s="220">
        <v>1</v>
      </c>
      <c r="I147" s="221"/>
      <c r="J147" s="222">
        <f>ROUND(I147*H147,2)</f>
        <v>0</v>
      </c>
      <c r="K147" s="218" t="s">
        <v>240</v>
      </c>
      <c r="L147" s="46"/>
      <c r="M147" s="223" t="s">
        <v>19</v>
      </c>
      <c r="N147" s="224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2168</v>
      </c>
      <c r="AT147" s="227" t="s">
        <v>236</v>
      </c>
      <c r="AU147" s="227" t="s">
        <v>79</v>
      </c>
      <c r="AY147" s="19" t="s">
        <v>234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2168</v>
      </c>
      <c r="BM147" s="227" t="s">
        <v>3226</v>
      </c>
    </row>
    <row r="148" s="2" customFormat="1">
      <c r="A148" s="40"/>
      <c r="B148" s="41"/>
      <c r="C148" s="42"/>
      <c r="D148" s="229" t="s">
        <v>243</v>
      </c>
      <c r="E148" s="42"/>
      <c r="F148" s="230" t="s">
        <v>3225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243</v>
      </c>
      <c r="AU148" s="19" t="s">
        <v>79</v>
      </c>
    </row>
    <row r="149" s="2" customFormat="1">
      <c r="A149" s="40"/>
      <c r="B149" s="41"/>
      <c r="C149" s="42"/>
      <c r="D149" s="234" t="s">
        <v>244</v>
      </c>
      <c r="E149" s="42"/>
      <c r="F149" s="235" t="s">
        <v>3227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244</v>
      </c>
      <c r="AU149" s="19" t="s">
        <v>79</v>
      </c>
    </row>
    <row r="150" s="13" customFormat="1">
      <c r="A150" s="13"/>
      <c r="B150" s="236"/>
      <c r="C150" s="237"/>
      <c r="D150" s="229" t="s">
        <v>252</v>
      </c>
      <c r="E150" s="238" t="s">
        <v>19</v>
      </c>
      <c r="F150" s="239" t="s">
        <v>3228</v>
      </c>
      <c r="G150" s="237"/>
      <c r="H150" s="238" t="s">
        <v>19</v>
      </c>
      <c r="I150" s="240"/>
      <c r="J150" s="237"/>
      <c r="K150" s="237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252</v>
      </c>
      <c r="AU150" s="245" t="s">
        <v>79</v>
      </c>
      <c r="AV150" s="13" t="s">
        <v>79</v>
      </c>
      <c r="AW150" s="13" t="s">
        <v>33</v>
      </c>
      <c r="AX150" s="13" t="s">
        <v>72</v>
      </c>
      <c r="AY150" s="245" t="s">
        <v>234</v>
      </c>
    </row>
    <row r="151" s="14" customFormat="1">
      <c r="A151" s="14"/>
      <c r="B151" s="246"/>
      <c r="C151" s="247"/>
      <c r="D151" s="229" t="s">
        <v>252</v>
      </c>
      <c r="E151" s="248" t="s">
        <v>19</v>
      </c>
      <c r="F151" s="249" t="s">
        <v>79</v>
      </c>
      <c r="G151" s="247"/>
      <c r="H151" s="250">
        <v>1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252</v>
      </c>
      <c r="AU151" s="256" t="s">
        <v>79</v>
      </c>
      <c r="AV151" s="14" t="s">
        <v>81</v>
      </c>
      <c r="AW151" s="14" t="s">
        <v>33</v>
      </c>
      <c r="AX151" s="14" t="s">
        <v>79</v>
      </c>
      <c r="AY151" s="256" t="s">
        <v>234</v>
      </c>
    </row>
    <row r="152" s="2" customFormat="1" ht="16.5" customHeight="1">
      <c r="A152" s="40"/>
      <c r="B152" s="41"/>
      <c r="C152" s="216" t="s">
        <v>8</v>
      </c>
      <c r="D152" s="216" t="s">
        <v>236</v>
      </c>
      <c r="E152" s="217" t="s">
        <v>3229</v>
      </c>
      <c r="F152" s="218" t="s">
        <v>3230</v>
      </c>
      <c r="G152" s="219" t="s">
        <v>3145</v>
      </c>
      <c r="H152" s="220">
        <v>1</v>
      </c>
      <c r="I152" s="221"/>
      <c r="J152" s="222">
        <f>ROUND(I152*H152,2)</f>
        <v>0</v>
      </c>
      <c r="K152" s="218" t="s">
        <v>240</v>
      </c>
      <c r="L152" s="46"/>
      <c r="M152" s="223" t="s">
        <v>19</v>
      </c>
      <c r="N152" s="224" t="s">
        <v>43</v>
      </c>
      <c r="O152" s="86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7" t="s">
        <v>2168</v>
      </c>
      <c r="AT152" s="227" t="s">
        <v>236</v>
      </c>
      <c r="AU152" s="227" t="s">
        <v>79</v>
      </c>
      <c r="AY152" s="19" t="s">
        <v>234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19" t="s">
        <v>79</v>
      </c>
      <c r="BK152" s="228">
        <f>ROUND(I152*H152,2)</f>
        <v>0</v>
      </c>
      <c r="BL152" s="19" t="s">
        <v>2168</v>
      </c>
      <c r="BM152" s="227" t="s">
        <v>3231</v>
      </c>
    </row>
    <row r="153" s="2" customFormat="1">
      <c r="A153" s="40"/>
      <c r="B153" s="41"/>
      <c r="C153" s="42"/>
      <c r="D153" s="229" t="s">
        <v>243</v>
      </c>
      <c r="E153" s="42"/>
      <c r="F153" s="230" t="s">
        <v>3230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243</v>
      </c>
      <c r="AU153" s="19" t="s">
        <v>79</v>
      </c>
    </row>
    <row r="154" s="2" customFormat="1">
      <c r="A154" s="40"/>
      <c r="B154" s="41"/>
      <c r="C154" s="42"/>
      <c r="D154" s="234" t="s">
        <v>244</v>
      </c>
      <c r="E154" s="42"/>
      <c r="F154" s="235" t="s">
        <v>3232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244</v>
      </c>
      <c r="AU154" s="19" t="s">
        <v>79</v>
      </c>
    </row>
    <row r="155" s="2" customFormat="1">
      <c r="A155" s="40"/>
      <c r="B155" s="41"/>
      <c r="C155" s="42"/>
      <c r="D155" s="229" t="s">
        <v>1263</v>
      </c>
      <c r="E155" s="42"/>
      <c r="F155" s="285" t="s">
        <v>3233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1263</v>
      </c>
      <c r="AU155" s="19" t="s">
        <v>79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3234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79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79</v>
      </c>
      <c r="G157" s="247"/>
      <c r="H157" s="250">
        <v>1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79</v>
      </c>
      <c r="AV157" s="14" t="s">
        <v>81</v>
      </c>
      <c r="AW157" s="14" t="s">
        <v>33</v>
      </c>
      <c r="AX157" s="14" t="s">
        <v>79</v>
      </c>
      <c r="AY157" s="256" t="s">
        <v>234</v>
      </c>
    </row>
    <row r="158" s="2" customFormat="1" ht="16.5" customHeight="1">
      <c r="A158" s="40"/>
      <c r="B158" s="41"/>
      <c r="C158" s="216" t="s">
        <v>331</v>
      </c>
      <c r="D158" s="216" t="s">
        <v>236</v>
      </c>
      <c r="E158" s="217" t="s">
        <v>3235</v>
      </c>
      <c r="F158" s="218" t="s">
        <v>3236</v>
      </c>
      <c r="G158" s="219" t="s">
        <v>3145</v>
      </c>
      <c r="H158" s="220">
        <v>1</v>
      </c>
      <c r="I158" s="221"/>
      <c r="J158" s="222">
        <f>ROUND(I158*H158,2)</f>
        <v>0</v>
      </c>
      <c r="K158" s="218" t="s">
        <v>240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2168</v>
      </c>
      <c r="AT158" s="227" t="s">
        <v>236</v>
      </c>
      <c r="AU158" s="227" t="s">
        <v>79</v>
      </c>
      <c r="AY158" s="19" t="s">
        <v>234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2168</v>
      </c>
      <c r="BM158" s="227" t="s">
        <v>3237</v>
      </c>
    </row>
    <row r="159" s="2" customFormat="1">
      <c r="A159" s="40"/>
      <c r="B159" s="41"/>
      <c r="C159" s="42"/>
      <c r="D159" s="229" t="s">
        <v>243</v>
      </c>
      <c r="E159" s="42"/>
      <c r="F159" s="230" t="s">
        <v>3236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243</v>
      </c>
      <c r="AU159" s="19" t="s">
        <v>79</v>
      </c>
    </row>
    <row r="160" s="2" customFormat="1">
      <c r="A160" s="40"/>
      <c r="B160" s="41"/>
      <c r="C160" s="42"/>
      <c r="D160" s="234" t="s">
        <v>244</v>
      </c>
      <c r="E160" s="42"/>
      <c r="F160" s="235" t="s">
        <v>3238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244</v>
      </c>
      <c r="AU160" s="19" t="s">
        <v>79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3239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79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339</v>
      </c>
      <c r="D163" s="216" t="s">
        <v>236</v>
      </c>
      <c r="E163" s="217" t="s">
        <v>3240</v>
      </c>
      <c r="F163" s="218" t="s">
        <v>3241</v>
      </c>
      <c r="G163" s="219" t="s">
        <v>3145</v>
      </c>
      <c r="H163" s="220">
        <v>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2168</v>
      </c>
      <c r="AT163" s="227" t="s">
        <v>236</v>
      </c>
      <c r="AU163" s="227" t="s">
        <v>79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2168</v>
      </c>
      <c r="BM163" s="227" t="s">
        <v>3242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3241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79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3243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79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3244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79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79</v>
      </c>
      <c r="G167" s="247"/>
      <c r="H167" s="250">
        <v>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79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347</v>
      </c>
      <c r="D168" s="216" t="s">
        <v>236</v>
      </c>
      <c r="E168" s="217" t="s">
        <v>3245</v>
      </c>
      <c r="F168" s="218" t="s">
        <v>3246</v>
      </c>
      <c r="G168" s="219" t="s">
        <v>3145</v>
      </c>
      <c r="H168" s="220">
        <v>1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3156</v>
      </c>
      <c r="AT168" s="227" t="s">
        <v>236</v>
      </c>
      <c r="AU168" s="227" t="s">
        <v>79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3156</v>
      </c>
      <c r="BM168" s="227" t="s">
        <v>3247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3246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79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3248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79</v>
      </c>
    </row>
    <row r="171" s="13" customFormat="1">
      <c r="A171" s="13"/>
      <c r="B171" s="236"/>
      <c r="C171" s="237"/>
      <c r="D171" s="229" t="s">
        <v>252</v>
      </c>
      <c r="E171" s="238" t="s">
        <v>19</v>
      </c>
      <c r="F171" s="239" t="s">
        <v>3249</v>
      </c>
      <c r="G171" s="237"/>
      <c r="H171" s="238" t="s">
        <v>19</v>
      </c>
      <c r="I171" s="240"/>
      <c r="J171" s="237"/>
      <c r="K171" s="237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252</v>
      </c>
      <c r="AU171" s="245" t="s">
        <v>79</v>
      </c>
      <c r="AV171" s="13" t="s">
        <v>79</v>
      </c>
      <c r="AW171" s="13" t="s">
        <v>33</v>
      </c>
      <c r="AX171" s="13" t="s">
        <v>72</v>
      </c>
      <c r="AY171" s="245" t="s">
        <v>234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79</v>
      </c>
      <c r="G172" s="247"/>
      <c r="H172" s="250">
        <v>1</v>
      </c>
      <c r="I172" s="251"/>
      <c r="J172" s="247"/>
      <c r="K172" s="247"/>
      <c r="L172" s="252"/>
      <c r="M172" s="282"/>
      <c r="N172" s="283"/>
      <c r="O172" s="283"/>
      <c r="P172" s="283"/>
      <c r="Q172" s="283"/>
      <c r="R172" s="283"/>
      <c r="S172" s="283"/>
      <c r="T172" s="28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79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6.96" customHeight="1">
      <c r="A173" s="40"/>
      <c r="B173" s="61"/>
      <c r="C173" s="62"/>
      <c r="D173" s="62"/>
      <c r="E173" s="62"/>
      <c r="F173" s="62"/>
      <c r="G173" s="62"/>
      <c r="H173" s="62"/>
      <c r="I173" s="62"/>
      <c r="J173" s="62"/>
      <c r="K173" s="62"/>
      <c r="L173" s="46"/>
      <c r="M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</sheetData>
  <sheetProtection sheet="1" autoFilter="0" formatColumns="0" formatRows="0" objects="1" scenarios="1" spinCount="100000" saltValue="mBUkwuwejmMGslt+XgQRxPCGq1U4GQvgU5RPm6R2U+Uy27lA67fV3NjtbBZwVYSkMgvre2rn1YLsQvVPauPEdA==" hashValue="K+zP5bmj58IpshIPqv7XHHUFkJ4snLiIJR1uWTcHGuDX7ah0Y7JdlUaLEtndt/GsNaSM8sMAoE93V8sEopdmVw==" algorithmName="SHA-512" password="CA9F"/>
  <autoFilter ref="C92:K17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012203000"/>
    <hyperlink ref="F102" r:id="rId2" display="https://podminky.urs.cz/item/CS_URS_2024_01/012303000"/>
    <hyperlink ref="F107" r:id="rId3" display="https://podminky.urs.cz/item/CS_URS_2024_01/045203000"/>
    <hyperlink ref="F112" r:id="rId4" display="https://podminky.urs.cz/item/CS_URS_2024_01/030001000"/>
    <hyperlink ref="F119" r:id="rId5" display="https://podminky.urs.cz/item/CS_URS_2024_01/039002000"/>
    <hyperlink ref="F124" r:id="rId6" display="https://podminky.urs.cz/item/CS_URS_2024_01/042503000"/>
    <hyperlink ref="F128" r:id="rId7" display="https://podminky.urs.cz/item/CS_URS_2024_01/049203000"/>
    <hyperlink ref="F134" r:id="rId8" display="https://podminky.urs.cz/item/CS_URS_2024_01/065002000"/>
    <hyperlink ref="F139" r:id="rId9" display="https://podminky.urs.cz/item/CS_URS_2024_01/013254000"/>
    <hyperlink ref="F144" r:id="rId10" display="https://podminky.urs.cz/item/CS_URS_2024_01/012403000"/>
    <hyperlink ref="F149" r:id="rId11" display="https://podminky.urs.cz/item/CS_URS_2024_01/090001000"/>
    <hyperlink ref="F154" r:id="rId12" display="https://podminky.urs.cz/item/CS_URS_2024_01/091002000"/>
    <hyperlink ref="F160" r:id="rId13" display="https://podminky.urs.cz/item/CS_URS_2024_01/094002000"/>
    <hyperlink ref="F165" r:id="rId14" display="https://podminky.urs.cz/item/CS_URS_2024_01/034503000"/>
    <hyperlink ref="F170" r:id="rId15" display="https://podminky.urs.cz/item/CS_URS_2024_01/03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3138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3253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35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ROUND((SUM(BE93:BE198)),  2)</f>
        <v>0</v>
      </c>
      <c r="G37" s="40"/>
      <c r="H37" s="40"/>
      <c r="I37" s="160">
        <v>0.20999999999999999</v>
      </c>
      <c r="J37" s="159">
        <f>ROUND(((SUM(BE93:BE198))*I37),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ROUND((SUM(BF93:BF198)),  2)</f>
        <v>0</v>
      </c>
      <c r="G38" s="40"/>
      <c r="H38" s="40"/>
      <c r="I38" s="160">
        <v>0.12</v>
      </c>
      <c r="J38" s="159">
        <f>ROUND(((SUM(BF93:BF198))*I38),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ROUND((SUM(BG93:BG198)),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ROUND((SUM(BH93:BH198)),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ROUND((SUM(BI93:BI198)),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3138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VRN - Vedlejší rozpočtové náklady (7)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3140</v>
      </c>
      <c r="E68" s="181"/>
      <c r="F68" s="181"/>
      <c r="G68" s="181"/>
      <c r="H68" s="181"/>
      <c r="I68" s="181"/>
      <c r="J68" s="182">
        <f>J94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3141</v>
      </c>
      <c r="E69" s="181"/>
      <c r="F69" s="181"/>
      <c r="G69" s="181"/>
      <c r="H69" s="181"/>
      <c r="I69" s="181"/>
      <c r="J69" s="182">
        <f>J154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219</v>
      </c>
      <c r="D76" s="42"/>
      <c r="E76" s="42"/>
      <c r="F76" s="42"/>
      <c r="G76" s="42"/>
      <c r="H76" s="42"/>
      <c r="I76" s="42"/>
      <c r="J76" s="42"/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Envelopa - Revitalizace infrastruktury</v>
      </c>
      <c r="F79" s="34"/>
      <c r="G79" s="34"/>
      <c r="H79" s="34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203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204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205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3" t="s">
        <v>3138</v>
      </c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207</v>
      </c>
      <c r="D84" s="42"/>
      <c r="E84" s="42"/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VRN - Vedlejší rozpočtové náklady (7)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Olomouc</v>
      </c>
      <c r="G87" s="42"/>
      <c r="H87" s="42"/>
      <c r="I87" s="34" t="s">
        <v>23</v>
      </c>
      <c r="J87" s="74" t="str">
        <f>IF(J16="","",J16)</f>
        <v>15. 7. 2024</v>
      </c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Univerzita Palackého Olomouc</v>
      </c>
      <c r="G89" s="42"/>
      <c r="H89" s="42"/>
      <c r="I89" s="34" t="s">
        <v>31</v>
      </c>
      <c r="J89" s="38" t="str">
        <f>E25</f>
        <v>Alfaprojekt Olomouc a.s.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Michal Štafl, DiS.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9"/>
      <c r="B92" s="190"/>
      <c r="C92" s="191" t="s">
        <v>220</v>
      </c>
      <c r="D92" s="192" t="s">
        <v>57</v>
      </c>
      <c r="E92" s="192" t="s">
        <v>53</v>
      </c>
      <c r="F92" s="192" t="s">
        <v>54</v>
      </c>
      <c r="G92" s="192" t="s">
        <v>221</v>
      </c>
      <c r="H92" s="192" t="s">
        <v>222</v>
      </c>
      <c r="I92" s="192" t="s">
        <v>223</v>
      </c>
      <c r="J92" s="192" t="s">
        <v>213</v>
      </c>
      <c r="K92" s="193" t="s">
        <v>224</v>
      </c>
      <c r="L92" s="194"/>
      <c r="M92" s="94" t="s">
        <v>19</v>
      </c>
      <c r="N92" s="95" t="s">
        <v>42</v>
      </c>
      <c r="O92" s="95" t="s">
        <v>225</v>
      </c>
      <c r="P92" s="95" t="s">
        <v>226</v>
      </c>
      <c r="Q92" s="95" t="s">
        <v>227</v>
      </c>
      <c r="R92" s="95" t="s">
        <v>228</v>
      </c>
      <c r="S92" s="95" t="s">
        <v>229</v>
      </c>
      <c r="T92" s="96" t="s">
        <v>230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0"/>
      <c r="B93" s="41"/>
      <c r="C93" s="101" t="s">
        <v>231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P94+P154</f>
        <v>0</v>
      </c>
      <c r="Q93" s="98"/>
      <c r="R93" s="197">
        <f>R94+R154</f>
        <v>0</v>
      </c>
      <c r="S93" s="98"/>
      <c r="T93" s="198">
        <f>T94+T154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214</v>
      </c>
      <c r="BK93" s="199">
        <f>BK94+BK154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184</v>
      </c>
      <c r="F94" s="203" t="s">
        <v>3142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SUM(P95:P153)</f>
        <v>0</v>
      </c>
      <c r="Q94" s="208"/>
      <c r="R94" s="209">
        <f>SUM(R95:R153)</f>
        <v>0</v>
      </c>
      <c r="S94" s="208"/>
      <c r="T94" s="210">
        <f>SUM(T95:T153)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271</v>
      </c>
      <c r="AT94" s="212" t="s">
        <v>71</v>
      </c>
      <c r="AU94" s="212" t="s">
        <v>72</v>
      </c>
      <c r="AY94" s="211" t="s">
        <v>234</v>
      </c>
      <c r="BK94" s="213">
        <f>SUM(BK95:BK153)</f>
        <v>0</v>
      </c>
    </row>
    <row r="95" s="2" customFormat="1" ht="16.5" customHeight="1">
      <c r="A95" s="40"/>
      <c r="B95" s="41"/>
      <c r="C95" s="216" t="s">
        <v>79</v>
      </c>
      <c r="D95" s="216" t="s">
        <v>236</v>
      </c>
      <c r="E95" s="217" t="s">
        <v>3143</v>
      </c>
      <c r="F95" s="218" t="s">
        <v>3144</v>
      </c>
      <c r="G95" s="219" t="s">
        <v>3145</v>
      </c>
      <c r="H95" s="220">
        <v>1</v>
      </c>
      <c r="I95" s="221"/>
      <c r="J95" s="222">
        <f>ROUND(I95*H95,2)</f>
        <v>0</v>
      </c>
      <c r="K95" s="218" t="s">
        <v>240</v>
      </c>
      <c r="L95" s="46"/>
      <c r="M95" s="223" t="s">
        <v>19</v>
      </c>
      <c r="N95" s="224" t="s">
        <v>43</v>
      </c>
      <c r="O95" s="86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7" t="s">
        <v>2168</v>
      </c>
      <c r="AT95" s="227" t="s">
        <v>236</v>
      </c>
      <c r="AU95" s="227" t="s">
        <v>79</v>
      </c>
      <c r="AY95" s="19" t="s">
        <v>234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19" t="s">
        <v>79</v>
      </c>
      <c r="BK95" s="228">
        <f>ROUND(I95*H95,2)</f>
        <v>0</v>
      </c>
      <c r="BL95" s="19" t="s">
        <v>2168</v>
      </c>
      <c r="BM95" s="227" t="s">
        <v>3146</v>
      </c>
    </row>
    <row r="96" s="2" customFormat="1">
      <c r="A96" s="40"/>
      <c r="B96" s="41"/>
      <c r="C96" s="42"/>
      <c r="D96" s="229" t="s">
        <v>243</v>
      </c>
      <c r="E96" s="42"/>
      <c r="F96" s="230" t="s">
        <v>3144</v>
      </c>
      <c r="G96" s="42"/>
      <c r="H96" s="42"/>
      <c r="I96" s="231"/>
      <c r="J96" s="42"/>
      <c r="K96" s="42"/>
      <c r="L96" s="46"/>
      <c r="M96" s="232"/>
      <c r="N96" s="23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243</v>
      </c>
      <c r="AU96" s="19" t="s">
        <v>79</v>
      </c>
    </row>
    <row r="97" s="2" customFormat="1">
      <c r="A97" s="40"/>
      <c r="B97" s="41"/>
      <c r="C97" s="42"/>
      <c r="D97" s="234" t="s">
        <v>244</v>
      </c>
      <c r="E97" s="42"/>
      <c r="F97" s="235" t="s">
        <v>3147</v>
      </c>
      <c r="G97" s="42"/>
      <c r="H97" s="42"/>
      <c r="I97" s="231"/>
      <c r="J97" s="42"/>
      <c r="K97" s="42"/>
      <c r="L97" s="46"/>
      <c r="M97" s="232"/>
      <c r="N97" s="23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244</v>
      </c>
      <c r="AU97" s="19" t="s">
        <v>79</v>
      </c>
    </row>
    <row r="98" s="2" customFormat="1">
      <c r="A98" s="40"/>
      <c r="B98" s="41"/>
      <c r="C98" s="42"/>
      <c r="D98" s="229" t="s">
        <v>1263</v>
      </c>
      <c r="E98" s="42"/>
      <c r="F98" s="285" t="s">
        <v>3148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1263</v>
      </c>
      <c r="AU98" s="19" t="s">
        <v>79</v>
      </c>
    </row>
    <row r="99" s="14" customFormat="1">
      <c r="A99" s="14"/>
      <c r="B99" s="246"/>
      <c r="C99" s="247"/>
      <c r="D99" s="229" t="s">
        <v>252</v>
      </c>
      <c r="E99" s="248" t="s">
        <v>19</v>
      </c>
      <c r="F99" s="249" t="s">
        <v>79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252</v>
      </c>
      <c r="AU99" s="256" t="s">
        <v>79</v>
      </c>
      <c r="AV99" s="14" t="s">
        <v>81</v>
      </c>
      <c r="AW99" s="14" t="s">
        <v>33</v>
      </c>
      <c r="AX99" s="14" t="s">
        <v>79</v>
      </c>
      <c r="AY99" s="256" t="s">
        <v>234</v>
      </c>
    </row>
    <row r="100" s="2" customFormat="1" ht="16.5" customHeight="1">
      <c r="A100" s="40"/>
      <c r="B100" s="41"/>
      <c r="C100" s="216" t="s">
        <v>81</v>
      </c>
      <c r="D100" s="216" t="s">
        <v>236</v>
      </c>
      <c r="E100" s="217" t="s">
        <v>3149</v>
      </c>
      <c r="F100" s="218" t="s">
        <v>3150</v>
      </c>
      <c r="G100" s="219" t="s">
        <v>3145</v>
      </c>
      <c r="H100" s="220">
        <v>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2168</v>
      </c>
      <c r="AT100" s="227" t="s">
        <v>236</v>
      </c>
      <c r="AU100" s="227" t="s">
        <v>79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2168</v>
      </c>
      <c r="BM100" s="227" t="s">
        <v>3151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3150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79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3152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79</v>
      </c>
    </row>
    <row r="103" s="2" customFormat="1">
      <c r="A103" s="40"/>
      <c r="B103" s="41"/>
      <c r="C103" s="42"/>
      <c r="D103" s="229" t="s">
        <v>1263</v>
      </c>
      <c r="E103" s="42"/>
      <c r="F103" s="285" t="s">
        <v>3153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1263</v>
      </c>
      <c r="AU103" s="19" t="s">
        <v>79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79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79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3154</v>
      </c>
      <c r="F105" s="218" t="s">
        <v>3155</v>
      </c>
      <c r="G105" s="219" t="s">
        <v>3145</v>
      </c>
      <c r="H105" s="220">
        <v>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3156</v>
      </c>
      <c r="AT105" s="227" t="s">
        <v>236</v>
      </c>
      <c r="AU105" s="227" t="s">
        <v>79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3156</v>
      </c>
      <c r="BM105" s="227" t="s">
        <v>3157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3155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79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3158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79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3159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79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79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79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3160</v>
      </c>
      <c r="F110" s="218" t="s">
        <v>3161</v>
      </c>
      <c r="G110" s="219" t="s">
        <v>3145</v>
      </c>
      <c r="H110" s="220">
        <v>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3156</v>
      </c>
      <c r="AT110" s="227" t="s">
        <v>236</v>
      </c>
      <c r="AU110" s="227" t="s">
        <v>79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3156</v>
      </c>
      <c r="BM110" s="227" t="s">
        <v>3162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3161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79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3163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79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3164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79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3165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79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3166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79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79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79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16.5" customHeight="1">
      <c r="A117" s="40"/>
      <c r="B117" s="41"/>
      <c r="C117" s="216" t="s">
        <v>271</v>
      </c>
      <c r="D117" s="216" t="s">
        <v>236</v>
      </c>
      <c r="E117" s="217" t="s">
        <v>3167</v>
      </c>
      <c r="F117" s="218" t="s">
        <v>3168</v>
      </c>
      <c r="G117" s="219" t="s">
        <v>3145</v>
      </c>
      <c r="H117" s="220">
        <v>1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3156</v>
      </c>
      <c r="AT117" s="227" t="s">
        <v>236</v>
      </c>
      <c r="AU117" s="227" t="s">
        <v>79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3156</v>
      </c>
      <c r="BM117" s="227" t="s">
        <v>3169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3168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79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3170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79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3171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79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4" customFormat="1">
      <c r="A121" s="14"/>
      <c r="B121" s="246"/>
      <c r="C121" s="247"/>
      <c r="D121" s="229" t="s">
        <v>252</v>
      </c>
      <c r="E121" s="248" t="s">
        <v>19</v>
      </c>
      <c r="F121" s="249" t="s">
        <v>79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252</v>
      </c>
      <c r="AU121" s="256" t="s">
        <v>79</v>
      </c>
      <c r="AV121" s="14" t="s">
        <v>81</v>
      </c>
      <c r="AW121" s="14" t="s">
        <v>33</v>
      </c>
      <c r="AX121" s="14" t="s">
        <v>79</v>
      </c>
      <c r="AY121" s="256" t="s">
        <v>234</v>
      </c>
    </row>
    <row r="122" s="2" customFormat="1" ht="16.5" customHeight="1">
      <c r="A122" s="40"/>
      <c r="B122" s="41"/>
      <c r="C122" s="216" t="s">
        <v>280</v>
      </c>
      <c r="D122" s="216" t="s">
        <v>236</v>
      </c>
      <c r="E122" s="217" t="s">
        <v>3172</v>
      </c>
      <c r="F122" s="218" t="s">
        <v>3173</v>
      </c>
      <c r="G122" s="219" t="s">
        <v>3145</v>
      </c>
      <c r="H122" s="220">
        <v>1</v>
      </c>
      <c r="I122" s="221"/>
      <c r="J122" s="222">
        <f>ROUND(I122*H122,2)</f>
        <v>0</v>
      </c>
      <c r="K122" s="218" t="s">
        <v>240</v>
      </c>
      <c r="L122" s="46"/>
      <c r="M122" s="223" t="s">
        <v>19</v>
      </c>
      <c r="N122" s="224" t="s">
        <v>43</v>
      </c>
      <c r="O122" s="86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3156</v>
      </c>
      <c r="AT122" s="227" t="s">
        <v>236</v>
      </c>
      <c r="AU122" s="227" t="s">
        <v>79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3156</v>
      </c>
      <c r="BM122" s="227" t="s">
        <v>3174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3173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79</v>
      </c>
    </row>
    <row r="124" s="2" customFormat="1">
      <c r="A124" s="40"/>
      <c r="B124" s="41"/>
      <c r="C124" s="42"/>
      <c r="D124" s="234" t="s">
        <v>244</v>
      </c>
      <c r="E124" s="42"/>
      <c r="F124" s="235" t="s">
        <v>3175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244</v>
      </c>
      <c r="AU124" s="19" t="s">
        <v>79</v>
      </c>
    </row>
    <row r="125" s="14" customFormat="1">
      <c r="A125" s="14"/>
      <c r="B125" s="246"/>
      <c r="C125" s="247"/>
      <c r="D125" s="229" t="s">
        <v>252</v>
      </c>
      <c r="E125" s="248" t="s">
        <v>19</v>
      </c>
      <c r="F125" s="249" t="s">
        <v>79</v>
      </c>
      <c r="G125" s="247"/>
      <c r="H125" s="250">
        <v>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79</v>
      </c>
      <c r="AV125" s="14" t="s">
        <v>81</v>
      </c>
      <c r="AW125" s="14" t="s">
        <v>33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16" t="s">
        <v>288</v>
      </c>
      <c r="D126" s="216" t="s">
        <v>236</v>
      </c>
      <c r="E126" s="217" t="s">
        <v>3176</v>
      </c>
      <c r="F126" s="218" t="s">
        <v>3177</v>
      </c>
      <c r="G126" s="219" t="s">
        <v>3145</v>
      </c>
      <c r="H126" s="220">
        <v>1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3156</v>
      </c>
      <c r="AT126" s="227" t="s">
        <v>236</v>
      </c>
      <c r="AU126" s="227" t="s">
        <v>79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3156</v>
      </c>
      <c r="BM126" s="227" t="s">
        <v>3178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3177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79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3179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79</v>
      </c>
    </row>
    <row r="129" s="13" customFormat="1">
      <c r="A129" s="13"/>
      <c r="B129" s="236"/>
      <c r="C129" s="237"/>
      <c r="D129" s="229" t="s">
        <v>252</v>
      </c>
      <c r="E129" s="238" t="s">
        <v>19</v>
      </c>
      <c r="F129" s="239" t="s">
        <v>3180</v>
      </c>
      <c r="G129" s="237"/>
      <c r="H129" s="238" t="s">
        <v>19</v>
      </c>
      <c r="I129" s="240"/>
      <c r="J129" s="237"/>
      <c r="K129" s="237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252</v>
      </c>
      <c r="AU129" s="245" t="s">
        <v>79</v>
      </c>
      <c r="AV129" s="13" t="s">
        <v>79</v>
      </c>
      <c r="AW129" s="13" t="s">
        <v>33</v>
      </c>
      <c r="AX129" s="13" t="s">
        <v>72</v>
      </c>
      <c r="AY129" s="245" t="s">
        <v>234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3181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79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3182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79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79</v>
      </c>
      <c r="G132" s="247"/>
      <c r="H132" s="250">
        <v>1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79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294</v>
      </c>
      <c r="D133" s="216" t="s">
        <v>236</v>
      </c>
      <c r="E133" s="217" t="s">
        <v>3183</v>
      </c>
      <c r="F133" s="218" t="s">
        <v>3184</v>
      </c>
      <c r="G133" s="219" t="s">
        <v>3145</v>
      </c>
      <c r="H133" s="220">
        <v>1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3156</v>
      </c>
      <c r="AT133" s="227" t="s">
        <v>236</v>
      </c>
      <c r="AU133" s="227" t="s">
        <v>79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3156</v>
      </c>
      <c r="BM133" s="227" t="s">
        <v>3185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3184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79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3186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79</v>
      </c>
    </row>
    <row r="136" s="2" customFormat="1">
      <c r="A136" s="40"/>
      <c r="B136" s="41"/>
      <c r="C136" s="42"/>
      <c r="D136" s="229" t="s">
        <v>1263</v>
      </c>
      <c r="E136" s="42"/>
      <c r="F136" s="285" t="s">
        <v>3187</v>
      </c>
      <c r="G136" s="42"/>
      <c r="H136" s="42"/>
      <c r="I136" s="231"/>
      <c r="J136" s="42"/>
      <c r="K136" s="42"/>
      <c r="L136" s="46"/>
      <c r="M136" s="232"/>
      <c r="N136" s="23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1263</v>
      </c>
      <c r="AU136" s="19" t="s">
        <v>79</v>
      </c>
    </row>
    <row r="137" s="13" customFormat="1">
      <c r="A137" s="13"/>
      <c r="B137" s="236"/>
      <c r="C137" s="237"/>
      <c r="D137" s="229" t="s">
        <v>252</v>
      </c>
      <c r="E137" s="238" t="s">
        <v>19</v>
      </c>
      <c r="F137" s="239" t="s">
        <v>3188</v>
      </c>
      <c r="G137" s="237"/>
      <c r="H137" s="238" t="s">
        <v>19</v>
      </c>
      <c r="I137" s="240"/>
      <c r="J137" s="237"/>
      <c r="K137" s="237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252</v>
      </c>
      <c r="AU137" s="245" t="s">
        <v>79</v>
      </c>
      <c r="AV137" s="13" t="s">
        <v>79</v>
      </c>
      <c r="AW137" s="13" t="s">
        <v>33</v>
      </c>
      <c r="AX137" s="13" t="s">
        <v>72</v>
      </c>
      <c r="AY137" s="245" t="s">
        <v>234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3189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79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3190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79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3191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79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3192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79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3193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79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79</v>
      </c>
      <c r="G143" s="247"/>
      <c r="H143" s="250">
        <v>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79</v>
      </c>
      <c r="AV143" s="14" t="s">
        <v>81</v>
      </c>
      <c r="AW143" s="14" t="s">
        <v>33</v>
      </c>
      <c r="AX143" s="14" t="s">
        <v>79</v>
      </c>
      <c r="AY143" s="256" t="s">
        <v>234</v>
      </c>
    </row>
    <row r="144" s="2" customFormat="1" ht="16.5" customHeight="1">
      <c r="A144" s="40"/>
      <c r="B144" s="41"/>
      <c r="C144" s="216" t="s">
        <v>301</v>
      </c>
      <c r="D144" s="216" t="s">
        <v>236</v>
      </c>
      <c r="E144" s="217" t="s">
        <v>3194</v>
      </c>
      <c r="F144" s="218" t="s">
        <v>3195</v>
      </c>
      <c r="G144" s="219" t="s">
        <v>3145</v>
      </c>
      <c r="H144" s="220">
        <v>1</v>
      </c>
      <c r="I144" s="221"/>
      <c r="J144" s="222">
        <f>ROUND(I144*H144,2)</f>
        <v>0</v>
      </c>
      <c r="K144" s="218" t="s">
        <v>240</v>
      </c>
      <c r="L144" s="46"/>
      <c r="M144" s="223" t="s">
        <v>19</v>
      </c>
      <c r="N144" s="224" t="s">
        <v>43</v>
      </c>
      <c r="O144" s="86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7" t="s">
        <v>3156</v>
      </c>
      <c r="AT144" s="227" t="s">
        <v>236</v>
      </c>
      <c r="AU144" s="227" t="s">
        <v>79</v>
      </c>
      <c r="AY144" s="19" t="s">
        <v>234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19" t="s">
        <v>79</v>
      </c>
      <c r="BK144" s="228">
        <f>ROUND(I144*H144,2)</f>
        <v>0</v>
      </c>
      <c r="BL144" s="19" t="s">
        <v>3156</v>
      </c>
      <c r="BM144" s="227" t="s">
        <v>3196</v>
      </c>
    </row>
    <row r="145" s="2" customFormat="1">
      <c r="A145" s="40"/>
      <c r="B145" s="41"/>
      <c r="C145" s="42"/>
      <c r="D145" s="229" t="s">
        <v>243</v>
      </c>
      <c r="E145" s="42"/>
      <c r="F145" s="230" t="s">
        <v>3195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243</v>
      </c>
      <c r="AU145" s="19" t="s">
        <v>79</v>
      </c>
    </row>
    <row r="146" s="2" customFormat="1">
      <c r="A146" s="40"/>
      <c r="B146" s="41"/>
      <c r="C146" s="42"/>
      <c r="D146" s="234" t="s">
        <v>244</v>
      </c>
      <c r="E146" s="42"/>
      <c r="F146" s="235" t="s">
        <v>3197</v>
      </c>
      <c r="G146" s="42"/>
      <c r="H146" s="42"/>
      <c r="I146" s="231"/>
      <c r="J146" s="42"/>
      <c r="K146" s="42"/>
      <c r="L146" s="46"/>
      <c r="M146" s="232"/>
      <c r="N146" s="23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244</v>
      </c>
      <c r="AU146" s="19" t="s">
        <v>79</v>
      </c>
    </row>
    <row r="147" s="13" customFormat="1">
      <c r="A147" s="13"/>
      <c r="B147" s="236"/>
      <c r="C147" s="237"/>
      <c r="D147" s="229" t="s">
        <v>252</v>
      </c>
      <c r="E147" s="238" t="s">
        <v>19</v>
      </c>
      <c r="F147" s="239" t="s">
        <v>3198</v>
      </c>
      <c r="G147" s="237"/>
      <c r="H147" s="238" t="s">
        <v>19</v>
      </c>
      <c r="I147" s="240"/>
      <c r="J147" s="237"/>
      <c r="K147" s="237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252</v>
      </c>
      <c r="AU147" s="245" t="s">
        <v>79</v>
      </c>
      <c r="AV147" s="13" t="s">
        <v>79</v>
      </c>
      <c r="AW147" s="13" t="s">
        <v>33</v>
      </c>
      <c r="AX147" s="13" t="s">
        <v>72</v>
      </c>
      <c r="AY147" s="245" t="s">
        <v>234</v>
      </c>
    </row>
    <row r="148" s="13" customFormat="1">
      <c r="A148" s="13"/>
      <c r="B148" s="236"/>
      <c r="C148" s="237"/>
      <c r="D148" s="229" t="s">
        <v>252</v>
      </c>
      <c r="E148" s="238" t="s">
        <v>19</v>
      </c>
      <c r="F148" s="239" t="s">
        <v>3199</v>
      </c>
      <c r="G148" s="237"/>
      <c r="H148" s="238" t="s">
        <v>19</v>
      </c>
      <c r="I148" s="240"/>
      <c r="J148" s="237"/>
      <c r="K148" s="237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252</v>
      </c>
      <c r="AU148" s="245" t="s">
        <v>79</v>
      </c>
      <c r="AV148" s="13" t="s">
        <v>79</v>
      </c>
      <c r="AW148" s="13" t="s">
        <v>33</v>
      </c>
      <c r="AX148" s="13" t="s">
        <v>72</v>
      </c>
      <c r="AY148" s="245" t="s">
        <v>234</v>
      </c>
    </row>
    <row r="149" s="14" customFormat="1">
      <c r="A149" s="14"/>
      <c r="B149" s="246"/>
      <c r="C149" s="247"/>
      <c r="D149" s="229" t="s">
        <v>252</v>
      </c>
      <c r="E149" s="248" t="s">
        <v>19</v>
      </c>
      <c r="F149" s="249" t="s">
        <v>79</v>
      </c>
      <c r="G149" s="247"/>
      <c r="H149" s="250">
        <v>1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252</v>
      </c>
      <c r="AU149" s="256" t="s">
        <v>79</v>
      </c>
      <c r="AV149" s="14" t="s">
        <v>81</v>
      </c>
      <c r="AW149" s="14" t="s">
        <v>33</v>
      </c>
      <c r="AX149" s="14" t="s">
        <v>79</v>
      </c>
      <c r="AY149" s="256" t="s">
        <v>234</v>
      </c>
    </row>
    <row r="150" s="2" customFormat="1" ht="16.5" customHeight="1">
      <c r="A150" s="40"/>
      <c r="B150" s="41"/>
      <c r="C150" s="216" t="s">
        <v>308</v>
      </c>
      <c r="D150" s="216" t="s">
        <v>236</v>
      </c>
      <c r="E150" s="217" t="s">
        <v>3200</v>
      </c>
      <c r="F150" s="218" t="s">
        <v>3201</v>
      </c>
      <c r="G150" s="219" t="s">
        <v>3145</v>
      </c>
      <c r="H150" s="220">
        <v>1</v>
      </c>
      <c r="I150" s="221"/>
      <c r="J150" s="222">
        <f>ROUND(I150*H150,2)</f>
        <v>0</v>
      </c>
      <c r="K150" s="218" t="s">
        <v>240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3156</v>
      </c>
      <c r="AT150" s="227" t="s">
        <v>236</v>
      </c>
      <c r="AU150" s="227" t="s">
        <v>79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3156</v>
      </c>
      <c r="BM150" s="227" t="s">
        <v>3202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3201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79</v>
      </c>
    </row>
    <row r="152" s="2" customFormat="1">
      <c r="A152" s="40"/>
      <c r="B152" s="41"/>
      <c r="C152" s="42"/>
      <c r="D152" s="234" t="s">
        <v>244</v>
      </c>
      <c r="E152" s="42"/>
      <c r="F152" s="235" t="s">
        <v>3203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244</v>
      </c>
      <c r="AU152" s="19" t="s">
        <v>79</v>
      </c>
    </row>
    <row r="153" s="14" customFormat="1">
      <c r="A153" s="14"/>
      <c r="B153" s="246"/>
      <c r="C153" s="247"/>
      <c r="D153" s="229" t="s">
        <v>252</v>
      </c>
      <c r="E153" s="248" t="s">
        <v>19</v>
      </c>
      <c r="F153" s="249" t="s">
        <v>79</v>
      </c>
      <c r="G153" s="247"/>
      <c r="H153" s="250">
        <v>1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252</v>
      </c>
      <c r="AU153" s="256" t="s">
        <v>79</v>
      </c>
      <c r="AV153" s="14" t="s">
        <v>81</v>
      </c>
      <c r="AW153" s="14" t="s">
        <v>33</v>
      </c>
      <c r="AX153" s="14" t="s">
        <v>79</v>
      </c>
      <c r="AY153" s="256" t="s">
        <v>234</v>
      </c>
    </row>
    <row r="154" s="12" customFormat="1" ht="25.92" customHeight="1">
      <c r="A154" s="12"/>
      <c r="B154" s="200"/>
      <c r="C154" s="201"/>
      <c r="D154" s="202" t="s">
        <v>71</v>
      </c>
      <c r="E154" s="203" t="s">
        <v>3204</v>
      </c>
      <c r="F154" s="203" t="s">
        <v>3205</v>
      </c>
      <c r="G154" s="201"/>
      <c r="H154" s="201"/>
      <c r="I154" s="204"/>
      <c r="J154" s="205">
        <f>BK154</f>
        <v>0</v>
      </c>
      <c r="K154" s="201"/>
      <c r="L154" s="206"/>
      <c r="M154" s="207"/>
      <c r="N154" s="208"/>
      <c r="O154" s="208"/>
      <c r="P154" s="209">
        <f>SUM(P155:P198)</f>
        <v>0</v>
      </c>
      <c r="Q154" s="208"/>
      <c r="R154" s="209">
        <f>SUM(R155:R198)</f>
        <v>0</v>
      </c>
      <c r="S154" s="208"/>
      <c r="T154" s="210">
        <f>SUM(T155:T198)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93</v>
      </c>
      <c r="AT154" s="212" t="s">
        <v>71</v>
      </c>
      <c r="AU154" s="212" t="s">
        <v>72</v>
      </c>
      <c r="AY154" s="211" t="s">
        <v>234</v>
      </c>
      <c r="BK154" s="213">
        <f>SUM(BK155:BK198)</f>
        <v>0</v>
      </c>
    </row>
    <row r="155" s="2" customFormat="1" ht="16.5" customHeight="1">
      <c r="A155" s="40"/>
      <c r="B155" s="41"/>
      <c r="C155" s="216" t="s">
        <v>315</v>
      </c>
      <c r="D155" s="216" t="s">
        <v>236</v>
      </c>
      <c r="E155" s="217" t="s">
        <v>3206</v>
      </c>
      <c r="F155" s="218" t="s">
        <v>3207</v>
      </c>
      <c r="G155" s="219" t="s">
        <v>3145</v>
      </c>
      <c r="H155" s="220">
        <v>1</v>
      </c>
      <c r="I155" s="221"/>
      <c r="J155" s="222">
        <f>ROUND(I155*H155,2)</f>
        <v>0</v>
      </c>
      <c r="K155" s="218" t="s">
        <v>240</v>
      </c>
      <c r="L155" s="46"/>
      <c r="M155" s="223" t="s">
        <v>19</v>
      </c>
      <c r="N155" s="224" t="s">
        <v>43</v>
      </c>
      <c r="O155" s="86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7" t="s">
        <v>2168</v>
      </c>
      <c r="AT155" s="227" t="s">
        <v>236</v>
      </c>
      <c r="AU155" s="227" t="s">
        <v>79</v>
      </c>
      <c r="AY155" s="19" t="s">
        <v>234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19" t="s">
        <v>79</v>
      </c>
      <c r="BK155" s="228">
        <f>ROUND(I155*H155,2)</f>
        <v>0</v>
      </c>
      <c r="BL155" s="19" t="s">
        <v>2168</v>
      </c>
      <c r="BM155" s="227" t="s">
        <v>3208</v>
      </c>
    </row>
    <row r="156" s="2" customFormat="1">
      <c r="A156" s="40"/>
      <c r="B156" s="41"/>
      <c r="C156" s="42"/>
      <c r="D156" s="229" t="s">
        <v>243</v>
      </c>
      <c r="E156" s="42"/>
      <c r="F156" s="230" t="s">
        <v>3207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243</v>
      </c>
      <c r="AU156" s="19" t="s">
        <v>79</v>
      </c>
    </row>
    <row r="157" s="2" customFormat="1">
      <c r="A157" s="40"/>
      <c r="B157" s="41"/>
      <c r="C157" s="42"/>
      <c r="D157" s="234" t="s">
        <v>244</v>
      </c>
      <c r="E157" s="42"/>
      <c r="F157" s="235" t="s">
        <v>3209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244</v>
      </c>
      <c r="AU157" s="19" t="s">
        <v>79</v>
      </c>
    </row>
    <row r="158" s="2" customFormat="1">
      <c r="A158" s="40"/>
      <c r="B158" s="41"/>
      <c r="C158" s="42"/>
      <c r="D158" s="229" t="s">
        <v>1263</v>
      </c>
      <c r="E158" s="42"/>
      <c r="F158" s="285" t="s">
        <v>3210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1263</v>
      </c>
      <c r="AU158" s="19" t="s">
        <v>79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3211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79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3" customFormat="1">
      <c r="A160" s="13"/>
      <c r="B160" s="236"/>
      <c r="C160" s="237"/>
      <c r="D160" s="229" t="s">
        <v>252</v>
      </c>
      <c r="E160" s="238" t="s">
        <v>19</v>
      </c>
      <c r="F160" s="239" t="s">
        <v>3212</v>
      </c>
      <c r="G160" s="237"/>
      <c r="H160" s="238" t="s">
        <v>19</v>
      </c>
      <c r="I160" s="240"/>
      <c r="J160" s="237"/>
      <c r="K160" s="237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252</v>
      </c>
      <c r="AU160" s="245" t="s">
        <v>79</v>
      </c>
      <c r="AV160" s="13" t="s">
        <v>79</v>
      </c>
      <c r="AW160" s="13" t="s">
        <v>33</v>
      </c>
      <c r="AX160" s="13" t="s">
        <v>72</v>
      </c>
      <c r="AY160" s="245" t="s">
        <v>234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3213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79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79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79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16.5" customHeight="1">
      <c r="A163" s="40"/>
      <c r="B163" s="41"/>
      <c r="C163" s="216" t="s">
        <v>8</v>
      </c>
      <c r="D163" s="216" t="s">
        <v>236</v>
      </c>
      <c r="E163" s="217" t="s">
        <v>3214</v>
      </c>
      <c r="F163" s="218" t="s">
        <v>3215</v>
      </c>
      <c r="G163" s="219" t="s">
        <v>3145</v>
      </c>
      <c r="H163" s="220">
        <v>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3156</v>
      </c>
      <c r="AT163" s="227" t="s">
        <v>236</v>
      </c>
      <c r="AU163" s="227" t="s">
        <v>79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3156</v>
      </c>
      <c r="BM163" s="227" t="s">
        <v>3216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3215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79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3217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79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3218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79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79</v>
      </c>
      <c r="G167" s="247"/>
      <c r="H167" s="250">
        <v>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79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331</v>
      </c>
      <c r="D168" s="216" t="s">
        <v>236</v>
      </c>
      <c r="E168" s="217" t="s">
        <v>3219</v>
      </c>
      <c r="F168" s="218" t="s">
        <v>3220</v>
      </c>
      <c r="G168" s="219" t="s">
        <v>3145</v>
      </c>
      <c r="H168" s="220">
        <v>1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2168</v>
      </c>
      <c r="AT168" s="227" t="s">
        <v>236</v>
      </c>
      <c r="AU168" s="227" t="s">
        <v>79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2168</v>
      </c>
      <c r="BM168" s="227" t="s">
        <v>3221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3220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79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3222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79</v>
      </c>
    </row>
    <row r="171" s="2" customFormat="1">
      <c r="A171" s="40"/>
      <c r="B171" s="41"/>
      <c r="C171" s="42"/>
      <c r="D171" s="229" t="s">
        <v>1263</v>
      </c>
      <c r="E171" s="42"/>
      <c r="F171" s="285" t="s">
        <v>3223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1263</v>
      </c>
      <c r="AU171" s="19" t="s">
        <v>79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79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79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16.5" customHeight="1">
      <c r="A173" s="40"/>
      <c r="B173" s="41"/>
      <c r="C173" s="216" t="s">
        <v>339</v>
      </c>
      <c r="D173" s="216" t="s">
        <v>236</v>
      </c>
      <c r="E173" s="217" t="s">
        <v>3224</v>
      </c>
      <c r="F173" s="218" t="s">
        <v>3225</v>
      </c>
      <c r="G173" s="219" t="s">
        <v>3145</v>
      </c>
      <c r="H173" s="220">
        <v>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2168</v>
      </c>
      <c r="AT173" s="227" t="s">
        <v>236</v>
      </c>
      <c r="AU173" s="227" t="s">
        <v>79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2168</v>
      </c>
      <c r="BM173" s="227" t="s">
        <v>3226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3225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79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3227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79</v>
      </c>
    </row>
    <row r="176" s="13" customFormat="1">
      <c r="A176" s="13"/>
      <c r="B176" s="236"/>
      <c r="C176" s="237"/>
      <c r="D176" s="229" t="s">
        <v>252</v>
      </c>
      <c r="E176" s="238" t="s">
        <v>19</v>
      </c>
      <c r="F176" s="239" t="s">
        <v>3228</v>
      </c>
      <c r="G176" s="237"/>
      <c r="H176" s="238" t="s">
        <v>19</v>
      </c>
      <c r="I176" s="240"/>
      <c r="J176" s="237"/>
      <c r="K176" s="237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252</v>
      </c>
      <c r="AU176" s="245" t="s">
        <v>79</v>
      </c>
      <c r="AV176" s="13" t="s">
        <v>79</v>
      </c>
      <c r="AW176" s="13" t="s">
        <v>33</v>
      </c>
      <c r="AX176" s="13" t="s">
        <v>72</v>
      </c>
      <c r="AY176" s="245" t="s">
        <v>234</v>
      </c>
    </row>
    <row r="177" s="14" customFormat="1">
      <c r="A177" s="14"/>
      <c r="B177" s="246"/>
      <c r="C177" s="247"/>
      <c r="D177" s="229" t="s">
        <v>252</v>
      </c>
      <c r="E177" s="248" t="s">
        <v>19</v>
      </c>
      <c r="F177" s="249" t="s">
        <v>79</v>
      </c>
      <c r="G177" s="247"/>
      <c r="H177" s="250">
        <v>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79</v>
      </c>
      <c r="AV177" s="14" t="s">
        <v>81</v>
      </c>
      <c r="AW177" s="14" t="s">
        <v>33</v>
      </c>
      <c r="AX177" s="14" t="s">
        <v>79</v>
      </c>
      <c r="AY177" s="256" t="s">
        <v>234</v>
      </c>
    </row>
    <row r="178" s="2" customFormat="1" ht="16.5" customHeight="1">
      <c r="A178" s="40"/>
      <c r="B178" s="41"/>
      <c r="C178" s="216" t="s">
        <v>347</v>
      </c>
      <c r="D178" s="216" t="s">
        <v>236</v>
      </c>
      <c r="E178" s="217" t="s">
        <v>3229</v>
      </c>
      <c r="F178" s="218" t="s">
        <v>3230</v>
      </c>
      <c r="G178" s="219" t="s">
        <v>3145</v>
      </c>
      <c r="H178" s="220">
        <v>1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2168</v>
      </c>
      <c r="AT178" s="227" t="s">
        <v>236</v>
      </c>
      <c r="AU178" s="227" t="s">
        <v>79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2168</v>
      </c>
      <c r="BM178" s="227" t="s">
        <v>3231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3230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79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3232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79</v>
      </c>
    </row>
    <row r="181" s="2" customFormat="1">
      <c r="A181" s="40"/>
      <c r="B181" s="41"/>
      <c r="C181" s="42"/>
      <c r="D181" s="229" t="s">
        <v>1263</v>
      </c>
      <c r="E181" s="42"/>
      <c r="F181" s="285" t="s">
        <v>3233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1263</v>
      </c>
      <c r="AU181" s="19" t="s">
        <v>79</v>
      </c>
    </row>
    <row r="182" s="13" customFormat="1">
      <c r="A182" s="13"/>
      <c r="B182" s="236"/>
      <c r="C182" s="237"/>
      <c r="D182" s="229" t="s">
        <v>252</v>
      </c>
      <c r="E182" s="238" t="s">
        <v>19</v>
      </c>
      <c r="F182" s="239" t="s">
        <v>3234</v>
      </c>
      <c r="G182" s="237"/>
      <c r="H182" s="238" t="s">
        <v>19</v>
      </c>
      <c r="I182" s="240"/>
      <c r="J182" s="237"/>
      <c r="K182" s="237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252</v>
      </c>
      <c r="AU182" s="245" t="s">
        <v>79</v>
      </c>
      <c r="AV182" s="13" t="s">
        <v>79</v>
      </c>
      <c r="AW182" s="13" t="s">
        <v>33</v>
      </c>
      <c r="AX182" s="13" t="s">
        <v>72</v>
      </c>
      <c r="AY182" s="245" t="s">
        <v>234</v>
      </c>
    </row>
    <row r="183" s="14" customFormat="1">
      <c r="A183" s="14"/>
      <c r="B183" s="246"/>
      <c r="C183" s="247"/>
      <c r="D183" s="229" t="s">
        <v>252</v>
      </c>
      <c r="E183" s="248" t="s">
        <v>19</v>
      </c>
      <c r="F183" s="249" t="s">
        <v>79</v>
      </c>
      <c r="G183" s="247"/>
      <c r="H183" s="250">
        <v>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252</v>
      </c>
      <c r="AU183" s="256" t="s">
        <v>79</v>
      </c>
      <c r="AV183" s="14" t="s">
        <v>81</v>
      </c>
      <c r="AW183" s="14" t="s">
        <v>33</v>
      </c>
      <c r="AX183" s="14" t="s">
        <v>79</v>
      </c>
      <c r="AY183" s="256" t="s">
        <v>234</v>
      </c>
    </row>
    <row r="184" s="2" customFormat="1" ht="16.5" customHeight="1">
      <c r="A184" s="40"/>
      <c r="B184" s="41"/>
      <c r="C184" s="216" t="s">
        <v>354</v>
      </c>
      <c r="D184" s="216" t="s">
        <v>236</v>
      </c>
      <c r="E184" s="217" t="s">
        <v>3235</v>
      </c>
      <c r="F184" s="218" t="s">
        <v>3236</v>
      </c>
      <c r="G184" s="219" t="s">
        <v>3145</v>
      </c>
      <c r="H184" s="220">
        <v>1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2168</v>
      </c>
      <c r="AT184" s="227" t="s">
        <v>236</v>
      </c>
      <c r="AU184" s="227" t="s">
        <v>79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2168</v>
      </c>
      <c r="BM184" s="227" t="s">
        <v>3237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3236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79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3238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79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3239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79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79</v>
      </c>
      <c r="G188" s="247"/>
      <c r="H188" s="250">
        <v>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79</v>
      </c>
      <c r="AV188" s="14" t="s">
        <v>81</v>
      </c>
      <c r="AW188" s="14" t="s">
        <v>33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361</v>
      </c>
      <c r="D189" s="216" t="s">
        <v>236</v>
      </c>
      <c r="E189" s="217" t="s">
        <v>3240</v>
      </c>
      <c r="F189" s="218" t="s">
        <v>3241</v>
      </c>
      <c r="G189" s="219" t="s">
        <v>3145</v>
      </c>
      <c r="H189" s="220">
        <v>1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2168</v>
      </c>
      <c r="AT189" s="227" t="s">
        <v>236</v>
      </c>
      <c r="AU189" s="227" t="s">
        <v>79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2168</v>
      </c>
      <c r="BM189" s="227" t="s">
        <v>3242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3241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79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3243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79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3244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79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4" customFormat="1">
      <c r="A193" s="14"/>
      <c r="B193" s="246"/>
      <c r="C193" s="247"/>
      <c r="D193" s="229" t="s">
        <v>252</v>
      </c>
      <c r="E193" s="248" t="s">
        <v>19</v>
      </c>
      <c r="F193" s="249" t="s">
        <v>79</v>
      </c>
      <c r="G193" s="247"/>
      <c r="H193" s="250">
        <v>1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252</v>
      </c>
      <c r="AU193" s="256" t="s">
        <v>79</v>
      </c>
      <c r="AV193" s="14" t="s">
        <v>81</v>
      </c>
      <c r="AW193" s="14" t="s">
        <v>33</v>
      </c>
      <c r="AX193" s="14" t="s">
        <v>79</v>
      </c>
      <c r="AY193" s="256" t="s">
        <v>234</v>
      </c>
    </row>
    <row r="194" s="2" customFormat="1" ht="16.5" customHeight="1">
      <c r="A194" s="40"/>
      <c r="B194" s="41"/>
      <c r="C194" s="216" t="s">
        <v>370</v>
      </c>
      <c r="D194" s="216" t="s">
        <v>236</v>
      </c>
      <c r="E194" s="217" t="s">
        <v>3245</v>
      </c>
      <c r="F194" s="218" t="s">
        <v>3246</v>
      </c>
      <c r="G194" s="219" t="s">
        <v>3145</v>
      </c>
      <c r="H194" s="220">
        <v>1</v>
      </c>
      <c r="I194" s="221"/>
      <c r="J194" s="222">
        <f>ROUND(I194*H194,2)</f>
        <v>0</v>
      </c>
      <c r="K194" s="218" t="s">
        <v>240</v>
      </c>
      <c r="L194" s="46"/>
      <c r="M194" s="223" t="s">
        <v>19</v>
      </c>
      <c r="N194" s="224" t="s">
        <v>43</v>
      </c>
      <c r="O194" s="86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7" t="s">
        <v>3156</v>
      </c>
      <c r="AT194" s="227" t="s">
        <v>236</v>
      </c>
      <c r="AU194" s="227" t="s">
        <v>79</v>
      </c>
      <c r="AY194" s="19" t="s">
        <v>234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19" t="s">
        <v>79</v>
      </c>
      <c r="BK194" s="228">
        <f>ROUND(I194*H194,2)</f>
        <v>0</v>
      </c>
      <c r="BL194" s="19" t="s">
        <v>3156</v>
      </c>
      <c r="BM194" s="227" t="s">
        <v>3247</v>
      </c>
    </row>
    <row r="195" s="2" customFormat="1">
      <c r="A195" s="40"/>
      <c r="B195" s="41"/>
      <c r="C195" s="42"/>
      <c r="D195" s="229" t="s">
        <v>243</v>
      </c>
      <c r="E195" s="42"/>
      <c r="F195" s="230" t="s">
        <v>3246</v>
      </c>
      <c r="G195" s="42"/>
      <c r="H195" s="42"/>
      <c r="I195" s="231"/>
      <c r="J195" s="42"/>
      <c r="K195" s="42"/>
      <c r="L195" s="46"/>
      <c r="M195" s="232"/>
      <c r="N195" s="23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243</v>
      </c>
      <c r="AU195" s="19" t="s">
        <v>79</v>
      </c>
    </row>
    <row r="196" s="2" customFormat="1">
      <c r="A196" s="40"/>
      <c r="B196" s="41"/>
      <c r="C196" s="42"/>
      <c r="D196" s="234" t="s">
        <v>244</v>
      </c>
      <c r="E196" s="42"/>
      <c r="F196" s="235" t="s">
        <v>3248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244</v>
      </c>
      <c r="AU196" s="19" t="s">
        <v>79</v>
      </c>
    </row>
    <row r="197" s="13" customFormat="1">
      <c r="A197" s="13"/>
      <c r="B197" s="236"/>
      <c r="C197" s="237"/>
      <c r="D197" s="229" t="s">
        <v>252</v>
      </c>
      <c r="E197" s="238" t="s">
        <v>19</v>
      </c>
      <c r="F197" s="239" t="s">
        <v>3249</v>
      </c>
      <c r="G197" s="237"/>
      <c r="H197" s="238" t="s">
        <v>19</v>
      </c>
      <c r="I197" s="240"/>
      <c r="J197" s="237"/>
      <c r="K197" s="237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252</v>
      </c>
      <c r="AU197" s="245" t="s">
        <v>79</v>
      </c>
      <c r="AV197" s="13" t="s">
        <v>79</v>
      </c>
      <c r="AW197" s="13" t="s">
        <v>33</v>
      </c>
      <c r="AX197" s="13" t="s">
        <v>72</v>
      </c>
      <c r="AY197" s="245" t="s">
        <v>234</v>
      </c>
    </row>
    <row r="198" s="14" customFormat="1">
      <c r="A198" s="14"/>
      <c r="B198" s="246"/>
      <c r="C198" s="247"/>
      <c r="D198" s="229" t="s">
        <v>252</v>
      </c>
      <c r="E198" s="248" t="s">
        <v>19</v>
      </c>
      <c r="F198" s="249" t="s">
        <v>79</v>
      </c>
      <c r="G198" s="247"/>
      <c r="H198" s="250">
        <v>1</v>
      </c>
      <c r="I198" s="251"/>
      <c r="J198" s="247"/>
      <c r="K198" s="247"/>
      <c r="L198" s="252"/>
      <c r="M198" s="282"/>
      <c r="N198" s="283"/>
      <c r="O198" s="283"/>
      <c r="P198" s="283"/>
      <c r="Q198" s="283"/>
      <c r="R198" s="283"/>
      <c r="S198" s="283"/>
      <c r="T198" s="28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252</v>
      </c>
      <c r="AU198" s="256" t="s">
        <v>79</v>
      </c>
      <c r="AV198" s="14" t="s">
        <v>81</v>
      </c>
      <c r="AW198" s="14" t="s">
        <v>33</v>
      </c>
      <c r="AX198" s="14" t="s">
        <v>79</v>
      </c>
      <c r="AY198" s="256" t="s">
        <v>234</v>
      </c>
    </row>
    <row r="199" s="2" customFormat="1" ht="6.96" customHeight="1">
      <c r="A199" s="40"/>
      <c r="B199" s="61"/>
      <c r="C199" s="62"/>
      <c r="D199" s="62"/>
      <c r="E199" s="62"/>
      <c r="F199" s="62"/>
      <c r="G199" s="62"/>
      <c r="H199" s="62"/>
      <c r="I199" s="62"/>
      <c r="J199" s="62"/>
      <c r="K199" s="62"/>
      <c r="L199" s="46"/>
      <c r="M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</sheetData>
  <sheetProtection sheet="1" autoFilter="0" formatColumns="0" formatRows="0" objects="1" scenarios="1" spinCount="100000" saltValue="1yXs7mz0GOkXYhD1lbP1yy8TcW+CsWkPC8qOICH0xVb43LF/fSG+Gydk0d5lern9zDLmSZfsls92M8S7h0W4GA==" hashValue="VxsHD/UGftODgVjS9UtuGYXhRmowN0pdPXsLuCxrEgp5MdZ5sZpjSvbDTQGgOHBBOAPG2v569JkYj9YbHOnk5Q==" algorithmName="SHA-512" password="CA9F"/>
  <autoFilter ref="C92:K1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1/012203000"/>
    <hyperlink ref="F102" r:id="rId2" display="https://podminky.urs.cz/item/CS_URS_2024_01/012303000"/>
    <hyperlink ref="F107" r:id="rId3" display="https://podminky.urs.cz/item/CS_URS_2024_01/045203000"/>
    <hyperlink ref="F112" r:id="rId4" display="https://podminky.urs.cz/item/CS_URS_2024_01/030001000"/>
    <hyperlink ref="F119" r:id="rId5" display="https://podminky.urs.cz/item/CS_URS_2024_01/039002000"/>
    <hyperlink ref="F124" r:id="rId6" display="https://podminky.urs.cz/item/CS_URS_2024_01/042503000"/>
    <hyperlink ref="F128" r:id="rId7" display="https://podminky.urs.cz/item/CS_URS_2024_01/043103000"/>
    <hyperlink ref="F135" r:id="rId8" display="https://podminky.urs.cz/item/CS_URS_2024_01/049103000"/>
    <hyperlink ref="F146" r:id="rId9" display="https://podminky.urs.cz/item/CS_URS_2024_01/049203000"/>
    <hyperlink ref="F152" r:id="rId10" display="https://podminky.urs.cz/item/CS_URS_2024_01/065002000"/>
    <hyperlink ref="F157" r:id="rId11" display="https://podminky.urs.cz/item/CS_URS_2024_01/013294000"/>
    <hyperlink ref="F165" r:id="rId12" display="https://podminky.urs.cz/item/CS_URS_2024_01/013254000"/>
    <hyperlink ref="F170" r:id="rId13" display="https://podminky.urs.cz/item/CS_URS_2024_01/012403000"/>
    <hyperlink ref="F175" r:id="rId14" display="https://podminky.urs.cz/item/CS_URS_2024_01/090001000"/>
    <hyperlink ref="F180" r:id="rId15" display="https://podminky.urs.cz/item/CS_URS_2024_01/091002000"/>
    <hyperlink ref="F186" r:id="rId16" display="https://podminky.urs.cz/item/CS_URS_2024_01/094002000"/>
    <hyperlink ref="F191" r:id="rId17" display="https://podminky.urs.cz/item/CS_URS_2024_01/034503000"/>
    <hyperlink ref="F196" r:id="rId18" display="https://podminky.urs.cz/item/CS_URS_2024_01/03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203</v>
      </c>
      <c r="E8" s="40"/>
      <c r="F8" s="40"/>
      <c r="G8" s="40"/>
      <c r="H8" s="40"/>
      <c r="I8" s="40"/>
      <c r="J8" s="40"/>
      <c r="K8" s="40"/>
      <c r="L8" s="148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9" t="s">
        <v>3254</v>
      </c>
      <c r="F9" s="40"/>
      <c r="G9" s="40"/>
      <c r="H9" s="40"/>
      <c r="I9" s="40"/>
      <c r="J9" s="40"/>
      <c r="K9" s="40"/>
      <c r="L9" s="148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8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50" t="str">
        <f>'Rekapitulace stavby'!AN8</f>
        <v>15. 7. 2024</v>
      </c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5"/>
      <c r="E29" s="155"/>
      <c r="F29" s="155"/>
      <c r="G29" s="155"/>
      <c r="H29" s="155"/>
      <c r="I29" s="155"/>
      <c r="J29" s="155"/>
      <c r="K29" s="155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6" t="s">
        <v>38</v>
      </c>
      <c r="E30" s="40"/>
      <c r="F30" s="40"/>
      <c r="G30" s="40"/>
      <c r="H30" s="40"/>
      <c r="I30" s="40"/>
      <c r="J30" s="157">
        <f>ROUND(J80, 2)</f>
        <v>0</v>
      </c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5"/>
      <c r="E31" s="155"/>
      <c r="F31" s="155"/>
      <c r="G31" s="155"/>
      <c r="H31" s="155"/>
      <c r="I31" s="155"/>
      <c r="J31" s="155"/>
      <c r="K31" s="155"/>
      <c r="L31" s="148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8" t="s">
        <v>40</v>
      </c>
      <c r="G32" s="40"/>
      <c r="H32" s="40"/>
      <c r="I32" s="158" t="s">
        <v>39</v>
      </c>
      <c r="J32" s="158" t="s">
        <v>41</v>
      </c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7" t="s">
        <v>42</v>
      </c>
      <c r="E33" s="145" t="s">
        <v>43</v>
      </c>
      <c r="F33" s="159">
        <f>ROUND((SUM(BE80:BE83)),  2)</f>
        <v>0</v>
      </c>
      <c r="G33" s="40"/>
      <c r="H33" s="40"/>
      <c r="I33" s="160">
        <v>0.20999999999999999</v>
      </c>
      <c r="J33" s="159">
        <f>ROUND(((SUM(BE80:BE83))*I33),  2)</f>
        <v>0</v>
      </c>
      <c r="K33" s="40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ROUND((SUM(BF80:BF83)),  2)</f>
        <v>0</v>
      </c>
      <c r="G34" s="40"/>
      <c r="H34" s="40"/>
      <c r="I34" s="160">
        <v>0.12</v>
      </c>
      <c r="J34" s="159">
        <f>ROUND(((SUM(BF80:BF83))*I34), 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ROUND((SUM(BG80:BG83)),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ROUND((SUM(BH80:BH83)),  2)</f>
        <v>0</v>
      </c>
      <c r="G36" s="40"/>
      <c r="H36" s="40"/>
      <c r="I36" s="160">
        <v>0.12</v>
      </c>
      <c r="J36" s="159">
        <f>0</f>
        <v>0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ROUND((SUM(BI80:BI83)),  2)</f>
        <v>0</v>
      </c>
      <c r="G37" s="40"/>
      <c r="H37" s="40"/>
      <c r="I37" s="160">
        <v>0</v>
      </c>
      <c r="J37" s="159">
        <f>0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211</v>
      </c>
      <c r="D45" s="42"/>
      <c r="E45" s="42"/>
      <c r="F45" s="42"/>
      <c r="G45" s="42"/>
      <c r="H45" s="42"/>
      <c r="I45" s="42"/>
      <c r="J45" s="42"/>
      <c r="K45" s="42"/>
      <c r="L45" s="148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8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8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Envelopa - Revitalizace infrastruktury</v>
      </c>
      <c r="F48" s="34"/>
      <c r="G48" s="34"/>
      <c r="H48" s="34"/>
      <c r="I48" s="42"/>
      <c r="J48" s="42"/>
      <c r="K48" s="42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203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NV - Nezpůsobilé výdaje</v>
      </c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Olomouc</v>
      </c>
      <c r="G52" s="42"/>
      <c r="H52" s="42"/>
      <c r="I52" s="34" t="s">
        <v>23</v>
      </c>
      <c r="J52" s="74" t="str">
        <f>IF(J12="","",J12)</f>
        <v>15. 7. 2024</v>
      </c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8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Univerzita Palackého Olomouc</v>
      </c>
      <c r="G54" s="42"/>
      <c r="H54" s="42"/>
      <c r="I54" s="34" t="s">
        <v>31</v>
      </c>
      <c r="J54" s="38" t="str">
        <f>E21</f>
        <v>Alfaprojekt Olomouc</v>
      </c>
      <c r="K54" s="42"/>
      <c r="L54" s="148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Michal Štafl, DiS.</v>
      </c>
      <c r="K55" s="42"/>
      <c r="L55" s="148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4" t="s">
        <v>212</v>
      </c>
      <c r="D57" s="175"/>
      <c r="E57" s="175"/>
      <c r="F57" s="175"/>
      <c r="G57" s="175"/>
      <c r="H57" s="175"/>
      <c r="I57" s="175"/>
      <c r="J57" s="176" t="s">
        <v>213</v>
      </c>
      <c r="K57" s="175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7" t="s">
        <v>70</v>
      </c>
      <c r="D59" s="42"/>
      <c r="E59" s="42"/>
      <c r="F59" s="42"/>
      <c r="G59" s="42"/>
      <c r="H59" s="42"/>
      <c r="I59" s="42"/>
      <c r="J59" s="104">
        <f>J80</f>
        <v>0</v>
      </c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214</v>
      </c>
    </row>
    <row r="60" s="9" customFormat="1" ht="24.96" customHeight="1">
      <c r="A60" s="9"/>
      <c r="B60" s="178"/>
      <c r="C60" s="179"/>
      <c r="D60" s="180" t="s">
        <v>3255</v>
      </c>
      <c r="E60" s="181"/>
      <c r="F60" s="181"/>
      <c r="G60" s="181"/>
      <c r="H60" s="181"/>
      <c r="I60" s="181"/>
      <c r="J60" s="182">
        <f>J81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2" customFormat="1" ht="21.84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6.96" customHeight="1">
      <c r="A62" s="40"/>
      <c r="B62" s="61"/>
      <c r="C62" s="62"/>
      <c r="D62" s="62"/>
      <c r="E62" s="62"/>
      <c r="F62" s="62"/>
      <c r="G62" s="62"/>
      <c r="H62" s="62"/>
      <c r="I62" s="62"/>
      <c r="J62" s="62"/>
      <c r="K62" s="6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6" s="2" customFormat="1" ht="6.96" customHeight="1">
      <c r="A66" s="40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4.96" customHeight="1">
      <c r="A67" s="40"/>
      <c r="B67" s="41"/>
      <c r="C67" s="25" t="s">
        <v>219</v>
      </c>
      <c r="D67" s="42"/>
      <c r="E67" s="42"/>
      <c r="F67" s="42"/>
      <c r="G67" s="42"/>
      <c r="H67" s="42"/>
      <c r="I67" s="42"/>
      <c r="J67" s="42"/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8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12" customHeight="1">
      <c r="A69" s="40"/>
      <c r="B69" s="41"/>
      <c r="C69" s="34" t="s">
        <v>16</v>
      </c>
      <c r="D69" s="42"/>
      <c r="E69" s="42"/>
      <c r="F69" s="42"/>
      <c r="G69" s="42"/>
      <c r="H69" s="42"/>
      <c r="I69" s="42"/>
      <c r="J69" s="42"/>
      <c r="K69" s="42"/>
      <c r="L69" s="148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16.5" customHeight="1">
      <c r="A70" s="40"/>
      <c r="B70" s="41"/>
      <c r="C70" s="42"/>
      <c r="D70" s="42"/>
      <c r="E70" s="172" t="str">
        <f>E7</f>
        <v>Envelopa - Revitalizace infrastruktury</v>
      </c>
      <c r="F70" s="34"/>
      <c r="G70" s="34"/>
      <c r="H70" s="34"/>
      <c r="I70" s="42"/>
      <c r="J70" s="42"/>
      <c r="K70" s="42"/>
      <c r="L70" s="148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203</v>
      </c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71" t="str">
        <f>E9</f>
        <v>NV - Nezpůsobilé výdaje</v>
      </c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21</v>
      </c>
      <c r="D74" s="42"/>
      <c r="E74" s="42"/>
      <c r="F74" s="29" t="str">
        <f>F12</f>
        <v>Olomouc</v>
      </c>
      <c r="G74" s="42"/>
      <c r="H74" s="42"/>
      <c r="I74" s="34" t="s">
        <v>23</v>
      </c>
      <c r="J74" s="74" t="str">
        <f>IF(J12="","",J12)</f>
        <v>15. 7. 2024</v>
      </c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5.15" customHeight="1">
      <c r="A76" s="40"/>
      <c r="B76" s="41"/>
      <c r="C76" s="34" t="s">
        <v>25</v>
      </c>
      <c r="D76" s="42"/>
      <c r="E76" s="42"/>
      <c r="F76" s="29" t="str">
        <f>E15</f>
        <v>Univerzita Palackého Olomouc</v>
      </c>
      <c r="G76" s="42"/>
      <c r="H76" s="42"/>
      <c r="I76" s="34" t="s">
        <v>31</v>
      </c>
      <c r="J76" s="38" t="str">
        <f>E21</f>
        <v>Alfaprojekt Olomouc</v>
      </c>
      <c r="K76" s="4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15" customHeight="1">
      <c r="A77" s="40"/>
      <c r="B77" s="41"/>
      <c r="C77" s="34" t="s">
        <v>29</v>
      </c>
      <c r="D77" s="42"/>
      <c r="E77" s="42"/>
      <c r="F77" s="29" t="str">
        <f>IF(E18="","",E18)</f>
        <v>Vyplň údaj</v>
      </c>
      <c r="G77" s="42"/>
      <c r="H77" s="42"/>
      <c r="I77" s="34" t="s">
        <v>34</v>
      </c>
      <c r="J77" s="38" t="str">
        <f>E24</f>
        <v>Michal Štafl, DiS.</v>
      </c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0.32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1" customFormat="1" ht="29.28" customHeight="1">
      <c r="A79" s="189"/>
      <c r="B79" s="190"/>
      <c r="C79" s="191" t="s">
        <v>220</v>
      </c>
      <c r="D79" s="192" t="s">
        <v>57</v>
      </c>
      <c r="E79" s="192" t="s">
        <v>53</v>
      </c>
      <c r="F79" s="192" t="s">
        <v>54</v>
      </c>
      <c r="G79" s="192" t="s">
        <v>221</v>
      </c>
      <c r="H79" s="192" t="s">
        <v>222</v>
      </c>
      <c r="I79" s="192" t="s">
        <v>223</v>
      </c>
      <c r="J79" s="192" t="s">
        <v>213</v>
      </c>
      <c r="K79" s="193" t="s">
        <v>224</v>
      </c>
      <c r="L79" s="194"/>
      <c r="M79" s="94" t="s">
        <v>19</v>
      </c>
      <c r="N79" s="95" t="s">
        <v>42</v>
      </c>
      <c r="O79" s="95" t="s">
        <v>225</v>
      </c>
      <c r="P79" s="95" t="s">
        <v>226</v>
      </c>
      <c r="Q79" s="95" t="s">
        <v>227</v>
      </c>
      <c r="R79" s="95" t="s">
        <v>228</v>
      </c>
      <c r="S79" s="95" t="s">
        <v>229</v>
      </c>
      <c r="T79" s="96" t="s">
        <v>230</v>
      </c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</row>
    <row r="80" s="2" customFormat="1" ht="22.8" customHeight="1">
      <c r="A80" s="40"/>
      <c r="B80" s="41"/>
      <c r="C80" s="101" t="s">
        <v>231</v>
      </c>
      <c r="D80" s="42"/>
      <c r="E80" s="42"/>
      <c r="F80" s="42"/>
      <c r="G80" s="42"/>
      <c r="H80" s="42"/>
      <c r="I80" s="42"/>
      <c r="J80" s="195">
        <f>BK80</f>
        <v>0</v>
      </c>
      <c r="K80" s="42"/>
      <c r="L80" s="46"/>
      <c r="M80" s="97"/>
      <c r="N80" s="196"/>
      <c r="O80" s="98"/>
      <c r="P80" s="197">
        <f>P81</f>
        <v>0</v>
      </c>
      <c r="Q80" s="98"/>
      <c r="R80" s="197">
        <f>R81</f>
        <v>0</v>
      </c>
      <c r="S80" s="98"/>
      <c r="T80" s="198">
        <f>T81</f>
        <v>0</v>
      </c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T80" s="19" t="s">
        <v>71</v>
      </c>
      <c r="AU80" s="19" t="s">
        <v>214</v>
      </c>
      <c r="BK80" s="199">
        <f>BK81</f>
        <v>0</v>
      </c>
    </row>
    <row r="81" s="12" customFormat="1" ht="25.92" customHeight="1">
      <c r="A81" s="12"/>
      <c r="B81" s="200"/>
      <c r="C81" s="201"/>
      <c r="D81" s="202" t="s">
        <v>71</v>
      </c>
      <c r="E81" s="203" t="s">
        <v>3256</v>
      </c>
      <c r="F81" s="203" t="s">
        <v>3257</v>
      </c>
      <c r="G81" s="201"/>
      <c r="H81" s="201"/>
      <c r="I81" s="204"/>
      <c r="J81" s="205">
        <f>BK81</f>
        <v>0</v>
      </c>
      <c r="K81" s="201"/>
      <c r="L81" s="206"/>
      <c r="M81" s="207"/>
      <c r="N81" s="208"/>
      <c r="O81" s="208"/>
      <c r="P81" s="209">
        <f>SUM(P82:P83)</f>
        <v>0</v>
      </c>
      <c r="Q81" s="208"/>
      <c r="R81" s="209">
        <f>SUM(R82:R83)</f>
        <v>0</v>
      </c>
      <c r="S81" s="208"/>
      <c r="T81" s="210">
        <f>SUM(T82:T83)</f>
        <v>0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R81" s="211" t="s">
        <v>93</v>
      </c>
      <c r="AT81" s="212" t="s">
        <v>71</v>
      </c>
      <c r="AU81" s="212" t="s">
        <v>72</v>
      </c>
      <c r="AY81" s="211" t="s">
        <v>234</v>
      </c>
      <c r="BK81" s="213">
        <f>SUM(BK82:BK83)</f>
        <v>0</v>
      </c>
    </row>
    <row r="82" s="2" customFormat="1" ht="16.5" customHeight="1">
      <c r="A82" s="40"/>
      <c r="B82" s="41"/>
      <c r="C82" s="216" t="s">
        <v>79</v>
      </c>
      <c r="D82" s="216" t="s">
        <v>236</v>
      </c>
      <c r="E82" s="217" t="s">
        <v>3258</v>
      </c>
      <c r="F82" s="218" t="s">
        <v>19</v>
      </c>
      <c r="G82" s="219" t="s">
        <v>3145</v>
      </c>
      <c r="H82" s="220">
        <v>0</v>
      </c>
      <c r="I82" s="221"/>
      <c r="J82" s="222">
        <f>ROUND(I82*H82,2)</f>
        <v>0</v>
      </c>
      <c r="K82" s="218" t="s">
        <v>19</v>
      </c>
      <c r="L82" s="46"/>
      <c r="M82" s="223" t="s">
        <v>19</v>
      </c>
      <c r="N82" s="224" t="s">
        <v>43</v>
      </c>
      <c r="O82" s="86"/>
      <c r="P82" s="225">
        <f>O82*H82</f>
        <v>0</v>
      </c>
      <c r="Q82" s="225">
        <v>0</v>
      </c>
      <c r="R82" s="225">
        <f>Q82*H82</f>
        <v>0</v>
      </c>
      <c r="S82" s="225">
        <v>0</v>
      </c>
      <c r="T82" s="226">
        <f>S82*H82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R82" s="227" t="s">
        <v>2161</v>
      </c>
      <c r="AT82" s="227" t="s">
        <v>236</v>
      </c>
      <c r="AU82" s="227" t="s">
        <v>79</v>
      </c>
      <c r="AY82" s="19" t="s">
        <v>234</v>
      </c>
      <c r="BE82" s="228">
        <f>IF(N82="základní",J82,0)</f>
        <v>0</v>
      </c>
      <c r="BF82" s="228">
        <f>IF(N82="snížená",J82,0)</f>
        <v>0</v>
      </c>
      <c r="BG82" s="228">
        <f>IF(N82="zákl. přenesená",J82,0)</f>
        <v>0</v>
      </c>
      <c r="BH82" s="228">
        <f>IF(N82="sníž. přenesená",J82,0)</f>
        <v>0</v>
      </c>
      <c r="BI82" s="228">
        <f>IF(N82="nulová",J82,0)</f>
        <v>0</v>
      </c>
      <c r="BJ82" s="19" t="s">
        <v>79</v>
      </c>
      <c r="BK82" s="228">
        <f>ROUND(I82*H82,2)</f>
        <v>0</v>
      </c>
      <c r="BL82" s="19" t="s">
        <v>2161</v>
      </c>
      <c r="BM82" s="227" t="s">
        <v>3259</v>
      </c>
    </row>
    <row r="83" s="2" customFormat="1">
      <c r="A83" s="40"/>
      <c r="B83" s="41"/>
      <c r="C83" s="42"/>
      <c r="D83" s="229" t="s">
        <v>243</v>
      </c>
      <c r="E83" s="42"/>
      <c r="F83" s="230" t="s">
        <v>3257</v>
      </c>
      <c r="G83" s="42"/>
      <c r="H83" s="42"/>
      <c r="I83" s="231"/>
      <c r="J83" s="42"/>
      <c r="K83" s="42"/>
      <c r="L83" s="46"/>
      <c r="M83" s="278"/>
      <c r="N83" s="279"/>
      <c r="O83" s="280"/>
      <c r="P83" s="280"/>
      <c r="Q83" s="280"/>
      <c r="R83" s="280"/>
      <c r="S83" s="280"/>
      <c r="T83" s="281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T83" s="19" t="s">
        <v>243</v>
      </c>
      <c r="AU83" s="19" t="s">
        <v>79</v>
      </c>
    </row>
    <row r="84" s="2" customFormat="1" ht="6.96" customHeight="1">
      <c r="A84" s="40"/>
      <c r="B84" s="61"/>
      <c r="C84" s="62"/>
      <c r="D84" s="62"/>
      <c r="E84" s="62"/>
      <c r="F84" s="62"/>
      <c r="G84" s="62"/>
      <c r="H84" s="62"/>
      <c r="I84" s="62"/>
      <c r="J84" s="62"/>
      <c r="K84" s="62"/>
      <c r="L84" s="46"/>
      <c r="M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</sheetData>
  <sheetProtection sheet="1" autoFilter="0" formatColumns="0" formatRows="0" objects="1" scenarios="1" spinCount="100000" saltValue="PPbBxsTpWcN2CWZoTVP5GfXUWDlxxPQn7FLL9sCg5nk8pFJYt+qGOKzLlVKFiWfc5z3njoUzKTO8aGRQafwpHw==" hashValue="hUaMommiVHyvx3vvvsG3Th32BELj8xx6G8w4KhbdEQiVD70rGlXzXiJEepeTutJqz6y+gSvixQxlDmJtJKZDOg==" algorithmName="SHA-512" password="CA9F"/>
  <autoFilter ref="C79:K83"/>
  <mergeCells count="9">
    <mergeCell ref="E7:H7"/>
    <mergeCell ref="E9:H9"/>
    <mergeCell ref="E18:H18"/>
    <mergeCell ref="E27:H27"/>
    <mergeCell ref="E48:H48"/>
    <mergeCell ref="E50:H50"/>
    <mergeCell ref="E70:H70"/>
    <mergeCell ref="E72:H7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90" customWidth="1"/>
    <col min="2" max="2" width="1.667969" style="290" customWidth="1"/>
    <col min="3" max="4" width="5" style="290" customWidth="1"/>
    <col min="5" max="5" width="11.66016" style="290" customWidth="1"/>
    <col min="6" max="6" width="9.160156" style="290" customWidth="1"/>
    <col min="7" max="7" width="5" style="290" customWidth="1"/>
    <col min="8" max="8" width="77.83203" style="290" customWidth="1"/>
    <col min="9" max="10" width="20" style="290" customWidth="1"/>
    <col min="11" max="11" width="1.667969" style="290" customWidth="1"/>
  </cols>
  <sheetData>
    <row r="1" s="1" customFormat="1" ht="37.5" customHeight="1"/>
    <row r="2" s="1" customFormat="1" ht="7.5" customHeight="1">
      <c r="B2" s="291"/>
      <c r="C2" s="292"/>
      <c r="D2" s="292"/>
      <c r="E2" s="292"/>
      <c r="F2" s="292"/>
      <c r="G2" s="292"/>
      <c r="H2" s="292"/>
      <c r="I2" s="292"/>
      <c r="J2" s="292"/>
      <c r="K2" s="293"/>
    </row>
    <row r="3" s="16" customFormat="1" ht="45" customHeight="1">
      <c r="B3" s="294"/>
      <c r="C3" s="295" t="s">
        <v>3260</v>
      </c>
      <c r="D3" s="295"/>
      <c r="E3" s="295"/>
      <c r="F3" s="295"/>
      <c r="G3" s="295"/>
      <c r="H3" s="295"/>
      <c r="I3" s="295"/>
      <c r="J3" s="295"/>
      <c r="K3" s="296"/>
    </row>
    <row r="4" s="1" customFormat="1" ht="25.5" customHeight="1">
      <c r="B4" s="297"/>
      <c r="C4" s="298" t="s">
        <v>3261</v>
      </c>
      <c r="D4" s="298"/>
      <c r="E4" s="298"/>
      <c r="F4" s="298"/>
      <c r="G4" s="298"/>
      <c r="H4" s="298"/>
      <c r="I4" s="298"/>
      <c r="J4" s="298"/>
      <c r="K4" s="299"/>
    </row>
    <row r="5" s="1" customFormat="1" ht="5.25" customHeight="1">
      <c r="B5" s="297"/>
      <c r="C5" s="300"/>
      <c r="D5" s="300"/>
      <c r="E5" s="300"/>
      <c r="F5" s="300"/>
      <c r="G5" s="300"/>
      <c r="H5" s="300"/>
      <c r="I5" s="300"/>
      <c r="J5" s="300"/>
      <c r="K5" s="299"/>
    </row>
    <row r="6" s="1" customFormat="1" ht="15" customHeight="1">
      <c r="B6" s="297"/>
      <c r="C6" s="301" t="s">
        <v>3262</v>
      </c>
      <c r="D6" s="301"/>
      <c r="E6" s="301"/>
      <c r="F6" s="301"/>
      <c r="G6" s="301"/>
      <c r="H6" s="301"/>
      <c r="I6" s="301"/>
      <c r="J6" s="301"/>
      <c r="K6" s="299"/>
    </row>
    <row r="7" s="1" customFormat="1" ht="15" customHeight="1">
      <c r="B7" s="302"/>
      <c r="C7" s="301" t="s">
        <v>3263</v>
      </c>
      <c r="D7" s="301"/>
      <c r="E7" s="301"/>
      <c r="F7" s="301"/>
      <c r="G7" s="301"/>
      <c r="H7" s="301"/>
      <c r="I7" s="301"/>
      <c r="J7" s="301"/>
      <c r="K7" s="299"/>
    </row>
    <row r="8" s="1" customFormat="1" ht="12.75" customHeight="1">
      <c r="B8" s="302"/>
      <c r="C8" s="301"/>
      <c r="D8" s="301"/>
      <c r="E8" s="301"/>
      <c r="F8" s="301"/>
      <c r="G8" s="301"/>
      <c r="H8" s="301"/>
      <c r="I8" s="301"/>
      <c r="J8" s="301"/>
      <c r="K8" s="299"/>
    </row>
    <row r="9" s="1" customFormat="1" ht="15" customHeight="1">
      <c r="B9" s="302"/>
      <c r="C9" s="301" t="s">
        <v>3264</v>
      </c>
      <c r="D9" s="301"/>
      <c r="E9" s="301"/>
      <c r="F9" s="301"/>
      <c r="G9" s="301"/>
      <c r="H9" s="301"/>
      <c r="I9" s="301"/>
      <c r="J9" s="301"/>
      <c r="K9" s="299"/>
    </row>
    <row r="10" s="1" customFormat="1" ht="15" customHeight="1">
      <c r="B10" s="302"/>
      <c r="C10" s="301"/>
      <c r="D10" s="301" t="s">
        <v>3265</v>
      </c>
      <c r="E10" s="301"/>
      <c r="F10" s="301"/>
      <c r="G10" s="301"/>
      <c r="H10" s="301"/>
      <c r="I10" s="301"/>
      <c r="J10" s="301"/>
      <c r="K10" s="299"/>
    </row>
    <row r="11" s="1" customFormat="1" ht="15" customHeight="1">
      <c r="B11" s="302"/>
      <c r="C11" s="303"/>
      <c r="D11" s="301" t="s">
        <v>3266</v>
      </c>
      <c r="E11" s="301"/>
      <c r="F11" s="301"/>
      <c r="G11" s="301"/>
      <c r="H11" s="301"/>
      <c r="I11" s="301"/>
      <c r="J11" s="301"/>
      <c r="K11" s="299"/>
    </row>
    <row r="12" s="1" customFormat="1" ht="15" customHeight="1">
      <c r="B12" s="302"/>
      <c r="C12" s="303"/>
      <c r="D12" s="301"/>
      <c r="E12" s="301"/>
      <c r="F12" s="301"/>
      <c r="G12" s="301"/>
      <c r="H12" s="301"/>
      <c r="I12" s="301"/>
      <c r="J12" s="301"/>
      <c r="K12" s="299"/>
    </row>
    <row r="13" s="1" customFormat="1" ht="15" customHeight="1">
      <c r="B13" s="302"/>
      <c r="C13" s="303"/>
      <c r="D13" s="304" t="s">
        <v>3267</v>
      </c>
      <c r="E13" s="301"/>
      <c r="F13" s="301"/>
      <c r="G13" s="301"/>
      <c r="H13" s="301"/>
      <c r="I13" s="301"/>
      <c r="J13" s="301"/>
      <c r="K13" s="299"/>
    </row>
    <row r="14" s="1" customFormat="1" ht="12.75" customHeight="1">
      <c r="B14" s="302"/>
      <c r="C14" s="303"/>
      <c r="D14" s="303"/>
      <c r="E14" s="303"/>
      <c r="F14" s="303"/>
      <c r="G14" s="303"/>
      <c r="H14" s="303"/>
      <c r="I14" s="303"/>
      <c r="J14" s="303"/>
      <c r="K14" s="299"/>
    </row>
    <row r="15" s="1" customFormat="1" ht="15" customHeight="1">
      <c r="B15" s="302"/>
      <c r="C15" s="303"/>
      <c r="D15" s="301" t="s">
        <v>3268</v>
      </c>
      <c r="E15" s="301"/>
      <c r="F15" s="301"/>
      <c r="G15" s="301"/>
      <c r="H15" s="301"/>
      <c r="I15" s="301"/>
      <c r="J15" s="301"/>
      <c r="K15" s="299"/>
    </row>
    <row r="16" s="1" customFormat="1" ht="15" customHeight="1">
      <c r="B16" s="302"/>
      <c r="C16" s="303"/>
      <c r="D16" s="301" t="s">
        <v>3269</v>
      </c>
      <c r="E16" s="301"/>
      <c r="F16" s="301"/>
      <c r="G16" s="301"/>
      <c r="H16" s="301"/>
      <c r="I16" s="301"/>
      <c r="J16" s="301"/>
      <c r="K16" s="299"/>
    </row>
    <row r="17" s="1" customFormat="1" ht="15" customHeight="1">
      <c r="B17" s="302"/>
      <c r="C17" s="303"/>
      <c r="D17" s="301" t="s">
        <v>3270</v>
      </c>
      <c r="E17" s="301"/>
      <c r="F17" s="301"/>
      <c r="G17" s="301"/>
      <c r="H17" s="301"/>
      <c r="I17" s="301"/>
      <c r="J17" s="301"/>
      <c r="K17" s="299"/>
    </row>
    <row r="18" s="1" customFormat="1" ht="15" customHeight="1">
      <c r="B18" s="302"/>
      <c r="C18" s="303"/>
      <c r="D18" s="303"/>
      <c r="E18" s="305" t="s">
        <v>78</v>
      </c>
      <c r="F18" s="301" t="s">
        <v>3271</v>
      </c>
      <c r="G18" s="301"/>
      <c r="H18" s="301"/>
      <c r="I18" s="301"/>
      <c r="J18" s="301"/>
      <c r="K18" s="299"/>
    </row>
    <row r="19" s="1" customFormat="1" ht="15" customHeight="1">
      <c r="B19" s="302"/>
      <c r="C19" s="303"/>
      <c r="D19" s="303"/>
      <c r="E19" s="305" t="s">
        <v>3272</v>
      </c>
      <c r="F19" s="301" t="s">
        <v>3273</v>
      </c>
      <c r="G19" s="301"/>
      <c r="H19" s="301"/>
      <c r="I19" s="301"/>
      <c r="J19" s="301"/>
      <c r="K19" s="299"/>
    </row>
    <row r="20" s="1" customFormat="1" ht="15" customHeight="1">
      <c r="B20" s="302"/>
      <c r="C20" s="303"/>
      <c r="D20" s="303"/>
      <c r="E20" s="305" t="s">
        <v>3274</v>
      </c>
      <c r="F20" s="301" t="s">
        <v>3275</v>
      </c>
      <c r="G20" s="301"/>
      <c r="H20" s="301"/>
      <c r="I20" s="301"/>
      <c r="J20" s="301"/>
      <c r="K20" s="299"/>
    </row>
    <row r="21" s="1" customFormat="1" ht="15" customHeight="1">
      <c r="B21" s="302"/>
      <c r="C21" s="303"/>
      <c r="D21" s="303"/>
      <c r="E21" s="305" t="s">
        <v>3276</v>
      </c>
      <c r="F21" s="301" t="s">
        <v>3277</v>
      </c>
      <c r="G21" s="301"/>
      <c r="H21" s="301"/>
      <c r="I21" s="301"/>
      <c r="J21" s="301"/>
      <c r="K21" s="299"/>
    </row>
    <row r="22" s="1" customFormat="1" ht="15" customHeight="1">
      <c r="B22" s="302"/>
      <c r="C22" s="303"/>
      <c r="D22" s="303"/>
      <c r="E22" s="305" t="s">
        <v>3204</v>
      </c>
      <c r="F22" s="301" t="s">
        <v>3205</v>
      </c>
      <c r="G22" s="301"/>
      <c r="H22" s="301"/>
      <c r="I22" s="301"/>
      <c r="J22" s="301"/>
      <c r="K22" s="299"/>
    </row>
    <row r="23" s="1" customFormat="1" ht="15" customHeight="1">
      <c r="B23" s="302"/>
      <c r="C23" s="303"/>
      <c r="D23" s="303"/>
      <c r="E23" s="305" t="s">
        <v>84</v>
      </c>
      <c r="F23" s="301" t="s">
        <v>3278</v>
      </c>
      <c r="G23" s="301"/>
      <c r="H23" s="301"/>
      <c r="I23" s="301"/>
      <c r="J23" s="301"/>
      <c r="K23" s="299"/>
    </row>
    <row r="24" s="1" customFormat="1" ht="12.75" customHeight="1">
      <c r="B24" s="302"/>
      <c r="C24" s="303"/>
      <c r="D24" s="303"/>
      <c r="E24" s="303"/>
      <c r="F24" s="303"/>
      <c r="G24" s="303"/>
      <c r="H24" s="303"/>
      <c r="I24" s="303"/>
      <c r="J24" s="303"/>
      <c r="K24" s="299"/>
    </row>
    <row r="25" s="1" customFormat="1" ht="15" customHeight="1">
      <c r="B25" s="302"/>
      <c r="C25" s="301" t="s">
        <v>3279</v>
      </c>
      <c r="D25" s="301"/>
      <c r="E25" s="301"/>
      <c r="F25" s="301"/>
      <c r="G25" s="301"/>
      <c r="H25" s="301"/>
      <c r="I25" s="301"/>
      <c r="J25" s="301"/>
      <c r="K25" s="299"/>
    </row>
    <row r="26" s="1" customFormat="1" ht="15" customHeight="1">
      <c r="B26" s="302"/>
      <c r="C26" s="301" t="s">
        <v>3280</v>
      </c>
      <c r="D26" s="301"/>
      <c r="E26" s="301"/>
      <c r="F26" s="301"/>
      <c r="G26" s="301"/>
      <c r="H26" s="301"/>
      <c r="I26" s="301"/>
      <c r="J26" s="301"/>
      <c r="K26" s="299"/>
    </row>
    <row r="27" s="1" customFormat="1" ht="15" customHeight="1">
      <c r="B27" s="302"/>
      <c r="C27" s="301"/>
      <c r="D27" s="301" t="s">
        <v>3281</v>
      </c>
      <c r="E27" s="301"/>
      <c r="F27" s="301"/>
      <c r="G27" s="301"/>
      <c r="H27" s="301"/>
      <c r="I27" s="301"/>
      <c r="J27" s="301"/>
      <c r="K27" s="299"/>
    </row>
    <row r="28" s="1" customFormat="1" ht="15" customHeight="1">
      <c r="B28" s="302"/>
      <c r="C28" s="303"/>
      <c r="D28" s="301" t="s">
        <v>3282</v>
      </c>
      <c r="E28" s="301"/>
      <c r="F28" s="301"/>
      <c r="G28" s="301"/>
      <c r="H28" s="301"/>
      <c r="I28" s="301"/>
      <c r="J28" s="301"/>
      <c r="K28" s="299"/>
    </row>
    <row r="29" s="1" customFormat="1" ht="12.75" customHeight="1">
      <c r="B29" s="302"/>
      <c r="C29" s="303"/>
      <c r="D29" s="303"/>
      <c r="E29" s="303"/>
      <c r="F29" s="303"/>
      <c r="G29" s="303"/>
      <c r="H29" s="303"/>
      <c r="I29" s="303"/>
      <c r="J29" s="303"/>
      <c r="K29" s="299"/>
    </row>
    <row r="30" s="1" customFormat="1" ht="15" customHeight="1">
      <c r="B30" s="302"/>
      <c r="C30" s="303"/>
      <c r="D30" s="301" t="s">
        <v>3283</v>
      </c>
      <c r="E30" s="301"/>
      <c r="F30" s="301"/>
      <c r="G30" s="301"/>
      <c r="H30" s="301"/>
      <c r="I30" s="301"/>
      <c r="J30" s="301"/>
      <c r="K30" s="299"/>
    </row>
    <row r="31" s="1" customFormat="1" ht="15" customHeight="1">
      <c r="B31" s="302"/>
      <c r="C31" s="303"/>
      <c r="D31" s="301" t="s">
        <v>3284</v>
      </c>
      <c r="E31" s="301"/>
      <c r="F31" s="301"/>
      <c r="G31" s="301"/>
      <c r="H31" s="301"/>
      <c r="I31" s="301"/>
      <c r="J31" s="301"/>
      <c r="K31" s="299"/>
    </row>
    <row r="32" s="1" customFormat="1" ht="12.75" customHeight="1">
      <c r="B32" s="302"/>
      <c r="C32" s="303"/>
      <c r="D32" s="303"/>
      <c r="E32" s="303"/>
      <c r="F32" s="303"/>
      <c r="G32" s="303"/>
      <c r="H32" s="303"/>
      <c r="I32" s="303"/>
      <c r="J32" s="303"/>
      <c r="K32" s="299"/>
    </row>
    <row r="33" s="1" customFormat="1" ht="15" customHeight="1">
      <c r="B33" s="302"/>
      <c r="C33" s="303"/>
      <c r="D33" s="301" t="s">
        <v>3285</v>
      </c>
      <c r="E33" s="301"/>
      <c r="F33" s="301"/>
      <c r="G33" s="301"/>
      <c r="H33" s="301"/>
      <c r="I33" s="301"/>
      <c r="J33" s="301"/>
      <c r="K33" s="299"/>
    </row>
    <row r="34" s="1" customFormat="1" ht="15" customHeight="1">
      <c r="B34" s="302"/>
      <c r="C34" s="303"/>
      <c r="D34" s="301" t="s">
        <v>3286</v>
      </c>
      <c r="E34" s="301"/>
      <c r="F34" s="301"/>
      <c r="G34" s="301"/>
      <c r="H34" s="301"/>
      <c r="I34" s="301"/>
      <c r="J34" s="301"/>
      <c r="K34" s="299"/>
    </row>
    <row r="35" s="1" customFormat="1" ht="15" customHeight="1">
      <c r="B35" s="302"/>
      <c r="C35" s="303"/>
      <c r="D35" s="301" t="s">
        <v>3287</v>
      </c>
      <c r="E35" s="301"/>
      <c r="F35" s="301"/>
      <c r="G35" s="301"/>
      <c r="H35" s="301"/>
      <c r="I35" s="301"/>
      <c r="J35" s="301"/>
      <c r="K35" s="299"/>
    </row>
    <row r="36" s="1" customFormat="1" ht="15" customHeight="1">
      <c r="B36" s="302"/>
      <c r="C36" s="303"/>
      <c r="D36" s="301"/>
      <c r="E36" s="304" t="s">
        <v>220</v>
      </c>
      <c r="F36" s="301"/>
      <c r="G36" s="301" t="s">
        <v>3288</v>
      </c>
      <c r="H36" s="301"/>
      <c r="I36" s="301"/>
      <c r="J36" s="301"/>
      <c r="K36" s="299"/>
    </row>
    <row r="37" s="1" customFormat="1" ht="30.75" customHeight="1">
      <c r="B37" s="302"/>
      <c r="C37" s="303"/>
      <c r="D37" s="301"/>
      <c r="E37" s="304" t="s">
        <v>3289</v>
      </c>
      <c r="F37" s="301"/>
      <c r="G37" s="301" t="s">
        <v>3290</v>
      </c>
      <c r="H37" s="301"/>
      <c r="I37" s="301"/>
      <c r="J37" s="301"/>
      <c r="K37" s="299"/>
    </row>
    <row r="38" s="1" customFormat="1" ht="15" customHeight="1">
      <c r="B38" s="302"/>
      <c r="C38" s="303"/>
      <c r="D38" s="301"/>
      <c r="E38" s="304" t="s">
        <v>53</v>
      </c>
      <c r="F38" s="301"/>
      <c r="G38" s="301" t="s">
        <v>3291</v>
      </c>
      <c r="H38" s="301"/>
      <c r="I38" s="301"/>
      <c r="J38" s="301"/>
      <c r="K38" s="299"/>
    </row>
    <row r="39" s="1" customFormat="1" ht="15" customHeight="1">
      <c r="B39" s="302"/>
      <c r="C39" s="303"/>
      <c r="D39" s="301"/>
      <c r="E39" s="304" t="s">
        <v>54</v>
      </c>
      <c r="F39" s="301"/>
      <c r="G39" s="301" t="s">
        <v>3292</v>
      </c>
      <c r="H39" s="301"/>
      <c r="I39" s="301"/>
      <c r="J39" s="301"/>
      <c r="K39" s="299"/>
    </row>
    <row r="40" s="1" customFormat="1" ht="15" customHeight="1">
      <c r="B40" s="302"/>
      <c r="C40" s="303"/>
      <c r="D40" s="301"/>
      <c r="E40" s="304" t="s">
        <v>221</v>
      </c>
      <c r="F40" s="301"/>
      <c r="G40" s="301" t="s">
        <v>3293</v>
      </c>
      <c r="H40" s="301"/>
      <c r="I40" s="301"/>
      <c r="J40" s="301"/>
      <c r="K40" s="299"/>
    </row>
    <row r="41" s="1" customFormat="1" ht="15" customHeight="1">
      <c r="B41" s="302"/>
      <c r="C41" s="303"/>
      <c r="D41" s="301"/>
      <c r="E41" s="304" t="s">
        <v>222</v>
      </c>
      <c r="F41" s="301"/>
      <c r="G41" s="301" t="s">
        <v>3294</v>
      </c>
      <c r="H41" s="301"/>
      <c r="I41" s="301"/>
      <c r="J41" s="301"/>
      <c r="K41" s="299"/>
    </row>
    <row r="42" s="1" customFormat="1" ht="15" customHeight="1">
      <c r="B42" s="302"/>
      <c r="C42" s="303"/>
      <c r="D42" s="301"/>
      <c r="E42" s="304" t="s">
        <v>3295</v>
      </c>
      <c r="F42" s="301"/>
      <c r="G42" s="301" t="s">
        <v>3296</v>
      </c>
      <c r="H42" s="301"/>
      <c r="I42" s="301"/>
      <c r="J42" s="301"/>
      <c r="K42" s="299"/>
    </row>
    <row r="43" s="1" customFormat="1" ht="15" customHeight="1">
      <c r="B43" s="302"/>
      <c r="C43" s="303"/>
      <c r="D43" s="301"/>
      <c r="E43" s="304"/>
      <c r="F43" s="301"/>
      <c r="G43" s="301" t="s">
        <v>3297</v>
      </c>
      <c r="H43" s="301"/>
      <c r="I43" s="301"/>
      <c r="J43" s="301"/>
      <c r="K43" s="299"/>
    </row>
    <row r="44" s="1" customFormat="1" ht="15" customHeight="1">
      <c r="B44" s="302"/>
      <c r="C44" s="303"/>
      <c r="D44" s="301"/>
      <c r="E44" s="304" t="s">
        <v>3298</v>
      </c>
      <c r="F44" s="301"/>
      <c r="G44" s="301" t="s">
        <v>3299</v>
      </c>
      <c r="H44" s="301"/>
      <c r="I44" s="301"/>
      <c r="J44" s="301"/>
      <c r="K44" s="299"/>
    </row>
    <row r="45" s="1" customFormat="1" ht="15" customHeight="1">
      <c r="B45" s="302"/>
      <c r="C45" s="303"/>
      <c r="D45" s="301"/>
      <c r="E45" s="304" t="s">
        <v>224</v>
      </c>
      <c r="F45" s="301"/>
      <c r="G45" s="301" t="s">
        <v>3300</v>
      </c>
      <c r="H45" s="301"/>
      <c r="I45" s="301"/>
      <c r="J45" s="301"/>
      <c r="K45" s="299"/>
    </row>
    <row r="46" s="1" customFormat="1" ht="12.75" customHeight="1">
      <c r="B46" s="302"/>
      <c r="C46" s="303"/>
      <c r="D46" s="301"/>
      <c r="E46" s="301"/>
      <c r="F46" s="301"/>
      <c r="G46" s="301"/>
      <c r="H46" s="301"/>
      <c r="I46" s="301"/>
      <c r="J46" s="301"/>
      <c r="K46" s="299"/>
    </row>
    <row r="47" s="1" customFormat="1" ht="15" customHeight="1">
      <c r="B47" s="302"/>
      <c r="C47" s="303"/>
      <c r="D47" s="301" t="s">
        <v>3301</v>
      </c>
      <c r="E47" s="301"/>
      <c r="F47" s="301"/>
      <c r="G47" s="301"/>
      <c r="H47" s="301"/>
      <c r="I47" s="301"/>
      <c r="J47" s="301"/>
      <c r="K47" s="299"/>
    </row>
    <row r="48" s="1" customFormat="1" ht="15" customHeight="1">
      <c r="B48" s="302"/>
      <c r="C48" s="303"/>
      <c r="D48" s="303"/>
      <c r="E48" s="301" t="s">
        <v>3302</v>
      </c>
      <c r="F48" s="301"/>
      <c r="G48" s="301"/>
      <c r="H48" s="301"/>
      <c r="I48" s="301"/>
      <c r="J48" s="301"/>
      <c r="K48" s="299"/>
    </row>
    <row r="49" s="1" customFormat="1" ht="15" customHeight="1">
      <c r="B49" s="302"/>
      <c r="C49" s="303"/>
      <c r="D49" s="303"/>
      <c r="E49" s="301" t="s">
        <v>3303</v>
      </c>
      <c r="F49" s="301"/>
      <c r="G49" s="301"/>
      <c r="H49" s="301"/>
      <c r="I49" s="301"/>
      <c r="J49" s="301"/>
      <c r="K49" s="299"/>
    </row>
    <row r="50" s="1" customFormat="1" ht="15" customHeight="1">
      <c r="B50" s="302"/>
      <c r="C50" s="303"/>
      <c r="D50" s="303"/>
      <c r="E50" s="301" t="s">
        <v>3304</v>
      </c>
      <c r="F50" s="301"/>
      <c r="G50" s="301"/>
      <c r="H50" s="301"/>
      <c r="I50" s="301"/>
      <c r="J50" s="301"/>
      <c r="K50" s="299"/>
    </row>
    <row r="51" s="1" customFormat="1" ht="15" customHeight="1">
      <c r="B51" s="302"/>
      <c r="C51" s="303"/>
      <c r="D51" s="301" t="s">
        <v>3305</v>
      </c>
      <c r="E51" s="301"/>
      <c r="F51" s="301"/>
      <c r="G51" s="301"/>
      <c r="H51" s="301"/>
      <c r="I51" s="301"/>
      <c r="J51" s="301"/>
      <c r="K51" s="299"/>
    </row>
    <row r="52" s="1" customFormat="1" ht="25.5" customHeight="1">
      <c r="B52" s="297"/>
      <c r="C52" s="298" t="s">
        <v>3306</v>
      </c>
      <c r="D52" s="298"/>
      <c r="E52" s="298"/>
      <c r="F52" s="298"/>
      <c r="G52" s="298"/>
      <c r="H52" s="298"/>
      <c r="I52" s="298"/>
      <c r="J52" s="298"/>
      <c r="K52" s="299"/>
    </row>
    <row r="53" s="1" customFormat="1" ht="5.25" customHeight="1">
      <c r="B53" s="297"/>
      <c r="C53" s="300"/>
      <c r="D53" s="300"/>
      <c r="E53" s="300"/>
      <c r="F53" s="300"/>
      <c r="G53" s="300"/>
      <c r="H53" s="300"/>
      <c r="I53" s="300"/>
      <c r="J53" s="300"/>
      <c r="K53" s="299"/>
    </row>
    <row r="54" s="1" customFormat="1" ht="15" customHeight="1">
      <c r="B54" s="297"/>
      <c r="C54" s="301" t="s">
        <v>3307</v>
      </c>
      <c r="D54" s="301"/>
      <c r="E54" s="301"/>
      <c r="F54" s="301"/>
      <c r="G54" s="301"/>
      <c r="H54" s="301"/>
      <c r="I54" s="301"/>
      <c r="J54" s="301"/>
      <c r="K54" s="299"/>
    </row>
    <row r="55" s="1" customFormat="1" ht="15" customHeight="1">
      <c r="B55" s="297"/>
      <c r="C55" s="301" t="s">
        <v>3308</v>
      </c>
      <c r="D55" s="301"/>
      <c r="E55" s="301"/>
      <c r="F55" s="301"/>
      <c r="G55" s="301"/>
      <c r="H55" s="301"/>
      <c r="I55" s="301"/>
      <c r="J55" s="301"/>
      <c r="K55" s="299"/>
    </row>
    <row r="56" s="1" customFormat="1" ht="12.75" customHeight="1">
      <c r="B56" s="297"/>
      <c r="C56" s="301"/>
      <c r="D56" s="301"/>
      <c r="E56" s="301"/>
      <c r="F56" s="301"/>
      <c r="G56" s="301"/>
      <c r="H56" s="301"/>
      <c r="I56" s="301"/>
      <c r="J56" s="301"/>
      <c r="K56" s="299"/>
    </row>
    <row r="57" s="1" customFormat="1" ht="15" customHeight="1">
      <c r="B57" s="297"/>
      <c r="C57" s="301" t="s">
        <v>3309</v>
      </c>
      <c r="D57" s="301"/>
      <c r="E57" s="301"/>
      <c r="F57" s="301"/>
      <c r="G57" s="301"/>
      <c r="H57" s="301"/>
      <c r="I57" s="301"/>
      <c r="J57" s="301"/>
      <c r="K57" s="299"/>
    </row>
    <row r="58" s="1" customFormat="1" ht="15" customHeight="1">
      <c r="B58" s="297"/>
      <c r="C58" s="303"/>
      <c r="D58" s="301" t="s">
        <v>3310</v>
      </c>
      <c r="E58" s="301"/>
      <c r="F58" s="301"/>
      <c r="G58" s="301"/>
      <c r="H58" s="301"/>
      <c r="I58" s="301"/>
      <c r="J58" s="301"/>
      <c r="K58" s="299"/>
    </row>
    <row r="59" s="1" customFormat="1" ht="15" customHeight="1">
      <c r="B59" s="297"/>
      <c r="C59" s="303"/>
      <c r="D59" s="301" t="s">
        <v>3311</v>
      </c>
      <c r="E59" s="301"/>
      <c r="F59" s="301"/>
      <c r="G59" s="301"/>
      <c r="H59" s="301"/>
      <c r="I59" s="301"/>
      <c r="J59" s="301"/>
      <c r="K59" s="299"/>
    </row>
    <row r="60" s="1" customFormat="1" ht="15" customHeight="1">
      <c r="B60" s="297"/>
      <c r="C60" s="303"/>
      <c r="D60" s="301" t="s">
        <v>3312</v>
      </c>
      <c r="E60" s="301"/>
      <c r="F60" s="301"/>
      <c r="G60" s="301"/>
      <c r="H60" s="301"/>
      <c r="I60" s="301"/>
      <c r="J60" s="301"/>
      <c r="K60" s="299"/>
    </row>
    <row r="61" s="1" customFormat="1" ht="15" customHeight="1">
      <c r="B61" s="297"/>
      <c r="C61" s="303"/>
      <c r="D61" s="301" t="s">
        <v>3313</v>
      </c>
      <c r="E61" s="301"/>
      <c r="F61" s="301"/>
      <c r="G61" s="301"/>
      <c r="H61" s="301"/>
      <c r="I61" s="301"/>
      <c r="J61" s="301"/>
      <c r="K61" s="299"/>
    </row>
    <row r="62" s="1" customFormat="1" ht="15" customHeight="1">
      <c r="B62" s="297"/>
      <c r="C62" s="303"/>
      <c r="D62" s="306" t="s">
        <v>3314</v>
      </c>
      <c r="E62" s="306"/>
      <c r="F62" s="306"/>
      <c r="G62" s="306"/>
      <c r="H62" s="306"/>
      <c r="I62" s="306"/>
      <c r="J62" s="306"/>
      <c r="K62" s="299"/>
    </row>
    <row r="63" s="1" customFormat="1" ht="15" customHeight="1">
      <c r="B63" s="297"/>
      <c r="C63" s="303"/>
      <c r="D63" s="301" t="s">
        <v>3315</v>
      </c>
      <c r="E63" s="301"/>
      <c r="F63" s="301"/>
      <c r="G63" s="301"/>
      <c r="H63" s="301"/>
      <c r="I63" s="301"/>
      <c r="J63" s="301"/>
      <c r="K63" s="299"/>
    </row>
    <row r="64" s="1" customFormat="1" ht="12.75" customHeight="1">
      <c r="B64" s="297"/>
      <c r="C64" s="303"/>
      <c r="D64" s="303"/>
      <c r="E64" s="307"/>
      <c r="F64" s="303"/>
      <c r="G64" s="303"/>
      <c r="H64" s="303"/>
      <c r="I64" s="303"/>
      <c r="J64" s="303"/>
      <c r="K64" s="299"/>
    </row>
    <row r="65" s="1" customFormat="1" ht="15" customHeight="1">
      <c r="B65" s="297"/>
      <c r="C65" s="303"/>
      <c r="D65" s="301" t="s">
        <v>3316</v>
      </c>
      <c r="E65" s="301"/>
      <c r="F65" s="301"/>
      <c r="G65" s="301"/>
      <c r="H65" s="301"/>
      <c r="I65" s="301"/>
      <c r="J65" s="301"/>
      <c r="K65" s="299"/>
    </row>
    <row r="66" s="1" customFormat="1" ht="15" customHeight="1">
      <c r="B66" s="297"/>
      <c r="C66" s="303"/>
      <c r="D66" s="306" t="s">
        <v>3317</v>
      </c>
      <c r="E66" s="306"/>
      <c r="F66" s="306"/>
      <c r="G66" s="306"/>
      <c r="H66" s="306"/>
      <c r="I66" s="306"/>
      <c r="J66" s="306"/>
      <c r="K66" s="299"/>
    </row>
    <row r="67" s="1" customFormat="1" ht="15" customHeight="1">
      <c r="B67" s="297"/>
      <c r="C67" s="303"/>
      <c r="D67" s="301" t="s">
        <v>3318</v>
      </c>
      <c r="E67" s="301"/>
      <c r="F67" s="301"/>
      <c r="G67" s="301"/>
      <c r="H67" s="301"/>
      <c r="I67" s="301"/>
      <c r="J67" s="301"/>
      <c r="K67" s="299"/>
    </row>
    <row r="68" s="1" customFormat="1" ht="15" customHeight="1">
      <c r="B68" s="297"/>
      <c r="C68" s="303"/>
      <c r="D68" s="301" t="s">
        <v>3319</v>
      </c>
      <c r="E68" s="301"/>
      <c r="F68" s="301"/>
      <c r="G68" s="301"/>
      <c r="H68" s="301"/>
      <c r="I68" s="301"/>
      <c r="J68" s="301"/>
      <c r="K68" s="299"/>
    </row>
    <row r="69" s="1" customFormat="1" ht="15" customHeight="1">
      <c r="B69" s="297"/>
      <c r="C69" s="303"/>
      <c r="D69" s="301" t="s">
        <v>3320</v>
      </c>
      <c r="E69" s="301"/>
      <c r="F69" s="301"/>
      <c r="G69" s="301"/>
      <c r="H69" s="301"/>
      <c r="I69" s="301"/>
      <c r="J69" s="301"/>
      <c r="K69" s="299"/>
    </row>
    <row r="70" s="1" customFormat="1" ht="15" customHeight="1">
      <c r="B70" s="297"/>
      <c r="C70" s="303"/>
      <c r="D70" s="301" t="s">
        <v>3321</v>
      </c>
      <c r="E70" s="301"/>
      <c r="F70" s="301"/>
      <c r="G70" s="301"/>
      <c r="H70" s="301"/>
      <c r="I70" s="301"/>
      <c r="J70" s="301"/>
      <c r="K70" s="299"/>
    </row>
    <row r="71" s="1" customFormat="1" ht="12.75" customHeight="1">
      <c r="B71" s="308"/>
      <c r="C71" s="309"/>
      <c r="D71" s="309"/>
      <c r="E71" s="309"/>
      <c r="F71" s="309"/>
      <c r="G71" s="309"/>
      <c r="H71" s="309"/>
      <c r="I71" s="309"/>
      <c r="J71" s="309"/>
      <c r="K71" s="310"/>
    </row>
    <row r="72" s="1" customFormat="1" ht="18.75" customHeight="1">
      <c r="B72" s="311"/>
      <c r="C72" s="311"/>
      <c r="D72" s="311"/>
      <c r="E72" s="311"/>
      <c r="F72" s="311"/>
      <c r="G72" s="311"/>
      <c r="H72" s="311"/>
      <c r="I72" s="311"/>
      <c r="J72" s="311"/>
      <c r="K72" s="312"/>
    </row>
    <row r="73" s="1" customFormat="1" ht="18.75" customHeight="1">
      <c r="B73" s="312"/>
      <c r="C73" s="312"/>
      <c r="D73" s="312"/>
      <c r="E73" s="312"/>
      <c r="F73" s="312"/>
      <c r="G73" s="312"/>
      <c r="H73" s="312"/>
      <c r="I73" s="312"/>
      <c r="J73" s="312"/>
      <c r="K73" s="312"/>
    </row>
    <row r="74" s="1" customFormat="1" ht="7.5" customHeight="1">
      <c r="B74" s="313"/>
      <c r="C74" s="314"/>
      <c r="D74" s="314"/>
      <c r="E74" s="314"/>
      <c r="F74" s="314"/>
      <c r="G74" s="314"/>
      <c r="H74" s="314"/>
      <c r="I74" s="314"/>
      <c r="J74" s="314"/>
      <c r="K74" s="315"/>
    </row>
    <row r="75" s="1" customFormat="1" ht="45" customHeight="1">
      <c r="B75" s="316"/>
      <c r="C75" s="317" t="s">
        <v>3322</v>
      </c>
      <c r="D75" s="317"/>
      <c r="E75" s="317"/>
      <c r="F75" s="317"/>
      <c r="G75" s="317"/>
      <c r="H75" s="317"/>
      <c r="I75" s="317"/>
      <c r="J75" s="317"/>
      <c r="K75" s="318"/>
    </row>
    <row r="76" s="1" customFormat="1" ht="17.25" customHeight="1">
      <c r="B76" s="316"/>
      <c r="C76" s="319" t="s">
        <v>3323</v>
      </c>
      <c r="D76" s="319"/>
      <c r="E76" s="319"/>
      <c r="F76" s="319" t="s">
        <v>3324</v>
      </c>
      <c r="G76" s="320"/>
      <c r="H76" s="319" t="s">
        <v>54</v>
      </c>
      <c r="I76" s="319" t="s">
        <v>57</v>
      </c>
      <c r="J76" s="319" t="s">
        <v>3325</v>
      </c>
      <c r="K76" s="318"/>
    </row>
    <row r="77" s="1" customFormat="1" ht="17.25" customHeight="1">
      <c r="B77" s="316"/>
      <c r="C77" s="321" t="s">
        <v>3326</v>
      </c>
      <c r="D77" s="321"/>
      <c r="E77" s="321"/>
      <c r="F77" s="322" t="s">
        <v>3327</v>
      </c>
      <c r="G77" s="323"/>
      <c r="H77" s="321"/>
      <c r="I77" s="321"/>
      <c r="J77" s="321" t="s">
        <v>3328</v>
      </c>
      <c r="K77" s="318"/>
    </row>
    <row r="78" s="1" customFormat="1" ht="5.25" customHeight="1">
      <c r="B78" s="316"/>
      <c r="C78" s="324"/>
      <c r="D78" s="324"/>
      <c r="E78" s="324"/>
      <c r="F78" s="324"/>
      <c r="G78" s="325"/>
      <c r="H78" s="324"/>
      <c r="I78" s="324"/>
      <c r="J78" s="324"/>
      <c r="K78" s="318"/>
    </row>
    <row r="79" s="1" customFormat="1" ht="15" customHeight="1">
      <c r="B79" s="316"/>
      <c r="C79" s="304" t="s">
        <v>53</v>
      </c>
      <c r="D79" s="326"/>
      <c r="E79" s="326"/>
      <c r="F79" s="327" t="s">
        <v>3329</v>
      </c>
      <c r="G79" s="328"/>
      <c r="H79" s="304" t="s">
        <v>3330</v>
      </c>
      <c r="I79" s="304" t="s">
        <v>3331</v>
      </c>
      <c r="J79" s="304">
        <v>20</v>
      </c>
      <c r="K79" s="318"/>
    </row>
    <row r="80" s="1" customFormat="1" ht="15" customHeight="1">
      <c r="B80" s="316"/>
      <c r="C80" s="304" t="s">
        <v>3332</v>
      </c>
      <c r="D80" s="304"/>
      <c r="E80" s="304"/>
      <c r="F80" s="327" t="s">
        <v>3329</v>
      </c>
      <c r="G80" s="328"/>
      <c r="H80" s="304" t="s">
        <v>3333</v>
      </c>
      <c r="I80" s="304" t="s">
        <v>3331</v>
      </c>
      <c r="J80" s="304">
        <v>120</v>
      </c>
      <c r="K80" s="318"/>
    </row>
    <row r="81" s="1" customFormat="1" ht="15" customHeight="1">
      <c r="B81" s="329"/>
      <c r="C81" s="304" t="s">
        <v>3334</v>
      </c>
      <c r="D81" s="304"/>
      <c r="E81" s="304"/>
      <c r="F81" s="327" t="s">
        <v>3335</v>
      </c>
      <c r="G81" s="328"/>
      <c r="H81" s="304" t="s">
        <v>3336</v>
      </c>
      <c r="I81" s="304" t="s">
        <v>3331</v>
      </c>
      <c r="J81" s="304">
        <v>50</v>
      </c>
      <c r="K81" s="318"/>
    </row>
    <row r="82" s="1" customFormat="1" ht="15" customHeight="1">
      <c r="B82" s="329"/>
      <c r="C82" s="304" t="s">
        <v>3337</v>
      </c>
      <c r="D82" s="304"/>
      <c r="E82" s="304"/>
      <c r="F82" s="327" t="s">
        <v>3329</v>
      </c>
      <c r="G82" s="328"/>
      <c r="H82" s="304" t="s">
        <v>3338</v>
      </c>
      <c r="I82" s="304" t="s">
        <v>3339</v>
      </c>
      <c r="J82" s="304"/>
      <c r="K82" s="318"/>
    </row>
    <row r="83" s="1" customFormat="1" ht="15" customHeight="1">
      <c r="B83" s="329"/>
      <c r="C83" s="330" t="s">
        <v>3340</v>
      </c>
      <c r="D83" s="330"/>
      <c r="E83" s="330"/>
      <c r="F83" s="331" t="s">
        <v>3335</v>
      </c>
      <c r="G83" s="330"/>
      <c r="H83" s="330" t="s">
        <v>3341</v>
      </c>
      <c r="I83" s="330" t="s">
        <v>3331</v>
      </c>
      <c r="J83" s="330">
        <v>15</v>
      </c>
      <c r="K83" s="318"/>
    </row>
    <row r="84" s="1" customFormat="1" ht="15" customHeight="1">
      <c r="B84" s="329"/>
      <c r="C84" s="330" t="s">
        <v>3342</v>
      </c>
      <c r="D84" s="330"/>
      <c r="E84" s="330"/>
      <c r="F84" s="331" t="s">
        <v>3335</v>
      </c>
      <c r="G84" s="330"/>
      <c r="H84" s="330" t="s">
        <v>3343</v>
      </c>
      <c r="I84" s="330" t="s">
        <v>3331</v>
      </c>
      <c r="J84" s="330">
        <v>15</v>
      </c>
      <c r="K84" s="318"/>
    </row>
    <row r="85" s="1" customFormat="1" ht="15" customHeight="1">
      <c r="B85" s="329"/>
      <c r="C85" s="330" t="s">
        <v>3344</v>
      </c>
      <c r="D85" s="330"/>
      <c r="E85" s="330"/>
      <c r="F85" s="331" t="s">
        <v>3335</v>
      </c>
      <c r="G85" s="330"/>
      <c r="H85" s="330" t="s">
        <v>3345</v>
      </c>
      <c r="I85" s="330" t="s">
        <v>3331</v>
      </c>
      <c r="J85" s="330">
        <v>20</v>
      </c>
      <c r="K85" s="318"/>
    </row>
    <row r="86" s="1" customFormat="1" ht="15" customHeight="1">
      <c r="B86" s="329"/>
      <c r="C86" s="330" t="s">
        <v>3346</v>
      </c>
      <c r="D86" s="330"/>
      <c r="E86" s="330"/>
      <c r="F86" s="331" t="s">
        <v>3335</v>
      </c>
      <c r="G86" s="330"/>
      <c r="H86" s="330" t="s">
        <v>3347</v>
      </c>
      <c r="I86" s="330" t="s">
        <v>3331</v>
      </c>
      <c r="J86" s="330">
        <v>20</v>
      </c>
      <c r="K86" s="318"/>
    </row>
    <row r="87" s="1" customFormat="1" ht="15" customHeight="1">
      <c r="B87" s="329"/>
      <c r="C87" s="304" t="s">
        <v>3348</v>
      </c>
      <c r="D87" s="304"/>
      <c r="E87" s="304"/>
      <c r="F87" s="327" t="s">
        <v>3335</v>
      </c>
      <c r="G87" s="328"/>
      <c r="H87" s="304" t="s">
        <v>3349</v>
      </c>
      <c r="I87" s="304" t="s">
        <v>3331</v>
      </c>
      <c r="J87" s="304">
        <v>50</v>
      </c>
      <c r="K87" s="318"/>
    </row>
    <row r="88" s="1" customFormat="1" ht="15" customHeight="1">
      <c r="B88" s="329"/>
      <c r="C88" s="304" t="s">
        <v>3350</v>
      </c>
      <c r="D88" s="304"/>
      <c r="E88" s="304"/>
      <c r="F88" s="327" t="s">
        <v>3335</v>
      </c>
      <c r="G88" s="328"/>
      <c r="H88" s="304" t="s">
        <v>3351</v>
      </c>
      <c r="I88" s="304" t="s">
        <v>3331</v>
      </c>
      <c r="J88" s="304">
        <v>20</v>
      </c>
      <c r="K88" s="318"/>
    </row>
    <row r="89" s="1" customFormat="1" ht="15" customHeight="1">
      <c r="B89" s="329"/>
      <c r="C89" s="304" t="s">
        <v>3352</v>
      </c>
      <c r="D89" s="304"/>
      <c r="E89" s="304"/>
      <c r="F89" s="327" t="s">
        <v>3335</v>
      </c>
      <c r="G89" s="328"/>
      <c r="H89" s="304" t="s">
        <v>3353</v>
      </c>
      <c r="I89" s="304" t="s">
        <v>3331</v>
      </c>
      <c r="J89" s="304">
        <v>20</v>
      </c>
      <c r="K89" s="318"/>
    </row>
    <row r="90" s="1" customFormat="1" ht="15" customHeight="1">
      <c r="B90" s="329"/>
      <c r="C90" s="304" t="s">
        <v>3354</v>
      </c>
      <c r="D90" s="304"/>
      <c r="E90" s="304"/>
      <c r="F90" s="327" t="s">
        <v>3335</v>
      </c>
      <c r="G90" s="328"/>
      <c r="H90" s="304" t="s">
        <v>3355</v>
      </c>
      <c r="I90" s="304" t="s">
        <v>3331</v>
      </c>
      <c r="J90" s="304">
        <v>50</v>
      </c>
      <c r="K90" s="318"/>
    </row>
    <row r="91" s="1" customFormat="1" ht="15" customHeight="1">
      <c r="B91" s="329"/>
      <c r="C91" s="304" t="s">
        <v>3356</v>
      </c>
      <c r="D91" s="304"/>
      <c r="E91" s="304"/>
      <c r="F91" s="327" t="s">
        <v>3335</v>
      </c>
      <c r="G91" s="328"/>
      <c r="H91" s="304" t="s">
        <v>3356</v>
      </c>
      <c r="I91" s="304" t="s">
        <v>3331</v>
      </c>
      <c r="J91" s="304">
        <v>50</v>
      </c>
      <c r="K91" s="318"/>
    </row>
    <row r="92" s="1" customFormat="1" ht="15" customHeight="1">
      <c r="B92" s="329"/>
      <c r="C92" s="304" t="s">
        <v>3357</v>
      </c>
      <c r="D92" s="304"/>
      <c r="E92" s="304"/>
      <c r="F92" s="327" t="s">
        <v>3335</v>
      </c>
      <c r="G92" s="328"/>
      <c r="H92" s="304" t="s">
        <v>3358</v>
      </c>
      <c r="I92" s="304" t="s">
        <v>3331</v>
      </c>
      <c r="J92" s="304">
        <v>255</v>
      </c>
      <c r="K92" s="318"/>
    </row>
    <row r="93" s="1" customFormat="1" ht="15" customHeight="1">
      <c r="B93" s="329"/>
      <c r="C93" s="304" t="s">
        <v>3359</v>
      </c>
      <c r="D93" s="304"/>
      <c r="E93" s="304"/>
      <c r="F93" s="327" t="s">
        <v>3329</v>
      </c>
      <c r="G93" s="328"/>
      <c r="H93" s="304" t="s">
        <v>3360</v>
      </c>
      <c r="I93" s="304" t="s">
        <v>3361</v>
      </c>
      <c r="J93" s="304"/>
      <c r="K93" s="318"/>
    </row>
    <row r="94" s="1" customFormat="1" ht="15" customHeight="1">
      <c r="B94" s="329"/>
      <c r="C94" s="304" t="s">
        <v>3362</v>
      </c>
      <c r="D94" s="304"/>
      <c r="E94" s="304"/>
      <c r="F94" s="327" t="s">
        <v>3329</v>
      </c>
      <c r="G94" s="328"/>
      <c r="H94" s="304" t="s">
        <v>3363</v>
      </c>
      <c r="I94" s="304" t="s">
        <v>3364</v>
      </c>
      <c r="J94" s="304"/>
      <c r="K94" s="318"/>
    </row>
    <row r="95" s="1" customFormat="1" ht="15" customHeight="1">
      <c r="B95" s="329"/>
      <c r="C95" s="304" t="s">
        <v>3365</v>
      </c>
      <c r="D95" s="304"/>
      <c r="E95" s="304"/>
      <c r="F95" s="327" t="s">
        <v>3329</v>
      </c>
      <c r="G95" s="328"/>
      <c r="H95" s="304" t="s">
        <v>3365</v>
      </c>
      <c r="I95" s="304" t="s">
        <v>3364</v>
      </c>
      <c r="J95" s="304"/>
      <c r="K95" s="318"/>
    </row>
    <row r="96" s="1" customFormat="1" ht="15" customHeight="1">
      <c r="B96" s="329"/>
      <c r="C96" s="304" t="s">
        <v>38</v>
      </c>
      <c r="D96" s="304"/>
      <c r="E96" s="304"/>
      <c r="F96" s="327" t="s">
        <v>3329</v>
      </c>
      <c r="G96" s="328"/>
      <c r="H96" s="304" t="s">
        <v>3366</v>
      </c>
      <c r="I96" s="304" t="s">
        <v>3364</v>
      </c>
      <c r="J96" s="304"/>
      <c r="K96" s="318"/>
    </row>
    <row r="97" s="1" customFormat="1" ht="15" customHeight="1">
      <c r="B97" s="329"/>
      <c r="C97" s="304" t="s">
        <v>48</v>
      </c>
      <c r="D97" s="304"/>
      <c r="E97" s="304"/>
      <c r="F97" s="327" t="s">
        <v>3329</v>
      </c>
      <c r="G97" s="328"/>
      <c r="H97" s="304" t="s">
        <v>3367</v>
      </c>
      <c r="I97" s="304" t="s">
        <v>3364</v>
      </c>
      <c r="J97" s="304"/>
      <c r="K97" s="318"/>
    </row>
    <row r="98" s="1" customFormat="1" ht="15" customHeight="1">
      <c r="B98" s="332"/>
      <c r="C98" s="333"/>
      <c r="D98" s="333"/>
      <c r="E98" s="333"/>
      <c r="F98" s="333"/>
      <c r="G98" s="333"/>
      <c r="H98" s="333"/>
      <c r="I98" s="333"/>
      <c r="J98" s="333"/>
      <c r="K98" s="334"/>
    </row>
    <row r="99" s="1" customFormat="1" ht="18.75" customHeight="1">
      <c r="B99" s="335"/>
      <c r="C99" s="336"/>
      <c r="D99" s="336"/>
      <c r="E99" s="336"/>
      <c r="F99" s="336"/>
      <c r="G99" s="336"/>
      <c r="H99" s="336"/>
      <c r="I99" s="336"/>
      <c r="J99" s="336"/>
      <c r="K99" s="335"/>
    </row>
    <row r="100" s="1" customFormat="1" ht="18.75" customHeight="1"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</row>
    <row r="101" s="1" customFormat="1" ht="7.5" customHeight="1">
      <c r="B101" s="313"/>
      <c r="C101" s="314"/>
      <c r="D101" s="314"/>
      <c r="E101" s="314"/>
      <c r="F101" s="314"/>
      <c r="G101" s="314"/>
      <c r="H101" s="314"/>
      <c r="I101" s="314"/>
      <c r="J101" s="314"/>
      <c r="K101" s="315"/>
    </row>
    <row r="102" s="1" customFormat="1" ht="45" customHeight="1">
      <c r="B102" s="316"/>
      <c r="C102" s="317" t="s">
        <v>3368</v>
      </c>
      <c r="D102" s="317"/>
      <c r="E102" s="317"/>
      <c r="F102" s="317"/>
      <c r="G102" s="317"/>
      <c r="H102" s="317"/>
      <c r="I102" s="317"/>
      <c r="J102" s="317"/>
      <c r="K102" s="318"/>
    </row>
    <row r="103" s="1" customFormat="1" ht="17.25" customHeight="1">
      <c r="B103" s="316"/>
      <c r="C103" s="319" t="s">
        <v>3323</v>
      </c>
      <c r="D103" s="319"/>
      <c r="E103" s="319"/>
      <c r="F103" s="319" t="s">
        <v>3324</v>
      </c>
      <c r="G103" s="320"/>
      <c r="H103" s="319" t="s">
        <v>54</v>
      </c>
      <c r="I103" s="319" t="s">
        <v>57</v>
      </c>
      <c r="J103" s="319" t="s">
        <v>3325</v>
      </c>
      <c r="K103" s="318"/>
    </row>
    <row r="104" s="1" customFormat="1" ht="17.25" customHeight="1">
      <c r="B104" s="316"/>
      <c r="C104" s="321" t="s">
        <v>3326</v>
      </c>
      <c r="D104" s="321"/>
      <c r="E104" s="321"/>
      <c r="F104" s="322" t="s">
        <v>3327</v>
      </c>
      <c r="G104" s="323"/>
      <c r="H104" s="321"/>
      <c r="I104" s="321"/>
      <c r="J104" s="321" t="s">
        <v>3328</v>
      </c>
      <c r="K104" s="318"/>
    </row>
    <row r="105" s="1" customFormat="1" ht="5.25" customHeight="1">
      <c r="B105" s="316"/>
      <c r="C105" s="319"/>
      <c r="D105" s="319"/>
      <c r="E105" s="319"/>
      <c r="F105" s="319"/>
      <c r="G105" s="337"/>
      <c r="H105" s="319"/>
      <c r="I105" s="319"/>
      <c r="J105" s="319"/>
      <c r="K105" s="318"/>
    </row>
    <row r="106" s="1" customFormat="1" ht="15" customHeight="1">
      <c r="B106" s="316"/>
      <c r="C106" s="304" t="s">
        <v>53</v>
      </c>
      <c r="D106" s="326"/>
      <c r="E106" s="326"/>
      <c r="F106" s="327" t="s">
        <v>3329</v>
      </c>
      <c r="G106" s="304"/>
      <c r="H106" s="304" t="s">
        <v>3369</v>
      </c>
      <c r="I106" s="304" t="s">
        <v>3331</v>
      </c>
      <c r="J106" s="304">
        <v>20</v>
      </c>
      <c r="K106" s="318"/>
    </row>
    <row r="107" s="1" customFormat="1" ht="15" customHeight="1">
      <c r="B107" s="316"/>
      <c r="C107" s="304" t="s">
        <v>3332</v>
      </c>
      <c r="D107" s="304"/>
      <c r="E107" s="304"/>
      <c r="F107" s="327" t="s">
        <v>3329</v>
      </c>
      <c r="G107" s="304"/>
      <c r="H107" s="304" t="s">
        <v>3369</v>
      </c>
      <c r="I107" s="304" t="s">
        <v>3331</v>
      </c>
      <c r="J107" s="304">
        <v>120</v>
      </c>
      <c r="K107" s="318"/>
    </row>
    <row r="108" s="1" customFormat="1" ht="15" customHeight="1">
      <c r="B108" s="329"/>
      <c r="C108" s="304" t="s">
        <v>3334</v>
      </c>
      <c r="D108" s="304"/>
      <c r="E108" s="304"/>
      <c r="F108" s="327" t="s">
        <v>3335</v>
      </c>
      <c r="G108" s="304"/>
      <c r="H108" s="304" t="s">
        <v>3369</v>
      </c>
      <c r="I108" s="304" t="s">
        <v>3331</v>
      </c>
      <c r="J108" s="304">
        <v>50</v>
      </c>
      <c r="K108" s="318"/>
    </row>
    <row r="109" s="1" customFormat="1" ht="15" customHeight="1">
      <c r="B109" s="329"/>
      <c r="C109" s="304" t="s">
        <v>3337</v>
      </c>
      <c r="D109" s="304"/>
      <c r="E109" s="304"/>
      <c r="F109" s="327" t="s">
        <v>3329</v>
      </c>
      <c r="G109" s="304"/>
      <c r="H109" s="304" t="s">
        <v>3369</v>
      </c>
      <c r="I109" s="304" t="s">
        <v>3339</v>
      </c>
      <c r="J109" s="304"/>
      <c r="K109" s="318"/>
    </row>
    <row r="110" s="1" customFormat="1" ht="15" customHeight="1">
      <c r="B110" s="329"/>
      <c r="C110" s="304" t="s">
        <v>3348</v>
      </c>
      <c r="D110" s="304"/>
      <c r="E110" s="304"/>
      <c r="F110" s="327" t="s">
        <v>3335</v>
      </c>
      <c r="G110" s="304"/>
      <c r="H110" s="304" t="s">
        <v>3369</v>
      </c>
      <c r="I110" s="304" t="s">
        <v>3331</v>
      </c>
      <c r="J110" s="304">
        <v>50</v>
      </c>
      <c r="K110" s="318"/>
    </row>
    <row r="111" s="1" customFormat="1" ht="15" customHeight="1">
      <c r="B111" s="329"/>
      <c r="C111" s="304" t="s">
        <v>3356</v>
      </c>
      <c r="D111" s="304"/>
      <c r="E111" s="304"/>
      <c r="F111" s="327" t="s">
        <v>3335</v>
      </c>
      <c r="G111" s="304"/>
      <c r="H111" s="304" t="s">
        <v>3369</v>
      </c>
      <c r="I111" s="304" t="s">
        <v>3331</v>
      </c>
      <c r="J111" s="304">
        <v>50</v>
      </c>
      <c r="K111" s="318"/>
    </row>
    <row r="112" s="1" customFormat="1" ht="15" customHeight="1">
      <c r="B112" s="329"/>
      <c r="C112" s="304" t="s">
        <v>3354</v>
      </c>
      <c r="D112" s="304"/>
      <c r="E112" s="304"/>
      <c r="F112" s="327" t="s">
        <v>3335</v>
      </c>
      <c r="G112" s="304"/>
      <c r="H112" s="304" t="s">
        <v>3369</v>
      </c>
      <c r="I112" s="304" t="s">
        <v>3331</v>
      </c>
      <c r="J112" s="304">
        <v>50</v>
      </c>
      <c r="K112" s="318"/>
    </row>
    <row r="113" s="1" customFormat="1" ht="15" customHeight="1">
      <c r="B113" s="329"/>
      <c r="C113" s="304" t="s">
        <v>53</v>
      </c>
      <c r="D113" s="304"/>
      <c r="E113" s="304"/>
      <c r="F113" s="327" t="s">
        <v>3329</v>
      </c>
      <c r="G113" s="304"/>
      <c r="H113" s="304" t="s">
        <v>3370</v>
      </c>
      <c r="I113" s="304" t="s">
        <v>3331</v>
      </c>
      <c r="J113" s="304">
        <v>20</v>
      </c>
      <c r="K113" s="318"/>
    </row>
    <row r="114" s="1" customFormat="1" ht="15" customHeight="1">
      <c r="B114" s="329"/>
      <c r="C114" s="304" t="s">
        <v>3371</v>
      </c>
      <c r="D114" s="304"/>
      <c r="E114" s="304"/>
      <c r="F114" s="327" t="s">
        <v>3329</v>
      </c>
      <c r="G114" s="304"/>
      <c r="H114" s="304" t="s">
        <v>3372</v>
      </c>
      <c r="I114" s="304" t="s">
        <v>3331</v>
      </c>
      <c r="J114" s="304">
        <v>120</v>
      </c>
      <c r="K114" s="318"/>
    </row>
    <row r="115" s="1" customFormat="1" ht="15" customHeight="1">
      <c r="B115" s="329"/>
      <c r="C115" s="304" t="s">
        <v>38</v>
      </c>
      <c r="D115" s="304"/>
      <c r="E115" s="304"/>
      <c r="F115" s="327" t="s">
        <v>3329</v>
      </c>
      <c r="G115" s="304"/>
      <c r="H115" s="304" t="s">
        <v>3373</v>
      </c>
      <c r="I115" s="304" t="s">
        <v>3364</v>
      </c>
      <c r="J115" s="304"/>
      <c r="K115" s="318"/>
    </row>
    <row r="116" s="1" customFormat="1" ht="15" customHeight="1">
      <c r="B116" s="329"/>
      <c r="C116" s="304" t="s">
        <v>48</v>
      </c>
      <c r="D116" s="304"/>
      <c r="E116" s="304"/>
      <c r="F116" s="327" t="s">
        <v>3329</v>
      </c>
      <c r="G116" s="304"/>
      <c r="H116" s="304" t="s">
        <v>3374</v>
      </c>
      <c r="I116" s="304" t="s">
        <v>3364</v>
      </c>
      <c r="J116" s="304"/>
      <c r="K116" s="318"/>
    </row>
    <row r="117" s="1" customFormat="1" ht="15" customHeight="1">
      <c r="B117" s="329"/>
      <c r="C117" s="304" t="s">
        <v>57</v>
      </c>
      <c r="D117" s="304"/>
      <c r="E117" s="304"/>
      <c r="F117" s="327" t="s">
        <v>3329</v>
      </c>
      <c r="G117" s="304"/>
      <c r="H117" s="304" t="s">
        <v>3375</v>
      </c>
      <c r="I117" s="304" t="s">
        <v>3376</v>
      </c>
      <c r="J117" s="304"/>
      <c r="K117" s="318"/>
    </row>
    <row r="118" s="1" customFormat="1" ht="15" customHeight="1">
      <c r="B118" s="332"/>
      <c r="C118" s="338"/>
      <c r="D118" s="338"/>
      <c r="E118" s="338"/>
      <c r="F118" s="338"/>
      <c r="G118" s="338"/>
      <c r="H118" s="338"/>
      <c r="I118" s="338"/>
      <c r="J118" s="338"/>
      <c r="K118" s="334"/>
    </row>
    <row r="119" s="1" customFormat="1" ht="18.75" customHeight="1">
      <c r="B119" s="339"/>
      <c r="C119" s="340"/>
      <c r="D119" s="340"/>
      <c r="E119" s="340"/>
      <c r="F119" s="341"/>
      <c r="G119" s="340"/>
      <c r="H119" s="340"/>
      <c r="I119" s="340"/>
      <c r="J119" s="340"/>
      <c r="K119" s="339"/>
    </row>
    <row r="120" s="1" customFormat="1" ht="18.75" customHeight="1"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</row>
    <row r="121" s="1" customFormat="1" ht="7.5" customHeight="1">
      <c r="B121" s="342"/>
      <c r="C121" s="343"/>
      <c r="D121" s="343"/>
      <c r="E121" s="343"/>
      <c r="F121" s="343"/>
      <c r="G121" s="343"/>
      <c r="H121" s="343"/>
      <c r="I121" s="343"/>
      <c r="J121" s="343"/>
      <c r="K121" s="344"/>
    </row>
    <row r="122" s="1" customFormat="1" ht="45" customHeight="1">
      <c r="B122" s="345"/>
      <c r="C122" s="295" t="s">
        <v>3377</v>
      </c>
      <c r="D122" s="295"/>
      <c r="E122" s="295"/>
      <c r="F122" s="295"/>
      <c r="G122" s="295"/>
      <c r="H122" s="295"/>
      <c r="I122" s="295"/>
      <c r="J122" s="295"/>
      <c r="K122" s="346"/>
    </row>
    <row r="123" s="1" customFormat="1" ht="17.25" customHeight="1">
      <c r="B123" s="347"/>
      <c r="C123" s="319" t="s">
        <v>3323</v>
      </c>
      <c r="D123" s="319"/>
      <c r="E123" s="319"/>
      <c r="F123" s="319" t="s">
        <v>3324</v>
      </c>
      <c r="G123" s="320"/>
      <c r="H123" s="319" t="s">
        <v>54</v>
      </c>
      <c r="I123" s="319" t="s">
        <v>57</v>
      </c>
      <c r="J123" s="319" t="s">
        <v>3325</v>
      </c>
      <c r="K123" s="348"/>
    </row>
    <row r="124" s="1" customFormat="1" ht="17.25" customHeight="1">
      <c r="B124" s="347"/>
      <c r="C124" s="321" t="s">
        <v>3326</v>
      </c>
      <c r="D124" s="321"/>
      <c r="E124" s="321"/>
      <c r="F124" s="322" t="s">
        <v>3327</v>
      </c>
      <c r="G124" s="323"/>
      <c r="H124" s="321"/>
      <c r="I124" s="321"/>
      <c r="J124" s="321" t="s">
        <v>3328</v>
      </c>
      <c r="K124" s="348"/>
    </row>
    <row r="125" s="1" customFormat="1" ht="5.25" customHeight="1">
      <c r="B125" s="349"/>
      <c r="C125" s="324"/>
      <c r="D125" s="324"/>
      <c r="E125" s="324"/>
      <c r="F125" s="324"/>
      <c r="G125" s="350"/>
      <c r="H125" s="324"/>
      <c r="I125" s="324"/>
      <c r="J125" s="324"/>
      <c r="K125" s="351"/>
    </row>
    <row r="126" s="1" customFormat="1" ht="15" customHeight="1">
      <c r="B126" s="349"/>
      <c r="C126" s="304" t="s">
        <v>3332</v>
      </c>
      <c r="D126" s="326"/>
      <c r="E126" s="326"/>
      <c r="F126" s="327" t="s">
        <v>3329</v>
      </c>
      <c r="G126" s="304"/>
      <c r="H126" s="304" t="s">
        <v>3369</v>
      </c>
      <c r="I126" s="304" t="s">
        <v>3331</v>
      </c>
      <c r="J126" s="304">
        <v>120</v>
      </c>
      <c r="K126" s="352"/>
    </row>
    <row r="127" s="1" customFormat="1" ht="15" customHeight="1">
      <c r="B127" s="349"/>
      <c r="C127" s="304" t="s">
        <v>3378</v>
      </c>
      <c r="D127" s="304"/>
      <c r="E127" s="304"/>
      <c r="F127" s="327" t="s">
        <v>3329</v>
      </c>
      <c r="G127" s="304"/>
      <c r="H127" s="304" t="s">
        <v>3379</v>
      </c>
      <c r="I127" s="304" t="s">
        <v>3331</v>
      </c>
      <c r="J127" s="304" t="s">
        <v>3380</v>
      </c>
      <c r="K127" s="352"/>
    </row>
    <row r="128" s="1" customFormat="1" ht="15" customHeight="1">
      <c r="B128" s="349"/>
      <c r="C128" s="304" t="s">
        <v>84</v>
      </c>
      <c r="D128" s="304"/>
      <c r="E128" s="304"/>
      <c r="F128" s="327" t="s">
        <v>3329</v>
      </c>
      <c r="G128" s="304"/>
      <c r="H128" s="304" t="s">
        <v>3381</v>
      </c>
      <c r="I128" s="304" t="s">
        <v>3331</v>
      </c>
      <c r="J128" s="304" t="s">
        <v>3380</v>
      </c>
      <c r="K128" s="352"/>
    </row>
    <row r="129" s="1" customFormat="1" ht="15" customHeight="1">
      <c r="B129" s="349"/>
      <c r="C129" s="304" t="s">
        <v>3340</v>
      </c>
      <c r="D129" s="304"/>
      <c r="E129" s="304"/>
      <c r="F129" s="327" t="s">
        <v>3335</v>
      </c>
      <c r="G129" s="304"/>
      <c r="H129" s="304" t="s">
        <v>3341</v>
      </c>
      <c r="I129" s="304" t="s">
        <v>3331</v>
      </c>
      <c r="J129" s="304">
        <v>15</v>
      </c>
      <c r="K129" s="352"/>
    </row>
    <row r="130" s="1" customFormat="1" ht="15" customHeight="1">
      <c r="B130" s="349"/>
      <c r="C130" s="330" t="s">
        <v>3342</v>
      </c>
      <c r="D130" s="330"/>
      <c r="E130" s="330"/>
      <c r="F130" s="331" t="s">
        <v>3335</v>
      </c>
      <c r="G130" s="330"/>
      <c r="H130" s="330" t="s">
        <v>3343</v>
      </c>
      <c r="I130" s="330" t="s">
        <v>3331</v>
      </c>
      <c r="J130" s="330">
        <v>15</v>
      </c>
      <c r="K130" s="352"/>
    </row>
    <row r="131" s="1" customFormat="1" ht="15" customHeight="1">
      <c r="B131" s="349"/>
      <c r="C131" s="330" t="s">
        <v>3344</v>
      </c>
      <c r="D131" s="330"/>
      <c r="E131" s="330"/>
      <c r="F131" s="331" t="s">
        <v>3335</v>
      </c>
      <c r="G131" s="330"/>
      <c r="H131" s="330" t="s">
        <v>3345</v>
      </c>
      <c r="I131" s="330" t="s">
        <v>3331</v>
      </c>
      <c r="J131" s="330">
        <v>20</v>
      </c>
      <c r="K131" s="352"/>
    </row>
    <row r="132" s="1" customFormat="1" ht="15" customHeight="1">
      <c r="B132" s="349"/>
      <c r="C132" s="330" t="s">
        <v>3346</v>
      </c>
      <c r="D132" s="330"/>
      <c r="E132" s="330"/>
      <c r="F132" s="331" t="s">
        <v>3335</v>
      </c>
      <c r="G132" s="330"/>
      <c r="H132" s="330" t="s">
        <v>3347</v>
      </c>
      <c r="I132" s="330" t="s">
        <v>3331</v>
      </c>
      <c r="J132" s="330">
        <v>20</v>
      </c>
      <c r="K132" s="352"/>
    </row>
    <row r="133" s="1" customFormat="1" ht="15" customHeight="1">
      <c r="B133" s="349"/>
      <c r="C133" s="304" t="s">
        <v>3334</v>
      </c>
      <c r="D133" s="304"/>
      <c r="E133" s="304"/>
      <c r="F133" s="327" t="s">
        <v>3335</v>
      </c>
      <c r="G133" s="304"/>
      <c r="H133" s="304" t="s">
        <v>3369</v>
      </c>
      <c r="I133" s="304" t="s">
        <v>3331</v>
      </c>
      <c r="J133" s="304">
        <v>50</v>
      </c>
      <c r="K133" s="352"/>
    </row>
    <row r="134" s="1" customFormat="1" ht="15" customHeight="1">
      <c r="B134" s="349"/>
      <c r="C134" s="304" t="s">
        <v>3348</v>
      </c>
      <c r="D134" s="304"/>
      <c r="E134" s="304"/>
      <c r="F134" s="327" t="s">
        <v>3335</v>
      </c>
      <c r="G134" s="304"/>
      <c r="H134" s="304" t="s">
        <v>3369</v>
      </c>
      <c r="I134" s="304" t="s">
        <v>3331</v>
      </c>
      <c r="J134" s="304">
        <v>50</v>
      </c>
      <c r="K134" s="352"/>
    </row>
    <row r="135" s="1" customFormat="1" ht="15" customHeight="1">
      <c r="B135" s="349"/>
      <c r="C135" s="304" t="s">
        <v>3354</v>
      </c>
      <c r="D135" s="304"/>
      <c r="E135" s="304"/>
      <c r="F135" s="327" t="s">
        <v>3335</v>
      </c>
      <c r="G135" s="304"/>
      <c r="H135" s="304" t="s">
        <v>3369</v>
      </c>
      <c r="I135" s="304" t="s">
        <v>3331</v>
      </c>
      <c r="J135" s="304">
        <v>50</v>
      </c>
      <c r="K135" s="352"/>
    </row>
    <row r="136" s="1" customFormat="1" ht="15" customHeight="1">
      <c r="B136" s="349"/>
      <c r="C136" s="304" t="s">
        <v>3356</v>
      </c>
      <c r="D136" s="304"/>
      <c r="E136" s="304"/>
      <c r="F136" s="327" t="s">
        <v>3335</v>
      </c>
      <c r="G136" s="304"/>
      <c r="H136" s="304" t="s">
        <v>3369</v>
      </c>
      <c r="I136" s="304" t="s">
        <v>3331</v>
      </c>
      <c r="J136" s="304">
        <v>50</v>
      </c>
      <c r="K136" s="352"/>
    </row>
    <row r="137" s="1" customFormat="1" ht="15" customHeight="1">
      <c r="B137" s="349"/>
      <c r="C137" s="304" t="s">
        <v>3357</v>
      </c>
      <c r="D137" s="304"/>
      <c r="E137" s="304"/>
      <c r="F137" s="327" t="s">
        <v>3335</v>
      </c>
      <c r="G137" s="304"/>
      <c r="H137" s="304" t="s">
        <v>3382</v>
      </c>
      <c r="I137" s="304" t="s">
        <v>3331</v>
      </c>
      <c r="J137" s="304">
        <v>255</v>
      </c>
      <c r="K137" s="352"/>
    </row>
    <row r="138" s="1" customFormat="1" ht="15" customHeight="1">
      <c r="B138" s="349"/>
      <c r="C138" s="304" t="s">
        <v>3359</v>
      </c>
      <c r="D138" s="304"/>
      <c r="E138" s="304"/>
      <c r="F138" s="327" t="s">
        <v>3329</v>
      </c>
      <c r="G138" s="304"/>
      <c r="H138" s="304" t="s">
        <v>3383</v>
      </c>
      <c r="I138" s="304" t="s">
        <v>3361</v>
      </c>
      <c r="J138" s="304"/>
      <c r="K138" s="352"/>
    </row>
    <row r="139" s="1" customFormat="1" ht="15" customHeight="1">
      <c r="B139" s="349"/>
      <c r="C139" s="304" t="s">
        <v>3362</v>
      </c>
      <c r="D139" s="304"/>
      <c r="E139" s="304"/>
      <c r="F139" s="327" t="s">
        <v>3329</v>
      </c>
      <c r="G139" s="304"/>
      <c r="H139" s="304" t="s">
        <v>3384</v>
      </c>
      <c r="I139" s="304" t="s">
        <v>3364</v>
      </c>
      <c r="J139" s="304"/>
      <c r="K139" s="352"/>
    </row>
    <row r="140" s="1" customFormat="1" ht="15" customHeight="1">
      <c r="B140" s="349"/>
      <c r="C140" s="304" t="s">
        <v>3365</v>
      </c>
      <c r="D140" s="304"/>
      <c r="E140" s="304"/>
      <c r="F140" s="327" t="s">
        <v>3329</v>
      </c>
      <c r="G140" s="304"/>
      <c r="H140" s="304" t="s">
        <v>3365</v>
      </c>
      <c r="I140" s="304" t="s">
        <v>3364</v>
      </c>
      <c r="J140" s="304"/>
      <c r="K140" s="352"/>
    </row>
    <row r="141" s="1" customFormat="1" ht="15" customHeight="1">
      <c r="B141" s="349"/>
      <c r="C141" s="304" t="s">
        <v>38</v>
      </c>
      <c r="D141" s="304"/>
      <c r="E141" s="304"/>
      <c r="F141" s="327" t="s">
        <v>3329</v>
      </c>
      <c r="G141" s="304"/>
      <c r="H141" s="304" t="s">
        <v>3385</v>
      </c>
      <c r="I141" s="304" t="s">
        <v>3364</v>
      </c>
      <c r="J141" s="304"/>
      <c r="K141" s="352"/>
    </row>
    <row r="142" s="1" customFormat="1" ht="15" customHeight="1">
      <c r="B142" s="349"/>
      <c r="C142" s="304" t="s">
        <v>3386</v>
      </c>
      <c r="D142" s="304"/>
      <c r="E142" s="304"/>
      <c r="F142" s="327" t="s">
        <v>3329</v>
      </c>
      <c r="G142" s="304"/>
      <c r="H142" s="304" t="s">
        <v>3387</v>
      </c>
      <c r="I142" s="304" t="s">
        <v>3364</v>
      </c>
      <c r="J142" s="304"/>
      <c r="K142" s="352"/>
    </row>
    <row r="143" s="1" customFormat="1" ht="15" customHeight="1">
      <c r="B143" s="353"/>
      <c r="C143" s="354"/>
      <c r="D143" s="354"/>
      <c r="E143" s="354"/>
      <c r="F143" s="354"/>
      <c r="G143" s="354"/>
      <c r="H143" s="354"/>
      <c r="I143" s="354"/>
      <c r="J143" s="354"/>
      <c r="K143" s="355"/>
    </row>
    <row r="144" s="1" customFormat="1" ht="18.75" customHeight="1">
      <c r="B144" s="340"/>
      <c r="C144" s="340"/>
      <c r="D144" s="340"/>
      <c r="E144" s="340"/>
      <c r="F144" s="341"/>
      <c r="G144" s="340"/>
      <c r="H144" s="340"/>
      <c r="I144" s="340"/>
      <c r="J144" s="340"/>
      <c r="K144" s="340"/>
    </row>
    <row r="145" s="1" customFormat="1" ht="18.75" customHeight="1"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</row>
    <row r="146" s="1" customFormat="1" ht="7.5" customHeight="1">
      <c r="B146" s="313"/>
      <c r="C146" s="314"/>
      <c r="D146" s="314"/>
      <c r="E146" s="314"/>
      <c r="F146" s="314"/>
      <c r="G146" s="314"/>
      <c r="H146" s="314"/>
      <c r="I146" s="314"/>
      <c r="J146" s="314"/>
      <c r="K146" s="315"/>
    </row>
    <row r="147" s="1" customFormat="1" ht="45" customHeight="1">
      <c r="B147" s="316"/>
      <c r="C147" s="317" t="s">
        <v>3388</v>
      </c>
      <c r="D147" s="317"/>
      <c r="E147" s="317"/>
      <c r="F147" s="317"/>
      <c r="G147" s="317"/>
      <c r="H147" s="317"/>
      <c r="I147" s="317"/>
      <c r="J147" s="317"/>
      <c r="K147" s="318"/>
    </row>
    <row r="148" s="1" customFormat="1" ht="17.25" customHeight="1">
      <c r="B148" s="316"/>
      <c r="C148" s="319" t="s">
        <v>3323</v>
      </c>
      <c r="D148" s="319"/>
      <c r="E148" s="319"/>
      <c r="F148" s="319" t="s">
        <v>3324</v>
      </c>
      <c r="G148" s="320"/>
      <c r="H148" s="319" t="s">
        <v>54</v>
      </c>
      <c r="I148" s="319" t="s">
        <v>57</v>
      </c>
      <c r="J148" s="319" t="s">
        <v>3325</v>
      </c>
      <c r="K148" s="318"/>
    </row>
    <row r="149" s="1" customFormat="1" ht="17.25" customHeight="1">
      <c r="B149" s="316"/>
      <c r="C149" s="321" t="s">
        <v>3326</v>
      </c>
      <c r="D149" s="321"/>
      <c r="E149" s="321"/>
      <c r="F149" s="322" t="s">
        <v>3327</v>
      </c>
      <c r="G149" s="323"/>
      <c r="H149" s="321"/>
      <c r="I149" s="321"/>
      <c r="J149" s="321" t="s">
        <v>3328</v>
      </c>
      <c r="K149" s="318"/>
    </row>
    <row r="150" s="1" customFormat="1" ht="5.25" customHeight="1">
      <c r="B150" s="329"/>
      <c r="C150" s="324"/>
      <c r="D150" s="324"/>
      <c r="E150" s="324"/>
      <c r="F150" s="324"/>
      <c r="G150" s="325"/>
      <c r="H150" s="324"/>
      <c r="I150" s="324"/>
      <c r="J150" s="324"/>
      <c r="K150" s="352"/>
    </row>
    <row r="151" s="1" customFormat="1" ht="15" customHeight="1">
      <c r="B151" s="329"/>
      <c r="C151" s="356" t="s">
        <v>3332</v>
      </c>
      <c r="D151" s="304"/>
      <c r="E151" s="304"/>
      <c r="F151" s="357" t="s">
        <v>3329</v>
      </c>
      <c r="G151" s="304"/>
      <c r="H151" s="356" t="s">
        <v>3369</v>
      </c>
      <c r="I151" s="356" t="s">
        <v>3331</v>
      </c>
      <c r="J151" s="356">
        <v>120</v>
      </c>
      <c r="K151" s="352"/>
    </row>
    <row r="152" s="1" customFormat="1" ht="15" customHeight="1">
      <c r="B152" s="329"/>
      <c r="C152" s="356" t="s">
        <v>3378</v>
      </c>
      <c r="D152" s="304"/>
      <c r="E152" s="304"/>
      <c r="F152" s="357" t="s">
        <v>3329</v>
      </c>
      <c r="G152" s="304"/>
      <c r="H152" s="356" t="s">
        <v>3389</v>
      </c>
      <c r="I152" s="356" t="s">
        <v>3331</v>
      </c>
      <c r="J152" s="356" t="s">
        <v>3380</v>
      </c>
      <c r="K152" s="352"/>
    </row>
    <row r="153" s="1" customFormat="1" ht="15" customHeight="1">
      <c r="B153" s="329"/>
      <c r="C153" s="356" t="s">
        <v>84</v>
      </c>
      <c r="D153" s="304"/>
      <c r="E153" s="304"/>
      <c r="F153" s="357" t="s">
        <v>3329</v>
      </c>
      <c r="G153" s="304"/>
      <c r="H153" s="356" t="s">
        <v>3390</v>
      </c>
      <c r="I153" s="356" t="s">
        <v>3331</v>
      </c>
      <c r="J153" s="356" t="s">
        <v>3380</v>
      </c>
      <c r="K153" s="352"/>
    </row>
    <row r="154" s="1" customFormat="1" ht="15" customHeight="1">
      <c r="B154" s="329"/>
      <c r="C154" s="356" t="s">
        <v>3334</v>
      </c>
      <c r="D154" s="304"/>
      <c r="E154" s="304"/>
      <c r="F154" s="357" t="s">
        <v>3335</v>
      </c>
      <c r="G154" s="304"/>
      <c r="H154" s="356" t="s">
        <v>3369</v>
      </c>
      <c r="I154" s="356" t="s">
        <v>3331</v>
      </c>
      <c r="J154" s="356">
        <v>50</v>
      </c>
      <c r="K154" s="352"/>
    </row>
    <row r="155" s="1" customFormat="1" ht="15" customHeight="1">
      <c r="B155" s="329"/>
      <c r="C155" s="356" t="s">
        <v>3337</v>
      </c>
      <c r="D155" s="304"/>
      <c r="E155" s="304"/>
      <c r="F155" s="357" t="s">
        <v>3329</v>
      </c>
      <c r="G155" s="304"/>
      <c r="H155" s="356" t="s">
        <v>3369</v>
      </c>
      <c r="I155" s="356" t="s">
        <v>3339</v>
      </c>
      <c r="J155" s="356"/>
      <c r="K155" s="352"/>
    </row>
    <row r="156" s="1" customFormat="1" ht="15" customHeight="1">
      <c r="B156" s="329"/>
      <c r="C156" s="356" t="s">
        <v>3348</v>
      </c>
      <c r="D156" s="304"/>
      <c r="E156" s="304"/>
      <c r="F156" s="357" t="s">
        <v>3335</v>
      </c>
      <c r="G156" s="304"/>
      <c r="H156" s="356" t="s">
        <v>3369</v>
      </c>
      <c r="I156" s="356" t="s">
        <v>3331</v>
      </c>
      <c r="J156" s="356">
        <v>50</v>
      </c>
      <c r="K156" s="352"/>
    </row>
    <row r="157" s="1" customFormat="1" ht="15" customHeight="1">
      <c r="B157" s="329"/>
      <c r="C157" s="356" t="s">
        <v>3356</v>
      </c>
      <c r="D157" s="304"/>
      <c r="E157" s="304"/>
      <c r="F157" s="357" t="s">
        <v>3335</v>
      </c>
      <c r="G157" s="304"/>
      <c r="H157" s="356" t="s">
        <v>3369</v>
      </c>
      <c r="I157" s="356" t="s">
        <v>3331</v>
      </c>
      <c r="J157" s="356">
        <v>50</v>
      </c>
      <c r="K157" s="352"/>
    </row>
    <row r="158" s="1" customFormat="1" ht="15" customHeight="1">
      <c r="B158" s="329"/>
      <c r="C158" s="356" t="s">
        <v>3354</v>
      </c>
      <c r="D158" s="304"/>
      <c r="E158" s="304"/>
      <c r="F158" s="357" t="s">
        <v>3335</v>
      </c>
      <c r="G158" s="304"/>
      <c r="H158" s="356" t="s">
        <v>3369</v>
      </c>
      <c r="I158" s="356" t="s">
        <v>3331</v>
      </c>
      <c r="J158" s="356">
        <v>50</v>
      </c>
      <c r="K158" s="352"/>
    </row>
    <row r="159" s="1" customFormat="1" ht="15" customHeight="1">
      <c r="B159" s="329"/>
      <c r="C159" s="356" t="s">
        <v>212</v>
      </c>
      <c r="D159" s="304"/>
      <c r="E159" s="304"/>
      <c r="F159" s="357" t="s">
        <v>3329</v>
      </c>
      <c r="G159" s="304"/>
      <c r="H159" s="356" t="s">
        <v>3391</v>
      </c>
      <c r="I159" s="356" t="s">
        <v>3331</v>
      </c>
      <c r="J159" s="356" t="s">
        <v>3392</v>
      </c>
      <c r="K159" s="352"/>
    </row>
    <row r="160" s="1" customFormat="1" ht="15" customHeight="1">
      <c r="B160" s="329"/>
      <c r="C160" s="356" t="s">
        <v>3393</v>
      </c>
      <c r="D160" s="304"/>
      <c r="E160" s="304"/>
      <c r="F160" s="357" t="s">
        <v>3329</v>
      </c>
      <c r="G160" s="304"/>
      <c r="H160" s="356" t="s">
        <v>3394</v>
      </c>
      <c r="I160" s="356" t="s">
        <v>3364</v>
      </c>
      <c r="J160" s="356"/>
      <c r="K160" s="352"/>
    </row>
    <row r="161" s="1" customFormat="1" ht="15" customHeight="1">
      <c r="B161" s="358"/>
      <c r="C161" s="338"/>
      <c r="D161" s="338"/>
      <c r="E161" s="338"/>
      <c r="F161" s="338"/>
      <c r="G161" s="338"/>
      <c r="H161" s="338"/>
      <c r="I161" s="338"/>
      <c r="J161" s="338"/>
      <c r="K161" s="359"/>
    </row>
    <row r="162" s="1" customFormat="1" ht="18.75" customHeight="1">
      <c r="B162" s="340"/>
      <c r="C162" s="350"/>
      <c r="D162" s="350"/>
      <c r="E162" s="350"/>
      <c r="F162" s="360"/>
      <c r="G162" s="350"/>
      <c r="H162" s="350"/>
      <c r="I162" s="350"/>
      <c r="J162" s="350"/>
      <c r="K162" s="340"/>
    </row>
    <row r="163" s="1" customFormat="1" ht="18.75" customHeight="1"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</row>
    <row r="164" s="1" customFormat="1" ht="7.5" customHeight="1">
      <c r="B164" s="291"/>
      <c r="C164" s="292"/>
      <c r="D164" s="292"/>
      <c r="E164" s="292"/>
      <c r="F164" s="292"/>
      <c r="G164" s="292"/>
      <c r="H164" s="292"/>
      <c r="I164" s="292"/>
      <c r="J164" s="292"/>
      <c r="K164" s="293"/>
    </row>
    <row r="165" s="1" customFormat="1" ht="45" customHeight="1">
      <c r="B165" s="294"/>
      <c r="C165" s="295" t="s">
        <v>3395</v>
      </c>
      <c r="D165" s="295"/>
      <c r="E165" s="295"/>
      <c r="F165" s="295"/>
      <c r="G165" s="295"/>
      <c r="H165" s="295"/>
      <c r="I165" s="295"/>
      <c r="J165" s="295"/>
      <c r="K165" s="296"/>
    </row>
    <row r="166" s="1" customFormat="1" ht="17.25" customHeight="1">
      <c r="B166" s="294"/>
      <c r="C166" s="319" t="s">
        <v>3323</v>
      </c>
      <c r="D166" s="319"/>
      <c r="E166" s="319"/>
      <c r="F166" s="319" t="s">
        <v>3324</v>
      </c>
      <c r="G166" s="361"/>
      <c r="H166" s="362" t="s">
        <v>54</v>
      </c>
      <c r="I166" s="362" t="s">
        <v>57</v>
      </c>
      <c r="J166" s="319" t="s">
        <v>3325</v>
      </c>
      <c r="K166" s="296"/>
    </row>
    <row r="167" s="1" customFormat="1" ht="17.25" customHeight="1">
      <c r="B167" s="297"/>
      <c r="C167" s="321" t="s">
        <v>3326</v>
      </c>
      <c r="D167" s="321"/>
      <c r="E167" s="321"/>
      <c r="F167" s="322" t="s">
        <v>3327</v>
      </c>
      <c r="G167" s="363"/>
      <c r="H167" s="364"/>
      <c r="I167" s="364"/>
      <c r="J167" s="321" t="s">
        <v>3328</v>
      </c>
      <c r="K167" s="299"/>
    </row>
    <row r="168" s="1" customFormat="1" ht="5.25" customHeight="1">
      <c r="B168" s="329"/>
      <c r="C168" s="324"/>
      <c r="D168" s="324"/>
      <c r="E168" s="324"/>
      <c r="F168" s="324"/>
      <c r="G168" s="325"/>
      <c r="H168" s="324"/>
      <c r="I168" s="324"/>
      <c r="J168" s="324"/>
      <c r="K168" s="352"/>
    </row>
    <row r="169" s="1" customFormat="1" ht="15" customHeight="1">
      <c r="B169" s="329"/>
      <c r="C169" s="304" t="s">
        <v>3332</v>
      </c>
      <c r="D169" s="304"/>
      <c r="E169" s="304"/>
      <c r="F169" s="327" t="s">
        <v>3329</v>
      </c>
      <c r="G169" s="304"/>
      <c r="H169" s="304" t="s">
        <v>3369</v>
      </c>
      <c r="I169" s="304" t="s">
        <v>3331</v>
      </c>
      <c r="J169" s="304">
        <v>120</v>
      </c>
      <c r="K169" s="352"/>
    </row>
    <row r="170" s="1" customFormat="1" ht="15" customHeight="1">
      <c r="B170" s="329"/>
      <c r="C170" s="304" t="s">
        <v>3378</v>
      </c>
      <c r="D170" s="304"/>
      <c r="E170" s="304"/>
      <c r="F170" s="327" t="s">
        <v>3329</v>
      </c>
      <c r="G170" s="304"/>
      <c r="H170" s="304" t="s">
        <v>3379</v>
      </c>
      <c r="I170" s="304" t="s">
        <v>3331</v>
      </c>
      <c r="J170" s="304" t="s">
        <v>3380</v>
      </c>
      <c r="K170" s="352"/>
    </row>
    <row r="171" s="1" customFormat="1" ht="15" customHeight="1">
      <c r="B171" s="329"/>
      <c r="C171" s="304" t="s">
        <v>84</v>
      </c>
      <c r="D171" s="304"/>
      <c r="E171" s="304"/>
      <c r="F171" s="327" t="s">
        <v>3329</v>
      </c>
      <c r="G171" s="304"/>
      <c r="H171" s="304" t="s">
        <v>3396</v>
      </c>
      <c r="I171" s="304" t="s">
        <v>3331</v>
      </c>
      <c r="J171" s="304" t="s">
        <v>3380</v>
      </c>
      <c r="K171" s="352"/>
    </row>
    <row r="172" s="1" customFormat="1" ht="15" customHeight="1">
      <c r="B172" s="329"/>
      <c r="C172" s="304" t="s">
        <v>3334</v>
      </c>
      <c r="D172" s="304"/>
      <c r="E172" s="304"/>
      <c r="F172" s="327" t="s">
        <v>3335</v>
      </c>
      <c r="G172" s="304"/>
      <c r="H172" s="304" t="s">
        <v>3396</v>
      </c>
      <c r="I172" s="304" t="s">
        <v>3331</v>
      </c>
      <c r="J172" s="304">
        <v>50</v>
      </c>
      <c r="K172" s="352"/>
    </row>
    <row r="173" s="1" customFormat="1" ht="15" customHeight="1">
      <c r="B173" s="329"/>
      <c r="C173" s="304" t="s">
        <v>3337</v>
      </c>
      <c r="D173" s="304"/>
      <c r="E173" s="304"/>
      <c r="F173" s="327" t="s">
        <v>3329</v>
      </c>
      <c r="G173" s="304"/>
      <c r="H173" s="304" t="s">
        <v>3396</v>
      </c>
      <c r="I173" s="304" t="s">
        <v>3339</v>
      </c>
      <c r="J173" s="304"/>
      <c r="K173" s="352"/>
    </row>
    <row r="174" s="1" customFormat="1" ht="15" customHeight="1">
      <c r="B174" s="329"/>
      <c r="C174" s="304" t="s">
        <v>3348</v>
      </c>
      <c r="D174" s="304"/>
      <c r="E174" s="304"/>
      <c r="F174" s="327" t="s">
        <v>3335</v>
      </c>
      <c r="G174" s="304"/>
      <c r="H174" s="304" t="s">
        <v>3396</v>
      </c>
      <c r="I174" s="304" t="s">
        <v>3331</v>
      </c>
      <c r="J174" s="304">
        <v>50</v>
      </c>
      <c r="K174" s="352"/>
    </row>
    <row r="175" s="1" customFormat="1" ht="15" customHeight="1">
      <c r="B175" s="329"/>
      <c r="C175" s="304" t="s">
        <v>3356</v>
      </c>
      <c r="D175" s="304"/>
      <c r="E175" s="304"/>
      <c r="F175" s="327" t="s">
        <v>3335</v>
      </c>
      <c r="G175" s="304"/>
      <c r="H175" s="304" t="s">
        <v>3396</v>
      </c>
      <c r="I175" s="304" t="s">
        <v>3331</v>
      </c>
      <c r="J175" s="304">
        <v>50</v>
      </c>
      <c r="K175" s="352"/>
    </row>
    <row r="176" s="1" customFormat="1" ht="15" customHeight="1">
      <c r="B176" s="329"/>
      <c r="C176" s="304" t="s">
        <v>3354</v>
      </c>
      <c r="D176" s="304"/>
      <c r="E176" s="304"/>
      <c r="F176" s="327" t="s">
        <v>3335</v>
      </c>
      <c r="G176" s="304"/>
      <c r="H176" s="304" t="s">
        <v>3396</v>
      </c>
      <c r="I176" s="304" t="s">
        <v>3331</v>
      </c>
      <c r="J176" s="304">
        <v>50</v>
      </c>
      <c r="K176" s="352"/>
    </row>
    <row r="177" s="1" customFormat="1" ht="15" customHeight="1">
      <c r="B177" s="329"/>
      <c r="C177" s="304" t="s">
        <v>220</v>
      </c>
      <c r="D177" s="304"/>
      <c r="E177" s="304"/>
      <c r="F177" s="327" t="s">
        <v>3329</v>
      </c>
      <c r="G177" s="304"/>
      <c r="H177" s="304" t="s">
        <v>3397</v>
      </c>
      <c r="I177" s="304" t="s">
        <v>3398</v>
      </c>
      <c r="J177" s="304"/>
      <c r="K177" s="352"/>
    </row>
    <row r="178" s="1" customFormat="1" ht="15" customHeight="1">
      <c r="B178" s="329"/>
      <c r="C178" s="304" t="s">
        <v>57</v>
      </c>
      <c r="D178" s="304"/>
      <c r="E178" s="304"/>
      <c r="F178" s="327" t="s">
        <v>3329</v>
      </c>
      <c r="G178" s="304"/>
      <c r="H178" s="304" t="s">
        <v>3399</v>
      </c>
      <c r="I178" s="304" t="s">
        <v>3400</v>
      </c>
      <c r="J178" s="304">
        <v>1</v>
      </c>
      <c r="K178" s="352"/>
    </row>
    <row r="179" s="1" customFormat="1" ht="15" customHeight="1">
      <c r="B179" s="329"/>
      <c r="C179" s="304" t="s">
        <v>53</v>
      </c>
      <c r="D179" s="304"/>
      <c r="E179" s="304"/>
      <c r="F179" s="327" t="s">
        <v>3329</v>
      </c>
      <c r="G179" s="304"/>
      <c r="H179" s="304" t="s">
        <v>3401</v>
      </c>
      <c r="I179" s="304" t="s">
        <v>3331</v>
      </c>
      <c r="J179" s="304">
        <v>20</v>
      </c>
      <c r="K179" s="352"/>
    </row>
    <row r="180" s="1" customFormat="1" ht="15" customHeight="1">
      <c r="B180" s="329"/>
      <c r="C180" s="304" t="s">
        <v>54</v>
      </c>
      <c r="D180" s="304"/>
      <c r="E180" s="304"/>
      <c r="F180" s="327" t="s">
        <v>3329</v>
      </c>
      <c r="G180" s="304"/>
      <c r="H180" s="304" t="s">
        <v>3402</v>
      </c>
      <c r="I180" s="304" t="s">
        <v>3331</v>
      </c>
      <c r="J180" s="304">
        <v>255</v>
      </c>
      <c r="K180" s="352"/>
    </row>
    <row r="181" s="1" customFormat="1" ht="15" customHeight="1">
      <c r="B181" s="329"/>
      <c r="C181" s="304" t="s">
        <v>221</v>
      </c>
      <c r="D181" s="304"/>
      <c r="E181" s="304"/>
      <c r="F181" s="327" t="s">
        <v>3329</v>
      </c>
      <c r="G181" s="304"/>
      <c r="H181" s="304" t="s">
        <v>3293</v>
      </c>
      <c r="I181" s="304" t="s">
        <v>3331</v>
      </c>
      <c r="J181" s="304">
        <v>10</v>
      </c>
      <c r="K181" s="352"/>
    </row>
    <row r="182" s="1" customFormat="1" ht="15" customHeight="1">
      <c r="B182" s="329"/>
      <c r="C182" s="304" t="s">
        <v>222</v>
      </c>
      <c r="D182" s="304"/>
      <c r="E182" s="304"/>
      <c r="F182" s="327" t="s">
        <v>3329</v>
      </c>
      <c r="G182" s="304"/>
      <c r="H182" s="304" t="s">
        <v>3403</v>
      </c>
      <c r="I182" s="304" t="s">
        <v>3364</v>
      </c>
      <c r="J182" s="304"/>
      <c r="K182" s="352"/>
    </row>
    <row r="183" s="1" customFormat="1" ht="15" customHeight="1">
      <c r="B183" s="329"/>
      <c r="C183" s="304" t="s">
        <v>3404</v>
      </c>
      <c r="D183" s="304"/>
      <c r="E183" s="304"/>
      <c r="F183" s="327" t="s">
        <v>3329</v>
      </c>
      <c r="G183" s="304"/>
      <c r="H183" s="304" t="s">
        <v>3405</v>
      </c>
      <c r="I183" s="304" t="s">
        <v>3364</v>
      </c>
      <c r="J183" s="304"/>
      <c r="K183" s="352"/>
    </row>
    <row r="184" s="1" customFormat="1" ht="15" customHeight="1">
      <c r="B184" s="329"/>
      <c r="C184" s="304" t="s">
        <v>3393</v>
      </c>
      <c r="D184" s="304"/>
      <c r="E184" s="304"/>
      <c r="F184" s="327" t="s">
        <v>3329</v>
      </c>
      <c r="G184" s="304"/>
      <c r="H184" s="304" t="s">
        <v>3406</v>
      </c>
      <c r="I184" s="304" t="s">
        <v>3364</v>
      </c>
      <c r="J184" s="304"/>
      <c r="K184" s="352"/>
    </row>
    <row r="185" s="1" customFormat="1" ht="15" customHeight="1">
      <c r="B185" s="329"/>
      <c r="C185" s="304" t="s">
        <v>224</v>
      </c>
      <c r="D185" s="304"/>
      <c r="E185" s="304"/>
      <c r="F185" s="327" t="s">
        <v>3335</v>
      </c>
      <c r="G185" s="304"/>
      <c r="H185" s="304" t="s">
        <v>3407</v>
      </c>
      <c r="I185" s="304" t="s">
        <v>3331</v>
      </c>
      <c r="J185" s="304">
        <v>50</v>
      </c>
      <c r="K185" s="352"/>
    </row>
    <row r="186" s="1" customFormat="1" ht="15" customHeight="1">
      <c r="B186" s="329"/>
      <c r="C186" s="304" t="s">
        <v>3408</v>
      </c>
      <c r="D186" s="304"/>
      <c r="E186" s="304"/>
      <c r="F186" s="327" t="s">
        <v>3335</v>
      </c>
      <c r="G186" s="304"/>
      <c r="H186" s="304" t="s">
        <v>3409</v>
      </c>
      <c r="I186" s="304" t="s">
        <v>3410</v>
      </c>
      <c r="J186" s="304"/>
      <c r="K186" s="352"/>
    </row>
    <row r="187" s="1" customFormat="1" ht="15" customHeight="1">
      <c r="B187" s="329"/>
      <c r="C187" s="304" t="s">
        <v>3411</v>
      </c>
      <c r="D187" s="304"/>
      <c r="E187" s="304"/>
      <c r="F187" s="327" t="s">
        <v>3335</v>
      </c>
      <c r="G187" s="304"/>
      <c r="H187" s="304" t="s">
        <v>3412</v>
      </c>
      <c r="I187" s="304" t="s">
        <v>3410</v>
      </c>
      <c r="J187" s="304"/>
      <c r="K187" s="352"/>
    </row>
    <row r="188" s="1" customFormat="1" ht="15" customHeight="1">
      <c r="B188" s="329"/>
      <c r="C188" s="304" t="s">
        <v>3413</v>
      </c>
      <c r="D188" s="304"/>
      <c r="E188" s="304"/>
      <c r="F188" s="327" t="s">
        <v>3335</v>
      </c>
      <c r="G188" s="304"/>
      <c r="H188" s="304" t="s">
        <v>3414</v>
      </c>
      <c r="I188" s="304" t="s">
        <v>3410</v>
      </c>
      <c r="J188" s="304"/>
      <c r="K188" s="352"/>
    </row>
    <row r="189" s="1" customFormat="1" ht="15" customHeight="1">
      <c r="B189" s="329"/>
      <c r="C189" s="365" t="s">
        <v>3415</v>
      </c>
      <c r="D189" s="304"/>
      <c r="E189" s="304"/>
      <c r="F189" s="327" t="s">
        <v>3335</v>
      </c>
      <c r="G189" s="304"/>
      <c r="H189" s="304" t="s">
        <v>3416</v>
      </c>
      <c r="I189" s="304" t="s">
        <v>3417</v>
      </c>
      <c r="J189" s="366" t="s">
        <v>3418</v>
      </c>
      <c r="K189" s="352"/>
    </row>
    <row r="190" s="17" customFormat="1" ht="15" customHeight="1">
      <c r="B190" s="367"/>
      <c r="C190" s="368" t="s">
        <v>3419</v>
      </c>
      <c r="D190" s="369"/>
      <c r="E190" s="369"/>
      <c r="F190" s="370" t="s">
        <v>3335</v>
      </c>
      <c r="G190" s="369"/>
      <c r="H190" s="369" t="s">
        <v>3420</v>
      </c>
      <c r="I190" s="369" t="s">
        <v>3417</v>
      </c>
      <c r="J190" s="371" t="s">
        <v>3418</v>
      </c>
      <c r="K190" s="372"/>
    </row>
    <row r="191" s="1" customFormat="1" ht="15" customHeight="1">
      <c r="B191" s="329"/>
      <c r="C191" s="365" t="s">
        <v>42</v>
      </c>
      <c r="D191" s="304"/>
      <c r="E191" s="304"/>
      <c r="F191" s="327" t="s">
        <v>3329</v>
      </c>
      <c r="G191" s="304"/>
      <c r="H191" s="301" t="s">
        <v>3421</v>
      </c>
      <c r="I191" s="304" t="s">
        <v>3422</v>
      </c>
      <c r="J191" s="304"/>
      <c r="K191" s="352"/>
    </row>
    <row r="192" s="1" customFormat="1" ht="15" customHeight="1">
      <c r="B192" s="329"/>
      <c r="C192" s="365" t="s">
        <v>3423</v>
      </c>
      <c r="D192" s="304"/>
      <c r="E192" s="304"/>
      <c r="F192" s="327" t="s">
        <v>3329</v>
      </c>
      <c r="G192" s="304"/>
      <c r="H192" s="304" t="s">
        <v>3424</v>
      </c>
      <c r="I192" s="304" t="s">
        <v>3364</v>
      </c>
      <c r="J192" s="304"/>
      <c r="K192" s="352"/>
    </row>
    <row r="193" s="1" customFormat="1" ht="15" customHeight="1">
      <c r="B193" s="329"/>
      <c r="C193" s="365" t="s">
        <v>3425</v>
      </c>
      <c r="D193" s="304"/>
      <c r="E193" s="304"/>
      <c r="F193" s="327" t="s">
        <v>3329</v>
      </c>
      <c r="G193" s="304"/>
      <c r="H193" s="304" t="s">
        <v>3426</v>
      </c>
      <c r="I193" s="304" t="s">
        <v>3364</v>
      </c>
      <c r="J193" s="304"/>
      <c r="K193" s="352"/>
    </row>
    <row r="194" s="1" customFormat="1" ht="15" customHeight="1">
      <c r="B194" s="329"/>
      <c r="C194" s="365" t="s">
        <v>2160</v>
      </c>
      <c r="D194" s="304"/>
      <c r="E194" s="304"/>
      <c r="F194" s="327" t="s">
        <v>3335</v>
      </c>
      <c r="G194" s="304"/>
      <c r="H194" s="304" t="s">
        <v>3427</v>
      </c>
      <c r="I194" s="304" t="s">
        <v>3364</v>
      </c>
      <c r="J194" s="304"/>
      <c r="K194" s="352"/>
    </row>
    <row r="195" s="1" customFormat="1" ht="15" customHeight="1">
      <c r="B195" s="358"/>
      <c r="C195" s="373"/>
      <c r="D195" s="338"/>
      <c r="E195" s="338"/>
      <c r="F195" s="338"/>
      <c r="G195" s="338"/>
      <c r="H195" s="338"/>
      <c r="I195" s="338"/>
      <c r="J195" s="338"/>
      <c r="K195" s="359"/>
    </row>
    <row r="196" s="1" customFormat="1" ht="18.75" customHeight="1">
      <c r="B196" s="340"/>
      <c r="C196" s="350"/>
      <c r="D196" s="350"/>
      <c r="E196" s="350"/>
      <c r="F196" s="360"/>
      <c r="G196" s="350"/>
      <c r="H196" s="350"/>
      <c r="I196" s="350"/>
      <c r="J196" s="350"/>
      <c r="K196" s="340"/>
    </row>
    <row r="197" s="1" customFormat="1" ht="18.75" customHeight="1">
      <c r="B197" s="340"/>
      <c r="C197" s="350"/>
      <c r="D197" s="350"/>
      <c r="E197" s="350"/>
      <c r="F197" s="360"/>
      <c r="G197" s="350"/>
      <c r="H197" s="350"/>
      <c r="I197" s="350"/>
      <c r="J197" s="350"/>
      <c r="K197" s="340"/>
    </row>
    <row r="198" s="1" customFormat="1" ht="18.75" customHeight="1"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</row>
    <row r="199" s="1" customFormat="1" ht="13.5">
      <c r="B199" s="291"/>
      <c r="C199" s="292"/>
      <c r="D199" s="292"/>
      <c r="E199" s="292"/>
      <c r="F199" s="292"/>
      <c r="G199" s="292"/>
      <c r="H199" s="292"/>
      <c r="I199" s="292"/>
      <c r="J199" s="292"/>
      <c r="K199" s="293"/>
    </row>
    <row r="200" s="1" customFormat="1" ht="21">
      <c r="B200" s="294"/>
      <c r="C200" s="295" t="s">
        <v>3428</v>
      </c>
      <c r="D200" s="295"/>
      <c r="E200" s="295"/>
      <c r="F200" s="295"/>
      <c r="G200" s="295"/>
      <c r="H200" s="295"/>
      <c r="I200" s="295"/>
      <c r="J200" s="295"/>
      <c r="K200" s="296"/>
    </row>
    <row r="201" s="1" customFormat="1" ht="25.5" customHeight="1">
      <c r="B201" s="294"/>
      <c r="C201" s="374" t="s">
        <v>3429</v>
      </c>
      <c r="D201" s="374"/>
      <c r="E201" s="374"/>
      <c r="F201" s="374" t="s">
        <v>3430</v>
      </c>
      <c r="G201" s="375"/>
      <c r="H201" s="374" t="s">
        <v>3431</v>
      </c>
      <c r="I201" s="374"/>
      <c r="J201" s="374"/>
      <c r="K201" s="296"/>
    </row>
    <row r="202" s="1" customFormat="1" ht="5.25" customHeight="1">
      <c r="B202" s="329"/>
      <c r="C202" s="324"/>
      <c r="D202" s="324"/>
      <c r="E202" s="324"/>
      <c r="F202" s="324"/>
      <c r="G202" s="350"/>
      <c r="H202" s="324"/>
      <c r="I202" s="324"/>
      <c r="J202" s="324"/>
      <c r="K202" s="352"/>
    </row>
    <row r="203" s="1" customFormat="1" ht="15" customHeight="1">
      <c r="B203" s="329"/>
      <c r="C203" s="304" t="s">
        <v>3422</v>
      </c>
      <c r="D203" s="304"/>
      <c r="E203" s="304"/>
      <c r="F203" s="327" t="s">
        <v>43</v>
      </c>
      <c r="G203" s="304"/>
      <c r="H203" s="304" t="s">
        <v>3432</v>
      </c>
      <c r="I203" s="304"/>
      <c r="J203" s="304"/>
      <c r="K203" s="352"/>
    </row>
    <row r="204" s="1" customFormat="1" ht="15" customHeight="1">
      <c r="B204" s="329"/>
      <c r="C204" s="304"/>
      <c r="D204" s="304"/>
      <c r="E204" s="304"/>
      <c r="F204" s="327" t="s">
        <v>44</v>
      </c>
      <c r="G204" s="304"/>
      <c r="H204" s="304" t="s">
        <v>3433</v>
      </c>
      <c r="I204" s="304"/>
      <c r="J204" s="304"/>
      <c r="K204" s="352"/>
    </row>
    <row r="205" s="1" customFormat="1" ht="15" customHeight="1">
      <c r="B205" s="329"/>
      <c r="C205" s="304"/>
      <c r="D205" s="304"/>
      <c r="E205" s="304"/>
      <c r="F205" s="327" t="s">
        <v>47</v>
      </c>
      <c r="G205" s="304"/>
      <c r="H205" s="304" t="s">
        <v>3434</v>
      </c>
      <c r="I205" s="304"/>
      <c r="J205" s="304"/>
      <c r="K205" s="352"/>
    </row>
    <row r="206" s="1" customFormat="1" ht="15" customHeight="1">
      <c r="B206" s="329"/>
      <c r="C206" s="304"/>
      <c r="D206" s="304"/>
      <c r="E206" s="304"/>
      <c r="F206" s="327" t="s">
        <v>45</v>
      </c>
      <c r="G206" s="304"/>
      <c r="H206" s="304" t="s">
        <v>3435</v>
      </c>
      <c r="I206" s="304"/>
      <c r="J206" s="304"/>
      <c r="K206" s="352"/>
    </row>
    <row r="207" s="1" customFormat="1" ht="15" customHeight="1">
      <c r="B207" s="329"/>
      <c r="C207" s="304"/>
      <c r="D207" s="304"/>
      <c r="E207" s="304"/>
      <c r="F207" s="327" t="s">
        <v>46</v>
      </c>
      <c r="G207" s="304"/>
      <c r="H207" s="304" t="s">
        <v>3436</v>
      </c>
      <c r="I207" s="304"/>
      <c r="J207" s="304"/>
      <c r="K207" s="352"/>
    </row>
    <row r="208" s="1" customFormat="1" ht="15" customHeight="1">
      <c r="B208" s="329"/>
      <c r="C208" s="304"/>
      <c r="D208" s="304"/>
      <c r="E208" s="304"/>
      <c r="F208" s="327"/>
      <c r="G208" s="304"/>
      <c r="H208" s="304"/>
      <c r="I208" s="304"/>
      <c r="J208" s="304"/>
      <c r="K208" s="352"/>
    </row>
    <row r="209" s="1" customFormat="1" ht="15" customHeight="1">
      <c r="B209" s="329"/>
      <c r="C209" s="304" t="s">
        <v>3376</v>
      </c>
      <c r="D209" s="304"/>
      <c r="E209" s="304"/>
      <c r="F209" s="327" t="s">
        <v>78</v>
      </c>
      <c r="G209" s="304"/>
      <c r="H209" s="304" t="s">
        <v>3437</v>
      </c>
      <c r="I209" s="304"/>
      <c r="J209" s="304"/>
      <c r="K209" s="352"/>
    </row>
    <row r="210" s="1" customFormat="1" ht="15" customHeight="1">
      <c r="B210" s="329"/>
      <c r="C210" s="304"/>
      <c r="D210" s="304"/>
      <c r="E210" s="304"/>
      <c r="F210" s="327" t="s">
        <v>3274</v>
      </c>
      <c r="G210" s="304"/>
      <c r="H210" s="304" t="s">
        <v>3275</v>
      </c>
      <c r="I210" s="304"/>
      <c r="J210" s="304"/>
      <c r="K210" s="352"/>
    </row>
    <row r="211" s="1" customFormat="1" ht="15" customHeight="1">
      <c r="B211" s="329"/>
      <c r="C211" s="304"/>
      <c r="D211" s="304"/>
      <c r="E211" s="304"/>
      <c r="F211" s="327" t="s">
        <v>3272</v>
      </c>
      <c r="G211" s="304"/>
      <c r="H211" s="304" t="s">
        <v>3438</v>
      </c>
      <c r="I211" s="304"/>
      <c r="J211" s="304"/>
      <c r="K211" s="352"/>
    </row>
    <row r="212" s="1" customFormat="1" ht="15" customHeight="1">
      <c r="B212" s="376"/>
      <c r="C212" s="304"/>
      <c r="D212" s="304"/>
      <c r="E212" s="304"/>
      <c r="F212" s="327" t="s">
        <v>3276</v>
      </c>
      <c r="G212" s="365"/>
      <c r="H212" s="356" t="s">
        <v>3277</v>
      </c>
      <c r="I212" s="356"/>
      <c r="J212" s="356"/>
      <c r="K212" s="377"/>
    </row>
    <row r="213" s="1" customFormat="1" ht="15" customHeight="1">
      <c r="B213" s="376"/>
      <c r="C213" s="304"/>
      <c r="D213" s="304"/>
      <c r="E213" s="304"/>
      <c r="F213" s="327" t="s">
        <v>3204</v>
      </c>
      <c r="G213" s="365"/>
      <c r="H213" s="356" t="s">
        <v>3225</v>
      </c>
      <c r="I213" s="356"/>
      <c r="J213" s="356"/>
      <c r="K213" s="377"/>
    </row>
    <row r="214" s="1" customFormat="1" ht="15" customHeight="1">
      <c r="B214" s="376"/>
      <c r="C214" s="304"/>
      <c r="D214" s="304"/>
      <c r="E214" s="304"/>
      <c r="F214" s="327"/>
      <c r="G214" s="365"/>
      <c r="H214" s="356"/>
      <c r="I214" s="356"/>
      <c r="J214" s="356"/>
      <c r="K214" s="377"/>
    </row>
    <row r="215" s="1" customFormat="1" ht="15" customHeight="1">
      <c r="B215" s="376"/>
      <c r="C215" s="304" t="s">
        <v>3400</v>
      </c>
      <c r="D215" s="304"/>
      <c r="E215" s="304"/>
      <c r="F215" s="327">
        <v>1</v>
      </c>
      <c r="G215" s="365"/>
      <c r="H215" s="356" t="s">
        <v>3439</v>
      </c>
      <c r="I215" s="356"/>
      <c r="J215" s="356"/>
      <c r="K215" s="377"/>
    </row>
    <row r="216" s="1" customFormat="1" ht="15" customHeight="1">
      <c r="B216" s="376"/>
      <c r="C216" s="304"/>
      <c r="D216" s="304"/>
      <c r="E216" s="304"/>
      <c r="F216" s="327">
        <v>2</v>
      </c>
      <c r="G216" s="365"/>
      <c r="H216" s="356" t="s">
        <v>3440</v>
      </c>
      <c r="I216" s="356"/>
      <c r="J216" s="356"/>
      <c r="K216" s="377"/>
    </row>
    <row r="217" s="1" customFormat="1" ht="15" customHeight="1">
      <c r="B217" s="376"/>
      <c r="C217" s="304"/>
      <c r="D217" s="304"/>
      <c r="E217" s="304"/>
      <c r="F217" s="327">
        <v>3</v>
      </c>
      <c r="G217" s="365"/>
      <c r="H217" s="356" t="s">
        <v>3441</v>
      </c>
      <c r="I217" s="356"/>
      <c r="J217" s="356"/>
      <c r="K217" s="377"/>
    </row>
    <row r="218" s="1" customFormat="1" ht="15" customHeight="1">
      <c r="B218" s="376"/>
      <c r="C218" s="304"/>
      <c r="D218" s="304"/>
      <c r="E218" s="304"/>
      <c r="F218" s="327">
        <v>4</v>
      </c>
      <c r="G218" s="365"/>
      <c r="H218" s="356" t="s">
        <v>3442</v>
      </c>
      <c r="I218" s="356"/>
      <c r="J218" s="356"/>
      <c r="K218" s="377"/>
    </row>
    <row r="219" s="1" customFormat="1" ht="12.75" customHeight="1">
      <c r="B219" s="378"/>
      <c r="C219" s="379"/>
      <c r="D219" s="379"/>
      <c r="E219" s="379"/>
      <c r="F219" s="379"/>
      <c r="G219" s="379"/>
      <c r="H219" s="379"/>
      <c r="I219" s="379"/>
      <c r="J219" s="379"/>
      <c r="K219" s="380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808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810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ROUND(J97,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ROUND((SUM(BE97:BE224)),  2)</f>
        <v>0</v>
      </c>
      <c r="G37" s="40"/>
      <c r="H37" s="40"/>
      <c r="I37" s="160">
        <v>0.20999999999999999</v>
      </c>
      <c r="J37" s="159">
        <f>ROUND(((SUM(BE97:BE224))*I37),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ROUND((SUM(BF97:BF224)),  2)</f>
        <v>0</v>
      </c>
      <c r="G38" s="40"/>
      <c r="H38" s="40"/>
      <c r="I38" s="160">
        <v>0.12</v>
      </c>
      <c r="J38" s="159">
        <f>ROUND(((SUM(BF97:BF224))*I38),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ROUND((SUM(BG97:BG224)),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ROUND((SUM(BH97:BH224)),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ROUND((SUM(BI97:BI224)),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SO.05 - Nakládání s dešťovými vodami (1)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Petr Hošek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J99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812</v>
      </c>
      <c r="E70" s="186"/>
      <c r="F70" s="186"/>
      <c r="G70" s="186"/>
      <c r="H70" s="186"/>
      <c r="I70" s="186"/>
      <c r="J70" s="187">
        <f>J169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813</v>
      </c>
      <c r="E71" s="186"/>
      <c r="F71" s="186"/>
      <c r="G71" s="186"/>
      <c r="H71" s="186"/>
      <c r="I71" s="186"/>
      <c r="J71" s="187">
        <f>J198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814</v>
      </c>
      <c r="E72" s="186"/>
      <c r="F72" s="186"/>
      <c r="G72" s="186"/>
      <c r="H72" s="186"/>
      <c r="I72" s="186"/>
      <c r="J72" s="187">
        <f>J208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218</v>
      </c>
      <c r="E73" s="186"/>
      <c r="F73" s="186"/>
      <c r="G73" s="186"/>
      <c r="H73" s="186"/>
      <c r="I73" s="186"/>
      <c r="J73" s="187">
        <f>J221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219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Envelopa - Revitalizace infrastruktury</v>
      </c>
      <c r="F83" s="34"/>
      <c r="G83" s="34"/>
      <c r="H83" s="34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203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204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205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3" t="s">
        <v>206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207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SO.05 - Nakládání s dešťovými vodami (1)</v>
      </c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Olomouc</v>
      </c>
      <c r="G91" s="42"/>
      <c r="H91" s="42"/>
      <c r="I91" s="34" t="s">
        <v>23</v>
      </c>
      <c r="J91" s="74" t="str">
        <f>IF(J16="","",J16)</f>
        <v>15. 7. 2024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Univerzita Palackého Olomouc</v>
      </c>
      <c r="G93" s="42"/>
      <c r="H93" s="42"/>
      <c r="I93" s="34" t="s">
        <v>31</v>
      </c>
      <c r="J93" s="38" t="str">
        <f>E25</f>
        <v>Alfaprojekt Olomouc, a.s.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ing. Petr Hošek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9"/>
      <c r="B96" s="190"/>
      <c r="C96" s="191" t="s">
        <v>220</v>
      </c>
      <c r="D96" s="192" t="s">
        <v>57</v>
      </c>
      <c r="E96" s="192" t="s">
        <v>53</v>
      </c>
      <c r="F96" s="192" t="s">
        <v>54</v>
      </c>
      <c r="G96" s="192" t="s">
        <v>221</v>
      </c>
      <c r="H96" s="192" t="s">
        <v>222</v>
      </c>
      <c r="I96" s="192" t="s">
        <v>223</v>
      </c>
      <c r="J96" s="192" t="s">
        <v>213</v>
      </c>
      <c r="K96" s="193" t="s">
        <v>224</v>
      </c>
      <c r="L96" s="194"/>
      <c r="M96" s="94" t="s">
        <v>19</v>
      </c>
      <c r="N96" s="95" t="s">
        <v>42</v>
      </c>
      <c r="O96" s="95" t="s">
        <v>225</v>
      </c>
      <c r="P96" s="95" t="s">
        <v>226</v>
      </c>
      <c r="Q96" s="95" t="s">
        <v>227</v>
      </c>
      <c r="R96" s="95" t="s">
        <v>228</v>
      </c>
      <c r="S96" s="95" t="s">
        <v>229</v>
      </c>
      <c r="T96" s="96" t="s">
        <v>230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0"/>
      <c r="B97" s="41"/>
      <c r="C97" s="101" t="s">
        <v>231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</f>
        <v>0</v>
      </c>
      <c r="Q97" s="98"/>
      <c r="R97" s="197">
        <f>R98</f>
        <v>549.95797849999997</v>
      </c>
      <c r="S97" s="98"/>
      <c r="T97" s="198">
        <f>T98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214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232</v>
      </c>
      <c r="F98" s="203" t="s">
        <v>815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P99+P169+P198+P208+P221</f>
        <v>0</v>
      </c>
      <c r="Q98" s="208"/>
      <c r="R98" s="209">
        <f>R99+R169+R198+R208+R221</f>
        <v>549.95797849999997</v>
      </c>
      <c r="S98" s="208"/>
      <c r="T98" s="210">
        <f>T99+T169+T198+T208+T221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72</v>
      </c>
      <c r="AY98" s="211" t="s">
        <v>234</v>
      </c>
      <c r="BK98" s="213">
        <f>BK99+BK169+BK198+BK208+BK221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79</v>
      </c>
      <c r="F99" s="214" t="s">
        <v>235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SUM(P100:P168)</f>
        <v>0</v>
      </c>
      <c r="Q99" s="208"/>
      <c r="R99" s="209">
        <f>SUM(R100:R168)</f>
        <v>0.45219999999999999</v>
      </c>
      <c r="S99" s="208"/>
      <c r="T99" s="210">
        <f>SUM(T100:T168)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79</v>
      </c>
      <c r="AY99" s="211" t="s">
        <v>234</v>
      </c>
      <c r="BK99" s="213">
        <f>SUM(BK100:BK168)</f>
        <v>0</v>
      </c>
    </row>
    <row r="100" s="2" customFormat="1" ht="16.5" customHeight="1">
      <c r="A100" s="40"/>
      <c r="B100" s="41"/>
      <c r="C100" s="216" t="s">
        <v>79</v>
      </c>
      <c r="D100" s="216" t="s">
        <v>236</v>
      </c>
      <c r="E100" s="217" t="s">
        <v>816</v>
      </c>
      <c r="F100" s="218" t="s">
        <v>817</v>
      </c>
      <c r="G100" s="219" t="s">
        <v>274</v>
      </c>
      <c r="H100" s="220">
        <v>270.375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93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818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819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820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13" customFormat="1">
      <c r="A103" s="13"/>
      <c r="B103" s="236"/>
      <c r="C103" s="237"/>
      <c r="D103" s="229" t="s">
        <v>252</v>
      </c>
      <c r="E103" s="238" t="s">
        <v>19</v>
      </c>
      <c r="F103" s="239" t="s">
        <v>821</v>
      </c>
      <c r="G103" s="237"/>
      <c r="H103" s="238" t="s">
        <v>19</v>
      </c>
      <c r="I103" s="240"/>
      <c r="J103" s="237"/>
      <c r="K103" s="237"/>
      <c r="L103" s="241"/>
      <c r="M103" s="242"/>
      <c r="N103" s="243"/>
      <c r="O103" s="243"/>
      <c r="P103" s="243"/>
      <c r="Q103" s="243"/>
      <c r="R103" s="243"/>
      <c r="S103" s="243"/>
      <c r="T103" s="24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5" t="s">
        <v>252</v>
      </c>
      <c r="AU103" s="245" t="s">
        <v>81</v>
      </c>
      <c r="AV103" s="13" t="s">
        <v>79</v>
      </c>
      <c r="AW103" s="13" t="s">
        <v>33</v>
      </c>
      <c r="AX103" s="13" t="s">
        <v>72</v>
      </c>
      <c r="AY103" s="245" t="s">
        <v>234</v>
      </c>
    </row>
    <row r="104" s="13" customFormat="1">
      <c r="A104" s="13"/>
      <c r="B104" s="236"/>
      <c r="C104" s="237"/>
      <c r="D104" s="229" t="s">
        <v>252</v>
      </c>
      <c r="E104" s="238" t="s">
        <v>19</v>
      </c>
      <c r="F104" s="239" t="s">
        <v>822</v>
      </c>
      <c r="G104" s="237"/>
      <c r="H104" s="238" t="s">
        <v>19</v>
      </c>
      <c r="I104" s="240"/>
      <c r="J104" s="237"/>
      <c r="K104" s="237"/>
      <c r="L104" s="241"/>
      <c r="M104" s="242"/>
      <c r="N104" s="243"/>
      <c r="O104" s="243"/>
      <c r="P104" s="243"/>
      <c r="Q104" s="243"/>
      <c r="R104" s="243"/>
      <c r="S104" s="243"/>
      <c r="T104" s="24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5" t="s">
        <v>252</v>
      </c>
      <c r="AU104" s="245" t="s">
        <v>81</v>
      </c>
      <c r="AV104" s="13" t="s">
        <v>79</v>
      </c>
      <c r="AW104" s="13" t="s">
        <v>33</v>
      </c>
      <c r="AX104" s="13" t="s">
        <v>72</v>
      </c>
      <c r="AY104" s="245" t="s">
        <v>234</v>
      </c>
    </row>
    <row r="105" s="14" customFormat="1">
      <c r="A105" s="14"/>
      <c r="B105" s="246"/>
      <c r="C105" s="247"/>
      <c r="D105" s="229" t="s">
        <v>252</v>
      </c>
      <c r="E105" s="248" t="s">
        <v>19</v>
      </c>
      <c r="F105" s="249" t="s">
        <v>823</v>
      </c>
      <c r="G105" s="247"/>
      <c r="H105" s="250">
        <v>248.5</v>
      </c>
      <c r="I105" s="251"/>
      <c r="J105" s="247"/>
      <c r="K105" s="247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252</v>
      </c>
      <c r="AU105" s="256" t="s">
        <v>81</v>
      </c>
      <c r="AV105" s="14" t="s">
        <v>81</v>
      </c>
      <c r="AW105" s="14" t="s">
        <v>33</v>
      </c>
      <c r="AX105" s="14" t="s">
        <v>72</v>
      </c>
      <c r="AY105" s="256" t="s">
        <v>234</v>
      </c>
    </row>
    <row r="106" s="13" customFormat="1">
      <c r="A106" s="13"/>
      <c r="B106" s="236"/>
      <c r="C106" s="237"/>
      <c r="D106" s="229" t="s">
        <v>252</v>
      </c>
      <c r="E106" s="238" t="s">
        <v>19</v>
      </c>
      <c r="F106" s="239" t="s">
        <v>824</v>
      </c>
      <c r="G106" s="237"/>
      <c r="H106" s="238" t="s">
        <v>19</v>
      </c>
      <c r="I106" s="240"/>
      <c r="J106" s="237"/>
      <c r="K106" s="237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252</v>
      </c>
      <c r="AU106" s="245" t="s">
        <v>81</v>
      </c>
      <c r="AV106" s="13" t="s">
        <v>79</v>
      </c>
      <c r="AW106" s="13" t="s">
        <v>33</v>
      </c>
      <c r="AX106" s="13" t="s">
        <v>72</v>
      </c>
      <c r="AY106" s="245" t="s">
        <v>234</v>
      </c>
    </row>
    <row r="107" s="14" customFormat="1">
      <c r="A107" s="14"/>
      <c r="B107" s="246"/>
      <c r="C107" s="247"/>
      <c r="D107" s="229" t="s">
        <v>252</v>
      </c>
      <c r="E107" s="248" t="s">
        <v>19</v>
      </c>
      <c r="F107" s="249" t="s">
        <v>825</v>
      </c>
      <c r="G107" s="247"/>
      <c r="H107" s="250">
        <v>21.875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252</v>
      </c>
      <c r="AU107" s="256" t="s">
        <v>81</v>
      </c>
      <c r="AV107" s="14" t="s">
        <v>81</v>
      </c>
      <c r="AW107" s="14" t="s">
        <v>33</v>
      </c>
      <c r="AX107" s="14" t="s">
        <v>72</v>
      </c>
      <c r="AY107" s="256" t="s">
        <v>234</v>
      </c>
    </row>
    <row r="108" s="15" customFormat="1">
      <c r="A108" s="15"/>
      <c r="B108" s="257"/>
      <c r="C108" s="258"/>
      <c r="D108" s="229" t="s">
        <v>252</v>
      </c>
      <c r="E108" s="259" t="s">
        <v>19</v>
      </c>
      <c r="F108" s="260" t="s">
        <v>256</v>
      </c>
      <c r="G108" s="258"/>
      <c r="H108" s="261">
        <v>270.375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252</v>
      </c>
      <c r="AU108" s="267" t="s">
        <v>81</v>
      </c>
      <c r="AV108" s="15" t="s">
        <v>93</v>
      </c>
      <c r="AW108" s="15" t="s">
        <v>33</v>
      </c>
      <c r="AX108" s="15" t="s">
        <v>79</v>
      </c>
      <c r="AY108" s="267" t="s">
        <v>234</v>
      </c>
    </row>
    <row r="109" s="2" customFormat="1" ht="21.75" customHeight="1">
      <c r="A109" s="40"/>
      <c r="B109" s="41"/>
      <c r="C109" s="216" t="s">
        <v>81</v>
      </c>
      <c r="D109" s="216" t="s">
        <v>236</v>
      </c>
      <c r="E109" s="217" t="s">
        <v>826</v>
      </c>
      <c r="F109" s="218" t="s">
        <v>827</v>
      </c>
      <c r="G109" s="219" t="s">
        <v>274</v>
      </c>
      <c r="H109" s="220">
        <v>26.544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828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829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830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13" customFormat="1">
      <c r="A112" s="13"/>
      <c r="B112" s="236"/>
      <c r="C112" s="237"/>
      <c r="D112" s="229" t="s">
        <v>252</v>
      </c>
      <c r="E112" s="238" t="s">
        <v>19</v>
      </c>
      <c r="F112" s="239" t="s">
        <v>831</v>
      </c>
      <c r="G112" s="237"/>
      <c r="H112" s="238" t="s">
        <v>19</v>
      </c>
      <c r="I112" s="240"/>
      <c r="J112" s="237"/>
      <c r="K112" s="237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252</v>
      </c>
      <c r="AU112" s="245" t="s">
        <v>81</v>
      </c>
      <c r="AV112" s="13" t="s">
        <v>79</v>
      </c>
      <c r="AW112" s="13" t="s">
        <v>33</v>
      </c>
      <c r="AX112" s="13" t="s">
        <v>72</v>
      </c>
      <c r="AY112" s="245" t="s">
        <v>234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832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4" customFormat="1">
      <c r="A114" s="14"/>
      <c r="B114" s="246"/>
      <c r="C114" s="247"/>
      <c r="D114" s="229" t="s">
        <v>252</v>
      </c>
      <c r="E114" s="248" t="s">
        <v>19</v>
      </c>
      <c r="F114" s="249" t="s">
        <v>833</v>
      </c>
      <c r="G114" s="247"/>
      <c r="H114" s="250">
        <v>9.6959999999999997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252</v>
      </c>
      <c r="AU114" s="256" t="s">
        <v>81</v>
      </c>
      <c r="AV114" s="14" t="s">
        <v>81</v>
      </c>
      <c r="AW114" s="14" t="s">
        <v>33</v>
      </c>
      <c r="AX114" s="14" t="s">
        <v>72</v>
      </c>
      <c r="AY114" s="256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834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81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835</v>
      </c>
      <c r="G116" s="247"/>
      <c r="H116" s="250">
        <v>16.847999999999999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72</v>
      </c>
      <c r="AY116" s="256" t="s">
        <v>234</v>
      </c>
    </row>
    <row r="117" s="15" customFormat="1">
      <c r="A117" s="15"/>
      <c r="B117" s="257"/>
      <c r="C117" s="258"/>
      <c r="D117" s="229" t="s">
        <v>252</v>
      </c>
      <c r="E117" s="259" t="s">
        <v>19</v>
      </c>
      <c r="F117" s="260" t="s">
        <v>256</v>
      </c>
      <c r="G117" s="258"/>
      <c r="H117" s="261">
        <v>26.543999999999997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252</v>
      </c>
      <c r="AU117" s="267" t="s">
        <v>81</v>
      </c>
      <c r="AV117" s="15" t="s">
        <v>93</v>
      </c>
      <c r="AW117" s="15" t="s">
        <v>33</v>
      </c>
      <c r="AX117" s="15" t="s">
        <v>79</v>
      </c>
      <c r="AY117" s="267" t="s">
        <v>234</v>
      </c>
    </row>
    <row r="118" s="2" customFormat="1" ht="16.5" customHeight="1">
      <c r="A118" s="40"/>
      <c r="B118" s="41"/>
      <c r="C118" s="216" t="s">
        <v>88</v>
      </c>
      <c r="D118" s="216" t="s">
        <v>236</v>
      </c>
      <c r="E118" s="217" t="s">
        <v>836</v>
      </c>
      <c r="F118" s="218" t="s">
        <v>837</v>
      </c>
      <c r="G118" s="219" t="s">
        <v>248</v>
      </c>
      <c r="H118" s="220">
        <v>532</v>
      </c>
      <c r="I118" s="221"/>
      <c r="J118" s="222">
        <f>ROUND(I118*H118,2)</f>
        <v>0</v>
      </c>
      <c r="K118" s="218" t="s">
        <v>240</v>
      </c>
      <c r="L118" s="46"/>
      <c r="M118" s="223" t="s">
        <v>19</v>
      </c>
      <c r="N118" s="224" t="s">
        <v>43</v>
      </c>
      <c r="O118" s="86"/>
      <c r="P118" s="225">
        <f>O118*H118</f>
        <v>0</v>
      </c>
      <c r="Q118" s="225">
        <v>0.00084999999999999995</v>
      </c>
      <c r="R118" s="225">
        <f>Q118*H118</f>
        <v>0.45219999999999999</v>
      </c>
      <c r="S118" s="225">
        <v>0</v>
      </c>
      <c r="T118" s="22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7" t="s">
        <v>93</v>
      </c>
      <c r="AT118" s="227" t="s">
        <v>236</v>
      </c>
      <c r="AU118" s="227" t="s">
        <v>81</v>
      </c>
      <c r="AY118" s="19" t="s">
        <v>234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19" t="s">
        <v>79</v>
      </c>
      <c r="BK118" s="228">
        <f>ROUND(I118*H118,2)</f>
        <v>0</v>
      </c>
      <c r="BL118" s="19" t="s">
        <v>93</v>
      </c>
      <c r="BM118" s="227" t="s">
        <v>838</v>
      </c>
    </row>
    <row r="119" s="2" customFormat="1">
      <c r="A119" s="40"/>
      <c r="B119" s="41"/>
      <c r="C119" s="42"/>
      <c r="D119" s="229" t="s">
        <v>243</v>
      </c>
      <c r="E119" s="42"/>
      <c r="F119" s="230" t="s">
        <v>839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243</v>
      </c>
      <c r="AU119" s="19" t="s">
        <v>81</v>
      </c>
    </row>
    <row r="120" s="2" customFormat="1">
      <c r="A120" s="40"/>
      <c r="B120" s="41"/>
      <c r="C120" s="42"/>
      <c r="D120" s="234" t="s">
        <v>244</v>
      </c>
      <c r="E120" s="42"/>
      <c r="F120" s="235" t="s">
        <v>840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244</v>
      </c>
      <c r="AU120" s="19" t="s">
        <v>81</v>
      </c>
    </row>
    <row r="121" s="13" customFormat="1">
      <c r="A121" s="13"/>
      <c r="B121" s="236"/>
      <c r="C121" s="237"/>
      <c r="D121" s="229" t="s">
        <v>252</v>
      </c>
      <c r="E121" s="238" t="s">
        <v>19</v>
      </c>
      <c r="F121" s="239" t="s">
        <v>822</v>
      </c>
      <c r="G121" s="237"/>
      <c r="H121" s="238" t="s">
        <v>19</v>
      </c>
      <c r="I121" s="240"/>
      <c r="J121" s="237"/>
      <c r="K121" s="237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252</v>
      </c>
      <c r="AU121" s="245" t="s">
        <v>81</v>
      </c>
      <c r="AV121" s="13" t="s">
        <v>79</v>
      </c>
      <c r="AW121" s="13" t="s">
        <v>33</v>
      </c>
      <c r="AX121" s="13" t="s">
        <v>72</v>
      </c>
      <c r="AY121" s="245" t="s">
        <v>234</v>
      </c>
    </row>
    <row r="122" s="14" customFormat="1">
      <c r="A122" s="14"/>
      <c r="B122" s="246"/>
      <c r="C122" s="247"/>
      <c r="D122" s="229" t="s">
        <v>252</v>
      </c>
      <c r="E122" s="248" t="s">
        <v>19</v>
      </c>
      <c r="F122" s="249" t="s">
        <v>841</v>
      </c>
      <c r="G122" s="247"/>
      <c r="H122" s="250">
        <v>497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252</v>
      </c>
      <c r="AU122" s="256" t="s">
        <v>81</v>
      </c>
      <c r="AV122" s="14" t="s">
        <v>81</v>
      </c>
      <c r="AW122" s="14" t="s">
        <v>33</v>
      </c>
      <c r="AX122" s="14" t="s">
        <v>72</v>
      </c>
      <c r="AY122" s="256" t="s">
        <v>234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824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81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842</v>
      </c>
      <c r="G124" s="247"/>
      <c r="H124" s="250">
        <v>35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72</v>
      </c>
      <c r="AY124" s="256" t="s">
        <v>234</v>
      </c>
    </row>
    <row r="125" s="15" customFormat="1">
      <c r="A125" s="15"/>
      <c r="B125" s="257"/>
      <c r="C125" s="258"/>
      <c r="D125" s="229" t="s">
        <v>252</v>
      </c>
      <c r="E125" s="259" t="s">
        <v>19</v>
      </c>
      <c r="F125" s="260" t="s">
        <v>256</v>
      </c>
      <c r="G125" s="258"/>
      <c r="H125" s="261">
        <v>532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252</v>
      </c>
      <c r="AU125" s="267" t="s">
        <v>81</v>
      </c>
      <c r="AV125" s="15" t="s">
        <v>93</v>
      </c>
      <c r="AW125" s="15" t="s">
        <v>33</v>
      </c>
      <c r="AX125" s="15" t="s">
        <v>79</v>
      </c>
      <c r="AY125" s="267" t="s">
        <v>234</v>
      </c>
    </row>
    <row r="126" s="2" customFormat="1" ht="16.5" customHeight="1">
      <c r="A126" s="40"/>
      <c r="B126" s="41"/>
      <c r="C126" s="216" t="s">
        <v>93</v>
      </c>
      <c r="D126" s="216" t="s">
        <v>236</v>
      </c>
      <c r="E126" s="217" t="s">
        <v>843</v>
      </c>
      <c r="F126" s="218" t="s">
        <v>844</v>
      </c>
      <c r="G126" s="219" t="s">
        <v>248</v>
      </c>
      <c r="H126" s="220">
        <v>532</v>
      </c>
      <c r="I126" s="221"/>
      <c r="J126" s="222">
        <f>ROUND(I126*H126,2)</f>
        <v>0</v>
      </c>
      <c r="K126" s="218" t="s">
        <v>240</v>
      </c>
      <c r="L126" s="46"/>
      <c r="M126" s="223" t="s">
        <v>19</v>
      </c>
      <c r="N126" s="224" t="s">
        <v>43</v>
      </c>
      <c r="O126" s="86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93</v>
      </c>
      <c r="AT126" s="227" t="s">
        <v>236</v>
      </c>
      <c r="AU126" s="227" t="s">
        <v>81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93</v>
      </c>
      <c r="BM126" s="227" t="s">
        <v>845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846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81</v>
      </c>
    </row>
    <row r="128" s="2" customFormat="1">
      <c r="A128" s="40"/>
      <c r="B128" s="41"/>
      <c r="C128" s="42"/>
      <c r="D128" s="234" t="s">
        <v>244</v>
      </c>
      <c r="E128" s="42"/>
      <c r="F128" s="235" t="s">
        <v>847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244</v>
      </c>
      <c r="AU128" s="19" t="s">
        <v>81</v>
      </c>
    </row>
    <row r="129" s="2" customFormat="1" ht="21.75" customHeight="1">
      <c r="A129" s="40"/>
      <c r="B129" s="41"/>
      <c r="C129" s="216" t="s">
        <v>271</v>
      </c>
      <c r="D129" s="216" t="s">
        <v>236</v>
      </c>
      <c r="E129" s="217" t="s">
        <v>348</v>
      </c>
      <c r="F129" s="218" t="s">
        <v>349</v>
      </c>
      <c r="G129" s="219" t="s">
        <v>274</v>
      </c>
      <c r="H129" s="220">
        <v>265.44900000000001</v>
      </c>
      <c r="I129" s="221"/>
      <c r="J129" s="222">
        <f>ROUND(I129*H129,2)</f>
        <v>0</v>
      </c>
      <c r="K129" s="218" t="s">
        <v>240</v>
      </c>
      <c r="L129" s="46"/>
      <c r="M129" s="223" t="s">
        <v>19</v>
      </c>
      <c r="N129" s="224" t="s">
        <v>43</v>
      </c>
      <c r="O129" s="86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93</v>
      </c>
      <c r="AT129" s="227" t="s">
        <v>236</v>
      </c>
      <c r="AU129" s="227" t="s">
        <v>81</v>
      </c>
      <c r="AY129" s="19" t="s">
        <v>234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93</v>
      </c>
      <c r="BM129" s="227" t="s">
        <v>848</v>
      </c>
    </row>
    <row r="130" s="2" customFormat="1">
      <c r="A130" s="40"/>
      <c r="B130" s="41"/>
      <c r="C130" s="42"/>
      <c r="D130" s="229" t="s">
        <v>243</v>
      </c>
      <c r="E130" s="42"/>
      <c r="F130" s="230" t="s">
        <v>351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243</v>
      </c>
      <c r="AU130" s="19" t="s">
        <v>81</v>
      </c>
    </row>
    <row r="131" s="2" customFormat="1">
      <c r="A131" s="40"/>
      <c r="B131" s="41"/>
      <c r="C131" s="42"/>
      <c r="D131" s="234" t="s">
        <v>244</v>
      </c>
      <c r="E131" s="42"/>
      <c r="F131" s="235" t="s">
        <v>352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244</v>
      </c>
      <c r="AU131" s="19" t="s">
        <v>81</v>
      </c>
    </row>
    <row r="132" s="13" customFormat="1">
      <c r="A132" s="13"/>
      <c r="B132" s="236"/>
      <c r="C132" s="237"/>
      <c r="D132" s="229" t="s">
        <v>252</v>
      </c>
      <c r="E132" s="238" t="s">
        <v>19</v>
      </c>
      <c r="F132" s="239" t="s">
        <v>849</v>
      </c>
      <c r="G132" s="237"/>
      <c r="H132" s="238" t="s">
        <v>19</v>
      </c>
      <c r="I132" s="240"/>
      <c r="J132" s="237"/>
      <c r="K132" s="237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252</v>
      </c>
      <c r="AU132" s="245" t="s">
        <v>81</v>
      </c>
      <c r="AV132" s="13" t="s">
        <v>79</v>
      </c>
      <c r="AW132" s="13" t="s">
        <v>33</v>
      </c>
      <c r="AX132" s="13" t="s">
        <v>72</v>
      </c>
      <c r="AY132" s="245" t="s">
        <v>234</v>
      </c>
    </row>
    <row r="133" s="13" customFormat="1">
      <c r="A133" s="13"/>
      <c r="B133" s="236"/>
      <c r="C133" s="237"/>
      <c r="D133" s="229" t="s">
        <v>252</v>
      </c>
      <c r="E133" s="238" t="s">
        <v>19</v>
      </c>
      <c r="F133" s="239" t="s">
        <v>850</v>
      </c>
      <c r="G133" s="237"/>
      <c r="H133" s="238" t="s">
        <v>19</v>
      </c>
      <c r="I133" s="240"/>
      <c r="J133" s="237"/>
      <c r="K133" s="237"/>
      <c r="L133" s="241"/>
      <c r="M133" s="242"/>
      <c r="N133" s="243"/>
      <c r="O133" s="243"/>
      <c r="P133" s="243"/>
      <c r="Q133" s="243"/>
      <c r="R133" s="243"/>
      <c r="S133" s="243"/>
      <c r="T133" s="24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5" t="s">
        <v>252</v>
      </c>
      <c r="AU133" s="245" t="s">
        <v>81</v>
      </c>
      <c r="AV133" s="13" t="s">
        <v>79</v>
      </c>
      <c r="AW133" s="13" t="s">
        <v>33</v>
      </c>
      <c r="AX133" s="13" t="s">
        <v>72</v>
      </c>
      <c r="AY133" s="245" t="s">
        <v>234</v>
      </c>
    </row>
    <row r="134" s="14" customFormat="1">
      <c r="A134" s="14"/>
      <c r="B134" s="246"/>
      <c r="C134" s="247"/>
      <c r="D134" s="229" t="s">
        <v>252</v>
      </c>
      <c r="E134" s="248" t="s">
        <v>19</v>
      </c>
      <c r="F134" s="249" t="s">
        <v>823</v>
      </c>
      <c r="G134" s="247"/>
      <c r="H134" s="250">
        <v>248.5</v>
      </c>
      <c r="I134" s="251"/>
      <c r="J134" s="247"/>
      <c r="K134" s="247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252</v>
      </c>
      <c r="AU134" s="256" t="s">
        <v>81</v>
      </c>
      <c r="AV134" s="14" t="s">
        <v>81</v>
      </c>
      <c r="AW134" s="14" t="s">
        <v>33</v>
      </c>
      <c r="AX134" s="14" t="s">
        <v>72</v>
      </c>
      <c r="AY134" s="256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825</v>
      </c>
      <c r="G135" s="247"/>
      <c r="H135" s="250">
        <v>21.875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72</v>
      </c>
      <c r="AY135" s="256" t="s">
        <v>234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851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81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4" customFormat="1">
      <c r="A137" s="14"/>
      <c r="B137" s="246"/>
      <c r="C137" s="247"/>
      <c r="D137" s="229" t="s">
        <v>252</v>
      </c>
      <c r="E137" s="248" t="s">
        <v>19</v>
      </c>
      <c r="F137" s="249" t="s">
        <v>833</v>
      </c>
      <c r="G137" s="247"/>
      <c r="H137" s="250">
        <v>9.6959999999999997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81</v>
      </c>
      <c r="AV137" s="14" t="s">
        <v>81</v>
      </c>
      <c r="AW137" s="14" t="s">
        <v>33</v>
      </c>
      <c r="AX137" s="14" t="s">
        <v>72</v>
      </c>
      <c r="AY137" s="256" t="s">
        <v>234</v>
      </c>
    </row>
    <row r="138" s="14" customFormat="1">
      <c r="A138" s="14"/>
      <c r="B138" s="246"/>
      <c r="C138" s="247"/>
      <c r="D138" s="229" t="s">
        <v>252</v>
      </c>
      <c r="E138" s="248" t="s">
        <v>19</v>
      </c>
      <c r="F138" s="249" t="s">
        <v>835</v>
      </c>
      <c r="G138" s="247"/>
      <c r="H138" s="250">
        <v>16.847999999999999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252</v>
      </c>
      <c r="AU138" s="256" t="s">
        <v>81</v>
      </c>
      <c r="AV138" s="14" t="s">
        <v>81</v>
      </c>
      <c r="AW138" s="14" t="s">
        <v>33</v>
      </c>
      <c r="AX138" s="14" t="s">
        <v>72</v>
      </c>
      <c r="AY138" s="256" t="s">
        <v>234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852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81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4" customFormat="1">
      <c r="A140" s="14"/>
      <c r="B140" s="246"/>
      <c r="C140" s="247"/>
      <c r="D140" s="229" t="s">
        <v>252</v>
      </c>
      <c r="E140" s="248" t="s">
        <v>19</v>
      </c>
      <c r="F140" s="249" t="s">
        <v>853</v>
      </c>
      <c r="G140" s="247"/>
      <c r="H140" s="250">
        <v>-31.469999999999999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81</v>
      </c>
      <c r="AV140" s="14" t="s">
        <v>81</v>
      </c>
      <c r="AW140" s="14" t="s">
        <v>33</v>
      </c>
      <c r="AX140" s="14" t="s">
        <v>72</v>
      </c>
      <c r="AY140" s="256" t="s">
        <v>234</v>
      </c>
    </row>
    <row r="141" s="15" customFormat="1">
      <c r="A141" s="15"/>
      <c r="B141" s="257"/>
      <c r="C141" s="258"/>
      <c r="D141" s="229" t="s">
        <v>252</v>
      </c>
      <c r="E141" s="259" t="s">
        <v>19</v>
      </c>
      <c r="F141" s="260" t="s">
        <v>256</v>
      </c>
      <c r="G141" s="258"/>
      <c r="H141" s="261">
        <v>265.44900000000007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252</v>
      </c>
      <c r="AU141" s="267" t="s">
        <v>81</v>
      </c>
      <c r="AV141" s="15" t="s">
        <v>93</v>
      </c>
      <c r="AW141" s="15" t="s">
        <v>33</v>
      </c>
      <c r="AX141" s="15" t="s">
        <v>79</v>
      </c>
      <c r="AY141" s="267" t="s">
        <v>234</v>
      </c>
    </row>
    <row r="142" s="2" customFormat="1" ht="24.15" customHeight="1">
      <c r="A142" s="40"/>
      <c r="B142" s="41"/>
      <c r="C142" s="216" t="s">
        <v>280</v>
      </c>
      <c r="D142" s="216" t="s">
        <v>236</v>
      </c>
      <c r="E142" s="217" t="s">
        <v>854</v>
      </c>
      <c r="F142" s="218" t="s">
        <v>855</v>
      </c>
      <c r="G142" s="219" t="s">
        <v>274</v>
      </c>
      <c r="H142" s="220">
        <v>1327.2449999999999</v>
      </c>
      <c r="I142" s="221"/>
      <c r="J142" s="222">
        <f>ROUND(I142*H142,2)</f>
        <v>0</v>
      </c>
      <c r="K142" s="218" t="s">
        <v>240</v>
      </c>
      <c r="L142" s="46"/>
      <c r="M142" s="223" t="s">
        <v>19</v>
      </c>
      <c r="N142" s="224" t="s">
        <v>43</v>
      </c>
      <c r="O142" s="86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7" t="s">
        <v>93</v>
      </c>
      <c r="AT142" s="227" t="s">
        <v>236</v>
      </c>
      <c r="AU142" s="227" t="s">
        <v>81</v>
      </c>
      <c r="AY142" s="19" t="s">
        <v>234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19" t="s">
        <v>79</v>
      </c>
      <c r="BK142" s="228">
        <f>ROUND(I142*H142,2)</f>
        <v>0</v>
      </c>
      <c r="BL142" s="19" t="s">
        <v>93</v>
      </c>
      <c r="BM142" s="227" t="s">
        <v>856</v>
      </c>
    </row>
    <row r="143" s="2" customFormat="1">
      <c r="A143" s="40"/>
      <c r="B143" s="41"/>
      <c r="C143" s="42"/>
      <c r="D143" s="229" t="s">
        <v>243</v>
      </c>
      <c r="E143" s="42"/>
      <c r="F143" s="230" t="s">
        <v>857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243</v>
      </c>
      <c r="AU143" s="19" t="s">
        <v>81</v>
      </c>
    </row>
    <row r="144" s="2" customFormat="1">
      <c r="A144" s="40"/>
      <c r="B144" s="41"/>
      <c r="C144" s="42"/>
      <c r="D144" s="234" t="s">
        <v>244</v>
      </c>
      <c r="E144" s="42"/>
      <c r="F144" s="235" t="s">
        <v>858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244</v>
      </c>
      <c r="AU144" s="19" t="s">
        <v>81</v>
      </c>
    </row>
    <row r="145" s="14" customFormat="1">
      <c r="A145" s="14"/>
      <c r="B145" s="246"/>
      <c r="C145" s="247"/>
      <c r="D145" s="229" t="s">
        <v>252</v>
      </c>
      <c r="E145" s="247"/>
      <c r="F145" s="249" t="s">
        <v>859</v>
      </c>
      <c r="G145" s="247"/>
      <c r="H145" s="250">
        <v>1327.2449999999999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81</v>
      </c>
      <c r="AV145" s="14" t="s">
        <v>81</v>
      </c>
      <c r="AW145" s="14" t="s">
        <v>4</v>
      </c>
      <c r="AX145" s="14" t="s">
        <v>79</v>
      </c>
      <c r="AY145" s="256" t="s">
        <v>234</v>
      </c>
    </row>
    <row r="146" s="2" customFormat="1" ht="16.5" customHeight="1">
      <c r="A146" s="40"/>
      <c r="B146" s="41"/>
      <c r="C146" s="216" t="s">
        <v>288</v>
      </c>
      <c r="D146" s="216" t="s">
        <v>236</v>
      </c>
      <c r="E146" s="217" t="s">
        <v>340</v>
      </c>
      <c r="F146" s="218" t="s">
        <v>341</v>
      </c>
      <c r="G146" s="219" t="s">
        <v>274</v>
      </c>
      <c r="H146" s="220">
        <v>265.44900000000001</v>
      </c>
      <c r="I146" s="221"/>
      <c r="J146" s="222">
        <f>ROUND(I146*H146,2)</f>
        <v>0</v>
      </c>
      <c r="K146" s="218" t="s">
        <v>240</v>
      </c>
      <c r="L146" s="46"/>
      <c r="M146" s="223" t="s">
        <v>19</v>
      </c>
      <c r="N146" s="224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93</v>
      </c>
      <c r="AT146" s="227" t="s">
        <v>236</v>
      </c>
      <c r="AU146" s="227" t="s">
        <v>81</v>
      </c>
      <c r="AY146" s="19" t="s">
        <v>234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93</v>
      </c>
      <c r="BM146" s="227" t="s">
        <v>860</v>
      </c>
    </row>
    <row r="147" s="2" customFormat="1">
      <c r="A147" s="40"/>
      <c r="B147" s="41"/>
      <c r="C147" s="42"/>
      <c r="D147" s="229" t="s">
        <v>243</v>
      </c>
      <c r="E147" s="42"/>
      <c r="F147" s="230" t="s">
        <v>343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243</v>
      </c>
      <c r="AU147" s="19" t="s">
        <v>81</v>
      </c>
    </row>
    <row r="148" s="2" customFormat="1">
      <c r="A148" s="40"/>
      <c r="B148" s="41"/>
      <c r="C148" s="42"/>
      <c r="D148" s="234" t="s">
        <v>244</v>
      </c>
      <c r="E148" s="42"/>
      <c r="F148" s="235" t="s">
        <v>344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244</v>
      </c>
      <c r="AU148" s="19" t="s">
        <v>81</v>
      </c>
    </row>
    <row r="149" s="2" customFormat="1" ht="16.5" customHeight="1">
      <c r="A149" s="40"/>
      <c r="B149" s="41"/>
      <c r="C149" s="216" t="s">
        <v>294</v>
      </c>
      <c r="D149" s="216" t="s">
        <v>236</v>
      </c>
      <c r="E149" s="217" t="s">
        <v>362</v>
      </c>
      <c r="F149" s="218" t="s">
        <v>363</v>
      </c>
      <c r="G149" s="219" t="s">
        <v>364</v>
      </c>
      <c r="H149" s="220">
        <v>531.80799999999999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861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366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367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14" customFormat="1">
      <c r="A152" s="14"/>
      <c r="B152" s="246"/>
      <c r="C152" s="247"/>
      <c r="D152" s="229" t="s">
        <v>252</v>
      </c>
      <c r="E152" s="247"/>
      <c r="F152" s="249" t="s">
        <v>862</v>
      </c>
      <c r="G152" s="247"/>
      <c r="H152" s="250">
        <v>531.80799999999999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4</v>
      </c>
      <c r="AX152" s="14" t="s">
        <v>79</v>
      </c>
      <c r="AY152" s="256" t="s">
        <v>234</v>
      </c>
    </row>
    <row r="153" s="2" customFormat="1" ht="16.5" customHeight="1">
      <c r="A153" s="40"/>
      <c r="B153" s="41"/>
      <c r="C153" s="216" t="s">
        <v>301</v>
      </c>
      <c r="D153" s="216" t="s">
        <v>236</v>
      </c>
      <c r="E153" s="217" t="s">
        <v>863</v>
      </c>
      <c r="F153" s="218" t="s">
        <v>864</v>
      </c>
      <c r="G153" s="219" t="s">
        <v>274</v>
      </c>
      <c r="H153" s="220">
        <v>31.469999999999999</v>
      </c>
      <c r="I153" s="221"/>
      <c r="J153" s="222">
        <f>ROUND(I153*H153,2)</f>
        <v>0</v>
      </c>
      <c r="K153" s="218" t="s">
        <v>240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81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865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866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81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867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81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868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823</v>
      </c>
      <c r="G157" s="247"/>
      <c r="H157" s="250">
        <v>248.5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72</v>
      </c>
      <c r="AY157" s="256" t="s">
        <v>234</v>
      </c>
    </row>
    <row r="158" s="14" customFormat="1">
      <c r="A158" s="14"/>
      <c r="B158" s="246"/>
      <c r="C158" s="247"/>
      <c r="D158" s="229" t="s">
        <v>252</v>
      </c>
      <c r="E158" s="248" t="s">
        <v>19</v>
      </c>
      <c r="F158" s="249" t="s">
        <v>825</v>
      </c>
      <c r="G158" s="247"/>
      <c r="H158" s="250">
        <v>21.875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252</v>
      </c>
      <c r="AU158" s="256" t="s">
        <v>81</v>
      </c>
      <c r="AV158" s="14" t="s">
        <v>81</v>
      </c>
      <c r="AW158" s="14" t="s">
        <v>33</v>
      </c>
      <c r="AX158" s="14" t="s">
        <v>72</v>
      </c>
      <c r="AY158" s="256" t="s">
        <v>234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869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81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4" customFormat="1">
      <c r="A160" s="14"/>
      <c r="B160" s="246"/>
      <c r="C160" s="247"/>
      <c r="D160" s="229" t="s">
        <v>252</v>
      </c>
      <c r="E160" s="248" t="s">
        <v>19</v>
      </c>
      <c r="F160" s="249" t="s">
        <v>870</v>
      </c>
      <c r="G160" s="247"/>
      <c r="H160" s="250">
        <v>-227.19999999999999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252</v>
      </c>
      <c r="AU160" s="256" t="s">
        <v>81</v>
      </c>
      <c r="AV160" s="14" t="s">
        <v>81</v>
      </c>
      <c r="AW160" s="14" t="s">
        <v>33</v>
      </c>
      <c r="AX160" s="14" t="s">
        <v>72</v>
      </c>
      <c r="AY160" s="256" t="s">
        <v>234</v>
      </c>
    </row>
    <row r="161" s="14" customFormat="1">
      <c r="A161" s="14"/>
      <c r="B161" s="246"/>
      <c r="C161" s="247"/>
      <c r="D161" s="229" t="s">
        <v>252</v>
      </c>
      <c r="E161" s="248" t="s">
        <v>19</v>
      </c>
      <c r="F161" s="249" t="s">
        <v>871</v>
      </c>
      <c r="G161" s="247"/>
      <c r="H161" s="250">
        <v>-20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252</v>
      </c>
      <c r="AU161" s="256" t="s">
        <v>81</v>
      </c>
      <c r="AV161" s="14" t="s">
        <v>81</v>
      </c>
      <c r="AW161" s="14" t="s">
        <v>33</v>
      </c>
      <c r="AX161" s="14" t="s">
        <v>72</v>
      </c>
      <c r="AY161" s="256" t="s">
        <v>234</v>
      </c>
    </row>
    <row r="162" s="13" customFormat="1">
      <c r="A162" s="13"/>
      <c r="B162" s="236"/>
      <c r="C162" s="237"/>
      <c r="D162" s="229" t="s">
        <v>252</v>
      </c>
      <c r="E162" s="238" t="s">
        <v>19</v>
      </c>
      <c r="F162" s="239" t="s">
        <v>872</v>
      </c>
      <c r="G162" s="237"/>
      <c r="H162" s="238" t="s">
        <v>19</v>
      </c>
      <c r="I162" s="240"/>
      <c r="J162" s="237"/>
      <c r="K162" s="237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252</v>
      </c>
      <c r="AU162" s="245" t="s">
        <v>81</v>
      </c>
      <c r="AV162" s="13" t="s">
        <v>79</v>
      </c>
      <c r="AW162" s="13" t="s">
        <v>33</v>
      </c>
      <c r="AX162" s="13" t="s">
        <v>72</v>
      </c>
      <c r="AY162" s="245" t="s">
        <v>234</v>
      </c>
    </row>
    <row r="163" s="14" customFormat="1">
      <c r="A163" s="14"/>
      <c r="B163" s="246"/>
      <c r="C163" s="247"/>
      <c r="D163" s="229" t="s">
        <v>252</v>
      </c>
      <c r="E163" s="248" t="s">
        <v>19</v>
      </c>
      <c r="F163" s="249" t="s">
        <v>833</v>
      </c>
      <c r="G163" s="247"/>
      <c r="H163" s="250">
        <v>9.6959999999999997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252</v>
      </c>
      <c r="AU163" s="256" t="s">
        <v>81</v>
      </c>
      <c r="AV163" s="14" t="s">
        <v>81</v>
      </c>
      <c r="AW163" s="14" t="s">
        <v>33</v>
      </c>
      <c r="AX163" s="14" t="s">
        <v>72</v>
      </c>
      <c r="AY163" s="256" t="s">
        <v>234</v>
      </c>
    </row>
    <row r="164" s="14" customFormat="1">
      <c r="A164" s="14"/>
      <c r="B164" s="246"/>
      <c r="C164" s="247"/>
      <c r="D164" s="229" t="s">
        <v>252</v>
      </c>
      <c r="E164" s="248" t="s">
        <v>19</v>
      </c>
      <c r="F164" s="249" t="s">
        <v>835</v>
      </c>
      <c r="G164" s="247"/>
      <c r="H164" s="250">
        <v>16.847999999999999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252</v>
      </c>
      <c r="AU164" s="256" t="s">
        <v>81</v>
      </c>
      <c r="AV164" s="14" t="s">
        <v>81</v>
      </c>
      <c r="AW164" s="14" t="s">
        <v>33</v>
      </c>
      <c r="AX164" s="14" t="s">
        <v>72</v>
      </c>
      <c r="AY164" s="256" t="s">
        <v>234</v>
      </c>
    </row>
    <row r="165" s="13" customFormat="1">
      <c r="A165" s="13"/>
      <c r="B165" s="236"/>
      <c r="C165" s="237"/>
      <c r="D165" s="229" t="s">
        <v>252</v>
      </c>
      <c r="E165" s="238" t="s">
        <v>19</v>
      </c>
      <c r="F165" s="239" t="s">
        <v>873</v>
      </c>
      <c r="G165" s="237"/>
      <c r="H165" s="238" t="s">
        <v>19</v>
      </c>
      <c r="I165" s="240"/>
      <c r="J165" s="237"/>
      <c r="K165" s="237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252</v>
      </c>
      <c r="AU165" s="245" t="s">
        <v>81</v>
      </c>
      <c r="AV165" s="13" t="s">
        <v>79</v>
      </c>
      <c r="AW165" s="13" t="s">
        <v>33</v>
      </c>
      <c r="AX165" s="13" t="s">
        <v>72</v>
      </c>
      <c r="AY165" s="245" t="s">
        <v>234</v>
      </c>
    </row>
    <row r="166" s="14" customFormat="1">
      <c r="A166" s="14"/>
      <c r="B166" s="246"/>
      <c r="C166" s="247"/>
      <c r="D166" s="229" t="s">
        <v>252</v>
      </c>
      <c r="E166" s="248" t="s">
        <v>19</v>
      </c>
      <c r="F166" s="249" t="s">
        <v>874</v>
      </c>
      <c r="G166" s="247"/>
      <c r="H166" s="250">
        <v>-6.6660000000000004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252</v>
      </c>
      <c r="AU166" s="256" t="s">
        <v>81</v>
      </c>
      <c r="AV166" s="14" t="s">
        <v>81</v>
      </c>
      <c r="AW166" s="14" t="s">
        <v>33</v>
      </c>
      <c r="AX166" s="14" t="s">
        <v>72</v>
      </c>
      <c r="AY166" s="256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875</v>
      </c>
      <c r="G167" s="247"/>
      <c r="H167" s="250">
        <v>-11.583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81</v>
      </c>
      <c r="AV167" s="14" t="s">
        <v>81</v>
      </c>
      <c r="AW167" s="14" t="s">
        <v>33</v>
      </c>
      <c r="AX167" s="14" t="s">
        <v>72</v>
      </c>
      <c r="AY167" s="256" t="s">
        <v>234</v>
      </c>
    </row>
    <row r="168" s="15" customFormat="1">
      <c r="A168" s="15"/>
      <c r="B168" s="257"/>
      <c r="C168" s="258"/>
      <c r="D168" s="229" t="s">
        <v>252</v>
      </c>
      <c r="E168" s="259" t="s">
        <v>19</v>
      </c>
      <c r="F168" s="260" t="s">
        <v>256</v>
      </c>
      <c r="G168" s="258"/>
      <c r="H168" s="261">
        <v>31.470000000000013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252</v>
      </c>
      <c r="AU168" s="267" t="s">
        <v>81</v>
      </c>
      <c r="AV168" s="15" t="s">
        <v>93</v>
      </c>
      <c r="AW168" s="15" t="s">
        <v>33</v>
      </c>
      <c r="AX168" s="15" t="s">
        <v>79</v>
      </c>
      <c r="AY168" s="267" t="s">
        <v>234</v>
      </c>
    </row>
    <row r="169" s="12" customFormat="1" ht="22.8" customHeight="1">
      <c r="A169" s="12"/>
      <c r="B169" s="200"/>
      <c r="C169" s="201"/>
      <c r="D169" s="202" t="s">
        <v>71</v>
      </c>
      <c r="E169" s="214" t="s">
        <v>81</v>
      </c>
      <c r="F169" s="214" t="s">
        <v>876</v>
      </c>
      <c r="G169" s="201"/>
      <c r="H169" s="201"/>
      <c r="I169" s="204"/>
      <c r="J169" s="215">
        <f>BK169</f>
        <v>0</v>
      </c>
      <c r="K169" s="201"/>
      <c r="L169" s="206"/>
      <c r="M169" s="207"/>
      <c r="N169" s="208"/>
      <c r="O169" s="208"/>
      <c r="P169" s="209">
        <f>SUM(P170:P197)</f>
        <v>0</v>
      </c>
      <c r="Q169" s="208"/>
      <c r="R169" s="209">
        <f>SUM(R170:R197)</f>
        <v>549.33921850000002</v>
      </c>
      <c r="S169" s="208"/>
      <c r="T169" s="210">
        <f>SUM(T170:T197)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1" t="s">
        <v>79</v>
      </c>
      <c r="AT169" s="212" t="s">
        <v>71</v>
      </c>
      <c r="AU169" s="212" t="s">
        <v>79</v>
      </c>
      <c r="AY169" s="211" t="s">
        <v>234</v>
      </c>
      <c r="BK169" s="213">
        <f>SUM(BK170:BK197)</f>
        <v>0</v>
      </c>
    </row>
    <row r="170" s="2" customFormat="1" ht="24.15" customHeight="1">
      <c r="A170" s="40"/>
      <c r="B170" s="41"/>
      <c r="C170" s="216" t="s">
        <v>308</v>
      </c>
      <c r="D170" s="216" t="s">
        <v>236</v>
      </c>
      <c r="E170" s="217" t="s">
        <v>877</v>
      </c>
      <c r="F170" s="218" t="s">
        <v>878</v>
      </c>
      <c r="G170" s="219" t="s">
        <v>879</v>
      </c>
      <c r="H170" s="220">
        <v>20.199999999999999</v>
      </c>
      <c r="I170" s="221"/>
      <c r="J170" s="222">
        <f>ROUND(I170*H170,2)</f>
        <v>0</v>
      </c>
      <c r="K170" s="218" t="s">
        <v>240</v>
      </c>
      <c r="L170" s="46"/>
      <c r="M170" s="223" t="s">
        <v>19</v>
      </c>
      <c r="N170" s="224" t="s">
        <v>43</v>
      </c>
      <c r="O170" s="86"/>
      <c r="P170" s="225">
        <f>O170*H170</f>
        <v>0</v>
      </c>
      <c r="Q170" s="225">
        <v>0.27351999999999999</v>
      </c>
      <c r="R170" s="225">
        <f>Q170*H170</f>
        <v>5.5251039999999998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93</v>
      </c>
      <c r="AT170" s="227" t="s">
        <v>236</v>
      </c>
      <c r="AU170" s="227" t="s">
        <v>81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880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881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81</v>
      </c>
    </row>
    <row r="172" s="2" customFormat="1">
      <c r="A172" s="40"/>
      <c r="B172" s="41"/>
      <c r="C172" s="42"/>
      <c r="D172" s="234" t="s">
        <v>244</v>
      </c>
      <c r="E172" s="42"/>
      <c r="F172" s="235" t="s">
        <v>882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244</v>
      </c>
      <c r="AU172" s="19" t="s">
        <v>81</v>
      </c>
    </row>
    <row r="173" s="2" customFormat="1" ht="24.15" customHeight="1">
      <c r="A173" s="40"/>
      <c r="B173" s="41"/>
      <c r="C173" s="216" t="s">
        <v>315</v>
      </c>
      <c r="D173" s="216" t="s">
        <v>236</v>
      </c>
      <c r="E173" s="217" t="s">
        <v>883</v>
      </c>
      <c r="F173" s="218" t="s">
        <v>884</v>
      </c>
      <c r="G173" s="219" t="s">
        <v>879</v>
      </c>
      <c r="H173" s="220">
        <v>35.100000000000001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0.27411000000000002</v>
      </c>
      <c r="R173" s="225">
        <f>Q173*H173</f>
        <v>9.6212610000000005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81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885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886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81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887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81</v>
      </c>
    </row>
    <row r="176" s="14" customFormat="1">
      <c r="A176" s="14"/>
      <c r="B176" s="246"/>
      <c r="C176" s="247"/>
      <c r="D176" s="229" t="s">
        <v>252</v>
      </c>
      <c r="E176" s="248" t="s">
        <v>19</v>
      </c>
      <c r="F176" s="249" t="s">
        <v>888</v>
      </c>
      <c r="G176" s="247"/>
      <c r="H176" s="250">
        <v>35.100000000000001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252</v>
      </c>
      <c r="AU176" s="256" t="s">
        <v>81</v>
      </c>
      <c r="AV176" s="14" t="s">
        <v>81</v>
      </c>
      <c r="AW176" s="14" t="s">
        <v>33</v>
      </c>
      <c r="AX176" s="14" t="s">
        <v>79</v>
      </c>
      <c r="AY176" s="256" t="s">
        <v>234</v>
      </c>
    </row>
    <row r="177" s="2" customFormat="1" ht="16.5" customHeight="1">
      <c r="A177" s="40"/>
      <c r="B177" s="41"/>
      <c r="C177" s="216" t="s">
        <v>8</v>
      </c>
      <c r="D177" s="216" t="s">
        <v>236</v>
      </c>
      <c r="E177" s="217" t="s">
        <v>889</v>
      </c>
      <c r="F177" s="218" t="s">
        <v>890</v>
      </c>
      <c r="G177" s="219" t="s">
        <v>248</v>
      </c>
      <c r="H177" s="220">
        <v>714.91099999999994</v>
      </c>
      <c r="I177" s="221"/>
      <c r="J177" s="222">
        <f>ROUND(I177*H177,2)</f>
        <v>0</v>
      </c>
      <c r="K177" s="218" t="s">
        <v>240</v>
      </c>
      <c r="L177" s="46"/>
      <c r="M177" s="223" t="s">
        <v>19</v>
      </c>
      <c r="N177" s="224" t="s">
        <v>43</v>
      </c>
      <c r="O177" s="86"/>
      <c r="P177" s="225">
        <f>O177*H177</f>
        <v>0</v>
      </c>
      <c r="Q177" s="225">
        <v>0.00010000000000000001</v>
      </c>
      <c r="R177" s="225">
        <f>Q177*H177</f>
        <v>0.071491100000000002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93</v>
      </c>
      <c r="AT177" s="227" t="s">
        <v>236</v>
      </c>
      <c r="AU177" s="227" t="s">
        <v>81</v>
      </c>
      <c r="AY177" s="19" t="s">
        <v>234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93</v>
      </c>
      <c r="BM177" s="227" t="s">
        <v>891</v>
      </c>
    </row>
    <row r="178" s="2" customFormat="1">
      <c r="A178" s="40"/>
      <c r="B178" s="41"/>
      <c r="C178" s="42"/>
      <c r="D178" s="229" t="s">
        <v>243</v>
      </c>
      <c r="E178" s="42"/>
      <c r="F178" s="230" t="s">
        <v>892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243</v>
      </c>
      <c r="AU178" s="19" t="s">
        <v>81</v>
      </c>
    </row>
    <row r="179" s="2" customFormat="1">
      <c r="A179" s="40"/>
      <c r="B179" s="41"/>
      <c r="C179" s="42"/>
      <c r="D179" s="234" t="s">
        <v>244</v>
      </c>
      <c r="E179" s="42"/>
      <c r="F179" s="235" t="s">
        <v>893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244</v>
      </c>
      <c r="AU179" s="19" t="s">
        <v>81</v>
      </c>
    </row>
    <row r="180" s="13" customFormat="1">
      <c r="A180" s="13"/>
      <c r="B180" s="236"/>
      <c r="C180" s="237"/>
      <c r="D180" s="229" t="s">
        <v>252</v>
      </c>
      <c r="E180" s="238" t="s">
        <v>19</v>
      </c>
      <c r="F180" s="239" t="s">
        <v>894</v>
      </c>
      <c r="G180" s="237"/>
      <c r="H180" s="238" t="s">
        <v>19</v>
      </c>
      <c r="I180" s="240"/>
      <c r="J180" s="237"/>
      <c r="K180" s="237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252</v>
      </c>
      <c r="AU180" s="245" t="s">
        <v>81</v>
      </c>
      <c r="AV180" s="13" t="s">
        <v>79</v>
      </c>
      <c r="AW180" s="13" t="s">
        <v>33</v>
      </c>
      <c r="AX180" s="13" t="s">
        <v>72</v>
      </c>
      <c r="AY180" s="245" t="s">
        <v>234</v>
      </c>
    </row>
    <row r="181" s="14" customFormat="1">
      <c r="A181" s="14"/>
      <c r="B181" s="246"/>
      <c r="C181" s="247"/>
      <c r="D181" s="229" t="s">
        <v>252</v>
      </c>
      <c r="E181" s="248" t="s">
        <v>19</v>
      </c>
      <c r="F181" s="249" t="s">
        <v>895</v>
      </c>
      <c r="G181" s="247"/>
      <c r="H181" s="250">
        <v>567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252</v>
      </c>
      <c r="AU181" s="256" t="s">
        <v>81</v>
      </c>
      <c r="AV181" s="14" t="s">
        <v>81</v>
      </c>
      <c r="AW181" s="14" t="s">
        <v>33</v>
      </c>
      <c r="AX181" s="14" t="s">
        <v>72</v>
      </c>
      <c r="AY181" s="256" t="s">
        <v>234</v>
      </c>
    </row>
    <row r="182" s="14" customFormat="1">
      <c r="A182" s="14"/>
      <c r="B182" s="246"/>
      <c r="C182" s="247"/>
      <c r="D182" s="229" t="s">
        <v>252</v>
      </c>
      <c r="E182" s="248" t="s">
        <v>19</v>
      </c>
      <c r="F182" s="249" t="s">
        <v>896</v>
      </c>
      <c r="G182" s="247"/>
      <c r="H182" s="250">
        <v>44.5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252</v>
      </c>
      <c r="AU182" s="256" t="s">
        <v>81</v>
      </c>
      <c r="AV182" s="14" t="s">
        <v>81</v>
      </c>
      <c r="AW182" s="14" t="s">
        <v>33</v>
      </c>
      <c r="AX182" s="14" t="s">
        <v>72</v>
      </c>
      <c r="AY182" s="256" t="s">
        <v>234</v>
      </c>
    </row>
    <row r="183" s="13" customFormat="1">
      <c r="A183" s="13"/>
      <c r="B183" s="236"/>
      <c r="C183" s="237"/>
      <c r="D183" s="229" t="s">
        <v>252</v>
      </c>
      <c r="E183" s="238" t="s">
        <v>19</v>
      </c>
      <c r="F183" s="239" t="s">
        <v>897</v>
      </c>
      <c r="G183" s="237"/>
      <c r="H183" s="238" t="s">
        <v>19</v>
      </c>
      <c r="I183" s="240"/>
      <c r="J183" s="237"/>
      <c r="K183" s="237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252</v>
      </c>
      <c r="AU183" s="245" t="s">
        <v>81</v>
      </c>
      <c r="AV183" s="13" t="s">
        <v>79</v>
      </c>
      <c r="AW183" s="13" t="s">
        <v>33</v>
      </c>
      <c r="AX183" s="13" t="s">
        <v>72</v>
      </c>
      <c r="AY183" s="245" t="s">
        <v>234</v>
      </c>
    </row>
    <row r="184" s="14" customFormat="1">
      <c r="A184" s="14"/>
      <c r="B184" s="246"/>
      <c r="C184" s="247"/>
      <c r="D184" s="229" t="s">
        <v>252</v>
      </c>
      <c r="E184" s="248" t="s">
        <v>19</v>
      </c>
      <c r="F184" s="249" t="s">
        <v>898</v>
      </c>
      <c r="G184" s="247"/>
      <c r="H184" s="250">
        <v>103.411</v>
      </c>
      <c r="I184" s="251"/>
      <c r="J184" s="247"/>
      <c r="K184" s="247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252</v>
      </c>
      <c r="AU184" s="256" t="s">
        <v>81</v>
      </c>
      <c r="AV184" s="14" t="s">
        <v>81</v>
      </c>
      <c r="AW184" s="14" t="s">
        <v>33</v>
      </c>
      <c r="AX184" s="14" t="s">
        <v>72</v>
      </c>
      <c r="AY184" s="256" t="s">
        <v>234</v>
      </c>
    </row>
    <row r="185" s="15" customFormat="1">
      <c r="A185" s="15"/>
      <c r="B185" s="257"/>
      <c r="C185" s="258"/>
      <c r="D185" s="229" t="s">
        <v>252</v>
      </c>
      <c r="E185" s="259" t="s">
        <v>19</v>
      </c>
      <c r="F185" s="260" t="s">
        <v>256</v>
      </c>
      <c r="G185" s="258"/>
      <c r="H185" s="261">
        <v>714.91100000000006</v>
      </c>
      <c r="I185" s="262"/>
      <c r="J185" s="258"/>
      <c r="K185" s="258"/>
      <c r="L185" s="263"/>
      <c r="M185" s="264"/>
      <c r="N185" s="265"/>
      <c r="O185" s="265"/>
      <c r="P185" s="265"/>
      <c r="Q185" s="265"/>
      <c r="R185" s="265"/>
      <c r="S185" s="265"/>
      <c r="T185" s="26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7" t="s">
        <v>252</v>
      </c>
      <c r="AU185" s="267" t="s">
        <v>81</v>
      </c>
      <c r="AV185" s="15" t="s">
        <v>93</v>
      </c>
      <c r="AW185" s="15" t="s">
        <v>33</v>
      </c>
      <c r="AX185" s="15" t="s">
        <v>79</v>
      </c>
      <c r="AY185" s="267" t="s">
        <v>234</v>
      </c>
    </row>
    <row r="186" s="2" customFormat="1" ht="16.5" customHeight="1">
      <c r="A186" s="40"/>
      <c r="B186" s="41"/>
      <c r="C186" s="268" t="s">
        <v>331</v>
      </c>
      <c r="D186" s="268" t="s">
        <v>295</v>
      </c>
      <c r="E186" s="269" t="s">
        <v>899</v>
      </c>
      <c r="F186" s="270" t="s">
        <v>900</v>
      </c>
      <c r="G186" s="271" t="s">
        <v>248</v>
      </c>
      <c r="H186" s="272">
        <v>846.81200000000001</v>
      </c>
      <c r="I186" s="273"/>
      <c r="J186" s="274">
        <f>ROUND(I186*H186,2)</f>
        <v>0</v>
      </c>
      <c r="K186" s="270" t="s">
        <v>240</v>
      </c>
      <c r="L186" s="275"/>
      <c r="M186" s="276" t="s">
        <v>19</v>
      </c>
      <c r="N186" s="277" t="s">
        <v>43</v>
      </c>
      <c r="O186" s="86"/>
      <c r="P186" s="225">
        <f>O186*H186</f>
        <v>0</v>
      </c>
      <c r="Q186" s="225">
        <v>0.00020000000000000001</v>
      </c>
      <c r="R186" s="225">
        <f>Q186*H186</f>
        <v>0.16936240000000002</v>
      </c>
      <c r="S186" s="225">
        <v>0</v>
      </c>
      <c r="T186" s="22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7" t="s">
        <v>294</v>
      </c>
      <c r="AT186" s="227" t="s">
        <v>295</v>
      </c>
      <c r="AU186" s="227" t="s">
        <v>81</v>
      </c>
      <c r="AY186" s="19" t="s">
        <v>234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19" t="s">
        <v>79</v>
      </c>
      <c r="BK186" s="228">
        <f>ROUND(I186*H186,2)</f>
        <v>0</v>
      </c>
      <c r="BL186" s="19" t="s">
        <v>93</v>
      </c>
      <c r="BM186" s="227" t="s">
        <v>901</v>
      </c>
    </row>
    <row r="187" s="2" customFormat="1">
      <c r="A187" s="40"/>
      <c r="B187" s="41"/>
      <c r="C187" s="42"/>
      <c r="D187" s="229" t="s">
        <v>243</v>
      </c>
      <c r="E187" s="42"/>
      <c r="F187" s="230" t="s">
        <v>900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243</v>
      </c>
      <c r="AU187" s="19" t="s">
        <v>81</v>
      </c>
    </row>
    <row r="188" s="14" customFormat="1">
      <c r="A188" s="14"/>
      <c r="B188" s="246"/>
      <c r="C188" s="247"/>
      <c r="D188" s="229" t="s">
        <v>252</v>
      </c>
      <c r="E188" s="247"/>
      <c r="F188" s="249" t="s">
        <v>902</v>
      </c>
      <c r="G188" s="247"/>
      <c r="H188" s="250">
        <v>846.81200000000001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81</v>
      </c>
      <c r="AV188" s="14" t="s">
        <v>81</v>
      </c>
      <c r="AW188" s="14" t="s">
        <v>4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339</v>
      </c>
      <c r="D189" s="216" t="s">
        <v>236</v>
      </c>
      <c r="E189" s="217" t="s">
        <v>903</v>
      </c>
      <c r="F189" s="218" t="s">
        <v>904</v>
      </c>
      <c r="G189" s="219" t="s">
        <v>274</v>
      </c>
      <c r="H189" s="220">
        <v>247.19999999999999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2.1600000000000001</v>
      </c>
      <c r="R189" s="225">
        <f>Q189*H189</f>
        <v>533.952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93</v>
      </c>
      <c r="AT189" s="227" t="s">
        <v>236</v>
      </c>
      <c r="AU189" s="227" t="s">
        <v>81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93</v>
      </c>
      <c r="BM189" s="227" t="s">
        <v>905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906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81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907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81</v>
      </c>
    </row>
    <row r="192" s="13" customFormat="1">
      <c r="A192" s="13"/>
      <c r="B192" s="236"/>
      <c r="C192" s="237"/>
      <c r="D192" s="229" t="s">
        <v>252</v>
      </c>
      <c r="E192" s="238" t="s">
        <v>19</v>
      </c>
      <c r="F192" s="239" t="s">
        <v>908</v>
      </c>
      <c r="G192" s="237"/>
      <c r="H192" s="238" t="s">
        <v>19</v>
      </c>
      <c r="I192" s="240"/>
      <c r="J192" s="237"/>
      <c r="K192" s="237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252</v>
      </c>
      <c r="AU192" s="245" t="s">
        <v>81</v>
      </c>
      <c r="AV192" s="13" t="s">
        <v>79</v>
      </c>
      <c r="AW192" s="13" t="s">
        <v>33</v>
      </c>
      <c r="AX192" s="13" t="s">
        <v>72</v>
      </c>
      <c r="AY192" s="245" t="s">
        <v>234</v>
      </c>
    </row>
    <row r="193" s="13" customFormat="1">
      <c r="A193" s="13"/>
      <c r="B193" s="236"/>
      <c r="C193" s="237"/>
      <c r="D193" s="229" t="s">
        <v>252</v>
      </c>
      <c r="E193" s="238" t="s">
        <v>19</v>
      </c>
      <c r="F193" s="239" t="s">
        <v>822</v>
      </c>
      <c r="G193" s="237"/>
      <c r="H193" s="238" t="s">
        <v>19</v>
      </c>
      <c r="I193" s="240"/>
      <c r="J193" s="237"/>
      <c r="K193" s="237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252</v>
      </c>
      <c r="AU193" s="245" t="s">
        <v>81</v>
      </c>
      <c r="AV193" s="13" t="s">
        <v>79</v>
      </c>
      <c r="AW193" s="13" t="s">
        <v>33</v>
      </c>
      <c r="AX193" s="13" t="s">
        <v>72</v>
      </c>
      <c r="AY193" s="245" t="s">
        <v>234</v>
      </c>
    </row>
    <row r="194" s="14" customFormat="1">
      <c r="A194" s="14"/>
      <c r="B194" s="246"/>
      <c r="C194" s="247"/>
      <c r="D194" s="229" t="s">
        <v>252</v>
      </c>
      <c r="E194" s="248" t="s">
        <v>19</v>
      </c>
      <c r="F194" s="249" t="s">
        <v>909</v>
      </c>
      <c r="G194" s="247"/>
      <c r="H194" s="250">
        <v>227.19999999999999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252</v>
      </c>
      <c r="AU194" s="256" t="s">
        <v>81</v>
      </c>
      <c r="AV194" s="14" t="s">
        <v>81</v>
      </c>
      <c r="AW194" s="14" t="s">
        <v>33</v>
      </c>
      <c r="AX194" s="14" t="s">
        <v>72</v>
      </c>
      <c r="AY194" s="256" t="s">
        <v>234</v>
      </c>
    </row>
    <row r="195" s="13" customFormat="1">
      <c r="A195" s="13"/>
      <c r="B195" s="236"/>
      <c r="C195" s="237"/>
      <c r="D195" s="229" t="s">
        <v>252</v>
      </c>
      <c r="E195" s="238" t="s">
        <v>19</v>
      </c>
      <c r="F195" s="239" t="s">
        <v>824</v>
      </c>
      <c r="G195" s="237"/>
      <c r="H195" s="238" t="s">
        <v>19</v>
      </c>
      <c r="I195" s="240"/>
      <c r="J195" s="237"/>
      <c r="K195" s="237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252</v>
      </c>
      <c r="AU195" s="245" t="s">
        <v>81</v>
      </c>
      <c r="AV195" s="13" t="s">
        <v>79</v>
      </c>
      <c r="AW195" s="13" t="s">
        <v>33</v>
      </c>
      <c r="AX195" s="13" t="s">
        <v>72</v>
      </c>
      <c r="AY195" s="245" t="s">
        <v>234</v>
      </c>
    </row>
    <row r="196" s="14" customFormat="1">
      <c r="A196" s="14"/>
      <c r="B196" s="246"/>
      <c r="C196" s="247"/>
      <c r="D196" s="229" t="s">
        <v>252</v>
      </c>
      <c r="E196" s="248" t="s">
        <v>19</v>
      </c>
      <c r="F196" s="249" t="s">
        <v>910</v>
      </c>
      <c r="G196" s="247"/>
      <c r="H196" s="250">
        <v>20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252</v>
      </c>
      <c r="AU196" s="256" t="s">
        <v>81</v>
      </c>
      <c r="AV196" s="14" t="s">
        <v>81</v>
      </c>
      <c r="AW196" s="14" t="s">
        <v>33</v>
      </c>
      <c r="AX196" s="14" t="s">
        <v>72</v>
      </c>
      <c r="AY196" s="256" t="s">
        <v>234</v>
      </c>
    </row>
    <row r="197" s="15" customFormat="1">
      <c r="A197" s="15"/>
      <c r="B197" s="257"/>
      <c r="C197" s="258"/>
      <c r="D197" s="229" t="s">
        <v>252</v>
      </c>
      <c r="E197" s="259" t="s">
        <v>19</v>
      </c>
      <c r="F197" s="260" t="s">
        <v>256</v>
      </c>
      <c r="G197" s="258"/>
      <c r="H197" s="261">
        <v>247.19999999999999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252</v>
      </c>
      <c r="AU197" s="267" t="s">
        <v>81</v>
      </c>
      <c r="AV197" s="15" t="s">
        <v>93</v>
      </c>
      <c r="AW197" s="15" t="s">
        <v>33</v>
      </c>
      <c r="AX197" s="15" t="s">
        <v>79</v>
      </c>
      <c r="AY197" s="267" t="s">
        <v>234</v>
      </c>
    </row>
    <row r="198" s="12" customFormat="1" ht="22.8" customHeight="1">
      <c r="A198" s="12"/>
      <c r="B198" s="200"/>
      <c r="C198" s="201"/>
      <c r="D198" s="202" t="s">
        <v>71</v>
      </c>
      <c r="E198" s="214" t="s">
        <v>93</v>
      </c>
      <c r="F198" s="214" t="s">
        <v>911</v>
      </c>
      <c r="G198" s="201"/>
      <c r="H198" s="201"/>
      <c r="I198" s="204"/>
      <c r="J198" s="215">
        <f>BK198</f>
        <v>0</v>
      </c>
      <c r="K198" s="201"/>
      <c r="L198" s="206"/>
      <c r="M198" s="207"/>
      <c r="N198" s="208"/>
      <c r="O198" s="208"/>
      <c r="P198" s="209">
        <f>SUM(P199:P207)</f>
        <v>0</v>
      </c>
      <c r="Q198" s="208"/>
      <c r="R198" s="209">
        <f>SUM(R199:R207)</f>
        <v>0</v>
      </c>
      <c r="S198" s="208"/>
      <c r="T198" s="210">
        <f>SUM(T199:T207)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1" t="s">
        <v>79</v>
      </c>
      <c r="AT198" s="212" t="s">
        <v>71</v>
      </c>
      <c r="AU198" s="212" t="s">
        <v>79</v>
      </c>
      <c r="AY198" s="211" t="s">
        <v>234</v>
      </c>
      <c r="BK198" s="213">
        <f>SUM(BK199:BK207)</f>
        <v>0</v>
      </c>
    </row>
    <row r="199" s="2" customFormat="1" ht="16.5" customHeight="1">
      <c r="A199" s="40"/>
      <c r="B199" s="41"/>
      <c r="C199" s="216" t="s">
        <v>347</v>
      </c>
      <c r="D199" s="216" t="s">
        <v>236</v>
      </c>
      <c r="E199" s="217" t="s">
        <v>912</v>
      </c>
      <c r="F199" s="218" t="s">
        <v>913</v>
      </c>
      <c r="G199" s="219" t="s">
        <v>274</v>
      </c>
      <c r="H199" s="220">
        <v>18.248999999999999</v>
      </c>
      <c r="I199" s="221"/>
      <c r="J199" s="222">
        <f>ROUND(I199*H199,2)</f>
        <v>0</v>
      </c>
      <c r="K199" s="218" t="s">
        <v>240</v>
      </c>
      <c r="L199" s="46"/>
      <c r="M199" s="223" t="s">
        <v>19</v>
      </c>
      <c r="N199" s="224" t="s">
        <v>43</v>
      </c>
      <c r="O199" s="86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7" t="s">
        <v>93</v>
      </c>
      <c r="AT199" s="227" t="s">
        <v>236</v>
      </c>
      <c r="AU199" s="227" t="s">
        <v>81</v>
      </c>
      <c r="AY199" s="19" t="s">
        <v>234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19" t="s">
        <v>79</v>
      </c>
      <c r="BK199" s="228">
        <f>ROUND(I199*H199,2)</f>
        <v>0</v>
      </c>
      <c r="BL199" s="19" t="s">
        <v>93</v>
      </c>
      <c r="BM199" s="227" t="s">
        <v>914</v>
      </c>
    </row>
    <row r="200" s="2" customFormat="1">
      <c r="A200" s="40"/>
      <c r="B200" s="41"/>
      <c r="C200" s="42"/>
      <c r="D200" s="229" t="s">
        <v>243</v>
      </c>
      <c r="E200" s="42"/>
      <c r="F200" s="230" t="s">
        <v>915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243</v>
      </c>
      <c r="AU200" s="19" t="s">
        <v>81</v>
      </c>
    </row>
    <row r="201" s="2" customFormat="1">
      <c r="A201" s="40"/>
      <c r="B201" s="41"/>
      <c r="C201" s="42"/>
      <c r="D201" s="234" t="s">
        <v>244</v>
      </c>
      <c r="E201" s="42"/>
      <c r="F201" s="235" t="s">
        <v>916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244</v>
      </c>
      <c r="AU201" s="19" t="s">
        <v>81</v>
      </c>
    </row>
    <row r="202" s="13" customFormat="1">
      <c r="A202" s="13"/>
      <c r="B202" s="236"/>
      <c r="C202" s="237"/>
      <c r="D202" s="229" t="s">
        <v>252</v>
      </c>
      <c r="E202" s="238" t="s">
        <v>19</v>
      </c>
      <c r="F202" s="239" t="s">
        <v>917</v>
      </c>
      <c r="G202" s="237"/>
      <c r="H202" s="238" t="s">
        <v>19</v>
      </c>
      <c r="I202" s="240"/>
      <c r="J202" s="237"/>
      <c r="K202" s="237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252</v>
      </c>
      <c r="AU202" s="245" t="s">
        <v>81</v>
      </c>
      <c r="AV202" s="13" t="s">
        <v>79</v>
      </c>
      <c r="AW202" s="13" t="s">
        <v>33</v>
      </c>
      <c r="AX202" s="13" t="s">
        <v>72</v>
      </c>
      <c r="AY202" s="245" t="s">
        <v>234</v>
      </c>
    </row>
    <row r="203" s="13" customFormat="1">
      <c r="A203" s="13"/>
      <c r="B203" s="236"/>
      <c r="C203" s="237"/>
      <c r="D203" s="229" t="s">
        <v>252</v>
      </c>
      <c r="E203" s="238" t="s">
        <v>19</v>
      </c>
      <c r="F203" s="239" t="s">
        <v>832</v>
      </c>
      <c r="G203" s="237"/>
      <c r="H203" s="238" t="s">
        <v>19</v>
      </c>
      <c r="I203" s="240"/>
      <c r="J203" s="237"/>
      <c r="K203" s="237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252</v>
      </c>
      <c r="AU203" s="245" t="s">
        <v>81</v>
      </c>
      <c r="AV203" s="13" t="s">
        <v>79</v>
      </c>
      <c r="AW203" s="13" t="s">
        <v>33</v>
      </c>
      <c r="AX203" s="13" t="s">
        <v>72</v>
      </c>
      <c r="AY203" s="245" t="s">
        <v>234</v>
      </c>
    </row>
    <row r="204" s="14" customFormat="1">
      <c r="A204" s="14"/>
      <c r="B204" s="246"/>
      <c r="C204" s="247"/>
      <c r="D204" s="229" t="s">
        <v>252</v>
      </c>
      <c r="E204" s="248" t="s">
        <v>19</v>
      </c>
      <c r="F204" s="249" t="s">
        <v>918</v>
      </c>
      <c r="G204" s="247"/>
      <c r="H204" s="250">
        <v>6.6660000000000004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252</v>
      </c>
      <c r="AU204" s="256" t="s">
        <v>81</v>
      </c>
      <c r="AV204" s="14" t="s">
        <v>81</v>
      </c>
      <c r="AW204" s="14" t="s">
        <v>33</v>
      </c>
      <c r="AX204" s="14" t="s">
        <v>72</v>
      </c>
      <c r="AY204" s="256" t="s">
        <v>234</v>
      </c>
    </row>
    <row r="205" s="13" customFormat="1">
      <c r="A205" s="13"/>
      <c r="B205" s="236"/>
      <c r="C205" s="237"/>
      <c r="D205" s="229" t="s">
        <v>252</v>
      </c>
      <c r="E205" s="238" t="s">
        <v>19</v>
      </c>
      <c r="F205" s="239" t="s">
        <v>834</v>
      </c>
      <c r="G205" s="237"/>
      <c r="H205" s="238" t="s">
        <v>19</v>
      </c>
      <c r="I205" s="240"/>
      <c r="J205" s="237"/>
      <c r="K205" s="237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252</v>
      </c>
      <c r="AU205" s="245" t="s">
        <v>81</v>
      </c>
      <c r="AV205" s="13" t="s">
        <v>79</v>
      </c>
      <c r="AW205" s="13" t="s">
        <v>33</v>
      </c>
      <c r="AX205" s="13" t="s">
        <v>72</v>
      </c>
      <c r="AY205" s="245" t="s">
        <v>234</v>
      </c>
    </row>
    <row r="206" s="14" customFormat="1">
      <c r="A206" s="14"/>
      <c r="B206" s="246"/>
      <c r="C206" s="247"/>
      <c r="D206" s="229" t="s">
        <v>252</v>
      </c>
      <c r="E206" s="248" t="s">
        <v>19</v>
      </c>
      <c r="F206" s="249" t="s">
        <v>919</v>
      </c>
      <c r="G206" s="247"/>
      <c r="H206" s="250">
        <v>11.583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252</v>
      </c>
      <c r="AU206" s="256" t="s">
        <v>81</v>
      </c>
      <c r="AV206" s="14" t="s">
        <v>81</v>
      </c>
      <c r="AW206" s="14" t="s">
        <v>33</v>
      </c>
      <c r="AX206" s="14" t="s">
        <v>72</v>
      </c>
      <c r="AY206" s="256" t="s">
        <v>234</v>
      </c>
    </row>
    <row r="207" s="15" customFormat="1">
      <c r="A207" s="15"/>
      <c r="B207" s="257"/>
      <c r="C207" s="258"/>
      <c r="D207" s="229" t="s">
        <v>252</v>
      </c>
      <c r="E207" s="259" t="s">
        <v>19</v>
      </c>
      <c r="F207" s="260" t="s">
        <v>256</v>
      </c>
      <c r="G207" s="258"/>
      <c r="H207" s="261">
        <v>18.249000000000002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252</v>
      </c>
      <c r="AU207" s="267" t="s">
        <v>81</v>
      </c>
      <c r="AV207" s="15" t="s">
        <v>93</v>
      </c>
      <c r="AW207" s="15" t="s">
        <v>33</v>
      </c>
      <c r="AX207" s="15" t="s">
        <v>79</v>
      </c>
      <c r="AY207" s="267" t="s">
        <v>234</v>
      </c>
    </row>
    <row r="208" s="12" customFormat="1" ht="22.8" customHeight="1">
      <c r="A208" s="12"/>
      <c r="B208" s="200"/>
      <c r="C208" s="201"/>
      <c r="D208" s="202" t="s">
        <v>71</v>
      </c>
      <c r="E208" s="214" t="s">
        <v>294</v>
      </c>
      <c r="F208" s="214" t="s">
        <v>920</v>
      </c>
      <c r="G208" s="201"/>
      <c r="H208" s="201"/>
      <c r="I208" s="204"/>
      <c r="J208" s="215">
        <f>BK208</f>
        <v>0</v>
      </c>
      <c r="K208" s="201"/>
      <c r="L208" s="206"/>
      <c r="M208" s="207"/>
      <c r="N208" s="208"/>
      <c r="O208" s="208"/>
      <c r="P208" s="209">
        <f>SUM(P209:P220)</f>
        <v>0</v>
      </c>
      <c r="Q208" s="208"/>
      <c r="R208" s="209">
        <f>SUM(R209:R220)</f>
        <v>0.16655999999999999</v>
      </c>
      <c r="S208" s="208"/>
      <c r="T208" s="210">
        <f>SUM(T209:T220)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79</v>
      </c>
      <c r="AT208" s="212" t="s">
        <v>71</v>
      </c>
      <c r="AU208" s="212" t="s">
        <v>79</v>
      </c>
      <c r="AY208" s="211" t="s">
        <v>234</v>
      </c>
      <c r="BK208" s="213">
        <f>SUM(BK209:BK220)</f>
        <v>0</v>
      </c>
    </row>
    <row r="209" s="2" customFormat="1" ht="16.5" customHeight="1">
      <c r="A209" s="40"/>
      <c r="B209" s="41"/>
      <c r="C209" s="216" t="s">
        <v>354</v>
      </c>
      <c r="D209" s="216" t="s">
        <v>236</v>
      </c>
      <c r="E209" s="217" t="s">
        <v>921</v>
      </c>
      <c r="F209" s="218" t="s">
        <v>922</v>
      </c>
      <c r="G209" s="219" t="s">
        <v>382</v>
      </c>
      <c r="H209" s="220">
        <v>2</v>
      </c>
      <c r="I209" s="221"/>
      <c r="J209" s="222">
        <f>ROUND(I209*H209,2)</f>
        <v>0</v>
      </c>
      <c r="K209" s="218" t="s">
        <v>240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0.040050000000000002</v>
      </c>
      <c r="R209" s="225">
        <f>Q209*H209</f>
        <v>0.080100000000000005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93</v>
      </c>
      <c r="AT209" s="227" t="s">
        <v>236</v>
      </c>
      <c r="AU209" s="227" t="s">
        <v>81</v>
      </c>
      <c r="AY209" s="19" t="s">
        <v>234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93</v>
      </c>
      <c r="BM209" s="227" t="s">
        <v>923</v>
      </c>
    </row>
    <row r="210" s="2" customFormat="1">
      <c r="A210" s="40"/>
      <c r="B210" s="41"/>
      <c r="C210" s="42"/>
      <c r="D210" s="229" t="s">
        <v>243</v>
      </c>
      <c r="E210" s="42"/>
      <c r="F210" s="230" t="s">
        <v>924</v>
      </c>
      <c r="G210" s="42"/>
      <c r="H210" s="42"/>
      <c r="I210" s="231"/>
      <c r="J210" s="42"/>
      <c r="K210" s="42"/>
      <c r="L210" s="46"/>
      <c r="M210" s="232"/>
      <c r="N210" s="23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243</v>
      </c>
      <c r="AU210" s="19" t="s">
        <v>81</v>
      </c>
    </row>
    <row r="211" s="2" customFormat="1">
      <c r="A211" s="40"/>
      <c r="B211" s="41"/>
      <c r="C211" s="42"/>
      <c r="D211" s="234" t="s">
        <v>244</v>
      </c>
      <c r="E211" s="42"/>
      <c r="F211" s="235" t="s">
        <v>925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244</v>
      </c>
      <c r="AU211" s="19" t="s">
        <v>81</v>
      </c>
    </row>
    <row r="212" s="2" customFormat="1" ht="21.75" customHeight="1">
      <c r="A212" s="40"/>
      <c r="B212" s="41"/>
      <c r="C212" s="216" t="s">
        <v>361</v>
      </c>
      <c r="D212" s="216" t="s">
        <v>236</v>
      </c>
      <c r="E212" s="217" t="s">
        <v>926</v>
      </c>
      <c r="F212" s="218" t="s">
        <v>927</v>
      </c>
      <c r="G212" s="219" t="s">
        <v>382</v>
      </c>
      <c r="H212" s="220">
        <v>2</v>
      </c>
      <c r="I212" s="221"/>
      <c r="J212" s="222">
        <f>ROUND(I212*H212,2)</f>
        <v>0</v>
      </c>
      <c r="K212" s="218" t="s">
        <v>240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0.0059800000000000001</v>
      </c>
      <c r="R212" s="225">
        <f>Q212*H212</f>
        <v>0.01196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928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929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930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81</v>
      </c>
    </row>
    <row r="215" s="2" customFormat="1" ht="16.5" customHeight="1">
      <c r="A215" s="40"/>
      <c r="B215" s="41"/>
      <c r="C215" s="216" t="s">
        <v>370</v>
      </c>
      <c r="D215" s="216" t="s">
        <v>236</v>
      </c>
      <c r="E215" s="217" t="s">
        <v>931</v>
      </c>
      <c r="F215" s="218" t="s">
        <v>932</v>
      </c>
      <c r="G215" s="219" t="s">
        <v>382</v>
      </c>
      <c r="H215" s="220">
        <v>2</v>
      </c>
      <c r="I215" s="221"/>
      <c r="J215" s="222">
        <f>ROUND(I215*H215,2)</f>
        <v>0</v>
      </c>
      <c r="K215" s="218" t="s">
        <v>240</v>
      </c>
      <c r="L215" s="46"/>
      <c r="M215" s="223" t="s">
        <v>19</v>
      </c>
      <c r="N215" s="224" t="s">
        <v>43</v>
      </c>
      <c r="O215" s="86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7" t="s">
        <v>93</v>
      </c>
      <c r="AT215" s="227" t="s">
        <v>236</v>
      </c>
      <c r="AU215" s="227" t="s">
        <v>81</v>
      </c>
      <c r="AY215" s="19" t="s">
        <v>234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19" t="s">
        <v>79</v>
      </c>
      <c r="BK215" s="228">
        <f>ROUND(I215*H215,2)</f>
        <v>0</v>
      </c>
      <c r="BL215" s="19" t="s">
        <v>93</v>
      </c>
      <c r="BM215" s="227" t="s">
        <v>933</v>
      </c>
    </row>
    <row r="216" s="2" customFormat="1">
      <c r="A216" s="40"/>
      <c r="B216" s="41"/>
      <c r="C216" s="42"/>
      <c r="D216" s="229" t="s">
        <v>243</v>
      </c>
      <c r="E216" s="42"/>
      <c r="F216" s="230" t="s">
        <v>934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243</v>
      </c>
      <c r="AU216" s="19" t="s">
        <v>81</v>
      </c>
    </row>
    <row r="217" s="2" customFormat="1">
      <c r="A217" s="40"/>
      <c r="B217" s="41"/>
      <c r="C217" s="42"/>
      <c r="D217" s="234" t="s">
        <v>244</v>
      </c>
      <c r="E217" s="42"/>
      <c r="F217" s="235" t="s">
        <v>935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244</v>
      </c>
      <c r="AU217" s="19" t="s">
        <v>81</v>
      </c>
    </row>
    <row r="218" s="2" customFormat="1" ht="21.75" customHeight="1">
      <c r="A218" s="40"/>
      <c r="B218" s="41"/>
      <c r="C218" s="216" t="s">
        <v>379</v>
      </c>
      <c r="D218" s="216" t="s">
        <v>236</v>
      </c>
      <c r="E218" s="217" t="s">
        <v>936</v>
      </c>
      <c r="F218" s="218" t="s">
        <v>937</v>
      </c>
      <c r="G218" s="219" t="s">
        <v>382</v>
      </c>
      <c r="H218" s="220">
        <v>2</v>
      </c>
      <c r="I218" s="221"/>
      <c r="J218" s="222">
        <f>ROUND(I218*H218,2)</f>
        <v>0</v>
      </c>
      <c r="K218" s="218" t="s">
        <v>240</v>
      </c>
      <c r="L218" s="46"/>
      <c r="M218" s="223" t="s">
        <v>19</v>
      </c>
      <c r="N218" s="224" t="s">
        <v>43</v>
      </c>
      <c r="O218" s="86"/>
      <c r="P218" s="225">
        <f>O218*H218</f>
        <v>0</v>
      </c>
      <c r="Q218" s="225">
        <v>0.037249999999999998</v>
      </c>
      <c r="R218" s="225">
        <f>Q218*H218</f>
        <v>0.074499999999999997</v>
      </c>
      <c r="S218" s="225">
        <v>0</v>
      </c>
      <c r="T218" s="22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7" t="s">
        <v>93</v>
      </c>
      <c r="AT218" s="227" t="s">
        <v>236</v>
      </c>
      <c r="AU218" s="227" t="s">
        <v>81</v>
      </c>
      <c r="AY218" s="19" t="s">
        <v>234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19" t="s">
        <v>79</v>
      </c>
      <c r="BK218" s="228">
        <f>ROUND(I218*H218,2)</f>
        <v>0</v>
      </c>
      <c r="BL218" s="19" t="s">
        <v>93</v>
      </c>
      <c r="BM218" s="227" t="s">
        <v>938</v>
      </c>
    </row>
    <row r="219" s="2" customFormat="1">
      <c r="A219" s="40"/>
      <c r="B219" s="41"/>
      <c r="C219" s="42"/>
      <c r="D219" s="229" t="s">
        <v>243</v>
      </c>
      <c r="E219" s="42"/>
      <c r="F219" s="230" t="s">
        <v>939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243</v>
      </c>
      <c r="AU219" s="19" t="s">
        <v>81</v>
      </c>
    </row>
    <row r="220" s="2" customFormat="1">
      <c r="A220" s="40"/>
      <c r="B220" s="41"/>
      <c r="C220" s="42"/>
      <c r="D220" s="234" t="s">
        <v>244</v>
      </c>
      <c r="E220" s="42"/>
      <c r="F220" s="235" t="s">
        <v>940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244</v>
      </c>
      <c r="AU220" s="19" t="s">
        <v>81</v>
      </c>
    </row>
    <row r="221" s="12" customFormat="1" ht="22.8" customHeight="1">
      <c r="A221" s="12"/>
      <c r="B221" s="200"/>
      <c r="C221" s="201"/>
      <c r="D221" s="202" t="s">
        <v>71</v>
      </c>
      <c r="E221" s="214" t="s">
        <v>453</v>
      </c>
      <c r="F221" s="214" t="s">
        <v>454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SUM(P222:P224)</f>
        <v>0</v>
      </c>
      <c r="Q221" s="208"/>
      <c r="R221" s="209">
        <f>SUM(R222:R224)</f>
        <v>0</v>
      </c>
      <c r="S221" s="208"/>
      <c r="T221" s="210">
        <f>SUM(T222:T224)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79</v>
      </c>
      <c r="AT221" s="212" t="s">
        <v>71</v>
      </c>
      <c r="AU221" s="212" t="s">
        <v>79</v>
      </c>
      <c r="AY221" s="211" t="s">
        <v>234</v>
      </c>
      <c r="BK221" s="213">
        <f>SUM(BK222:BK224)</f>
        <v>0</v>
      </c>
    </row>
    <row r="222" s="2" customFormat="1" ht="16.5" customHeight="1">
      <c r="A222" s="40"/>
      <c r="B222" s="41"/>
      <c r="C222" s="216" t="s">
        <v>386</v>
      </c>
      <c r="D222" s="216" t="s">
        <v>236</v>
      </c>
      <c r="E222" s="217" t="s">
        <v>941</v>
      </c>
      <c r="F222" s="218" t="s">
        <v>942</v>
      </c>
      <c r="G222" s="219" t="s">
        <v>364</v>
      </c>
      <c r="H222" s="220">
        <v>549.95799999999997</v>
      </c>
      <c r="I222" s="221"/>
      <c r="J222" s="222">
        <f>ROUND(I222*H222,2)</f>
        <v>0</v>
      </c>
      <c r="K222" s="218" t="s">
        <v>240</v>
      </c>
      <c r="L222" s="46"/>
      <c r="M222" s="223" t="s">
        <v>19</v>
      </c>
      <c r="N222" s="224" t="s">
        <v>43</v>
      </c>
      <c r="O222" s="86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7" t="s">
        <v>93</v>
      </c>
      <c r="AT222" s="227" t="s">
        <v>236</v>
      </c>
      <c r="AU222" s="227" t="s">
        <v>81</v>
      </c>
      <c r="AY222" s="19" t="s">
        <v>234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19" t="s">
        <v>79</v>
      </c>
      <c r="BK222" s="228">
        <f>ROUND(I222*H222,2)</f>
        <v>0</v>
      </c>
      <c r="BL222" s="19" t="s">
        <v>93</v>
      </c>
      <c r="BM222" s="227" t="s">
        <v>943</v>
      </c>
    </row>
    <row r="223" s="2" customFormat="1">
      <c r="A223" s="40"/>
      <c r="B223" s="41"/>
      <c r="C223" s="42"/>
      <c r="D223" s="229" t="s">
        <v>243</v>
      </c>
      <c r="E223" s="42"/>
      <c r="F223" s="230" t="s">
        <v>944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243</v>
      </c>
      <c r="AU223" s="19" t="s">
        <v>81</v>
      </c>
    </row>
    <row r="224" s="2" customFormat="1">
      <c r="A224" s="40"/>
      <c r="B224" s="41"/>
      <c r="C224" s="42"/>
      <c r="D224" s="234" t="s">
        <v>244</v>
      </c>
      <c r="E224" s="42"/>
      <c r="F224" s="235" t="s">
        <v>945</v>
      </c>
      <c r="G224" s="42"/>
      <c r="H224" s="42"/>
      <c r="I224" s="231"/>
      <c r="J224" s="42"/>
      <c r="K224" s="42"/>
      <c r="L224" s="46"/>
      <c r="M224" s="278"/>
      <c r="N224" s="279"/>
      <c r="O224" s="280"/>
      <c r="P224" s="280"/>
      <c r="Q224" s="280"/>
      <c r="R224" s="280"/>
      <c r="S224" s="280"/>
      <c r="T224" s="281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244</v>
      </c>
      <c r="AU224" s="19" t="s">
        <v>81</v>
      </c>
    </row>
    <row r="225" s="2" customFormat="1" ht="6.96" customHeight="1">
      <c r="A225" s="40"/>
      <c r="B225" s="61"/>
      <c r="C225" s="62"/>
      <c r="D225" s="62"/>
      <c r="E225" s="62"/>
      <c r="F225" s="62"/>
      <c r="G225" s="62"/>
      <c r="H225" s="62"/>
      <c r="I225" s="62"/>
      <c r="J225" s="62"/>
      <c r="K225" s="62"/>
      <c r="L225" s="46"/>
      <c r="M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</sheetData>
  <sheetProtection sheet="1" autoFilter="0" formatColumns="0" formatRows="0" objects="1" scenarios="1" spinCount="100000" saltValue="XHO01KrcgWk4/ZeHsSS6Tes7WTnkXL5YSC+giTjG3PWIKiwX5pZDpF2v697IBFN8hJ97jRl4eaDyDvoFjetyVQ==" hashValue="aFGKo5IH7ml5oWP3qNZZfun5/MQpYxtC2SL8B+d1t/lqlP68GzZyF9ltjkMamv6P1FlkZvrny4AVGQlCScATJQ==" algorithmName="SHA-512" password="CA9F"/>
  <autoFilter ref="C96:K2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2" r:id="rId1" display="https://podminky.urs.cz/item/CS_URS_2024_01/131151204"/>
    <hyperlink ref="F111" r:id="rId2" display="https://podminky.urs.cz/item/CS_URS_2024_01/132112131"/>
    <hyperlink ref="F120" r:id="rId3" display="https://podminky.urs.cz/item/CS_URS_2024_01/151101102"/>
    <hyperlink ref="F128" r:id="rId4" display="https://podminky.urs.cz/item/CS_URS_2024_01/151101112"/>
    <hyperlink ref="F131" r:id="rId5" display="https://podminky.urs.cz/item/CS_URS_2024_01/162751117"/>
    <hyperlink ref="F144" r:id="rId6" display="https://podminky.urs.cz/item/CS_URS_2024_01/162751119"/>
    <hyperlink ref="F148" r:id="rId7" display="https://podminky.urs.cz/item/CS_URS_2024_01/167151111"/>
    <hyperlink ref="F151" r:id="rId8" display="https://podminky.urs.cz/item/CS_URS_2024_01/171201231"/>
    <hyperlink ref="F155" r:id="rId9" display="https://podminky.urs.cz/item/CS_URS_2024_01/174151101"/>
    <hyperlink ref="F172" r:id="rId10" display="https://podminky.urs.cz/item/CS_URS_2024_01/212752132"/>
    <hyperlink ref="F175" r:id="rId11" display="https://podminky.urs.cz/item/CS_URS_2024_01/212752402"/>
    <hyperlink ref="F179" r:id="rId12" display="https://podminky.urs.cz/item/CS_URS_2024_01/213141111"/>
    <hyperlink ref="F191" r:id="rId13" display="https://podminky.urs.cz/item/CS_URS_2024_01/271532212"/>
    <hyperlink ref="F201" r:id="rId14" display="https://podminky.urs.cz/item/CS_URS_2024_01/451573111"/>
    <hyperlink ref="F211" r:id="rId15" display="https://podminky.urs.cz/item/CS_URS_2024_01/894812001"/>
    <hyperlink ref="F214" r:id="rId16" display="https://podminky.urs.cz/item/CS_URS_2024_01/894812032"/>
    <hyperlink ref="F217" r:id="rId17" display="https://podminky.urs.cz/item/CS_URS_2024_01/894812041"/>
    <hyperlink ref="F220" r:id="rId18" display="https://podminky.urs.cz/item/CS_URS_2024_01/894812063"/>
    <hyperlink ref="F224" r:id="rId19" display="https://podminky.urs.cz/item/CS_URS_2024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946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ROUND(J94,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ROUND((SUM(BE94:BE180)),  2)</f>
        <v>0</v>
      </c>
      <c r="G37" s="40"/>
      <c r="H37" s="40"/>
      <c r="I37" s="160">
        <v>0.20999999999999999</v>
      </c>
      <c r="J37" s="159">
        <f>ROUND(((SUM(BE94:BE180))*I37),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ROUND((SUM(BF94:BF180)),  2)</f>
        <v>0</v>
      </c>
      <c r="G38" s="40"/>
      <c r="H38" s="40"/>
      <c r="I38" s="160">
        <v>0.12</v>
      </c>
      <c r="J38" s="159">
        <f>ROUND(((SUM(BF94:BF180))*I38),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ROUND((SUM(BG94:BG180)),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ROUND((SUM(BH94:BH180)),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ROUND((SUM(BI94:BI180)),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SO.00 - Příprava území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5.1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J96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218</v>
      </c>
      <c r="E70" s="186"/>
      <c r="F70" s="186"/>
      <c r="G70" s="186"/>
      <c r="H70" s="186"/>
      <c r="I70" s="186"/>
      <c r="J70" s="187">
        <f>J177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8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219</v>
      </c>
      <c r="D77" s="42"/>
      <c r="E77" s="42"/>
      <c r="F77" s="42"/>
      <c r="G77" s="42"/>
      <c r="H77" s="42"/>
      <c r="I77" s="42"/>
      <c r="J77" s="42"/>
      <c r="K77" s="42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Envelopa - Revitalizace infrastruktury</v>
      </c>
      <c r="F80" s="34"/>
      <c r="G80" s="34"/>
      <c r="H80" s="34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203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204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205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173" t="s">
        <v>206</v>
      </c>
      <c r="F84" s="42"/>
      <c r="G84" s="42"/>
      <c r="H84" s="42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207</v>
      </c>
      <c r="D85" s="42"/>
      <c r="E85" s="42"/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SO.00 - Příprava území (4)</v>
      </c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Olomouc</v>
      </c>
      <c r="G88" s="42"/>
      <c r="H88" s="42"/>
      <c r="I88" s="34" t="s">
        <v>23</v>
      </c>
      <c r="J88" s="74" t="str">
        <f>IF(J16="","",J16)</f>
        <v>15. 7. 2024</v>
      </c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25</v>
      </c>
      <c r="D90" s="42"/>
      <c r="E90" s="42"/>
      <c r="F90" s="29" t="str">
        <f>E19</f>
        <v>Univerzita Palackého Olomouc</v>
      </c>
      <c r="G90" s="42"/>
      <c r="H90" s="42"/>
      <c r="I90" s="34" t="s">
        <v>31</v>
      </c>
      <c r="J90" s="38" t="str">
        <f>E25</f>
        <v>Alfaprojekt Olomouc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ing. Pavlína Řmotová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9"/>
      <c r="B93" s="190"/>
      <c r="C93" s="191" t="s">
        <v>220</v>
      </c>
      <c r="D93" s="192" t="s">
        <v>57</v>
      </c>
      <c r="E93" s="192" t="s">
        <v>53</v>
      </c>
      <c r="F93" s="192" t="s">
        <v>54</v>
      </c>
      <c r="G93" s="192" t="s">
        <v>221</v>
      </c>
      <c r="H93" s="192" t="s">
        <v>222</v>
      </c>
      <c r="I93" s="192" t="s">
        <v>223</v>
      </c>
      <c r="J93" s="192" t="s">
        <v>213</v>
      </c>
      <c r="K93" s="193" t="s">
        <v>224</v>
      </c>
      <c r="L93" s="194"/>
      <c r="M93" s="94" t="s">
        <v>19</v>
      </c>
      <c r="N93" s="95" t="s">
        <v>42</v>
      </c>
      <c r="O93" s="95" t="s">
        <v>225</v>
      </c>
      <c r="P93" s="95" t="s">
        <v>226</v>
      </c>
      <c r="Q93" s="95" t="s">
        <v>227</v>
      </c>
      <c r="R93" s="95" t="s">
        <v>228</v>
      </c>
      <c r="S93" s="95" t="s">
        <v>229</v>
      </c>
      <c r="T93" s="96" t="s">
        <v>230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0"/>
      <c r="B94" s="41"/>
      <c r="C94" s="101" t="s">
        <v>231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</f>
        <v>0</v>
      </c>
      <c r="Q94" s="98"/>
      <c r="R94" s="197">
        <f>R95</f>
        <v>26.529899999999998</v>
      </c>
      <c r="S94" s="98"/>
      <c r="T94" s="198">
        <f>T95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214</v>
      </c>
      <c r="BK94" s="199">
        <f>BK95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232</v>
      </c>
      <c r="F95" s="203" t="s">
        <v>233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P96+P177</f>
        <v>0</v>
      </c>
      <c r="Q95" s="208"/>
      <c r="R95" s="209">
        <f>R96+R177</f>
        <v>26.529899999999998</v>
      </c>
      <c r="S95" s="208"/>
      <c r="T95" s="210">
        <f>T96+T177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71</v>
      </c>
      <c r="AU95" s="212" t="s">
        <v>72</v>
      </c>
      <c r="AY95" s="211" t="s">
        <v>234</v>
      </c>
      <c r="BK95" s="213">
        <f>BK96+BK177</f>
        <v>0</v>
      </c>
    </row>
    <row r="96" s="12" customFormat="1" ht="22.8" customHeight="1">
      <c r="A96" s="12"/>
      <c r="B96" s="200"/>
      <c r="C96" s="201"/>
      <c r="D96" s="202" t="s">
        <v>71</v>
      </c>
      <c r="E96" s="214" t="s">
        <v>79</v>
      </c>
      <c r="F96" s="214" t="s">
        <v>235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SUM(P97:P176)</f>
        <v>0</v>
      </c>
      <c r="Q96" s="208"/>
      <c r="R96" s="209">
        <f>SUM(R97:R176)</f>
        <v>26.529899999999998</v>
      </c>
      <c r="S96" s="208"/>
      <c r="T96" s="210">
        <f>SUM(T97:T176)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79</v>
      </c>
      <c r="AY96" s="211" t="s">
        <v>234</v>
      </c>
      <c r="BK96" s="213">
        <f>SUM(BK97:BK176)</f>
        <v>0</v>
      </c>
    </row>
    <row r="97" s="2" customFormat="1" ht="16.5" customHeight="1">
      <c r="A97" s="40"/>
      <c r="B97" s="41"/>
      <c r="C97" s="216" t="s">
        <v>79</v>
      </c>
      <c r="D97" s="216" t="s">
        <v>236</v>
      </c>
      <c r="E97" s="217" t="s">
        <v>237</v>
      </c>
      <c r="F97" s="218" t="s">
        <v>238</v>
      </c>
      <c r="G97" s="219" t="s">
        <v>239</v>
      </c>
      <c r="H97" s="220">
        <v>1</v>
      </c>
      <c r="I97" s="221"/>
      <c r="J97" s="222">
        <f>ROUND(I97*H97,2)</f>
        <v>0</v>
      </c>
      <c r="K97" s="218" t="s">
        <v>240</v>
      </c>
      <c r="L97" s="46"/>
      <c r="M97" s="223" t="s">
        <v>19</v>
      </c>
      <c r="N97" s="224" t="s">
        <v>43</v>
      </c>
      <c r="O97" s="86"/>
      <c r="P97" s="225">
        <f>O97*H97</f>
        <v>0</v>
      </c>
      <c r="Q97" s="225">
        <v>0.0099000000000000008</v>
      </c>
      <c r="R97" s="225">
        <f>Q97*H97</f>
        <v>0.0099000000000000008</v>
      </c>
      <c r="S97" s="225">
        <v>0</v>
      </c>
      <c r="T97" s="22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7" t="s">
        <v>241</v>
      </c>
      <c r="AT97" s="227" t="s">
        <v>236</v>
      </c>
      <c r="AU97" s="227" t="s">
        <v>81</v>
      </c>
      <c r="AY97" s="19" t="s">
        <v>234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19" t="s">
        <v>79</v>
      </c>
      <c r="BK97" s="228">
        <f>ROUND(I97*H97,2)</f>
        <v>0</v>
      </c>
      <c r="BL97" s="19" t="s">
        <v>241</v>
      </c>
      <c r="BM97" s="227" t="s">
        <v>242</v>
      </c>
    </row>
    <row r="98" s="2" customFormat="1">
      <c r="A98" s="40"/>
      <c r="B98" s="41"/>
      <c r="C98" s="42"/>
      <c r="D98" s="229" t="s">
        <v>243</v>
      </c>
      <c r="E98" s="42"/>
      <c r="F98" s="230" t="s">
        <v>238</v>
      </c>
      <c r="G98" s="42"/>
      <c r="H98" s="42"/>
      <c r="I98" s="231"/>
      <c r="J98" s="42"/>
      <c r="K98" s="42"/>
      <c r="L98" s="46"/>
      <c r="M98" s="232"/>
      <c r="N98" s="23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243</v>
      </c>
      <c r="AU98" s="19" t="s">
        <v>81</v>
      </c>
    </row>
    <row r="99" s="2" customFormat="1">
      <c r="A99" s="40"/>
      <c r="B99" s="41"/>
      <c r="C99" s="42"/>
      <c r="D99" s="234" t="s">
        <v>244</v>
      </c>
      <c r="E99" s="42"/>
      <c r="F99" s="235" t="s">
        <v>245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244</v>
      </c>
      <c r="AU99" s="19" t="s">
        <v>81</v>
      </c>
    </row>
    <row r="100" s="2" customFormat="1" ht="21.75" customHeight="1">
      <c r="A100" s="40"/>
      <c r="B100" s="41"/>
      <c r="C100" s="216" t="s">
        <v>81</v>
      </c>
      <c r="D100" s="216" t="s">
        <v>236</v>
      </c>
      <c r="E100" s="217" t="s">
        <v>246</v>
      </c>
      <c r="F100" s="218" t="s">
        <v>247</v>
      </c>
      <c r="G100" s="219" t="s">
        <v>248</v>
      </c>
      <c r="H100" s="220">
        <v>381</v>
      </c>
      <c r="I100" s="221"/>
      <c r="J100" s="222">
        <f>ROUND(I100*H100,2)</f>
        <v>0</v>
      </c>
      <c r="K100" s="218" t="s">
        <v>240</v>
      </c>
      <c r="L100" s="46"/>
      <c r="M100" s="223" t="s">
        <v>19</v>
      </c>
      <c r="N100" s="224" t="s">
        <v>43</v>
      </c>
      <c r="O100" s="86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7" t="s">
        <v>93</v>
      </c>
      <c r="AT100" s="227" t="s">
        <v>236</v>
      </c>
      <c r="AU100" s="227" t="s">
        <v>81</v>
      </c>
      <c r="AY100" s="19" t="s">
        <v>234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19" t="s">
        <v>79</v>
      </c>
      <c r="BK100" s="228">
        <f>ROUND(I100*H100,2)</f>
        <v>0</v>
      </c>
      <c r="BL100" s="19" t="s">
        <v>93</v>
      </c>
      <c r="BM100" s="227" t="s">
        <v>249</v>
      </c>
    </row>
    <row r="101" s="2" customFormat="1">
      <c r="A101" s="40"/>
      <c r="B101" s="41"/>
      <c r="C101" s="42"/>
      <c r="D101" s="229" t="s">
        <v>243</v>
      </c>
      <c r="E101" s="42"/>
      <c r="F101" s="230" t="s">
        <v>250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243</v>
      </c>
      <c r="AU101" s="19" t="s">
        <v>81</v>
      </c>
    </row>
    <row r="102" s="2" customFormat="1">
      <c r="A102" s="40"/>
      <c r="B102" s="41"/>
      <c r="C102" s="42"/>
      <c r="D102" s="234" t="s">
        <v>244</v>
      </c>
      <c r="E102" s="42"/>
      <c r="F102" s="235" t="s">
        <v>251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244</v>
      </c>
      <c r="AU102" s="19" t="s">
        <v>81</v>
      </c>
    </row>
    <row r="103" s="13" customFormat="1">
      <c r="A103" s="13"/>
      <c r="B103" s="236"/>
      <c r="C103" s="237"/>
      <c r="D103" s="229" t="s">
        <v>252</v>
      </c>
      <c r="E103" s="238" t="s">
        <v>19</v>
      </c>
      <c r="F103" s="239" t="s">
        <v>947</v>
      </c>
      <c r="G103" s="237"/>
      <c r="H103" s="238" t="s">
        <v>19</v>
      </c>
      <c r="I103" s="240"/>
      <c r="J103" s="237"/>
      <c r="K103" s="237"/>
      <c r="L103" s="241"/>
      <c r="M103" s="242"/>
      <c r="N103" s="243"/>
      <c r="O103" s="243"/>
      <c r="P103" s="243"/>
      <c r="Q103" s="243"/>
      <c r="R103" s="243"/>
      <c r="S103" s="243"/>
      <c r="T103" s="24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5" t="s">
        <v>252</v>
      </c>
      <c r="AU103" s="245" t="s">
        <v>81</v>
      </c>
      <c r="AV103" s="13" t="s">
        <v>79</v>
      </c>
      <c r="AW103" s="13" t="s">
        <v>33</v>
      </c>
      <c r="AX103" s="13" t="s">
        <v>72</v>
      </c>
      <c r="AY103" s="245" t="s">
        <v>234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948</v>
      </c>
      <c r="G104" s="247"/>
      <c r="H104" s="250">
        <v>381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81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88</v>
      </c>
      <c r="D105" s="216" t="s">
        <v>236</v>
      </c>
      <c r="E105" s="217" t="s">
        <v>257</v>
      </c>
      <c r="F105" s="218" t="s">
        <v>258</v>
      </c>
      <c r="G105" s="219" t="s">
        <v>248</v>
      </c>
      <c r="H105" s="220">
        <v>164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93</v>
      </c>
      <c r="AT105" s="227" t="s">
        <v>236</v>
      </c>
      <c r="AU105" s="227" t="s">
        <v>81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93</v>
      </c>
      <c r="BM105" s="227" t="s">
        <v>259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260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81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261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81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949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81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4" customFormat="1">
      <c r="A109" s="14"/>
      <c r="B109" s="246"/>
      <c r="C109" s="247"/>
      <c r="D109" s="229" t="s">
        <v>252</v>
      </c>
      <c r="E109" s="248" t="s">
        <v>19</v>
      </c>
      <c r="F109" s="249" t="s">
        <v>950</v>
      </c>
      <c r="G109" s="247"/>
      <c r="H109" s="250">
        <v>164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252</v>
      </c>
      <c r="AU109" s="256" t="s">
        <v>81</v>
      </c>
      <c r="AV109" s="14" t="s">
        <v>81</v>
      </c>
      <c r="AW109" s="14" t="s">
        <v>33</v>
      </c>
      <c r="AX109" s="14" t="s">
        <v>79</v>
      </c>
      <c r="AY109" s="256" t="s">
        <v>234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264</v>
      </c>
      <c r="F110" s="218" t="s">
        <v>265</v>
      </c>
      <c r="G110" s="219" t="s">
        <v>248</v>
      </c>
      <c r="H110" s="220">
        <v>221</v>
      </c>
      <c r="I110" s="221"/>
      <c r="J110" s="222">
        <f>ROUND(I110*H110,2)</f>
        <v>0</v>
      </c>
      <c r="K110" s="218" t="s">
        <v>240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93</v>
      </c>
      <c r="AT110" s="227" t="s">
        <v>236</v>
      </c>
      <c r="AU110" s="227" t="s">
        <v>81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93</v>
      </c>
      <c r="BM110" s="227" t="s">
        <v>266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267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81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268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81</v>
      </c>
    </row>
    <row r="113" s="13" customFormat="1">
      <c r="A113" s="13"/>
      <c r="B113" s="236"/>
      <c r="C113" s="237"/>
      <c r="D113" s="229" t="s">
        <v>252</v>
      </c>
      <c r="E113" s="238" t="s">
        <v>19</v>
      </c>
      <c r="F113" s="239" t="s">
        <v>951</v>
      </c>
      <c r="G113" s="237"/>
      <c r="H113" s="238" t="s">
        <v>19</v>
      </c>
      <c r="I113" s="240"/>
      <c r="J113" s="237"/>
      <c r="K113" s="237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252</v>
      </c>
      <c r="AU113" s="245" t="s">
        <v>81</v>
      </c>
      <c r="AV113" s="13" t="s">
        <v>79</v>
      </c>
      <c r="AW113" s="13" t="s">
        <v>33</v>
      </c>
      <c r="AX113" s="13" t="s">
        <v>72</v>
      </c>
      <c r="AY113" s="245" t="s">
        <v>234</v>
      </c>
    </row>
    <row r="114" s="14" customFormat="1">
      <c r="A114" s="14"/>
      <c r="B114" s="246"/>
      <c r="C114" s="247"/>
      <c r="D114" s="229" t="s">
        <v>252</v>
      </c>
      <c r="E114" s="248" t="s">
        <v>19</v>
      </c>
      <c r="F114" s="249" t="s">
        <v>952</v>
      </c>
      <c r="G114" s="247"/>
      <c r="H114" s="250">
        <v>221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252</v>
      </c>
      <c r="AU114" s="256" t="s">
        <v>81</v>
      </c>
      <c r="AV114" s="14" t="s">
        <v>81</v>
      </c>
      <c r="AW114" s="14" t="s">
        <v>33</v>
      </c>
      <c r="AX114" s="14" t="s">
        <v>79</v>
      </c>
      <c r="AY114" s="256" t="s">
        <v>234</v>
      </c>
    </row>
    <row r="115" s="2" customFormat="1" ht="21.75" customHeight="1">
      <c r="A115" s="40"/>
      <c r="B115" s="41"/>
      <c r="C115" s="216" t="s">
        <v>271</v>
      </c>
      <c r="D115" s="216" t="s">
        <v>236</v>
      </c>
      <c r="E115" s="217" t="s">
        <v>272</v>
      </c>
      <c r="F115" s="218" t="s">
        <v>273</v>
      </c>
      <c r="G115" s="219" t="s">
        <v>274</v>
      </c>
      <c r="H115" s="220">
        <v>44.200000000000003</v>
      </c>
      <c r="I115" s="221"/>
      <c r="J115" s="222">
        <f>ROUND(I115*H115,2)</f>
        <v>0</v>
      </c>
      <c r="K115" s="218" t="s">
        <v>240</v>
      </c>
      <c r="L115" s="46"/>
      <c r="M115" s="223" t="s">
        <v>19</v>
      </c>
      <c r="N115" s="224" t="s">
        <v>43</v>
      </c>
      <c r="O115" s="86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7" t="s">
        <v>93</v>
      </c>
      <c r="AT115" s="227" t="s">
        <v>236</v>
      </c>
      <c r="AU115" s="227" t="s">
        <v>81</v>
      </c>
      <c r="AY115" s="19" t="s">
        <v>234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19" t="s">
        <v>79</v>
      </c>
      <c r="BK115" s="228">
        <f>ROUND(I115*H115,2)</f>
        <v>0</v>
      </c>
      <c r="BL115" s="19" t="s">
        <v>93</v>
      </c>
      <c r="BM115" s="227" t="s">
        <v>275</v>
      </c>
    </row>
    <row r="116" s="2" customFormat="1">
      <c r="A116" s="40"/>
      <c r="B116" s="41"/>
      <c r="C116" s="42"/>
      <c r="D116" s="229" t="s">
        <v>243</v>
      </c>
      <c r="E116" s="42"/>
      <c r="F116" s="230" t="s">
        <v>276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243</v>
      </c>
      <c r="AU116" s="19" t="s">
        <v>81</v>
      </c>
    </row>
    <row r="117" s="2" customFormat="1">
      <c r="A117" s="40"/>
      <c r="B117" s="41"/>
      <c r="C117" s="42"/>
      <c r="D117" s="234" t="s">
        <v>244</v>
      </c>
      <c r="E117" s="42"/>
      <c r="F117" s="235" t="s">
        <v>277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244</v>
      </c>
      <c r="AU117" s="19" t="s">
        <v>81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951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953</v>
      </c>
      <c r="G119" s="247"/>
      <c r="H119" s="250">
        <v>44.200000000000003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79</v>
      </c>
      <c r="AY119" s="256" t="s">
        <v>234</v>
      </c>
    </row>
    <row r="120" s="2" customFormat="1" ht="24.15" customHeight="1">
      <c r="A120" s="40"/>
      <c r="B120" s="41"/>
      <c r="C120" s="216" t="s">
        <v>280</v>
      </c>
      <c r="D120" s="216" t="s">
        <v>236</v>
      </c>
      <c r="E120" s="217" t="s">
        <v>281</v>
      </c>
      <c r="F120" s="218" t="s">
        <v>282</v>
      </c>
      <c r="G120" s="219" t="s">
        <v>248</v>
      </c>
      <c r="H120" s="220">
        <v>381</v>
      </c>
      <c r="I120" s="221"/>
      <c r="J120" s="222">
        <f>ROUND(I120*H120,2)</f>
        <v>0</v>
      </c>
      <c r="K120" s="218" t="s">
        <v>240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93</v>
      </c>
      <c r="AT120" s="227" t="s">
        <v>236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283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284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34" t="s">
        <v>244</v>
      </c>
      <c r="E122" s="42"/>
      <c r="F122" s="235" t="s">
        <v>285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244</v>
      </c>
      <c r="AU122" s="19" t="s">
        <v>81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947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81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948</v>
      </c>
      <c r="G124" s="247"/>
      <c r="H124" s="250">
        <v>381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79</v>
      </c>
      <c r="AY124" s="256" t="s">
        <v>234</v>
      </c>
    </row>
    <row r="125" s="2" customFormat="1" ht="16.5" customHeight="1">
      <c r="A125" s="40"/>
      <c r="B125" s="41"/>
      <c r="C125" s="216" t="s">
        <v>288</v>
      </c>
      <c r="D125" s="216" t="s">
        <v>236</v>
      </c>
      <c r="E125" s="217" t="s">
        <v>289</v>
      </c>
      <c r="F125" s="218" t="s">
        <v>290</v>
      </c>
      <c r="G125" s="219" t="s">
        <v>248</v>
      </c>
      <c r="H125" s="220">
        <v>221</v>
      </c>
      <c r="I125" s="221"/>
      <c r="J125" s="222">
        <f>ROUND(I125*H125,2)</f>
        <v>0</v>
      </c>
      <c r="K125" s="218" t="s">
        <v>19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241</v>
      </c>
      <c r="AT125" s="227" t="s">
        <v>236</v>
      </c>
      <c r="AU125" s="227" t="s">
        <v>81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241</v>
      </c>
      <c r="BM125" s="227" t="s">
        <v>291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292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81</v>
      </c>
    </row>
    <row r="127" s="13" customFormat="1">
      <c r="A127" s="13"/>
      <c r="B127" s="236"/>
      <c r="C127" s="237"/>
      <c r="D127" s="229" t="s">
        <v>252</v>
      </c>
      <c r="E127" s="238" t="s">
        <v>19</v>
      </c>
      <c r="F127" s="239" t="s">
        <v>954</v>
      </c>
      <c r="G127" s="237"/>
      <c r="H127" s="238" t="s">
        <v>19</v>
      </c>
      <c r="I127" s="240"/>
      <c r="J127" s="237"/>
      <c r="K127" s="237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252</v>
      </c>
      <c r="AU127" s="245" t="s">
        <v>81</v>
      </c>
      <c r="AV127" s="13" t="s">
        <v>79</v>
      </c>
      <c r="AW127" s="13" t="s">
        <v>33</v>
      </c>
      <c r="AX127" s="13" t="s">
        <v>72</v>
      </c>
      <c r="AY127" s="245" t="s">
        <v>234</v>
      </c>
    </row>
    <row r="128" s="14" customFormat="1">
      <c r="A128" s="14"/>
      <c r="B128" s="246"/>
      <c r="C128" s="247"/>
      <c r="D128" s="229" t="s">
        <v>252</v>
      </c>
      <c r="E128" s="248" t="s">
        <v>19</v>
      </c>
      <c r="F128" s="249" t="s">
        <v>952</v>
      </c>
      <c r="G128" s="247"/>
      <c r="H128" s="250">
        <v>221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252</v>
      </c>
      <c r="AU128" s="256" t="s">
        <v>81</v>
      </c>
      <c r="AV128" s="14" t="s">
        <v>81</v>
      </c>
      <c r="AW128" s="14" t="s">
        <v>33</v>
      </c>
      <c r="AX128" s="14" t="s">
        <v>79</v>
      </c>
      <c r="AY128" s="256" t="s">
        <v>234</v>
      </c>
    </row>
    <row r="129" s="2" customFormat="1" ht="16.5" customHeight="1">
      <c r="A129" s="40"/>
      <c r="B129" s="41"/>
      <c r="C129" s="268" t="s">
        <v>294</v>
      </c>
      <c r="D129" s="268" t="s">
        <v>295</v>
      </c>
      <c r="E129" s="269" t="s">
        <v>296</v>
      </c>
      <c r="F129" s="270" t="s">
        <v>297</v>
      </c>
      <c r="G129" s="271" t="s">
        <v>274</v>
      </c>
      <c r="H129" s="272">
        <v>44.200000000000003</v>
      </c>
      <c r="I129" s="273"/>
      <c r="J129" s="274">
        <f>ROUND(I129*H129,2)</f>
        <v>0</v>
      </c>
      <c r="K129" s="270" t="s">
        <v>19</v>
      </c>
      <c r="L129" s="275"/>
      <c r="M129" s="276" t="s">
        <v>19</v>
      </c>
      <c r="N129" s="277" t="s">
        <v>43</v>
      </c>
      <c r="O129" s="86"/>
      <c r="P129" s="225">
        <f>O129*H129</f>
        <v>0</v>
      </c>
      <c r="Q129" s="225">
        <v>0.59999999999999998</v>
      </c>
      <c r="R129" s="225">
        <f>Q129*H129</f>
        <v>26.52</v>
      </c>
      <c r="S129" s="225">
        <v>0</v>
      </c>
      <c r="T129" s="22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7" t="s">
        <v>294</v>
      </c>
      <c r="AT129" s="227" t="s">
        <v>295</v>
      </c>
      <c r="AU129" s="227" t="s">
        <v>81</v>
      </c>
      <c r="AY129" s="19" t="s">
        <v>234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19" t="s">
        <v>79</v>
      </c>
      <c r="BK129" s="228">
        <f>ROUND(I129*H129,2)</f>
        <v>0</v>
      </c>
      <c r="BL129" s="19" t="s">
        <v>93</v>
      </c>
      <c r="BM129" s="227" t="s">
        <v>298</v>
      </c>
    </row>
    <row r="130" s="2" customFormat="1">
      <c r="A130" s="40"/>
      <c r="B130" s="41"/>
      <c r="C130" s="42"/>
      <c r="D130" s="229" t="s">
        <v>243</v>
      </c>
      <c r="E130" s="42"/>
      <c r="F130" s="230" t="s">
        <v>297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243</v>
      </c>
      <c r="AU130" s="19" t="s">
        <v>81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955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81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953</v>
      </c>
      <c r="G132" s="247"/>
      <c r="H132" s="250">
        <v>44.200000000000003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81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16.5" customHeight="1">
      <c r="A133" s="40"/>
      <c r="B133" s="41"/>
      <c r="C133" s="216" t="s">
        <v>301</v>
      </c>
      <c r="D133" s="216" t="s">
        <v>236</v>
      </c>
      <c r="E133" s="217" t="s">
        <v>316</v>
      </c>
      <c r="F133" s="218" t="s">
        <v>317</v>
      </c>
      <c r="G133" s="219" t="s">
        <v>248</v>
      </c>
      <c r="H133" s="220">
        <v>492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318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319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320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81</v>
      </c>
    </row>
    <row r="136" s="13" customFormat="1">
      <c r="A136" s="13"/>
      <c r="B136" s="236"/>
      <c r="C136" s="237"/>
      <c r="D136" s="229" t="s">
        <v>252</v>
      </c>
      <c r="E136" s="238" t="s">
        <v>19</v>
      </c>
      <c r="F136" s="239" t="s">
        <v>321</v>
      </c>
      <c r="G136" s="237"/>
      <c r="H136" s="238" t="s">
        <v>19</v>
      </c>
      <c r="I136" s="240"/>
      <c r="J136" s="237"/>
      <c r="K136" s="237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252</v>
      </c>
      <c r="AU136" s="245" t="s">
        <v>81</v>
      </c>
      <c r="AV136" s="13" t="s">
        <v>79</v>
      </c>
      <c r="AW136" s="13" t="s">
        <v>33</v>
      </c>
      <c r="AX136" s="13" t="s">
        <v>72</v>
      </c>
      <c r="AY136" s="245" t="s">
        <v>234</v>
      </c>
    </row>
    <row r="137" s="14" customFormat="1">
      <c r="A137" s="14"/>
      <c r="B137" s="246"/>
      <c r="C137" s="247"/>
      <c r="D137" s="229" t="s">
        <v>252</v>
      </c>
      <c r="E137" s="248" t="s">
        <v>19</v>
      </c>
      <c r="F137" s="249" t="s">
        <v>322</v>
      </c>
      <c r="G137" s="247"/>
      <c r="H137" s="250">
        <v>48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252</v>
      </c>
      <c r="AU137" s="256" t="s">
        <v>81</v>
      </c>
      <c r="AV137" s="14" t="s">
        <v>81</v>
      </c>
      <c r="AW137" s="14" t="s">
        <v>33</v>
      </c>
      <c r="AX137" s="14" t="s">
        <v>72</v>
      </c>
      <c r="AY137" s="256" t="s">
        <v>234</v>
      </c>
    </row>
    <row r="138" s="13" customFormat="1">
      <c r="A138" s="13"/>
      <c r="B138" s="236"/>
      <c r="C138" s="237"/>
      <c r="D138" s="229" t="s">
        <v>252</v>
      </c>
      <c r="E138" s="238" t="s">
        <v>19</v>
      </c>
      <c r="F138" s="239" t="s">
        <v>956</v>
      </c>
      <c r="G138" s="237"/>
      <c r="H138" s="238" t="s">
        <v>19</v>
      </c>
      <c r="I138" s="240"/>
      <c r="J138" s="237"/>
      <c r="K138" s="237"/>
      <c r="L138" s="241"/>
      <c r="M138" s="242"/>
      <c r="N138" s="243"/>
      <c r="O138" s="243"/>
      <c r="P138" s="243"/>
      <c r="Q138" s="243"/>
      <c r="R138" s="243"/>
      <c r="S138" s="243"/>
      <c r="T138" s="24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5" t="s">
        <v>252</v>
      </c>
      <c r="AU138" s="245" t="s">
        <v>81</v>
      </c>
      <c r="AV138" s="13" t="s">
        <v>79</v>
      </c>
      <c r="AW138" s="13" t="s">
        <v>33</v>
      </c>
      <c r="AX138" s="13" t="s">
        <v>72</v>
      </c>
      <c r="AY138" s="245" t="s">
        <v>234</v>
      </c>
    </row>
    <row r="139" s="14" customFormat="1">
      <c r="A139" s="14"/>
      <c r="B139" s="246"/>
      <c r="C139" s="247"/>
      <c r="D139" s="229" t="s">
        <v>252</v>
      </c>
      <c r="E139" s="248" t="s">
        <v>19</v>
      </c>
      <c r="F139" s="249" t="s">
        <v>957</v>
      </c>
      <c r="G139" s="247"/>
      <c r="H139" s="250">
        <v>160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252</v>
      </c>
      <c r="AU139" s="256" t="s">
        <v>81</v>
      </c>
      <c r="AV139" s="14" t="s">
        <v>81</v>
      </c>
      <c r="AW139" s="14" t="s">
        <v>33</v>
      </c>
      <c r="AX139" s="14" t="s">
        <v>72</v>
      </c>
      <c r="AY139" s="256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958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81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4" customFormat="1">
      <c r="A141" s="14"/>
      <c r="B141" s="246"/>
      <c r="C141" s="247"/>
      <c r="D141" s="229" t="s">
        <v>252</v>
      </c>
      <c r="E141" s="248" t="s">
        <v>19</v>
      </c>
      <c r="F141" s="249" t="s">
        <v>959</v>
      </c>
      <c r="G141" s="247"/>
      <c r="H141" s="250">
        <v>195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33</v>
      </c>
      <c r="AX141" s="14" t="s">
        <v>72</v>
      </c>
      <c r="AY141" s="256" t="s">
        <v>234</v>
      </c>
    </row>
    <row r="142" s="13" customFormat="1">
      <c r="A142" s="13"/>
      <c r="B142" s="236"/>
      <c r="C142" s="237"/>
      <c r="D142" s="229" t="s">
        <v>252</v>
      </c>
      <c r="E142" s="238" t="s">
        <v>19</v>
      </c>
      <c r="F142" s="239" t="s">
        <v>960</v>
      </c>
      <c r="G142" s="237"/>
      <c r="H142" s="238" t="s">
        <v>19</v>
      </c>
      <c r="I142" s="240"/>
      <c r="J142" s="237"/>
      <c r="K142" s="237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252</v>
      </c>
      <c r="AU142" s="245" t="s">
        <v>81</v>
      </c>
      <c r="AV142" s="13" t="s">
        <v>79</v>
      </c>
      <c r="AW142" s="13" t="s">
        <v>33</v>
      </c>
      <c r="AX142" s="13" t="s">
        <v>72</v>
      </c>
      <c r="AY142" s="245" t="s">
        <v>234</v>
      </c>
    </row>
    <row r="143" s="14" customFormat="1">
      <c r="A143" s="14"/>
      <c r="B143" s="246"/>
      <c r="C143" s="247"/>
      <c r="D143" s="229" t="s">
        <v>252</v>
      </c>
      <c r="E143" s="248" t="s">
        <v>19</v>
      </c>
      <c r="F143" s="249" t="s">
        <v>361</v>
      </c>
      <c r="G143" s="247"/>
      <c r="H143" s="250">
        <v>17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252</v>
      </c>
      <c r="AU143" s="256" t="s">
        <v>81</v>
      </c>
      <c r="AV143" s="14" t="s">
        <v>81</v>
      </c>
      <c r="AW143" s="14" t="s">
        <v>33</v>
      </c>
      <c r="AX143" s="14" t="s">
        <v>72</v>
      </c>
      <c r="AY143" s="256" t="s">
        <v>234</v>
      </c>
    </row>
    <row r="144" s="13" customFormat="1">
      <c r="A144" s="13"/>
      <c r="B144" s="236"/>
      <c r="C144" s="237"/>
      <c r="D144" s="229" t="s">
        <v>252</v>
      </c>
      <c r="E144" s="238" t="s">
        <v>19</v>
      </c>
      <c r="F144" s="239" t="s">
        <v>961</v>
      </c>
      <c r="G144" s="237"/>
      <c r="H144" s="238" t="s">
        <v>19</v>
      </c>
      <c r="I144" s="240"/>
      <c r="J144" s="237"/>
      <c r="K144" s="237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252</v>
      </c>
      <c r="AU144" s="245" t="s">
        <v>81</v>
      </c>
      <c r="AV144" s="13" t="s">
        <v>79</v>
      </c>
      <c r="AW144" s="13" t="s">
        <v>33</v>
      </c>
      <c r="AX144" s="13" t="s">
        <v>72</v>
      </c>
      <c r="AY144" s="245" t="s">
        <v>234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962</v>
      </c>
      <c r="G145" s="247"/>
      <c r="H145" s="250">
        <v>72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81</v>
      </c>
      <c r="AV145" s="14" t="s">
        <v>81</v>
      </c>
      <c r="AW145" s="14" t="s">
        <v>33</v>
      </c>
      <c r="AX145" s="14" t="s">
        <v>72</v>
      </c>
      <c r="AY145" s="256" t="s">
        <v>234</v>
      </c>
    </row>
    <row r="146" s="15" customFormat="1">
      <c r="A146" s="15"/>
      <c r="B146" s="257"/>
      <c r="C146" s="258"/>
      <c r="D146" s="229" t="s">
        <v>252</v>
      </c>
      <c r="E146" s="259" t="s">
        <v>19</v>
      </c>
      <c r="F146" s="260" t="s">
        <v>256</v>
      </c>
      <c r="G146" s="258"/>
      <c r="H146" s="261">
        <v>492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252</v>
      </c>
      <c r="AU146" s="267" t="s">
        <v>81</v>
      </c>
      <c r="AV146" s="15" t="s">
        <v>93</v>
      </c>
      <c r="AW146" s="15" t="s">
        <v>33</v>
      </c>
      <c r="AX146" s="15" t="s">
        <v>79</v>
      </c>
      <c r="AY146" s="267" t="s">
        <v>234</v>
      </c>
    </row>
    <row r="147" s="2" customFormat="1" ht="16.5" customHeight="1">
      <c r="A147" s="40"/>
      <c r="B147" s="41"/>
      <c r="C147" s="216" t="s">
        <v>308</v>
      </c>
      <c r="D147" s="216" t="s">
        <v>236</v>
      </c>
      <c r="E147" s="217" t="s">
        <v>323</v>
      </c>
      <c r="F147" s="218" t="s">
        <v>324</v>
      </c>
      <c r="G147" s="219" t="s">
        <v>248</v>
      </c>
      <c r="H147" s="220">
        <v>80</v>
      </c>
      <c r="I147" s="221"/>
      <c r="J147" s="222">
        <f>ROUND(I147*H147,2)</f>
        <v>0</v>
      </c>
      <c r="K147" s="218" t="s">
        <v>240</v>
      </c>
      <c r="L147" s="46"/>
      <c r="M147" s="223" t="s">
        <v>19</v>
      </c>
      <c r="N147" s="224" t="s">
        <v>43</v>
      </c>
      <c r="O147" s="86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7" t="s">
        <v>93</v>
      </c>
      <c r="AT147" s="227" t="s">
        <v>236</v>
      </c>
      <c r="AU147" s="227" t="s">
        <v>81</v>
      </c>
      <c r="AY147" s="19" t="s">
        <v>234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19" t="s">
        <v>79</v>
      </c>
      <c r="BK147" s="228">
        <f>ROUND(I147*H147,2)</f>
        <v>0</v>
      </c>
      <c r="BL147" s="19" t="s">
        <v>93</v>
      </c>
      <c r="BM147" s="227" t="s">
        <v>325</v>
      </c>
    </row>
    <row r="148" s="2" customFormat="1">
      <c r="A148" s="40"/>
      <c r="B148" s="41"/>
      <c r="C148" s="42"/>
      <c r="D148" s="229" t="s">
        <v>243</v>
      </c>
      <c r="E148" s="42"/>
      <c r="F148" s="230" t="s">
        <v>326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243</v>
      </c>
      <c r="AU148" s="19" t="s">
        <v>81</v>
      </c>
    </row>
    <row r="149" s="2" customFormat="1">
      <c r="A149" s="40"/>
      <c r="B149" s="41"/>
      <c r="C149" s="42"/>
      <c r="D149" s="234" t="s">
        <v>244</v>
      </c>
      <c r="E149" s="42"/>
      <c r="F149" s="235" t="s">
        <v>327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244</v>
      </c>
      <c r="AU149" s="19" t="s">
        <v>81</v>
      </c>
    </row>
    <row r="150" s="13" customFormat="1">
      <c r="A150" s="13"/>
      <c r="B150" s="236"/>
      <c r="C150" s="237"/>
      <c r="D150" s="229" t="s">
        <v>252</v>
      </c>
      <c r="E150" s="238" t="s">
        <v>19</v>
      </c>
      <c r="F150" s="239" t="s">
        <v>328</v>
      </c>
      <c r="G150" s="237"/>
      <c r="H150" s="238" t="s">
        <v>19</v>
      </c>
      <c r="I150" s="240"/>
      <c r="J150" s="237"/>
      <c r="K150" s="237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252</v>
      </c>
      <c r="AU150" s="245" t="s">
        <v>81</v>
      </c>
      <c r="AV150" s="13" t="s">
        <v>79</v>
      </c>
      <c r="AW150" s="13" t="s">
        <v>33</v>
      </c>
      <c r="AX150" s="13" t="s">
        <v>72</v>
      </c>
      <c r="AY150" s="245" t="s">
        <v>234</v>
      </c>
    </row>
    <row r="151" s="13" customFormat="1">
      <c r="A151" s="13"/>
      <c r="B151" s="236"/>
      <c r="C151" s="237"/>
      <c r="D151" s="229" t="s">
        <v>252</v>
      </c>
      <c r="E151" s="238" t="s">
        <v>19</v>
      </c>
      <c r="F151" s="239" t="s">
        <v>956</v>
      </c>
      <c r="G151" s="237"/>
      <c r="H151" s="238" t="s">
        <v>19</v>
      </c>
      <c r="I151" s="240"/>
      <c r="J151" s="237"/>
      <c r="K151" s="237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252</v>
      </c>
      <c r="AU151" s="245" t="s">
        <v>81</v>
      </c>
      <c r="AV151" s="13" t="s">
        <v>79</v>
      </c>
      <c r="AW151" s="13" t="s">
        <v>33</v>
      </c>
      <c r="AX151" s="13" t="s">
        <v>72</v>
      </c>
      <c r="AY151" s="245" t="s">
        <v>234</v>
      </c>
    </row>
    <row r="152" s="14" customFormat="1">
      <c r="A152" s="14"/>
      <c r="B152" s="246"/>
      <c r="C152" s="247"/>
      <c r="D152" s="229" t="s">
        <v>252</v>
      </c>
      <c r="E152" s="248" t="s">
        <v>19</v>
      </c>
      <c r="F152" s="249" t="s">
        <v>963</v>
      </c>
      <c r="G152" s="247"/>
      <c r="H152" s="250">
        <v>80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33</v>
      </c>
      <c r="AX152" s="14" t="s">
        <v>79</v>
      </c>
      <c r="AY152" s="256" t="s">
        <v>234</v>
      </c>
    </row>
    <row r="153" s="2" customFormat="1" ht="16.5" customHeight="1">
      <c r="A153" s="40"/>
      <c r="B153" s="41"/>
      <c r="C153" s="216" t="s">
        <v>315</v>
      </c>
      <c r="D153" s="216" t="s">
        <v>236</v>
      </c>
      <c r="E153" s="217" t="s">
        <v>332</v>
      </c>
      <c r="F153" s="218" t="s">
        <v>333</v>
      </c>
      <c r="G153" s="219" t="s">
        <v>248</v>
      </c>
      <c r="H153" s="220">
        <v>381</v>
      </c>
      <c r="I153" s="221"/>
      <c r="J153" s="222">
        <f>ROUND(I153*H153,2)</f>
        <v>0</v>
      </c>
      <c r="K153" s="218" t="s">
        <v>240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81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334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335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81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336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81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947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81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948</v>
      </c>
      <c r="G157" s="247"/>
      <c r="H157" s="250">
        <v>381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81</v>
      </c>
      <c r="AV157" s="14" t="s">
        <v>81</v>
      </c>
      <c r="AW157" s="14" t="s">
        <v>33</v>
      </c>
      <c r="AX157" s="14" t="s">
        <v>79</v>
      </c>
      <c r="AY157" s="256" t="s">
        <v>234</v>
      </c>
    </row>
    <row r="158" s="2" customFormat="1" ht="16.5" customHeight="1">
      <c r="A158" s="40"/>
      <c r="B158" s="41"/>
      <c r="C158" s="216" t="s">
        <v>8</v>
      </c>
      <c r="D158" s="216" t="s">
        <v>236</v>
      </c>
      <c r="E158" s="217" t="s">
        <v>340</v>
      </c>
      <c r="F158" s="218" t="s">
        <v>341</v>
      </c>
      <c r="G158" s="219" t="s">
        <v>274</v>
      </c>
      <c r="H158" s="220">
        <v>44.200000000000003</v>
      </c>
      <c r="I158" s="221"/>
      <c r="J158" s="222">
        <f>ROUND(I158*H158,2)</f>
        <v>0</v>
      </c>
      <c r="K158" s="218" t="s">
        <v>240</v>
      </c>
      <c r="L158" s="46"/>
      <c r="M158" s="223" t="s">
        <v>19</v>
      </c>
      <c r="N158" s="224" t="s">
        <v>43</v>
      </c>
      <c r="O158" s="86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7" t="s">
        <v>93</v>
      </c>
      <c r="AT158" s="227" t="s">
        <v>236</v>
      </c>
      <c r="AU158" s="227" t="s">
        <v>81</v>
      </c>
      <c r="AY158" s="19" t="s">
        <v>234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19" t="s">
        <v>79</v>
      </c>
      <c r="BK158" s="228">
        <f>ROUND(I158*H158,2)</f>
        <v>0</v>
      </c>
      <c r="BL158" s="19" t="s">
        <v>93</v>
      </c>
      <c r="BM158" s="227" t="s">
        <v>342</v>
      </c>
    </row>
    <row r="159" s="2" customFormat="1">
      <c r="A159" s="40"/>
      <c r="B159" s="41"/>
      <c r="C159" s="42"/>
      <c r="D159" s="229" t="s">
        <v>243</v>
      </c>
      <c r="E159" s="42"/>
      <c r="F159" s="230" t="s">
        <v>343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243</v>
      </c>
      <c r="AU159" s="19" t="s">
        <v>81</v>
      </c>
    </row>
    <row r="160" s="2" customFormat="1">
      <c r="A160" s="40"/>
      <c r="B160" s="41"/>
      <c r="C160" s="42"/>
      <c r="D160" s="234" t="s">
        <v>244</v>
      </c>
      <c r="E160" s="42"/>
      <c r="F160" s="235" t="s">
        <v>344</v>
      </c>
      <c r="G160" s="42"/>
      <c r="H160" s="42"/>
      <c r="I160" s="231"/>
      <c r="J160" s="42"/>
      <c r="K160" s="42"/>
      <c r="L160" s="46"/>
      <c r="M160" s="232"/>
      <c r="N160" s="23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244</v>
      </c>
      <c r="AU160" s="19" t="s">
        <v>81</v>
      </c>
    </row>
    <row r="161" s="13" customFormat="1">
      <c r="A161" s="13"/>
      <c r="B161" s="236"/>
      <c r="C161" s="237"/>
      <c r="D161" s="229" t="s">
        <v>252</v>
      </c>
      <c r="E161" s="238" t="s">
        <v>19</v>
      </c>
      <c r="F161" s="239" t="s">
        <v>964</v>
      </c>
      <c r="G161" s="237"/>
      <c r="H161" s="238" t="s">
        <v>19</v>
      </c>
      <c r="I161" s="240"/>
      <c r="J161" s="237"/>
      <c r="K161" s="237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252</v>
      </c>
      <c r="AU161" s="245" t="s">
        <v>81</v>
      </c>
      <c r="AV161" s="13" t="s">
        <v>79</v>
      </c>
      <c r="AW161" s="13" t="s">
        <v>33</v>
      </c>
      <c r="AX161" s="13" t="s">
        <v>72</v>
      </c>
      <c r="AY161" s="245" t="s">
        <v>234</v>
      </c>
    </row>
    <row r="162" s="14" customFormat="1">
      <c r="A162" s="14"/>
      <c r="B162" s="246"/>
      <c r="C162" s="247"/>
      <c r="D162" s="229" t="s">
        <v>252</v>
      </c>
      <c r="E162" s="248" t="s">
        <v>19</v>
      </c>
      <c r="F162" s="249" t="s">
        <v>953</v>
      </c>
      <c r="G162" s="247"/>
      <c r="H162" s="250">
        <v>44.200000000000003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252</v>
      </c>
      <c r="AU162" s="256" t="s">
        <v>81</v>
      </c>
      <c r="AV162" s="14" t="s">
        <v>81</v>
      </c>
      <c r="AW162" s="14" t="s">
        <v>33</v>
      </c>
      <c r="AX162" s="14" t="s">
        <v>79</v>
      </c>
      <c r="AY162" s="256" t="s">
        <v>234</v>
      </c>
    </row>
    <row r="163" s="2" customFormat="1" ht="21.75" customHeight="1">
      <c r="A163" s="40"/>
      <c r="B163" s="41"/>
      <c r="C163" s="216" t="s">
        <v>331</v>
      </c>
      <c r="D163" s="216" t="s">
        <v>236</v>
      </c>
      <c r="E163" s="217" t="s">
        <v>348</v>
      </c>
      <c r="F163" s="218" t="s">
        <v>349</v>
      </c>
      <c r="G163" s="219" t="s">
        <v>274</v>
      </c>
      <c r="H163" s="220">
        <v>44.200000000000003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93</v>
      </c>
      <c r="AT163" s="227" t="s">
        <v>236</v>
      </c>
      <c r="AU163" s="227" t="s">
        <v>81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93</v>
      </c>
      <c r="BM163" s="227" t="s">
        <v>350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351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81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352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81</v>
      </c>
    </row>
    <row r="166" s="13" customFormat="1">
      <c r="A166" s="13"/>
      <c r="B166" s="236"/>
      <c r="C166" s="237"/>
      <c r="D166" s="229" t="s">
        <v>252</v>
      </c>
      <c r="E166" s="238" t="s">
        <v>19</v>
      </c>
      <c r="F166" s="239" t="s">
        <v>951</v>
      </c>
      <c r="G166" s="237"/>
      <c r="H166" s="238" t="s">
        <v>19</v>
      </c>
      <c r="I166" s="240"/>
      <c r="J166" s="237"/>
      <c r="K166" s="237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252</v>
      </c>
      <c r="AU166" s="245" t="s">
        <v>81</v>
      </c>
      <c r="AV166" s="13" t="s">
        <v>79</v>
      </c>
      <c r="AW166" s="13" t="s">
        <v>33</v>
      </c>
      <c r="AX166" s="13" t="s">
        <v>72</v>
      </c>
      <c r="AY166" s="245" t="s">
        <v>234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953</v>
      </c>
      <c r="G167" s="247"/>
      <c r="H167" s="250">
        <v>44.200000000000003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81</v>
      </c>
      <c r="AV167" s="14" t="s">
        <v>81</v>
      </c>
      <c r="AW167" s="14" t="s">
        <v>33</v>
      </c>
      <c r="AX167" s="14" t="s">
        <v>79</v>
      </c>
      <c r="AY167" s="256" t="s">
        <v>234</v>
      </c>
    </row>
    <row r="168" s="2" customFormat="1" ht="16.5" customHeight="1">
      <c r="A168" s="40"/>
      <c r="B168" s="41"/>
      <c r="C168" s="216" t="s">
        <v>339</v>
      </c>
      <c r="D168" s="216" t="s">
        <v>236</v>
      </c>
      <c r="E168" s="217" t="s">
        <v>355</v>
      </c>
      <c r="F168" s="218" t="s">
        <v>356</v>
      </c>
      <c r="G168" s="219" t="s">
        <v>274</v>
      </c>
      <c r="H168" s="220">
        <v>44.200000000000003</v>
      </c>
      <c r="I168" s="221"/>
      <c r="J168" s="222">
        <f>ROUND(I168*H168,2)</f>
        <v>0</v>
      </c>
      <c r="K168" s="218" t="s">
        <v>240</v>
      </c>
      <c r="L168" s="46"/>
      <c r="M168" s="223" t="s">
        <v>19</v>
      </c>
      <c r="N168" s="224" t="s">
        <v>43</v>
      </c>
      <c r="O168" s="86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7" t="s">
        <v>93</v>
      </c>
      <c r="AT168" s="227" t="s">
        <v>236</v>
      </c>
      <c r="AU168" s="227" t="s">
        <v>81</v>
      </c>
      <c r="AY168" s="19" t="s">
        <v>234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19" t="s">
        <v>79</v>
      </c>
      <c r="BK168" s="228">
        <f>ROUND(I168*H168,2)</f>
        <v>0</v>
      </c>
      <c r="BL168" s="19" t="s">
        <v>93</v>
      </c>
      <c r="BM168" s="227" t="s">
        <v>357</v>
      </c>
    </row>
    <row r="169" s="2" customFormat="1">
      <c r="A169" s="40"/>
      <c r="B169" s="41"/>
      <c r="C169" s="42"/>
      <c r="D169" s="229" t="s">
        <v>243</v>
      </c>
      <c r="E169" s="42"/>
      <c r="F169" s="230" t="s">
        <v>358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243</v>
      </c>
      <c r="AU169" s="19" t="s">
        <v>81</v>
      </c>
    </row>
    <row r="170" s="2" customFormat="1">
      <c r="A170" s="40"/>
      <c r="B170" s="41"/>
      <c r="C170" s="42"/>
      <c r="D170" s="234" t="s">
        <v>244</v>
      </c>
      <c r="E170" s="42"/>
      <c r="F170" s="235" t="s">
        <v>359</v>
      </c>
      <c r="G170" s="42"/>
      <c r="H170" s="42"/>
      <c r="I170" s="231"/>
      <c r="J170" s="42"/>
      <c r="K170" s="42"/>
      <c r="L170" s="46"/>
      <c r="M170" s="232"/>
      <c r="N170" s="23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244</v>
      </c>
      <c r="AU170" s="19" t="s">
        <v>81</v>
      </c>
    </row>
    <row r="171" s="13" customFormat="1">
      <c r="A171" s="13"/>
      <c r="B171" s="236"/>
      <c r="C171" s="237"/>
      <c r="D171" s="229" t="s">
        <v>252</v>
      </c>
      <c r="E171" s="238" t="s">
        <v>19</v>
      </c>
      <c r="F171" s="239" t="s">
        <v>951</v>
      </c>
      <c r="G171" s="237"/>
      <c r="H171" s="238" t="s">
        <v>19</v>
      </c>
      <c r="I171" s="240"/>
      <c r="J171" s="237"/>
      <c r="K171" s="237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252</v>
      </c>
      <c r="AU171" s="245" t="s">
        <v>81</v>
      </c>
      <c r="AV171" s="13" t="s">
        <v>79</v>
      </c>
      <c r="AW171" s="13" t="s">
        <v>33</v>
      </c>
      <c r="AX171" s="13" t="s">
        <v>72</v>
      </c>
      <c r="AY171" s="245" t="s">
        <v>234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953</v>
      </c>
      <c r="G172" s="247"/>
      <c r="H172" s="250">
        <v>44.200000000000003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81</v>
      </c>
      <c r="AV172" s="14" t="s">
        <v>81</v>
      </c>
      <c r="AW172" s="14" t="s">
        <v>33</v>
      </c>
      <c r="AX172" s="14" t="s">
        <v>79</v>
      </c>
      <c r="AY172" s="256" t="s">
        <v>234</v>
      </c>
    </row>
    <row r="173" s="2" customFormat="1" ht="16.5" customHeight="1">
      <c r="A173" s="40"/>
      <c r="B173" s="41"/>
      <c r="C173" s="216" t="s">
        <v>347</v>
      </c>
      <c r="D173" s="216" t="s">
        <v>236</v>
      </c>
      <c r="E173" s="217" t="s">
        <v>362</v>
      </c>
      <c r="F173" s="218" t="s">
        <v>363</v>
      </c>
      <c r="G173" s="219" t="s">
        <v>364</v>
      </c>
      <c r="H173" s="220">
        <v>61.600000000000001</v>
      </c>
      <c r="I173" s="221"/>
      <c r="J173" s="222">
        <f>ROUND(I173*H173,2)</f>
        <v>0</v>
      </c>
      <c r="K173" s="218" t="s">
        <v>240</v>
      </c>
      <c r="L173" s="46"/>
      <c r="M173" s="223" t="s">
        <v>19</v>
      </c>
      <c r="N173" s="224" t="s">
        <v>43</v>
      </c>
      <c r="O173" s="86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7" t="s">
        <v>93</v>
      </c>
      <c r="AT173" s="227" t="s">
        <v>236</v>
      </c>
      <c r="AU173" s="227" t="s">
        <v>81</v>
      </c>
      <c r="AY173" s="19" t="s">
        <v>234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19" t="s">
        <v>79</v>
      </c>
      <c r="BK173" s="228">
        <f>ROUND(I173*H173,2)</f>
        <v>0</v>
      </c>
      <c r="BL173" s="19" t="s">
        <v>93</v>
      </c>
      <c r="BM173" s="227" t="s">
        <v>365</v>
      </c>
    </row>
    <row r="174" s="2" customFormat="1">
      <c r="A174" s="40"/>
      <c r="B174" s="41"/>
      <c r="C174" s="42"/>
      <c r="D174" s="229" t="s">
        <v>243</v>
      </c>
      <c r="E174" s="42"/>
      <c r="F174" s="230" t="s">
        <v>366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243</v>
      </c>
      <c r="AU174" s="19" t="s">
        <v>81</v>
      </c>
    </row>
    <row r="175" s="2" customFormat="1">
      <c r="A175" s="40"/>
      <c r="B175" s="41"/>
      <c r="C175" s="42"/>
      <c r="D175" s="234" t="s">
        <v>244</v>
      </c>
      <c r="E175" s="42"/>
      <c r="F175" s="235" t="s">
        <v>367</v>
      </c>
      <c r="G175" s="42"/>
      <c r="H175" s="42"/>
      <c r="I175" s="231"/>
      <c r="J175" s="42"/>
      <c r="K175" s="42"/>
      <c r="L175" s="46"/>
      <c r="M175" s="232"/>
      <c r="N175" s="23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244</v>
      </c>
      <c r="AU175" s="19" t="s">
        <v>81</v>
      </c>
    </row>
    <row r="176" s="14" customFormat="1">
      <c r="A176" s="14"/>
      <c r="B176" s="246"/>
      <c r="C176" s="247"/>
      <c r="D176" s="229" t="s">
        <v>252</v>
      </c>
      <c r="E176" s="248" t="s">
        <v>19</v>
      </c>
      <c r="F176" s="249" t="s">
        <v>965</v>
      </c>
      <c r="G176" s="247"/>
      <c r="H176" s="250">
        <v>61.600000000000001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252</v>
      </c>
      <c r="AU176" s="256" t="s">
        <v>81</v>
      </c>
      <c r="AV176" s="14" t="s">
        <v>81</v>
      </c>
      <c r="AW176" s="14" t="s">
        <v>33</v>
      </c>
      <c r="AX176" s="14" t="s">
        <v>79</v>
      </c>
      <c r="AY176" s="256" t="s">
        <v>234</v>
      </c>
    </row>
    <row r="177" s="12" customFormat="1" ht="22.8" customHeight="1">
      <c r="A177" s="12"/>
      <c r="B177" s="200"/>
      <c r="C177" s="201"/>
      <c r="D177" s="202" t="s">
        <v>71</v>
      </c>
      <c r="E177" s="214" t="s">
        <v>453</v>
      </c>
      <c r="F177" s="214" t="s">
        <v>454</v>
      </c>
      <c r="G177" s="201"/>
      <c r="H177" s="201"/>
      <c r="I177" s="204"/>
      <c r="J177" s="215">
        <f>BK177</f>
        <v>0</v>
      </c>
      <c r="K177" s="201"/>
      <c r="L177" s="206"/>
      <c r="M177" s="207"/>
      <c r="N177" s="208"/>
      <c r="O177" s="208"/>
      <c r="P177" s="209">
        <f>SUM(P178:P180)</f>
        <v>0</v>
      </c>
      <c r="Q177" s="208"/>
      <c r="R177" s="209">
        <f>SUM(R178:R180)</f>
        <v>0</v>
      </c>
      <c r="S177" s="208"/>
      <c r="T177" s="210">
        <f>SUM(T178:T180)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1" t="s">
        <v>79</v>
      </c>
      <c r="AT177" s="212" t="s">
        <v>71</v>
      </c>
      <c r="AU177" s="212" t="s">
        <v>79</v>
      </c>
      <c r="AY177" s="211" t="s">
        <v>234</v>
      </c>
      <c r="BK177" s="213">
        <f>SUM(BK178:BK180)</f>
        <v>0</v>
      </c>
    </row>
    <row r="178" s="2" customFormat="1" ht="16.5" customHeight="1">
      <c r="A178" s="40"/>
      <c r="B178" s="41"/>
      <c r="C178" s="216" t="s">
        <v>354</v>
      </c>
      <c r="D178" s="216" t="s">
        <v>236</v>
      </c>
      <c r="E178" s="217" t="s">
        <v>456</v>
      </c>
      <c r="F178" s="218" t="s">
        <v>457</v>
      </c>
      <c r="G178" s="219" t="s">
        <v>364</v>
      </c>
      <c r="H178" s="220">
        <v>26.52</v>
      </c>
      <c r="I178" s="221"/>
      <c r="J178" s="222">
        <f>ROUND(I178*H178,2)</f>
        <v>0</v>
      </c>
      <c r="K178" s="218" t="s">
        <v>240</v>
      </c>
      <c r="L178" s="46"/>
      <c r="M178" s="223" t="s">
        <v>19</v>
      </c>
      <c r="N178" s="224" t="s">
        <v>43</v>
      </c>
      <c r="O178" s="86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7" t="s">
        <v>93</v>
      </c>
      <c r="AT178" s="227" t="s">
        <v>236</v>
      </c>
      <c r="AU178" s="227" t="s">
        <v>81</v>
      </c>
      <c r="AY178" s="19" t="s">
        <v>234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19" t="s">
        <v>79</v>
      </c>
      <c r="BK178" s="228">
        <f>ROUND(I178*H178,2)</f>
        <v>0</v>
      </c>
      <c r="BL178" s="19" t="s">
        <v>93</v>
      </c>
      <c r="BM178" s="227" t="s">
        <v>966</v>
      </c>
    </row>
    <row r="179" s="2" customFormat="1">
      <c r="A179" s="40"/>
      <c r="B179" s="41"/>
      <c r="C179" s="42"/>
      <c r="D179" s="229" t="s">
        <v>243</v>
      </c>
      <c r="E179" s="42"/>
      <c r="F179" s="230" t="s">
        <v>459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243</v>
      </c>
      <c r="AU179" s="19" t="s">
        <v>81</v>
      </c>
    </row>
    <row r="180" s="2" customFormat="1">
      <c r="A180" s="40"/>
      <c r="B180" s="41"/>
      <c r="C180" s="42"/>
      <c r="D180" s="234" t="s">
        <v>244</v>
      </c>
      <c r="E180" s="42"/>
      <c r="F180" s="235" t="s">
        <v>460</v>
      </c>
      <c r="G180" s="42"/>
      <c r="H180" s="42"/>
      <c r="I180" s="231"/>
      <c r="J180" s="42"/>
      <c r="K180" s="42"/>
      <c r="L180" s="46"/>
      <c r="M180" s="278"/>
      <c r="N180" s="279"/>
      <c r="O180" s="280"/>
      <c r="P180" s="280"/>
      <c r="Q180" s="280"/>
      <c r="R180" s="280"/>
      <c r="S180" s="280"/>
      <c r="T180" s="281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244</v>
      </c>
      <c r="AU180" s="19" t="s">
        <v>81</v>
      </c>
    </row>
    <row r="181" s="2" customFormat="1" ht="6.96" customHeight="1">
      <c r="A181" s="40"/>
      <c r="B181" s="61"/>
      <c r="C181" s="62"/>
      <c r="D181" s="62"/>
      <c r="E181" s="62"/>
      <c r="F181" s="62"/>
      <c r="G181" s="62"/>
      <c r="H181" s="62"/>
      <c r="I181" s="62"/>
      <c r="J181" s="62"/>
      <c r="K181" s="62"/>
      <c r="L181" s="46"/>
      <c r="M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</sheetData>
  <sheetProtection sheet="1" autoFilter="0" formatColumns="0" formatRows="0" objects="1" scenarios="1" spinCount="100000" saltValue="aXgF2eLT7C40PMFXQ2cNt6SJ5rnoexagoH9mfRFpQ023n/PeohufzST7hlHT52BtZEGUCkq8uUUdfl9roL90dw==" hashValue="s5dsKwxQyUh6uqX+uE5yBbfaMGn9m8p47bYkVGk91YVqtWhdgqalQ747z4oY69e39p2LbHcVVTtN2pmeOWowFw==" algorithmName="SHA-512" password="CA9F"/>
  <autoFilter ref="C93:K18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9" r:id="rId1" display="https://podminky.urs.cz/item/CS_URS_2024_01/460010025"/>
    <hyperlink ref="F102" r:id="rId2" display="https://podminky.urs.cz/item/CS_URS_2024_01/184813511"/>
    <hyperlink ref="F107" r:id="rId3" display="https://podminky.urs.cz/item/CS_URS_2024_01/111301111"/>
    <hyperlink ref="F112" r:id="rId4" display="https://podminky.urs.cz/item/CS_URS_2024_01/121151104"/>
    <hyperlink ref="F117" r:id="rId5" display="https://podminky.urs.cz/item/CS_URS_2024_01/162351103"/>
    <hyperlink ref="F122" r:id="rId6" display="https://podminky.urs.cz/item/CS_URS_2024_01/181151311"/>
    <hyperlink ref="F135" r:id="rId7" display="https://podminky.urs.cz/item/CS_URS_2024_01/183403114"/>
    <hyperlink ref="F149" r:id="rId8" display="https://podminky.urs.cz/item/CS_URS_2024_01/183403131"/>
    <hyperlink ref="F155" r:id="rId9" display="https://podminky.urs.cz/item/CS_URS_2024_01/183403153"/>
    <hyperlink ref="F160" r:id="rId10" display="https://podminky.urs.cz/item/CS_URS_2024_01/167151111"/>
    <hyperlink ref="F165" r:id="rId11" display="https://podminky.urs.cz/item/CS_URS_2024_01/162751117"/>
    <hyperlink ref="F170" r:id="rId12" display="https://podminky.urs.cz/item/CS_URS_2024_01/171251201"/>
    <hyperlink ref="F175" r:id="rId13" display="https://podminky.urs.cz/item/CS_URS_2024_01/171201231"/>
    <hyperlink ref="F180" r:id="rId14" display="https://podminky.urs.cz/item/CS_URS_2024_01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967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ROUND(J103,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ROUND((SUM(BE103:BE318)),  2)</f>
        <v>0</v>
      </c>
      <c r="G37" s="40"/>
      <c r="H37" s="40"/>
      <c r="I37" s="160">
        <v>0.20999999999999999</v>
      </c>
      <c r="J37" s="159">
        <f>ROUND(((SUM(BE103:BE318))*I37),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ROUND((SUM(BF103:BF318)),  2)</f>
        <v>0</v>
      </c>
      <c r="G38" s="40"/>
      <c r="H38" s="40"/>
      <c r="I38" s="160">
        <v>0.12</v>
      </c>
      <c r="J38" s="159">
        <f>ROUND(((SUM(BF103:BF318))*I38),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ROUND((SUM(BG103:BG318)),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ROUND((SUM(BH103:BH318)),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ROUND((SUM(BI103:BI318)),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SO.04 - Vegetační prvky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J103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462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968</v>
      </c>
      <c r="E69" s="186"/>
      <c r="F69" s="186"/>
      <c r="G69" s="186"/>
      <c r="H69" s="186"/>
      <c r="I69" s="186"/>
      <c r="J69" s="187">
        <f>J105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4"/>
      <c r="C70" s="126"/>
      <c r="D70" s="185" t="s">
        <v>969</v>
      </c>
      <c r="E70" s="186"/>
      <c r="F70" s="186"/>
      <c r="G70" s="186"/>
      <c r="H70" s="186"/>
      <c r="I70" s="186"/>
      <c r="J70" s="187">
        <f>J147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465</v>
      </c>
      <c r="E71" s="186"/>
      <c r="F71" s="186"/>
      <c r="G71" s="186"/>
      <c r="H71" s="186"/>
      <c r="I71" s="186"/>
      <c r="J71" s="187">
        <f>J150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4"/>
      <c r="C72" s="126"/>
      <c r="D72" s="185" t="s">
        <v>466</v>
      </c>
      <c r="E72" s="186"/>
      <c r="F72" s="186"/>
      <c r="G72" s="186"/>
      <c r="H72" s="186"/>
      <c r="I72" s="186"/>
      <c r="J72" s="187">
        <f>J178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467</v>
      </c>
      <c r="E73" s="186"/>
      <c r="F73" s="186"/>
      <c r="G73" s="186"/>
      <c r="H73" s="186"/>
      <c r="I73" s="186"/>
      <c r="J73" s="187">
        <f>J183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4"/>
      <c r="C74" s="126"/>
      <c r="D74" s="185" t="s">
        <v>468</v>
      </c>
      <c r="E74" s="186"/>
      <c r="F74" s="186"/>
      <c r="G74" s="186"/>
      <c r="H74" s="186"/>
      <c r="I74" s="186"/>
      <c r="J74" s="187">
        <f>J211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6"/>
      <c r="D75" s="185" t="s">
        <v>218</v>
      </c>
      <c r="E75" s="186"/>
      <c r="F75" s="186"/>
      <c r="G75" s="186"/>
      <c r="H75" s="186"/>
      <c r="I75" s="186"/>
      <c r="J75" s="187">
        <f>J216</f>
        <v>0</v>
      </c>
      <c r="K75" s="126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471</v>
      </c>
      <c r="E76" s="181"/>
      <c r="F76" s="181"/>
      <c r="G76" s="181"/>
      <c r="H76" s="181"/>
      <c r="I76" s="181"/>
      <c r="J76" s="182">
        <f>J220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6"/>
      <c r="D77" s="185" t="s">
        <v>970</v>
      </c>
      <c r="E77" s="186"/>
      <c r="F77" s="186"/>
      <c r="G77" s="186"/>
      <c r="H77" s="186"/>
      <c r="I77" s="186"/>
      <c r="J77" s="187">
        <f>J221</f>
        <v>0</v>
      </c>
      <c r="K77" s="126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6"/>
      <c r="D78" s="185" t="s">
        <v>971</v>
      </c>
      <c r="E78" s="186"/>
      <c r="F78" s="186"/>
      <c r="G78" s="186"/>
      <c r="H78" s="186"/>
      <c r="I78" s="186"/>
      <c r="J78" s="187">
        <f>J260</f>
        <v>0</v>
      </c>
      <c r="K78" s="126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4.88" customHeight="1">
      <c r="A79" s="10"/>
      <c r="B79" s="184"/>
      <c r="C79" s="126"/>
      <c r="D79" s="185" t="s">
        <v>972</v>
      </c>
      <c r="E79" s="186"/>
      <c r="F79" s="186"/>
      <c r="G79" s="186"/>
      <c r="H79" s="186"/>
      <c r="I79" s="186"/>
      <c r="J79" s="187">
        <f>J288</f>
        <v>0</v>
      </c>
      <c r="K79" s="126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61"/>
      <c r="C81" s="62"/>
      <c r="D81" s="62"/>
      <c r="E81" s="62"/>
      <c r="F81" s="62"/>
      <c r="G81" s="62"/>
      <c r="H81" s="62"/>
      <c r="I81" s="62"/>
      <c r="J81" s="62"/>
      <c r="K81" s="6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5" s="2" customFormat="1" ht="6.96" customHeight="1">
      <c r="A85" s="40"/>
      <c r="B85" s="63"/>
      <c r="C85" s="64"/>
      <c r="D85" s="64"/>
      <c r="E85" s="64"/>
      <c r="F85" s="64"/>
      <c r="G85" s="64"/>
      <c r="H85" s="64"/>
      <c r="I85" s="64"/>
      <c r="J85" s="64"/>
      <c r="K85" s="64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24.96" customHeight="1">
      <c r="A86" s="40"/>
      <c r="B86" s="41"/>
      <c r="C86" s="25" t="s">
        <v>219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16</v>
      </c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172" t="str">
        <f>E7</f>
        <v>Envelopa - Revitalizace infrastruktury</v>
      </c>
      <c r="F89" s="34"/>
      <c r="G89" s="34"/>
      <c r="H89" s="34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" customFormat="1" ht="12" customHeight="1">
      <c r="B90" s="23"/>
      <c r="C90" s="34" t="s">
        <v>203</v>
      </c>
      <c r="D90" s="24"/>
      <c r="E90" s="24"/>
      <c r="F90" s="24"/>
      <c r="G90" s="24"/>
      <c r="H90" s="24"/>
      <c r="I90" s="24"/>
      <c r="J90" s="24"/>
      <c r="K90" s="24"/>
      <c r="L90" s="22"/>
    </row>
    <row r="91" s="1" customFormat="1" ht="16.5" customHeight="1">
      <c r="B91" s="23"/>
      <c r="C91" s="24"/>
      <c r="D91" s="24"/>
      <c r="E91" s="172" t="s">
        <v>204</v>
      </c>
      <c r="F91" s="24"/>
      <c r="G91" s="24"/>
      <c r="H91" s="24"/>
      <c r="I91" s="24"/>
      <c r="J91" s="24"/>
      <c r="K91" s="24"/>
      <c r="L91" s="22"/>
    </row>
    <row r="92" s="1" customFormat="1" ht="12" customHeight="1">
      <c r="B92" s="23"/>
      <c r="C92" s="34" t="s">
        <v>205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3" t="s">
        <v>206</v>
      </c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207</v>
      </c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E13</f>
        <v>SO.04 - Vegetační prvky (4)</v>
      </c>
      <c r="F95" s="42"/>
      <c r="G95" s="42"/>
      <c r="H95" s="42"/>
      <c r="I95" s="42"/>
      <c r="J95" s="42"/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F16</f>
        <v>Olomouc</v>
      </c>
      <c r="G97" s="42"/>
      <c r="H97" s="42"/>
      <c r="I97" s="34" t="s">
        <v>23</v>
      </c>
      <c r="J97" s="74" t="str">
        <f>IF(J16="","",J16)</f>
        <v>15. 7. 2024</v>
      </c>
      <c r="K97" s="42"/>
      <c r="L97" s="148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8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25.65" customHeight="1">
      <c r="A99" s="40"/>
      <c r="B99" s="41"/>
      <c r="C99" s="34" t="s">
        <v>25</v>
      </c>
      <c r="D99" s="42"/>
      <c r="E99" s="42"/>
      <c r="F99" s="29" t="str">
        <f>E19</f>
        <v>Univerzita Palackého Olomouc</v>
      </c>
      <c r="G99" s="42"/>
      <c r="H99" s="42"/>
      <c r="I99" s="34" t="s">
        <v>31</v>
      </c>
      <c r="J99" s="38" t="str">
        <f>E25</f>
        <v>Alfaprojekt Olomouc a.s.</v>
      </c>
      <c r="K99" s="42"/>
      <c r="L99" s="148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IF(E22="","",E22)</f>
        <v>Vyplň údaj</v>
      </c>
      <c r="G100" s="42"/>
      <c r="H100" s="42"/>
      <c r="I100" s="34" t="s">
        <v>34</v>
      </c>
      <c r="J100" s="38" t="str">
        <f>E28</f>
        <v>ing. Pavlína Řmotová</v>
      </c>
      <c r="K100" s="42"/>
      <c r="L100" s="148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8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9"/>
      <c r="B102" s="190"/>
      <c r="C102" s="191" t="s">
        <v>220</v>
      </c>
      <c r="D102" s="192" t="s">
        <v>57</v>
      </c>
      <c r="E102" s="192" t="s">
        <v>53</v>
      </c>
      <c r="F102" s="192" t="s">
        <v>54</v>
      </c>
      <c r="G102" s="192" t="s">
        <v>221</v>
      </c>
      <c r="H102" s="192" t="s">
        <v>222</v>
      </c>
      <c r="I102" s="192" t="s">
        <v>223</v>
      </c>
      <c r="J102" s="192" t="s">
        <v>213</v>
      </c>
      <c r="K102" s="193" t="s">
        <v>224</v>
      </c>
      <c r="L102" s="194"/>
      <c r="M102" s="94" t="s">
        <v>19</v>
      </c>
      <c r="N102" s="95" t="s">
        <v>42</v>
      </c>
      <c r="O102" s="95" t="s">
        <v>225</v>
      </c>
      <c r="P102" s="95" t="s">
        <v>226</v>
      </c>
      <c r="Q102" s="95" t="s">
        <v>227</v>
      </c>
      <c r="R102" s="95" t="s">
        <v>228</v>
      </c>
      <c r="S102" s="95" t="s">
        <v>229</v>
      </c>
      <c r="T102" s="96" t="s">
        <v>230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0"/>
      <c r="B103" s="41"/>
      <c r="C103" s="101" t="s">
        <v>231</v>
      </c>
      <c r="D103" s="42"/>
      <c r="E103" s="42"/>
      <c r="F103" s="42"/>
      <c r="G103" s="42"/>
      <c r="H103" s="42"/>
      <c r="I103" s="42"/>
      <c r="J103" s="195">
        <f>BK103</f>
        <v>0</v>
      </c>
      <c r="K103" s="42"/>
      <c r="L103" s="46"/>
      <c r="M103" s="97"/>
      <c r="N103" s="196"/>
      <c r="O103" s="98"/>
      <c r="P103" s="197">
        <f>P104+P220</f>
        <v>0</v>
      </c>
      <c r="Q103" s="98"/>
      <c r="R103" s="197">
        <f>R104+R220</f>
        <v>47.345890000000004</v>
      </c>
      <c r="S103" s="98"/>
      <c r="T103" s="198">
        <f>T104+T220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214</v>
      </c>
      <c r="BK103" s="199">
        <f>BK104+BK220</f>
        <v>0</v>
      </c>
    </row>
    <row r="104" s="12" customFormat="1" ht="25.92" customHeight="1">
      <c r="A104" s="12"/>
      <c r="B104" s="200"/>
      <c r="C104" s="201"/>
      <c r="D104" s="202" t="s">
        <v>71</v>
      </c>
      <c r="E104" s="203" t="s">
        <v>232</v>
      </c>
      <c r="F104" s="203" t="s">
        <v>476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P105+P150+P183+P216</f>
        <v>0</v>
      </c>
      <c r="Q104" s="208"/>
      <c r="R104" s="209">
        <f>R105+R150+R183+R216</f>
        <v>15.435840000000002</v>
      </c>
      <c r="S104" s="208"/>
      <c r="T104" s="210">
        <f>T105+T150+T183+T216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71</v>
      </c>
      <c r="AU104" s="212" t="s">
        <v>72</v>
      </c>
      <c r="AY104" s="211" t="s">
        <v>234</v>
      </c>
      <c r="BK104" s="213">
        <f>BK105+BK150+BK183+BK216</f>
        <v>0</v>
      </c>
    </row>
    <row r="105" s="12" customFormat="1" ht="22.8" customHeight="1">
      <c r="A105" s="12"/>
      <c r="B105" s="200"/>
      <c r="C105" s="201"/>
      <c r="D105" s="202" t="s">
        <v>71</v>
      </c>
      <c r="E105" s="214" t="s">
        <v>132</v>
      </c>
      <c r="F105" s="214" t="s">
        <v>973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P106+SUM(P107:P147)</f>
        <v>0</v>
      </c>
      <c r="Q105" s="208"/>
      <c r="R105" s="209">
        <f>R106+SUM(R107:R147)</f>
        <v>0.58010000000000006</v>
      </c>
      <c r="S105" s="208"/>
      <c r="T105" s="210">
        <f>T106+SUM(T107:T147)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79</v>
      </c>
      <c r="AT105" s="212" t="s">
        <v>71</v>
      </c>
      <c r="AU105" s="212" t="s">
        <v>79</v>
      </c>
      <c r="AY105" s="211" t="s">
        <v>234</v>
      </c>
      <c r="BK105" s="213">
        <f>BK106+SUM(BK107:BK147)</f>
        <v>0</v>
      </c>
    </row>
    <row r="106" s="2" customFormat="1" ht="16.5" customHeight="1">
      <c r="A106" s="40"/>
      <c r="B106" s="41"/>
      <c r="C106" s="216" t="s">
        <v>79</v>
      </c>
      <c r="D106" s="216" t="s">
        <v>236</v>
      </c>
      <c r="E106" s="217" t="s">
        <v>974</v>
      </c>
      <c r="F106" s="218" t="s">
        <v>975</v>
      </c>
      <c r="G106" s="219" t="s">
        <v>382</v>
      </c>
      <c r="H106" s="220">
        <v>5</v>
      </c>
      <c r="I106" s="221"/>
      <c r="J106" s="222">
        <f>ROUND(I106*H106,2)</f>
        <v>0</v>
      </c>
      <c r="K106" s="218" t="s">
        <v>240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93</v>
      </c>
      <c r="AT106" s="227" t="s">
        <v>236</v>
      </c>
      <c r="AU106" s="227" t="s">
        <v>81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93</v>
      </c>
      <c r="BM106" s="227" t="s">
        <v>976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977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81</v>
      </c>
    </row>
    <row r="108" s="2" customFormat="1">
      <c r="A108" s="40"/>
      <c r="B108" s="41"/>
      <c r="C108" s="42"/>
      <c r="D108" s="234" t="s">
        <v>244</v>
      </c>
      <c r="E108" s="42"/>
      <c r="F108" s="235" t="s">
        <v>978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244</v>
      </c>
      <c r="AU108" s="19" t="s">
        <v>81</v>
      </c>
    </row>
    <row r="109" s="2" customFormat="1" ht="24.15" customHeight="1">
      <c r="A109" s="40"/>
      <c r="B109" s="41"/>
      <c r="C109" s="216" t="s">
        <v>81</v>
      </c>
      <c r="D109" s="216" t="s">
        <v>236</v>
      </c>
      <c r="E109" s="217" t="s">
        <v>484</v>
      </c>
      <c r="F109" s="218" t="s">
        <v>485</v>
      </c>
      <c r="G109" s="219" t="s">
        <v>382</v>
      </c>
      <c r="H109" s="220">
        <v>5</v>
      </c>
      <c r="I109" s="221"/>
      <c r="J109" s="222">
        <f>ROUND(I109*H109,2)</f>
        <v>0</v>
      </c>
      <c r="K109" s="218" t="s">
        <v>240</v>
      </c>
      <c r="L109" s="46"/>
      <c r="M109" s="223" t="s">
        <v>19</v>
      </c>
      <c r="N109" s="224" t="s">
        <v>43</v>
      </c>
      <c r="O109" s="86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7" t="s">
        <v>93</v>
      </c>
      <c r="AT109" s="227" t="s">
        <v>236</v>
      </c>
      <c r="AU109" s="227" t="s">
        <v>81</v>
      </c>
      <c r="AY109" s="19" t="s">
        <v>234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19" t="s">
        <v>79</v>
      </c>
      <c r="BK109" s="228">
        <f>ROUND(I109*H109,2)</f>
        <v>0</v>
      </c>
      <c r="BL109" s="19" t="s">
        <v>93</v>
      </c>
      <c r="BM109" s="227" t="s">
        <v>979</v>
      </c>
    </row>
    <row r="110" s="2" customFormat="1">
      <c r="A110" s="40"/>
      <c r="B110" s="41"/>
      <c r="C110" s="42"/>
      <c r="D110" s="229" t="s">
        <v>243</v>
      </c>
      <c r="E110" s="42"/>
      <c r="F110" s="230" t="s">
        <v>487</v>
      </c>
      <c r="G110" s="42"/>
      <c r="H110" s="42"/>
      <c r="I110" s="231"/>
      <c r="J110" s="42"/>
      <c r="K110" s="42"/>
      <c r="L110" s="46"/>
      <c r="M110" s="232"/>
      <c r="N110" s="23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243</v>
      </c>
      <c r="AU110" s="19" t="s">
        <v>81</v>
      </c>
    </row>
    <row r="111" s="2" customFormat="1">
      <c r="A111" s="40"/>
      <c r="B111" s="41"/>
      <c r="C111" s="42"/>
      <c r="D111" s="234" t="s">
        <v>244</v>
      </c>
      <c r="E111" s="42"/>
      <c r="F111" s="235" t="s">
        <v>488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244</v>
      </c>
      <c r="AU111" s="19" t="s">
        <v>81</v>
      </c>
    </row>
    <row r="112" s="2" customFormat="1" ht="16.5" customHeight="1">
      <c r="A112" s="40"/>
      <c r="B112" s="41"/>
      <c r="C112" s="268" t="s">
        <v>88</v>
      </c>
      <c r="D112" s="268" t="s">
        <v>295</v>
      </c>
      <c r="E112" s="269" t="s">
        <v>489</v>
      </c>
      <c r="F112" s="270" t="s">
        <v>490</v>
      </c>
      <c r="G112" s="271" t="s">
        <v>274</v>
      </c>
      <c r="H112" s="272">
        <v>1.5</v>
      </c>
      <c r="I112" s="273"/>
      <c r="J112" s="274">
        <f>ROUND(I112*H112,2)</f>
        <v>0</v>
      </c>
      <c r="K112" s="270" t="s">
        <v>19</v>
      </c>
      <c r="L112" s="275"/>
      <c r="M112" s="276" t="s">
        <v>19</v>
      </c>
      <c r="N112" s="277" t="s">
        <v>43</v>
      </c>
      <c r="O112" s="86"/>
      <c r="P112" s="225">
        <f>O112*H112</f>
        <v>0</v>
      </c>
      <c r="Q112" s="225">
        <v>0.22</v>
      </c>
      <c r="R112" s="225">
        <f>Q112*H112</f>
        <v>0.33000000000000002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294</v>
      </c>
      <c r="AT112" s="227" t="s">
        <v>295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980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490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981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4" customFormat="1">
      <c r="A115" s="14"/>
      <c r="B115" s="246"/>
      <c r="C115" s="247"/>
      <c r="D115" s="229" t="s">
        <v>252</v>
      </c>
      <c r="E115" s="248" t="s">
        <v>19</v>
      </c>
      <c r="F115" s="249" t="s">
        <v>982</v>
      </c>
      <c r="G115" s="247"/>
      <c r="H115" s="250">
        <v>1.5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252</v>
      </c>
      <c r="AU115" s="256" t="s">
        <v>81</v>
      </c>
      <c r="AV115" s="14" t="s">
        <v>81</v>
      </c>
      <c r="AW115" s="14" t="s">
        <v>33</v>
      </c>
      <c r="AX115" s="14" t="s">
        <v>79</v>
      </c>
      <c r="AY115" s="256" t="s">
        <v>234</v>
      </c>
    </row>
    <row r="116" s="2" customFormat="1" ht="16.5" customHeight="1">
      <c r="A116" s="40"/>
      <c r="B116" s="41"/>
      <c r="C116" s="216" t="s">
        <v>93</v>
      </c>
      <c r="D116" s="216" t="s">
        <v>236</v>
      </c>
      <c r="E116" s="217" t="s">
        <v>494</v>
      </c>
      <c r="F116" s="218" t="s">
        <v>495</v>
      </c>
      <c r="G116" s="219" t="s">
        <v>382</v>
      </c>
      <c r="H116" s="220">
        <v>5</v>
      </c>
      <c r="I116" s="221"/>
      <c r="J116" s="222">
        <f>ROUND(I116*H116,2)</f>
        <v>0</v>
      </c>
      <c r="K116" s="218" t="s">
        <v>240</v>
      </c>
      <c r="L116" s="46"/>
      <c r="M116" s="223" t="s">
        <v>19</v>
      </c>
      <c r="N116" s="224" t="s">
        <v>43</v>
      </c>
      <c r="O116" s="86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7" t="s">
        <v>93</v>
      </c>
      <c r="AT116" s="227" t="s">
        <v>236</v>
      </c>
      <c r="AU116" s="227" t="s">
        <v>81</v>
      </c>
      <c r="AY116" s="19" t="s">
        <v>234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19" t="s">
        <v>79</v>
      </c>
      <c r="BK116" s="228">
        <f>ROUND(I116*H116,2)</f>
        <v>0</v>
      </c>
      <c r="BL116" s="19" t="s">
        <v>93</v>
      </c>
      <c r="BM116" s="227" t="s">
        <v>983</v>
      </c>
    </row>
    <row r="117" s="2" customFormat="1">
      <c r="A117" s="40"/>
      <c r="B117" s="41"/>
      <c r="C117" s="42"/>
      <c r="D117" s="229" t="s">
        <v>243</v>
      </c>
      <c r="E117" s="42"/>
      <c r="F117" s="230" t="s">
        <v>497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243</v>
      </c>
      <c r="AU117" s="19" t="s">
        <v>81</v>
      </c>
    </row>
    <row r="118" s="2" customFormat="1">
      <c r="A118" s="40"/>
      <c r="B118" s="41"/>
      <c r="C118" s="42"/>
      <c r="D118" s="234" t="s">
        <v>244</v>
      </c>
      <c r="E118" s="42"/>
      <c r="F118" s="235" t="s">
        <v>498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244</v>
      </c>
      <c r="AU118" s="19" t="s">
        <v>81</v>
      </c>
    </row>
    <row r="119" s="2" customFormat="1" ht="16.5" customHeight="1">
      <c r="A119" s="40"/>
      <c r="B119" s="41"/>
      <c r="C119" s="216" t="s">
        <v>271</v>
      </c>
      <c r="D119" s="216" t="s">
        <v>236</v>
      </c>
      <c r="E119" s="217" t="s">
        <v>504</v>
      </c>
      <c r="F119" s="218" t="s">
        <v>505</v>
      </c>
      <c r="G119" s="219" t="s">
        <v>364</v>
      </c>
      <c r="H119" s="220">
        <v>0.0030000000000000001</v>
      </c>
      <c r="I119" s="221"/>
      <c r="J119" s="222">
        <f>ROUND(I119*H119,2)</f>
        <v>0</v>
      </c>
      <c r="K119" s="218" t="s">
        <v>240</v>
      </c>
      <c r="L119" s="46"/>
      <c r="M119" s="223" t="s">
        <v>19</v>
      </c>
      <c r="N119" s="224" t="s">
        <v>43</v>
      </c>
      <c r="O119" s="86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7" t="s">
        <v>93</v>
      </c>
      <c r="AT119" s="227" t="s">
        <v>236</v>
      </c>
      <c r="AU119" s="227" t="s">
        <v>81</v>
      </c>
      <c r="AY119" s="19" t="s">
        <v>234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19" t="s">
        <v>79</v>
      </c>
      <c r="BK119" s="228">
        <f>ROUND(I119*H119,2)</f>
        <v>0</v>
      </c>
      <c r="BL119" s="19" t="s">
        <v>93</v>
      </c>
      <c r="BM119" s="227" t="s">
        <v>984</v>
      </c>
    </row>
    <row r="120" s="2" customFormat="1">
      <c r="A120" s="40"/>
      <c r="B120" s="41"/>
      <c r="C120" s="42"/>
      <c r="D120" s="229" t="s">
        <v>243</v>
      </c>
      <c r="E120" s="42"/>
      <c r="F120" s="230" t="s">
        <v>507</v>
      </c>
      <c r="G120" s="42"/>
      <c r="H120" s="42"/>
      <c r="I120" s="231"/>
      <c r="J120" s="42"/>
      <c r="K120" s="42"/>
      <c r="L120" s="46"/>
      <c r="M120" s="232"/>
      <c r="N120" s="23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243</v>
      </c>
      <c r="AU120" s="19" t="s">
        <v>81</v>
      </c>
    </row>
    <row r="121" s="2" customFormat="1">
      <c r="A121" s="40"/>
      <c r="B121" s="41"/>
      <c r="C121" s="42"/>
      <c r="D121" s="234" t="s">
        <v>244</v>
      </c>
      <c r="E121" s="42"/>
      <c r="F121" s="235" t="s">
        <v>508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244</v>
      </c>
      <c r="AU121" s="19" t="s">
        <v>81</v>
      </c>
    </row>
    <row r="122" s="2" customFormat="1" ht="16.5" customHeight="1">
      <c r="A122" s="40"/>
      <c r="B122" s="41"/>
      <c r="C122" s="268" t="s">
        <v>280</v>
      </c>
      <c r="D122" s="268" t="s">
        <v>295</v>
      </c>
      <c r="E122" s="269" t="s">
        <v>509</v>
      </c>
      <c r="F122" s="270" t="s">
        <v>510</v>
      </c>
      <c r="G122" s="271" t="s">
        <v>511</v>
      </c>
      <c r="H122" s="272">
        <v>0.34999999999999998</v>
      </c>
      <c r="I122" s="273"/>
      <c r="J122" s="274">
        <f>ROUND(I122*H122,2)</f>
        <v>0</v>
      </c>
      <c r="K122" s="270" t="s">
        <v>19</v>
      </c>
      <c r="L122" s="275"/>
      <c r="M122" s="276" t="s">
        <v>19</v>
      </c>
      <c r="N122" s="277" t="s">
        <v>43</v>
      </c>
      <c r="O122" s="86"/>
      <c r="P122" s="225">
        <f>O122*H122</f>
        <v>0</v>
      </c>
      <c r="Q122" s="225">
        <v>0.001</v>
      </c>
      <c r="R122" s="225">
        <f>Q122*H122</f>
        <v>0.00035</v>
      </c>
      <c r="S122" s="225">
        <v>0</v>
      </c>
      <c r="T122" s="22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7" t="s">
        <v>294</v>
      </c>
      <c r="AT122" s="227" t="s">
        <v>295</v>
      </c>
      <c r="AU122" s="227" t="s">
        <v>81</v>
      </c>
      <c r="AY122" s="19" t="s">
        <v>234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19" t="s">
        <v>79</v>
      </c>
      <c r="BK122" s="228">
        <f>ROUND(I122*H122,2)</f>
        <v>0</v>
      </c>
      <c r="BL122" s="19" t="s">
        <v>93</v>
      </c>
      <c r="BM122" s="227" t="s">
        <v>985</v>
      </c>
    </row>
    <row r="123" s="2" customFormat="1">
      <c r="A123" s="40"/>
      <c r="B123" s="41"/>
      <c r="C123" s="42"/>
      <c r="D123" s="229" t="s">
        <v>243</v>
      </c>
      <c r="E123" s="42"/>
      <c r="F123" s="230" t="s">
        <v>513</v>
      </c>
      <c r="G123" s="42"/>
      <c r="H123" s="42"/>
      <c r="I123" s="231"/>
      <c r="J123" s="42"/>
      <c r="K123" s="42"/>
      <c r="L123" s="46"/>
      <c r="M123" s="232"/>
      <c r="N123" s="233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243</v>
      </c>
      <c r="AU123" s="19" t="s">
        <v>81</v>
      </c>
    </row>
    <row r="124" s="13" customFormat="1">
      <c r="A124" s="13"/>
      <c r="B124" s="236"/>
      <c r="C124" s="237"/>
      <c r="D124" s="229" t="s">
        <v>252</v>
      </c>
      <c r="E124" s="238" t="s">
        <v>19</v>
      </c>
      <c r="F124" s="239" t="s">
        <v>514</v>
      </c>
      <c r="G124" s="237"/>
      <c r="H124" s="238" t="s">
        <v>19</v>
      </c>
      <c r="I124" s="240"/>
      <c r="J124" s="237"/>
      <c r="K124" s="237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252</v>
      </c>
      <c r="AU124" s="245" t="s">
        <v>81</v>
      </c>
      <c r="AV124" s="13" t="s">
        <v>79</v>
      </c>
      <c r="AW124" s="13" t="s">
        <v>33</v>
      </c>
      <c r="AX124" s="13" t="s">
        <v>72</v>
      </c>
      <c r="AY124" s="245" t="s">
        <v>234</v>
      </c>
    </row>
    <row r="125" s="13" customFormat="1">
      <c r="A125" s="13"/>
      <c r="B125" s="236"/>
      <c r="C125" s="237"/>
      <c r="D125" s="229" t="s">
        <v>252</v>
      </c>
      <c r="E125" s="238" t="s">
        <v>19</v>
      </c>
      <c r="F125" s="239" t="s">
        <v>986</v>
      </c>
      <c r="G125" s="237"/>
      <c r="H125" s="238" t="s">
        <v>19</v>
      </c>
      <c r="I125" s="240"/>
      <c r="J125" s="237"/>
      <c r="K125" s="237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252</v>
      </c>
      <c r="AU125" s="245" t="s">
        <v>81</v>
      </c>
      <c r="AV125" s="13" t="s">
        <v>79</v>
      </c>
      <c r="AW125" s="13" t="s">
        <v>33</v>
      </c>
      <c r="AX125" s="13" t="s">
        <v>72</v>
      </c>
      <c r="AY125" s="245" t="s">
        <v>234</v>
      </c>
    </row>
    <row r="126" s="14" customFormat="1">
      <c r="A126" s="14"/>
      <c r="B126" s="246"/>
      <c r="C126" s="247"/>
      <c r="D126" s="229" t="s">
        <v>252</v>
      </c>
      <c r="E126" s="248" t="s">
        <v>19</v>
      </c>
      <c r="F126" s="249" t="s">
        <v>987</v>
      </c>
      <c r="G126" s="247"/>
      <c r="H126" s="250">
        <v>0.34999999999999998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252</v>
      </c>
      <c r="AU126" s="256" t="s">
        <v>81</v>
      </c>
      <c r="AV126" s="14" t="s">
        <v>81</v>
      </c>
      <c r="AW126" s="14" t="s">
        <v>33</v>
      </c>
      <c r="AX126" s="14" t="s">
        <v>79</v>
      </c>
      <c r="AY126" s="256" t="s">
        <v>234</v>
      </c>
    </row>
    <row r="127" s="2" customFormat="1" ht="16.5" customHeight="1">
      <c r="A127" s="40"/>
      <c r="B127" s="41"/>
      <c r="C127" s="216" t="s">
        <v>288</v>
      </c>
      <c r="D127" s="216" t="s">
        <v>236</v>
      </c>
      <c r="E127" s="217" t="s">
        <v>517</v>
      </c>
      <c r="F127" s="218" t="s">
        <v>518</v>
      </c>
      <c r="G127" s="219" t="s">
        <v>382</v>
      </c>
      <c r="H127" s="220">
        <v>5</v>
      </c>
      <c r="I127" s="221"/>
      <c r="J127" s="222">
        <f>ROUND(I127*H127,2)</f>
        <v>0</v>
      </c>
      <c r="K127" s="218" t="s">
        <v>240</v>
      </c>
      <c r="L127" s="46"/>
      <c r="M127" s="223" t="s">
        <v>19</v>
      </c>
      <c r="N127" s="224" t="s">
        <v>43</v>
      </c>
      <c r="O127" s="86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7" t="s">
        <v>93</v>
      </c>
      <c r="AT127" s="227" t="s">
        <v>236</v>
      </c>
      <c r="AU127" s="227" t="s">
        <v>81</v>
      </c>
      <c r="AY127" s="19" t="s">
        <v>234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19" t="s">
        <v>79</v>
      </c>
      <c r="BK127" s="228">
        <f>ROUND(I127*H127,2)</f>
        <v>0</v>
      </c>
      <c r="BL127" s="19" t="s">
        <v>93</v>
      </c>
      <c r="BM127" s="227" t="s">
        <v>988</v>
      </c>
    </row>
    <row r="128" s="2" customFormat="1">
      <c r="A128" s="40"/>
      <c r="B128" s="41"/>
      <c r="C128" s="42"/>
      <c r="D128" s="229" t="s">
        <v>243</v>
      </c>
      <c r="E128" s="42"/>
      <c r="F128" s="230" t="s">
        <v>520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243</v>
      </c>
      <c r="AU128" s="19" t="s">
        <v>81</v>
      </c>
    </row>
    <row r="129" s="2" customFormat="1">
      <c r="A129" s="40"/>
      <c r="B129" s="41"/>
      <c r="C129" s="42"/>
      <c r="D129" s="234" t="s">
        <v>244</v>
      </c>
      <c r="E129" s="42"/>
      <c r="F129" s="235" t="s">
        <v>521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244</v>
      </c>
      <c r="AU129" s="19" t="s">
        <v>81</v>
      </c>
    </row>
    <row r="130" s="2" customFormat="1" ht="16.5" customHeight="1">
      <c r="A130" s="40"/>
      <c r="B130" s="41"/>
      <c r="C130" s="216" t="s">
        <v>294</v>
      </c>
      <c r="D130" s="216" t="s">
        <v>236</v>
      </c>
      <c r="E130" s="217" t="s">
        <v>499</v>
      </c>
      <c r="F130" s="218" t="s">
        <v>500</v>
      </c>
      <c r="G130" s="219" t="s">
        <v>382</v>
      </c>
      <c r="H130" s="220">
        <v>5</v>
      </c>
      <c r="I130" s="221"/>
      <c r="J130" s="222">
        <f>ROUND(I130*H130,2)</f>
        <v>0</v>
      </c>
      <c r="K130" s="218" t="s">
        <v>240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93</v>
      </c>
      <c r="AT130" s="227" t="s">
        <v>236</v>
      </c>
      <c r="AU130" s="227" t="s">
        <v>81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93</v>
      </c>
      <c r="BM130" s="227" t="s">
        <v>989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502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81</v>
      </c>
    </row>
    <row r="132" s="2" customFormat="1">
      <c r="A132" s="40"/>
      <c r="B132" s="41"/>
      <c r="C132" s="42"/>
      <c r="D132" s="234" t="s">
        <v>244</v>
      </c>
      <c r="E132" s="42"/>
      <c r="F132" s="235" t="s">
        <v>503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244</v>
      </c>
      <c r="AU132" s="19" t="s">
        <v>81</v>
      </c>
    </row>
    <row r="133" s="2" customFormat="1" ht="21.75" customHeight="1">
      <c r="A133" s="40"/>
      <c r="B133" s="41"/>
      <c r="C133" s="216" t="s">
        <v>301</v>
      </c>
      <c r="D133" s="216" t="s">
        <v>236</v>
      </c>
      <c r="E133" s="217" t="s">
        <v>990</v>
      </c>
      <c r="F133" s="218" t="s">
        <v>991</v>
      </c>
      <c r="G133" s="219" t="s">
        <v>382</v>
      </c>
      <c r="H133" s="220">
        <v>5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5.0000000000000002E-05</v>
      </c>
      <c r="R133" s="225">
        <f>Q133*H133</f>
        <v>0.00025000000000000001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992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993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994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81</v>
      </c>
    </row>
    <row r="136" s="2" customFormat="1" ht="16.5" customHeight="1">
      <c r="A136" s="40"/>
      <c r="B136" s="41"/>
      <c r="C136" s="268" t="s">
        <v>308</v>
      </c>
      <c r="D136" s="268" t="s">
        <v>295</v>
      </c>
      <c r="E136" s="269" t="s">
        <v>527</v>
      </c>
      <c r="F136" s="270" t="s">
        <v>528</v>
      </c>
      <c r="G136" s="271" t="s">
        <v>382</v>
      </c>
      <c r="H136" s="272">
        <v>5</v>
      </c>
      <c r="I136" s="273"/>
      <c r="J136" s="274">
        <f>ROUND(I136*H136,2)</f>
        <v>0</v>
      </c>
      <c r="K136" s="270" t="s">
        <v>240</v>
      </c>
      <c r="L136" s="275"/>
      <c r="M136" s="276" t="s">
        <v>19</v>
      </c>
      <c r="N136" s="277" t="s">
        <v>43</v>
      </c>
      <c r="O136" s="86"/>
      <c r="P136" s="225">
        <f>O136*H136</f>
        <v>0</v>
      </c>
      <c r="Q136" s="225">
        <v>0.0058999999999999999</v>
      </c>
      <c r="R136" s="225">
        <f>Q136*H136</f>
        <v>0.029499999999999998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294</v>
      </c>
      <c r="AT136" s="227" t="s">
        <v>295</v>
      </c>
      <c r="AU136" s="227" t="s">
        <v>81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995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528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81</v>
      </c>
    </row>
    <row r="138" s="2" customFormat="1" ht="16.5" customHeight="1">
      <c r="A138" s="40"/>
      <c r="B138" s="41"/>
      <c r="C138" s="216" t="s">
        <v>315</v>
      </c>
      <c r="D138" s="216" t="s">
        <v>236</v>
      </c>
      <c r="E138" s="217" t="s">
        <v>541</v>
      </c>
      <c r="F138" s="218" t="s">
        <v>542</v>
      </c>
      <c r="G138" s="219" t="s">
        <v>248</v>
      </c>
      <c r="H138" s="220">
        <v>3.5</v>
      </c>
      <c r="I138" s="221"/>
      <c r="J138" s="222">
        <f>ROUND(I138*H138,2)</f>
        <v>0</v>
      </c>
      <c r="K138" s="218" t="s">
        <v>240</v>
      </c>
      <c r="L138" s="46"/>
      <c r="M138" s="223" t="s">
        <v>19</v>
      </c>
      <c r="N138" s="224" t="s">
        <v>43</v>
      </c>
      <c r="O138" s="86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7" t="s">
        <v>93</v>
      </c>
      <c r="AT138" s="227" t="s">
        <v>236</v>
      </c>
      <c r="AU138" s="227" t="s">
        <v>81</v>
      </c>
      <c r="AY138" s="19" t="s">
        <v>234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19" t="s">
        <v>79</v>
      </c>
      <c r="BK138" s="228">
        <f>ROUND(I138*H138,2)</f>
        <v>0</v>
      </c>
      <c r="BL138" s="19" t="s">
        <v>93</v>
      </c>
      <c r="BM138" s="227" t="s">
        <v>996</v>
      </c>
    </row>
    <row r="139" s="2" customFormat="1">
      <c r="A139" s="40"/>
      <c r="B139" s="41"/>
      <c r="C139" s="42"/>
      <c r="D139" s="229" t="s">
        <v>243</v>
      </c>
      <c r="E139" s="42"/>
      <c r="F139" s="230" t="s">
        <v>544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243</v>
      </c>
      <c r="AU139" s="19" t="s">
        <v>81</v>
      </c>
    </row>
    <row r="140" s="2" customFormat="1">
      <c r="A140" s="40"/>
      <c r="B140" s="41"/>
      <c r="C140" s="42"/>
      <c r="D140" s="234" t="s">
        <v>244</v>
      </c>
      <c r="E140" s="42"/>
      <c r="F140" s="235" t="s">
        <v>545</v>
      </c>
      <c r="G140" s="42"/>
      <c r="H140" s="42"/>
      <c r="I140" s="231"/>
      <c r="J140" s="42"/>
      <c r="K140" s="42"/>
      <c r="L140" s="46"/>
      <c r="M140" s="232"/>
      <c r="N140" s="23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244</v>
      </c>
      <c r="AU140" s="19" t="s">
        <v>81</v>
      </c>
    </row>
    <row r="141" s="13" customFormat="1">
      <c r="A141" s="13"/>
      <c r="B141" s="236"/>
      <c r="C141" s="237"/>
      <c r="D141" s="229" t="s">
        <v>252</v>
      </c>
      <c r="E141" s="238" t="s">
        <v>19</v>
      </c>
      <c r="F141" s="239" t="s">
        <v>997</v>
      </c>
      <c r="G141" s="237"/>
      <c r="H141" s="238" t="s">
        <v>19</v>
      </c>
      <c r="I141" s="240"/>
      <c r="J141" s="237"/>
      <c r="K141" s="237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252</v>
      </c>
      <c r="AU141" s="245" t="s">
        <v>81</v>
      </c>
      <c r="AV141" s="13" t="s">
        <v>79</v>
      </c>
      <c r="AW141" s="13" t="s">
        <v>33</v>
      </c>
      <c r="AX141" s="13" t="s">
        <v>72</v>
      </c>
      <c r="AY141" s="245" t="s">
        <v>234</v>
      </c>
    </row>
    <row r="142" s="14" customFormat="1">
      <c r="A142" s="14"/>
      <c r="B142" s="246"/>
      <c r="C142" s="247"/>
      <c r="D142" s="229" t="s">
        <v>252</v>
      </c>
      <c r="E142" s="248" t="s">
        <v>19</v>
      </c>
      <c r="F142" s="249" t="s">
        <v>998</v>
      </c>
      <c r="G142" s="247"/>
      <c r="H142" s="250">
        <v>3.5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252</v>
      </c>
      <c r="AU142" s="256" t="s">
        <v>81</v>
      </c>
      <c r="AV142" s="14" t="s">
        <v>81</v>
      </c>
      <c r="AW142" s="14" t="s">
        <v>33</v>
      </c>
      <c r="AX142" s="14" t="s">
        <v>79</v>
      </c>
      <c r="AY142" s="256" t="s">
        <v>234</v>
      </c>
    </row>
    <row r="143" s="2" customFormat="1" ht="16.5" customHeight="1">
      <c r="A143" s="40"/>
      <c r="B143" s="41"/>
      <c r="C143" s="268" t="s">
        <v>8</v>
      </c>
      <c r="D143" s="268" t="s">
        <v>295</v>
      </c>
      <c r="E143" s="269" t="s">
        <v>548</v>
      </c>
      <c r="F143" s="270" t="s">
        <v>549</v>
      </c>
      <c r="G143" s="271" t="s">
        <v>274</v>
      </c>
      <c r="H143" s="272">
        <v>0.34999999999999998</v>
      </c>
      <c r="I143" s="273"/>
      <c r="J143" s="274">
        <f>ROUND(I143*H143,2)</f>
        <v>0</v>
      </c>
      <c r="K143" s="270" t="s">
        <v>240</v>
      </c>
      <c r="L143" s="275"/>
      <c r="M143" s="276" t="s">
        <v>19</v>
      </c>
      <c r="N143" s="277" t="s">
        <v>43</v>
      </c>
      <c r="O143" s="86"/>
      <c r="P143" s="225">
        <f>O143*H143</f>
        <v>0</v>
      </c>
      <c r="Q143" s="225">
        <v>0.20000000000000001</v>
      </c>
      <c r="R143" s="225">
        <f>Q143*H143</f>
        <v>0.069999999999999993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294</v>
      </c>
      <c r="AT143" s="227" t="s">
        <v>295</v>
      </c>
      <c r="AU143" s="227" t="s">
        <v>81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999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549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81</v>
      </c>
    </row>
    <row r="145" s="13" customFormat="1">
      <c r="A145" s="13"/>
      <c r="B145" s="236"/>
      <c r="C145" s="237"/>
      <c r="D145" s="229" t="s">
        <v>252</v>
      </c>
      <c r="E145" s="238" t="s">
        <v>19</v>
      </c>
      <c r="F145" s="239" t="s">
        <v>1000</v>
      </c>
      <c r="G145" s="237"/>
      <c r="H145" s="238" t="s">
        <v>19</v>
      </c>
      <c r="I145" s="240"/>
      <c r="J145" s="237"/>
      <c r="K145" s="237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252</v>
      </c>
      <c r="AU145" s="245" t="s">
        <v>81</v>
      </c>
      <c r="AV145" s="13" t="s">
        <v>79</v>
      </c>
      <c r="AW145" s="13" t="s">
        <v>33</v>
      </c>
      <c r="AX145" s="13" t="s">
        <v>72</v>
      </c>
      <c r="AY145" s="245" t="s">
        <v>234</v>
      </c>
    </row>
    <row r="146" s="14" customFormat="1">
      <c r="A146" s="14"/>
      <c r="B146" s="246"/>
      <c r="C146" s="247"/>
      <c r="D146" s="229" t="s">
        <v>252</v>
      </c>
      <c r="E146" s="248" t="s">
        <v>19</v>
      </c>
      <c r="F146" s="249" t="s">
        <v>987</v>
      </c>
      <c r="G146" s="247"/>
      <c r="H146" s="250">
        <v>0.34999999999999998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252</v>
      </c>
      <c r="AU146" s="256" t="s">
        <v>81</v>
      </c>
      <c r="AV146" s="14" t="s">
        <v>81</v>
      </c>
      <c r="AW146" s="14" t="s">
        <v>33</v>
      </c>
      <c r="AX146" s="14" t="s">
        <v>79</v>
      </c>
      <c r="AY146" s="256" t="s">
        <v>234</v>
      </c>
    </row>
    <row r="147" s="12" customFormat="1" ht="20.88" customHeight="1">
      <c r="A147" s="12"/>
      <c r="B147" s="200"/>
      <c r="C147" s="201"/>
      <c r="D147" s="202" t="s">
        <v>71</v>
      </c>
      <c r="E147" s="214" t="s">
        <v>361</v>
      </c>
      <c r="F147" s="214" t="s">
        <v>1001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SUM(P148:P149)</f>
        <v>0</v>
      </c>
      <c r="Q147" s="208"/>
      <c r="R147" s="209">
        <f>SUM(R148:R149)</f>
        <v>0.14999999999999999</v>
      </c>
      <c r="S147" s="208"/>
      <c r="T147" s="210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79</v>
      </c>
      <c r="AT147" s="212" t="s">
        <v>71</v>
      </c>
      <c r="AU147" s="212" t="s">
        <v>81</v>
      </c>
      <c r="AY147" s="211" t="s">
        <v>234</v>
      </c>
      <c r="BK147" s="213">
        <f>SUM(BK148:BK149)</f>
        <v>0</v>
      </c>
    </row>
    <row r="148" s="2" customFormat="1" ht="16.5" customHeight="1">
      <c r="A148" s="40"/>
      <c r="B148" s="41"/>
      <c r="C148" s="268" t="s">
        <v>331</v>
      </c>
      <c r="D148" s="268" t="s">
        <v>295</v>
      </c>
      <c r="E148" s="269" t="s">
        <v>1002</v>
      </c>
      <c r="F148" s="270" t="s">
        <v>1003</v>
      </c>
      <c r="G148" s="271" t="s">
        <v>382</v>
      </c>
      <c r="H148" s="272">
        <v>5</v>
      </c>
      <c r="I148" s="273"/>
      <c r="J148" s="274">
        <f>ROUND(I148*H148,2)</f>
        <v>0</v>
      </c>
      <c r="K148" s="270" t="s">
        <v>19</v>
      </c>
      <c r="L148" s="275"/>
      <c r="M148" s="276" t="s">
        <v>19</v>
      </c>
      <c r="N148" s="277" t="s">
        <v>43</v>
      </c>
      <c r="O148" s="86"/>
      <c r="P148" s="225">
        <f>O148*H148</f>
        <v>0</v>
      </c>
      <c r="Q148" s="225">
        <v>0.029999999999999999</v>
      </c>
      <c r="R148" s="225">
        <f>Q148*H148</f>
        <v>0.14999999999999999</v>
      </c>
      <c r="S148" s="225">
        <v>0</v>
      </c>
      <c r="T148" s="22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7" t="s">
        <v>294</v>
      </c>
      <c r="AT148" s="227" t="s">
        <v>295</v>
      </c>
      <c r="AU148" s="227" t="s">
        <v>88</v>
      </c>
      <c r="AY148" s="19" t="s">
        <v>234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19" t="s">
        <v>79</v>
      </c>
      <c r="BK148" s="228">
        <f>ROUND(I148*H148,2)</f>
        <v>0</v>
      </c>
      <c r="BL148" s="19" t="s">
        <v>93</v>
      </c>
      <c r="BM148" s="227" t="s">
        <v>1004</v>
      </c>
    </row>
    <row r="149" s="2" customFormat="1">
      <c r="A149" s="40"/>
      <c r="B149" s="41"/>
      <c r="C149" s="42"/>
      <c r="D149" s="229" t="s">
        <v>243</v>
      </c>
      <c r="E149" s="42"/>
      <c r="F149" s="230" t="s">
        <v>1003</v>
      </c>
      <c r="G149" s="42"/>
      <c r="H149" s="42"/>
      <c r="I149" s="231"/>
      <c r="J149" s="42"/>
      <c r="K149" s="42"/>
      <c r="L149" s="46"/>
      <c r="M149" s="232"/>
      <c r="N149" s="23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243</v>
      </c>
      <c r="AU149" s="19" t="s">
        <v>88</v>
      </c>
    </row>
    <row r="150" s="12" customFormat="1" ht="22.8" customHeight="1">
      <c r="A150" s="12"/>
      <c r="B150" s="200"/>
      <c r="C150" s="201"/>
      <c r="D150" s="202" t="s">
        <v>71</v>
      </c>
      <c r="E150" s="214" t="s">
        <v>574</v>
      </c>
      <c r="F150" s="214" t="s">
        <v>575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P151+SUM(P152:P178)</f>
        <v>0</v>
      </c>
      <c r="Q150" s="208"/>
      <c r="R150" s="209">
        <f>R151+SUM(R152:R178)</f>
        <v>10.290140000000001</v>
      </c>
      <c r="S150" s="208"/>
      <c r="T150" s="210">
        <f>T151+SUM(T152:T178)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79</v>
      </c>
      <c r="AT150" s="212" t="s">
        <v>71</v>
      </c>
      <c r="AU150" s="212" t="s">
        <v>79</v>
      </c>
      <c r="AY150" s="211" t="s">
        <v>234</v>
      </c>
      <c r="BK150" s="213">
        <f>BK151+SUM(BK152:BK178)</f>
        <v>0</v>
      </c>
    </row>
    <row r="151" s="2" customFormat="1" ht="16.5" customHeight="1">
      <c r="A151" s="40"/>
      <c r="B151" s="41"/>
      <c r="C151" s="216" t="s">
        <v>339</v>
      </c>
      <c r="D151" s="216" t="s">
        <v>236</v>
      </c>
      <c r="E151" s="217" t="s">
        <v>597</v>
      </c>
      <c r="F151" s="218" t="s">
        <v>598</v>
      </c>
      <c r="G151" s="219" t="s">
        <v>248</v>
      </c>
      <c r="H151" s="220">
        <v>160</v>
      </c>
      <c r="I151" s="221"/>
      <c r="J151" s="222">
        <f>ROUND(I151*H151,2)</f>
        <v>0</v>
      </c>
      <c r="K151" s="218" t="s">
        <v>240</v>
      </c>
      <c r="L151" s="46"/>
      <c r="M151" s="223" t="s">
        <v>19</v>
      </c>
      <c r="N151" s="224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93</v>
      </c>
      <c r="AT151" s="227" t="s">
        <v>236</v>
      </c>
      <c r="AU151" s="227" t="s">
        <v>81</v>
      </c>
      <c r="AY151" s="19" t="s">
        <v>234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93</v>
      </c>
      <c r="BM151" s="227" t="s">
        <v>1005</v>
      </c>
    </row>
    <row r="152" s="2" customFormat="1">
      <c r="A152" s="40"/>
      <c r="B152" s="41"/>
      <c r="C152" s="42"/>
      <c r="D152" s="229" t="s">
        <v>243</v>
      </c>
      <c r="E152" s="42"/>
      <c r="F152" s="230" t="s">
        <v>600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243</v>
      </c>
      <c r="AU152" s="19" t="s">
        <v>81</v>
      </c>
    </row>
    <row r="153" s="2" customFormat="1">
      <c r="A153" s="40"/>
      <c r="B153" s="41"/>
      <c r="C153" s="42"/>
      <c r="D153" s="234" t="s">
        <v>244</v>
      </c>
      <c r="E153" s="42"/>
      <c r="F153" s="235" t="s">
        <v>601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244</v>
      </c>
      <c r="AU153" s="19" t="s">
        <v>81</v>
      </c>
    </row>
    <row r="154" s="2" customFormat="1" ht="16.5" customHeight="1">
      <c r="A154" s="40"/>
      <c r="B154" s="41"/>
      <c r="C154" s="216" t="s">
        <v>347</v>
      </c>
      <c r="D154" s="216" t="s">
        <v>236</v>
      </c>
      <c r="E154" s="217" t="s">
        <v>603</v>
      </c>
      <c r="F154" s="218" t="s">
        <v>604</v>
      </c>
      <c r="G154" s="219" t="s">
        <v>248</v>
      </c>
      <c r="H154" s="220">
        <v>160</v>
      </c>
      <c r="I154" s="221"/>
      <c r="J154" s="222">
        <f>ROUND(I154*H154,2)</f>
        <v>0</v>
      </c>
      <c r="K154" s="218" t="s">
        <v>240</v>
      </c>
      <c r="L154" s="46"/>
      <c r="M154" s="223" t="s">
        <v>19</v>
      </c>
      <c r="N154" s="224" t="s">
        <v>43</v>
      </c>
      <c r="O154" s="86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7" t="s">
        <v>93</v>
      </c>
      <c r="AT154" s="227" t="s">
        <v>236</v>
      </c>
      <c r="AU154" s="227" t="s">
        <v>81</v>
      </c>
      <c r="AY154" s="19" t="s">
        <v>234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19" t="s">
        <v>79</v>
      </c>
      <c r="BK154" s="228">
        <f>ROUND(I154*H154,2)</f>
        <v>0</v>
      </c>
      <c r="BL154" s="19" t="s">
        <v>93</v>
      </c>
      <c r="BM154" s="227" t="s">
        <v>1006</v>
      </c>
    </row>
    <row r="155" s="2" customFormat="1">
      <c r="A155" s="40"/>
      <c r="B155" s="41"/>
      <c r="C155" s="42"/>
      <c r="D155" s="229" t="s">
        <v>243</v>
      </c>
      <c r="E155" s="42"/>
      <c r="F155" s="230" t="s">
        <v>606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243</v>
      </c>
      <c r="AU155" s="19" t="s">
        <v>81</v>
      </c>
    </row>
    <row r="156" s="2" customFormat="1">
      <c r="A156" s="40"/>
      <c r="B156" s="41"/>
      <c r="C156" s="42"/>
      <c r="D156" s="234" t="s">
        <v>244</v>
      </c>
      <c r="E156" s="42"/>
      <c r="F156" s="235" t="s">
        <v>607</v>
      </c>
      <c r="G156" s="42"/>
      <c r="H156" s="42"/>
      <c r="I156" s="231"/>
      <c r="J156" s="42"/>
      <c r="K156" s="42"/>
      <c r="L156" s="46"/>
      <c r="M156" s="232"/>
      <c r="N156" s="23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244</v>
      </c>
      <c r="AU156" s="19" t="s">
        <v>81</v>
      </c>
    </row>
    <row r="157" s="2" customFormat="1" ht="21.75" customHeight="1">
      <c r="A157" s="40"/>
      <c r="B157" s="41"/>
      <c r="C157" s="216" t="s">
        <v>354</v>
      </c>
      <c r="D157" s="216" t="s">
        <v>236</v>
      </c>
      <c r="E157" s="217" t="s">
        <v>577</v>
      </c>
      <c r="F157" s="218" t="s">
        <v>578</v>
      </c>
      <c r="G157" s="219" t="s">
        <v>382</v>
      </c>
      <c r="H157" s="220">
        <v>338</v>
      </c>
      <c r="I157" s="221"/>
      <c r="J157" s="222">
        <f>ROUND(I157*H157,2)</f>
        <v>0</v>
      </c>
      <c r="K157" s="218" t="s">
        <v>240</v>
      </c>
      <c r="L157" s="46"/>
      <c r="M157" s="223" t="s">
        <v>19</v>
      </c>
      <c r="N157" s="224" t="s">
        <v>43</v>
      </c>
      <c r="O157" s="86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7" t="s">
        <v>93</v>
      </c>
      <c r="AT157" s="227" t="s">
        <v>236</v>
      </c>
      <c r="AU157" s="227" t="s">
        <v>81</v>
      </c>
      <c r="AY157" s="19" t="s">
        <v>234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19" t="s">
        <v>79</v>
      </c>
      <c r="BK157" s="228">
        <f>ROUND(I157*H157,2)</f>
        <v>0</v>
      </c>
      <c r="BL157" s="19" t="s">
        <v>93</v>
      </c>
      <c r="BM157" s="227" t="s">
        <v>579</v>
      </c>
    </row>
    <row r="158" s="2" customFormat="1">
      <c r="A158" s="40"/>
      <c r="B158" s="41"/>
      <c r="C158" s="42"/>
      <c r="D158" s="229" t="s">
        <v>243</v>
      </c>
      <c r="E158" s="42"/>
      <c r="F158" s="230" t="s">
        <v>580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243</v>
      </c>
      <c r="AU158" s="19" t="s">
        <v>81</v>
      </c>
    </row>
    <row r="159" s="2" customFormat="1">
      <c r="A159" s="40"/>
      <c r="B159" s="41"/>
      <c r="C159" s="42"/>
      <c r="D159" s="234" t="s">
        <v>244</v>
      </c>
      <c r="E159" s="42"/>
      <c r="F159" s="235" t="s">
        <v>581</v>
      </c>
      <c r="G159" s="42"/>
      <c r="H159" s="42"/>
      <c r="I159" s="231"/>
      <c r="J159" s="42"/>
      <c r="K159" s="42"/>
      <c r="L159" s="46"/>
      <c r="M159" s="232"/>
      <c r="N159" s="23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244</v>
      </c>
      <c r="AU159" s="19" t="s">
        <v>81</v>
      </c>
    </row>
    <row r="160" s="2" customFormat="1" ht="16.5" customHeight="1">
      <c r="A160" s="40"/>
      <c r="B160" s="41"/>
      <c r="C160" s="216" t="s">
        <v>361</v>
      </c>
      <c r="D160" s="216" t="s">
        <v>236</v>
      </c>
      <c r="E160" s="217" t="s">
        <v>582</v>
      </c>
      <c r="F160" s="218" t="s">
        <v>583</v>
      </c>
      <c r="G160" s="219" t="s">
        <v>382</v>
      </c>
      <c r="H160" s="220">
        <v>338</v>
      </c>
      <c r="I160" s="221"/>
      <c r="J160" s="222">
        <f>ROUND(I160*H160,2)</f>
        <v>0</v>
      </c>
      <c r="K160" s="218" t="s">
        <v>240</v>
      </c>
      <c r="L160" s="46"/>
      <c r="M160" s="223" t="s">
        <v>19</v>
      </c>
      <c r="N160" s="224" t="s">
        <v>43</v>
      </c>
      <c r="O160" s="86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93</v>
      </c>
      <c r="AT160" s="227" t="s">
        <v>236</v>
      </c>
      <c r="AU160" s="227" t="s">
        <v>81</v>
      </c>
      <c r="AY160" s="19" t="s">
        <v>234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93</v>
      </c>
      <c r="BM160" s="227" t="s">
        <v>584</v>
      </c>
    </row>
    <row r="161" s="2" customFormat="1">
      <c r="A161" s="40"/>
      <c r="B161" s="41"/>
      <c r="C161" s="42"/>
      <c r="D161" s="229" t="s">
        <v>243</v>
      </c>
      <c r="E161" s="42"/>
      <c r="F161" s="230" t="s">
        <v>585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243</v>
      </c>
      <c r="AU161" s="19" t="s">
        <v>81</v>
      </c>
    </row>
    <row r="162" s="2" customFormat="1">
      <c r="A162" s="40"/>
      <c r="B162" s="41"/>
      <c r="C162" s="42"/>
      <c r="D162" s="234" t="s">
        <v>244</v>
      </c>
      <c r="E162" s="42"/>
      <c r="F162" s="235" t="s">
        <v>586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244</v>
      </c>
      <c r="AU162" s="19" t="s">
        <v>81</v>
      </c>
    </row>
    <row r="163" s="2" customFormat="1" ht="16.5" customHeight="1">
      <c r="A163" s="40"/>
      <c r="B163" s="41"/>
      <c r="C163" s="216" t="s">
        <v>370</v>
      </c>
      <c r="D163" s="216" t="s">
        <v>236</v>
      </c>
      <c r="E163" s="217" t="s">
        <v>504</v>
      </c>
      <c r="F163" s="218" t="s">
        <v>505</v>
      </c>
      <c r="G163" s="219" t="s">
        <v>364</v>
      </c>
      <c r="H163" s="220">
        <v>0.01</v>
      </c>
      <c r="I163" s="221"/>
      <c r="J163" s="222">
        <f>ROUND(I163*H163,2)</f>
        <v>0</v>
      </c>
      <c r="K163" s="218" t="s">
        <v>240</v>
      </c>
      <c r="L163" s="46"/>
      <c r="M163" s="223" t="s">
        <v>19</v>
      </c>
      <c r="N163" s="224" t="s">
        <v>43</v>
      </c>
      <c r="O163" s="86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7" t="s">
        <v>93</v>
      </c>
      <c r="AT163" s="227" t="s">
        <v>236</v>
      </c>
      <c r="AU163" s="227" t="s">
        <v>81</v>
      </c>
      <c r="AY163" s="19" t="s">
        <v>234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19" t="s">
        <v>79</v>
      </c>
      <c r="BK163" s="228">
        <f>ROUND(I163*H163,2)</f>
        <v>0</v>
      </c>
      <c r="BL163" s="19" t="s">
        <v>93</v>
      </c>
      <c r="BM163" s="227" t="s">
        <v>588</v>
      </c>
    </row>
    <row r="164" s="2" customFormat="1">
      <c r="A164" s="40"/>
      <c r="B164" s="41"/>
      <c r="C164" s="42"/>
      <c r="D164" s="229" t="s">
        <v>243</v>
      </c>
      <c r="E164" s="42"/>
      <c r="F164" s="230" t="s">
        <v>507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243</v>
      </c>
      <c r="AU164" s="19" t="s">
        <v>81</v>
      </c>
    </row>
    <row r="165" s="2" customFormat="1">
      <c r="A165" s="40"/>
      <c r="B165" s="41"/>
      <c r="C165" s="42"/>
      <c r="D165" s="234" t="s">
        <v>244</v>
      </c>
      <c r="E165" s="42"/>
      <c r="F165" s="235" t="s">
        <v>508</v>
      </c>
      <c r="G165" s="42"/>
      <c r="H165" s="42"/>
      <c r="I165" s="231"/>
      <c r="J165" s="42"/>
      <c r="K165" s="42"/>
      <c r="L165" s="46"/>
      <c r="M165" s="232"/>
      <c r="N165" s="23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244</v>
      </c>
      <c r="AU165" s="19" t="s">
        <v>81</v>
      </c>
    </row>
    <row r="166" s="2" customFormat="1" ht="16.5" customHeight="1">
      <c r="A166" s="40"/>
      <c r="B166" s="41"/>
      <c r="C166" s="268" t="s">
        <v>379</v>
      </c>
      <c r="D166" s="268" t="s">
        <v>295</v>
      </c>
      <c r="E166" s="269" t="s">
        <v>509</v>
      </c>
      <c r="F166" s="270" t="s">
        <v>510</v>
      </c>
      <c r="G166" s="271" t="s">
        <v>511</v>
      </c>
      <c r="H166" s="272">
        <v>10.140000000000001</v>
      </c>
      <c r="I166" s="273"/>
      <c r="J166" s="274">
        <f>ROUND(I166*H166,2)</f>
        <v>0</v>
      </c>
      <c r="K166" s="270" t="s">
        <v>19</v>
      </c>
      <c r="L166" s="275"/>
      <c r="M166" s="276" t="s">
        <v>19</v>
      </c>
      <c r="N166" s="277" t="s">
        <v>43</v>
      </c>
      <c r="O166" s="86"/>
      <c r="P166" s="225">
        <f>O166*H166</f>
        <v>0</v>
      </c>
      <c r="Q166" s="225">
        <v>0.001</v>
      </c>
      <c r="R166" s="225">
        <f>Q166*H166</f>
        <v>0.010140000000000001</v>
      </c>
      <c r="S166" s="225">
        <v>0</v>
      </c>
      <c r="T166" s="22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7" t="s">
        <v>294</v>
      </c>
      <c r="AT166" s="227" t="s">
        <v>295</v>
      </c>
      <c r="AU166" s="227" t="s">
        <v>81</v>
      </c>
      <c r="AY166" s="19" t="s">
        <v>234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19" t="s">
        <v>79</v>
      </c>
      <c r="BK166" s="228">
        <f>ROUND(I166*H166,2)</f>
        <v>0</v>
      </c>
      <c r="BL166" s="19" t="s">
        <v>93</v>
      </c>
      <c r="BM166" s="227" t="s">
        <v>589</v>
      </c>
    </row>
    <row r="167" s="2" customFormat="1">
      <c r="A167" s="40"/>
      <c r="B167" s="41"/>
      <c r="C167" s="42"/>
      <c r="D167" s="229" t="s">
        <v>243</v>
      </c>
      <c r="E167" s="42"/>
      <c r="F167" s="230" t="s">
        <v>513</v>
      </c>
      <c r="G167" s="42"/>
      <c r="H167" s="42"/>
      <c r="I167" s="231"/>
      <c r="J167" s="42"/>
      <c r="K167" s="42"/>
      <c r="L167" s="46"/>
      <c r="M167" s="232"/>
      <c r="N167" s="23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243</v>
      </c>
      <c r="AU167" s="19" t="s">
        <v>81</v>
      </c>
    </row>
    <row r="168" s="13" customFormat="1">
      <c r="A168" s="13"/>
      <c r="B168" s="236"/>
      <c r="C168" s="237"/>
      <c r="D168" s="229" t="s">
        <v>252</v>
      </c>
      <c r="E168" s="238" t="s">
        <v>19</v>
      </c>
      <c r="F168" s="239" t="s">
        <v>514</v>
      </c>
      <c r="G168" s="237"/>
      <c r="H168" s="238" t="s">
        <v>19</v>
      </c>
      <c r="I168" s="240"/>
      <c r="J168" s="237"/>
      <c r="K168" s="237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252</v>
      </c>
      <c r="AU168" s="245" t="s">
        <v>81</v>
      </c>
      <c r="AV168" s="13" t="s">
        <v>79</v>
      </c>
      <c r="AW168" s="13" t="s">
        <v>33</v>
      </c>
      <c r="AX168" s="13" t="s">
        <v>72</v>
      </c>
      <c r="AY168" s="245" t="s">
        <v>234</v>
      </c>
    </row>
    <row r="169" s="13" customFormat="1">
      <c r="A169" s="13"/>
      <c r="B169" s="236"/>
      <c r="C169" s="237"/>
      <c r="D169" s="229" t="s">
        <v>252</v>
      </c>
      <c r="E169" s="238" t="s">
        <v>19</v>
      </c>
      <c r="F169" s="239" t="s">
        <v>1007</v>
      </c>
      <c r="G169" s="237"/>
      <c r="H169" s="238" t="s">
        <v>19</v>
      </c>
      <c r="I169" s="240"/>
      <c r="J169" s="237"/>
      <c r="K169" s="237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252</v>
      </c>
      <c r="AU169" s="245" t="s">
        <v>81</v>
      </c>
      <c r="AV169" s="13" t="s">
        <v>79</v>
      </c>
      <c r="AW169" s="13" t="s">
        <v>33</v>
      </c>
      <c r="AX169" s="13" t="s">
        <v>72</v>
      </c>
      <c r="AY169" s="245" t="s">
        <v>234</v>
      </c>
    </row>
    <row r="170" s="14" customFormat="1">
      <c r="A170" s="14"/>
      <c r="B170" s="246"/>
      <c r="C170" s="247"/>
      <c r="D170" s="229" t="s">
        <v>252</v>
      </c>
      <c r="E170" s="248" t="s">
        <v>19</v>
      </c>
      <c r="F170" s="249" t="s">
        <v>1008</v>
      </c>
      <c r="G170" s="247"/>
      <c r="H170" s="250">
        <v>10.140000000000001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252</v>
      </c>
      <c r="AU170" s="256" t="s">
        <v>81</v>
      </c>
      <c r="AV170" s="14" t="s">
        <v>81</v>
      </c>
      <c r="AW170" s="14" t="s">
        <v>33</v>
      </c>
      <c r="AX170" s="14" t="s">
        <v>79</v>
      </c>
      <c r="AY170" s="256" t="s">
        <v>234</v>
      </c>
    </row>
    <row r="171" s="2" customFormat="1" ht="16.5" customHeight="1">
      <c r="A171" s="40"/>
      <c r="B171" s="41"/>
      <c r="C171" s="216" t="s">
        <v>386</v>
      </c>
      <c r="D171" s="216" t="s">
        <v>236</v>
      </c>
      <c r="E171" s="217" t="s">
        <v>541</v>
      </c>
      <c r="F171" s="218" t="s">
        <v>542</v>
      </c>
      <c r="G171" s="219" t="s">
        <v>248</v>
      </c>
      <c r="H171" s="220">
        <v>160</v>
      </c>
      <c r="I171" s="221"/>
      <c r="J171" s="222">
        <f>ROUND(I171*H171,2)</f>
        <v>0</v>
      </c>
      <c r="K171" s="218" t="s">
        <v>240</v>
      </c>
      <c r="L171" s="46"/>
      <c r="M171" s="223" t="s">
        <v>19</v>
      </c>
      <c r="N171" s="224" t="s">
        <v>43</v>
      </c>
      <c r="O171" s="86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7" t="s">
        <v>93</v>
      </c>
      <c r="AT171" s="227" t="s">
        <v>236</v>
      </c>
      <c r="AU171" s="227" t="s">
        <v>81</v>
      </c>
      <c r="AY171" s="19" t="s">
        <v>234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19" t="s">
        <v>79</v>
      </c>
      <c r="BK171" s="228">
        <f>ROUND(I171*H171,2)</f>
        <v>0</v>
      </c>
      <c r="BL171" s="19" t="s">
        <v>93</v>
      </c>
      <c r="BM171" s="227" t="s">
        <v>1009</v>
      </c>
    </row>
    <row r="172" s="2" customFormat="1">
      <c r="A172" s="40"/>
      <c r="B172" s="41"/>
      <c r="C172" s="42"/>
      <c r="D172" s="229" t="s">
        <v>243</v>
      </c>
      <c r="E172" s="42"/>
      <c r="F172" s="230" t="s">
        <v>544</v>
      </c>
      <c r="G172" s="42"/>
      <c r="H172" s="42"/>
      <c r="I172" s="231"/>
      <c r="J172" s="42"/>
      <c r="K172" s="42"/>
      <c r="L172" s="46"/>
      <c r="M172" s="232"/>
      <c r="N172" s="23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243</v>
      </c>
      <c r="AU172" s="19" t="s">
        <v>81</v>
      </c>
    </row>
    <row r="173" s="2" customFormat="1">
      <c r="A173" s="40"/>
      <c r="B173" s="41"/>
      <c r="C173" s="42"/>
      <c r="D173" s="234" t="s">
        <v>244</v>
      </c>
      <c r="E173" s="42"/>
      <c r="F173" s="235" t="s">
        <v>545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244</v>
      </c>
      <c r="AU173" s="19" t="s">
        <v>81</v>
      </c>
    </row>
    <row r="174" s="14" customFormat="1">
      <c r="A174" s="14"/>
      <c r="B174" s="246"/>
      <c r="C174" s="247"/>
      <c r="D174" s="229" t="s">
        <v>252</v>
      </c>
      <c r="E174" s="248" t="s">
        <v>19</v>
      </c>
      <c r="F174" s="249" t="s">
        <v>957</v>
      </c>
      <c r="G174" s="247"/>
      <c r="H174" s="250">
        <v>160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81</v>
      </c>
      <c r="AV174" s="14" t="s">
        <v>81</v>
      </c>
      <c r="AW174" s="14" t="s">
        <v>33</v>
      </c>
      <c r="AX174" s="14" t="s">
        <v>79</v>
      </c>
      <c r="AY174" s="256" t="s">
        <v>234</v>
      </c>
    </row>
    <row r="175" s="2" customFormat="1" ht="16.5" customHeight="1">
      <c r="A175" s="40"/>
      <c r="B175" s="41"/>
      <c r="C175" s="268" t="s">
        <v>7</v>
      </c>
      <c r="D175" s="268" t="s">
        <v>295</v>
      </c>
      <c r="E175" s="269" t="s">
        <v>548</v>
      </c>
      <c r="F175" s="270" t="s">
        <v>549</v>
      </c>
      <c r="G175" s="271" t="s">
        <v>274</v>
      </c>
      <c r="H175" s="272">
        <v>16.48</v>
      </c>
      <c r="I175" s="273"/>
      <c r="J175" s="274">
        <f>ROUND(I175*H175,2)</f>
        <v>0</v>
      </c>
      <c r="K175" s="270" t="s">
        <v>240</v>
      </c>
      <c r="L175" s="275"/>
      <c r="M175" s="276" t="s">
        <v>19</v>
      </c>
      <c r="N175" s="277" t="s">
        <v>43</v>
      </c>
      <c r="O175" s="86"/>
      <c r="P175" s="225">
        <f>O175*H175</f>
        <v>0</v>
      </c>
      <c r="Q175" s="225">
        <v>0.20000000000000001</v>
      </c>
      <c r="R175" s="225">
        <f>Q175*H175</f>
        <v>3.2960000000000003</v>
      </c>
      <c r="S175" s="225">
        <v>0</v>
      </c>
      <c r="T175" s="22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7" t="s">
        <v>294</v>
      </c>
      <c r="AT175" s="227" t="s">
        <v>295</v>
      </c>
      <c r="AU175" s="227" t="s">
        <v>81</v>
      </c>
      <c r="AY175" s="19" t="s">
        <v>234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19" t="s">
        <v>79</v>
      </c>
      <c r="BK175" s="228">
        <f>ROUND(I175*H175,2)</f>
        <v>0</v>
      </c>
      <c r="BL175" s="19" t="s">
        <v>93</v>
      </c>
      <c r="BM175" s="227" t="s">
        <v>1010</v>
      </c>
    </row>
    <row r="176" s="2" customFormat="1">
      <c r="A176" s="40"/>
      <c r="B176" s="41"/>
      <c r="C176" s="42"/>
      <c r="D176" s="229" t="s">
        <v>243</v>
      </c>
      <c r="E176" s="42"/>
      <c r="F176" s="230" t="s">
        <v>549</v>
      </c>
      <c r="G176" s="42"/>
      <c r="H176" s="42"/>
      <c r="I176" s="231"/>
      <c r="J176" s="42"/>
      <c r="K176" s="42"/>
      <c r="L176" s="46"/>
      <c r="M176" s="232"/>
      <c r="N176" s="23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243</v>
      </c>
      <c r="AU176" s="19" t="s">
        <v>81</v>
      </c>
    </row>
    <row r="177" s="14" customFormat="1">
      <c r="A177" s="14"/>
      <c r="B177" s="246"/>
      <c r="C177" s="247"/>
      <c r="D177" s="229" t="s">
        <v>252</v>
      </c>
      <c r="E177" s="247"/>
      <c r="F177" s="249" t="s">
        <v>1011</v>
      </c>
      <c r="G177" s="247"/>
      <c r="H177" s="250">
        <v>16.48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252</v>
      </c>
      <c r="AU177" s="256" t="s">
        <v>81</v>
      </c>
      <c r="AV177" s="14" t="s">
        <v>81</v>
      </c>
      <c r="AW177" s="14" t="s">
        <v>4</v>
      </c>
      <c r="AX177" s="14" t="s">
        <v>79</v>
      </c>
      <c r="AY177" s="256" t="s">
        <v>234</v>
      </c>
    </row>
    <row r="178" s="12" customFormat="1" ht="20.88" customHeight="1">
      <c r="A178" s="12"/>
      <c r="B178" s="200"/>
      <c r="C178" s="201"/>
      <c r="D178" s="202" t="s">
        <v>71</v>
      </c>
      <c r="E178" s="214" t="s">
        <v>370</v>
      </c>
      <c r="F178" s="214" t="s">
        <v>592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SUM(P179:P182)</f>
        <v>0</v>
      </c>
      <c r="Q178" s="208"/>
      <c r="R178" s="209">
        <f>SUM(R179:R182)</f>
        <v>6.984</v>
      </c>
      <c r="S178" s="208"/>
      <c r="T178" s="210">
        <f>SUM(T179:T182)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79</v>
      </c>
      <c r="AT178" s="212" t="s">
        <v>71</v>
      </c>
      <c r="AU178" s="212" t="s">
        <v>81</v>
      </c>
      <c r="AY178" s="211" t="s">
        <v>234</v>
      </c>
      <c r="BK178" s="213">
        <f>SUM(BK179:BK182)</f>
        <v>0</v>
      </c>
    </row>
    <row r="179" s="2" customFormat="1" ht="16.5" customHeight="1">
      <c r="A179" s="40"/>
      <c r="B179" s="41"/>
      <c r="C179" s="268" t="s">
        <v>399</v>
      </c>
      <c r="D179" s="268" t="s">
        <v>295</v>
      </c>
      <c r="E179" s="269" t="s">
        <v>1012</v>
      </c>
      <c r="F179" s="270" t="s">
        <v>1013</v>
      </c>
      <c r="G179" s="271" t="s">
        <v>382</v>
      </c>
      <c r="H179" s="272">
        <v>150</v>
      </c>
      <c r="I179" s="273"/>
      <c r="J179" s="274">
        <f>ROUND(I179*H179,2)</f>
        <v>0</v>
      </c>
      <c r="K179" s="270" t="s">
        <v>19</v>
      </c>
      <c r="L179" s="275"/>
      <c r="M179" s="276" t="s">
        <v>19</v>
      </c>
      <c r="N179" s="277" t="s">
        <v>43</v>
      </c>
      <c r="O179" s="86"/>
      <c r="P179" s="225">
        <f>O179*H179</f>
        <v>0</v>
      </c>
      <c r="Q179" s="225">
        <v>0.017999999999999999</v>
      </c>
      <c r="R179" s="225">
        <f>Q179*H179</f>
        <v>2.6999999999999997</v>
      </c>
      <c r="S179" s="225">
        <v>0</v>
      </c>
      <c r="T179" s="22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7" t="s">
        <v>294</v>
      </c>
      <c r="AT179" s="227" t="s">
        <v>295</v>
      </c>
      <c r="AU179" s="227" t="s">
        <v>88</v>
      </c>
      <c r="AY179" s="19" t="s">
        <v>234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19" t="s">
        <v>79</v>
      </c>
      <c r="BK179" s="228">
        <f>ROUND(I179*H179,2)</f>
        <v>0</v>
      </c>
      <c r="BL179" s="19" t="s">
        <v>93</v>
      </c>
      <c r="BM179" s="227" t="s">
        <v>1014</v>
      </c>
    </row>
    <row r="180" s="2" customFormat="1">
      <c r="A180" s="40"/>
      <c r="B180" s="41"/>
      <c r="C180" s="42"/>
      <c r="D180" s="229" t="s">
        <v>243</v>
      </c>
      <c r="E180" s="42"/>
      <c r="F180" s="230" t="s">
        <v>1013</v>
      </c>
      <c r="G180" s="42"/>
      <c r="H180" s="42"/>
      <c r="I180" s="231"/>
      <c r="J180" s="42"/>
      <c r="K180" s="42"/>
      <c r="L180" s="46"/>
      <c r="M180" s="232"/>
      <c r="N180" s="23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243</v>
      </c>
      <c r="AU180" s="19" t="s">
        <v>88</v>
      </c>
    </row>
    <row r="181" s="2" customFormat="1" ht="16.5" customHeight="1">
      <c r="A181" s="40"/>
      <c r="B181" s="41"/>
      <c r="C181" s="268" t="s">
        <v>406</v>
      </c>
      <c r="D181" s="268" t="s">
        <v>295</v>
      </c>
      <c r="E181" s="269" t="s">
        <v>1015</v>
      </c>
      <c r="F181" s="270" t="s">
        <v>1016</v>
      </c>
      <c r="G181" s="271" t="s">
        <v>382</v>
      </c>
      <c r="H181" s="272">
        <v>238</v>
      </c>
      <c r="I181" s="273"/>
      <c r="J181" s="274">
        <f>ROUND(I181*H181,2)</f>
        <v>0</v>
      </c>
      <c r="K181" s="270" t="s">
        <v>19</v>
      </c>
      <c r="L181" s="275"/>
      <c r="M181" s="276" t="s">
        <v>19</v>
      </c>
      <c r="N181" s="277" t="s">
        <v>43</v>
      </c>
      <c r="O181" s="86"/>
      <c r="P181" s="225">
        <f>O181*H181</f>
        <v>0</v>
      </c>
      <c r="Q181" s="225">
        <v>0.017999999999999999</v>
      </c>
      <c r="R181" s="225">
        <f>Q181*H181</f>
        <v>4.2839999999999998</v>
      </c>
      <c r="S181" s="225">
        <v>0</v>
      </c>
      <c r="T181" s="22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7" t="s">
        <v>294</v>
      </c>
      <c r="AT181" s="227" t="s">
        <v>295</v>
      </c>
      <c r="AU181" s="227" t="s">
        <v>88</v>
      </c>
      <c r="AY181" s="19" t="s">
        <v>234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19" t="s">
        <v>79</v>
      </c>
      <c r="BK181" s="228">
        <f>ROUND(I181*H181,2)</f>
        <v>0</v>
      </c>
      <c r="BL181" s="19" t="s">
        <v>93</v>
      </c>
      <c r="BM181" s="227" t="s">
        <v>1017</v>
      </c>
    </row>
    <row r="182" s="2" customFormat="1">
      <c r="A182" s="40"/>
      <c r="B182" s="41"/>
      <c r="C182" s="42"/>
      <c r="D182" s="229" t="s">
        <v>243</v>
      </c>
      <c r="E182" s="42"/>
      <c r="F182" s="230" t="s">
        <v>1016</v>
      </c>
      <c r="G182" s="42"/>
      <c r="H182" s="42"/>
      <c r="I182" s="231"/>
      <c r="J182" s="42"/>
      <c r="K182" s="42"/>
      <c r="L182" s="46"/>
      <c r="M182" s="232"/>
      <c r="N182" s="23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243</v>
      </c>
      <c r="AU182" s="19" t="s">
        <v>88</v>
      </c>
    </row>
    <row r="183" s="12" customFormat="1" ht="22.8" customHeight="1">
      <c r="A183" s="12"/>
      <c r="B183" s="200"/>
      <c r="C183" s="201"/>
      <c r="D183" s="202" t="s">
        <v>71</v>
      </c>
      <c r="E183" s="214" t="s">
        <v>101</v>
      </c>
      <c r="F183" s="214" t="s">
        <v>596</v>
      </c>
      <c r="G183" s="201"/>
      <c r="H183" s="201"/>
      <c r="I183" s="204"/>
      <c r="J183" s="215">
        <f>BK183</f>
        <v>0</v>
      </c>
      <c r="K183" s="201"/>
      <c r="L183" s="206"/>
      <c r="M183" s="207"/>
      <c r="N183" s="208"/>
      <c r="O183" s="208"/>
      <c r="P183" s="209">
        <f>P184+SUM(P185:P211)</f>
        <v>0</v>
      </c>
      <c r="Q183" s="208"/>
      <c r="R183" s="209">
        <f>R184+SUM(R185:R211)</f>
        <v>4.5656000000000008</v>
      </c>
      <c r="S183" s="208"/>
      <c r="T183" s="210">
        <f>T184+SUM(T185:T211)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1" t="s">
        <v>79</v>
      </c>
      <c r="AT183" s="212" t="s">
        <v>71</v>
      </c>
      <c r="AU183" s="212" t="s">
        <v>79</v>
      </c>
      <c r="AY183" s="211" t="s">
        <v>234</v>
      </c>
      <c r="BK183" s="213">
        <f>BK184+SUM(BK185:BK211)</f>
        <v>0</v>
      </c>
    </row>
    <row r="184" s="2" customFormat="1" ht="16.5" customHeight="1">
      <c r="A184" s="40"/>
      <c r="B184" s="41"/>
      <c r="C184" s="216" t="s">
        <v>413</v>
      </c>
      <c r="D184" s="216" t="s">
        <v>236</v>
      </c>
      <c r="E184" s="217" t="s">
        <v>597</v>
      </c>
      <c r="F184" s="218" t="s">
        <v>598</v>
      </c>
      <c r="G184" s="219" t="s">
        <v>248</v>
      </c>
      <c r="H184" s="220">
        <v>221</v>
      </c>
      <c r="I184" s="221"/>
      <c r="J184" s="222">
        <f>ROUND(I184*H184,2)</f>
        <v>0</v>
      </c>
      <c r="K184" s="218" t="s">
        <v>240</v>
      </c>
      <c r="L184" s="46"/>
      <c r="M184" s="223" t="s">
        <v>19</v>
      </c>
      <c r="N184" s="224" t="s">
        <v>43</v>
      </c>
      <c r="O184" s="86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7" t="s">
        <v>93</v>
      </c>
      <c r="AT184" s="227" t="s">
        <v>236</v>
      </c>
      <c r="AU184" s="227" t="s">
        <v>81</v>
      </c>
      <c r="AY184" s="19" t="s">
        <v>234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19" t="s">
        <v>79</v>
      </c>
      <c r="BK184" s="228">
        <f>ROUND(I184*H184,2)</f>
        <v>0</v>
      </c>
      <c r="BL184" s="19" t="s">
        <v>93</v>
      </c>
      <c r="BM184" s="227" t="s">
        <v>599</v>
      </c>
    </row>
    <row r="185" s="2" customFormat="1">
      <c r="A185" s="40"/>
      <c r="B185" s="41"/>
      <c r="C185" s="42"/>
      <c r="D185" s="229" t="s">
        <v>243</v>
      </c>
      <c r="E185" s="42"/>
      <c r="F185" s="230" t="s">
        <v>600</v>
      </c>
      <c r="G185" s="42"/>
      <c r="H185" s="42"/>
      <c r="I185" s="231"/>
      <c r="J185" s="42"/>
      <c r="K185" s="42"/>
      <c r="L185" s="46"/>
      <c r="M185" s="232"/>
      <c r="N185" s="23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243</v>
      </c>
      <c r="AU185" s="19" t="s">
        <v>81</v>
      </c>
    </row>
    <row r="186" s="2" customFormat="1">
      <c r="A186" s="40"/>
      <c r="B186" s="41"/>
      <c r="C186" s="42"/>
      <c r="D186" s="234" t="s">
        <v>244</v>
      </c>
      <c r="E186" s="42"/>
      <c r="F186" s="235" t="s">
        <v>601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244</v>
      </c>
      <c r="AU186" s="19" t="s">
        <v>81</v>
      </c>
    </row>
    <row r="187" s="13" customFormat="1">
      <c r="A187" s="13"/>
      <c r="B187" s="236"/>
      <c r="C187" s="237"/>
      <c r="D187" s="229" t="s">
        <v>252</v>
      </c>
      <c r="E187" s="238" t="s">
        <v>19</v>
      </c>
      <c r="F187" s="239" t="s">
        <v>1018</v>
      </c>
      <c r="G187" s="237"/>
      <c r="H187" s="238" t="s">
        <v>19</v>
      </c>
      <c r="I187" s="240"/>
      <c r="J187" s="237"/>
      <c r="K187" s="237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252</v>
      </c>
      <c r="AU187" s="245" t="s">
        <v>81</v>
      </c>
      <c r="AV187" s="13" t="s">
        <v>79</v>
      </c>
      <c r="AW187" s="13" t="s">
        <v>33</v>
      </c>
      <c r="AX187" s="13" t="s">
        <v>72</v>
      </c>
      <c r="AY187" s="245" t="s">
        <v>234</v>
      </c>
    </row>
    <row r="188" s="14" customFormat="1">
      <c r="A188" s="14"/>
      <c r="B188" s="246"/>
      <c r="C188" s="247"/>
      <c r="D188" s="229" t="s">
        <v>252</v>
      </c>
      <c r="E188" s="248" t="s">
        <v>19</v>
      </c>
      <c r="F188" s="249" t="s">
        <v>952</v>
      </c>
      <c r="G188" s="247"/>
      <c r="H188" s="250">
        <v>221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252</v>
      </c>
      <c r="AU188" s="256" t="s">
        <v>81</v>
      </c>
      <c r="AV188" s="14" t="s">
        <v>81</v>
      </c>
      <c r="AW188" s="14" t="s">
        <v>33</v>
      </c>
      <c r="AX188" s="14" t="s">
        <v>79</v>
      </c>
      <c r="AY188" s="256" t="s">
        <v>234</v>
      </c>
    </row>
    <row r="189" s="2" customFormat="1" ht="16.5" customHeight="1">
      <c r="A189" s="40"/>
      <c r="B189" s="41"/>
      <c r="C189" s="216" t="s">
        <v>420</v>
      </c>
      <c r="D189" s="216" t="s">
        <v>236</v>
      </c>
      <c r="E189" s="217" t="s">
        <v>603</v>
      </c>
      <c r="F189" s="218" t="s">
        <v>604</v>
      </c>
      <c r="G189" s="219" t="s">
        <v>248</v>
      </c>
      <c r="H189" s="220">
        <v>221</v>
      </c>
      <c r="I189" s="221"/>
      <c r="J189" s="222">
        <f>ROUND(I189*H189,2)</f>
        <v>0</v>
      </c>
      <c r="K189" s="218" t="s">
        <v>240</v>
      </c>
      <c r="L189" s="46"/>
      <c r="M189" s="223" t="s">
        <v>19</v>
      </c>
      <c r="N189" s="224" t="s">
        <v>43</v>
      </c>
      <c r="O189" s="86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7" t="s">
        <v>93</v>
      </c>
      <c r="AT189" s="227" t="s">
        <v>236</v>
      </c>
      <c r="AU189" s="227" t="s">
        <v>81</v>
      </c>
      <c r="AY189" s="19" t="s">
        <v>234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19" t="s">
        <v>79</v>
      </c>
      <c r="BK189" s="228">
        <f>ROUND(I189*H189,2)</f>
        <v>0</v>
      </c>
      <c r="BL189" s="19" t="s">
        <v>93</v>
      </c>
      <c r="BM189" s="227" t="s">
        <v>605</v>
      </c>
    </row>
    <row r="190" s="2" customFormat="1">
      <c r="A190" s="40"/>
      <c r="B190" s="41"/>
      <c r="C190" s="42"/>
      <c r="D190" s="229" t="s">
        <v>243</v>
      </c>
      <c r="E190" s="42"/>
      <c r="F190" s="230" t="s">
        <v>606</v>
      </c>
      <c r="G190" s="42"/>
      <c r="H190" s="42"/>
      <c r="I190" s="231"/>
      <c r="J190" s="42"/>
      <c r="K190" s="42"/>
      <c r="L190" s="46"/>
      <c r="M190" s="232"/>
      <c r="N190" s="23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243</v>
      </c>
      <c r="AU190" s="19" t="s">
        <v>81</v>
      </c>
    </row>
    <row r="191" s="2" customFormat="1">
      <c r="A191" s="40"/>
      <c r="B191" s="41"/>
      <c r="C191" s="42"/>
      <c r="D191" s="234" t="s">
        <v>244</v>
      </c>
      <c r="E191" s="42"/>
      <c r="F191" s="235" t="s">
        <v>607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244</v>
      </c>
      <c r="AU191" s="19" t="s">
        <v>81</v>
      </c>
    </row>
    <row r="192" s="2" customFormat="1" ht="21.75" customHeight="1">
      <c r="A192" s="40"/>
      <c r="B192" s="41"/>
      <c r="C192" s="216" t="s">
        <v>427</v>
      </c>
      <c r="D192" s="216" t="s">
        <v>236</v>
      </c>
      <c r="E192" s="217" t="s">
        <v>608</v>
      </c>
      <c r="F192" s="218" t="s">
        <v>609</v>
      </c>
      <c r="G192" s="219" t="s">
        <v>382</v>
      </c>
      <c r="H192" s="220">
        <v>960</v>
      </c>
      <c r="I192" s="221"/>
      <c r="J192" s="222">
        <f>ROUND(I192*H192,2)</f>
        <v>0</v>
      </c>
      <c r="K192" s="218" t="s">
        <v>240</v>
      </c>
      <c r="L192" s="46"/>
      <c r="M192" s="223" t="s">
        <v>19</v>
      </c>
      <c r="N192" s="224" t="s">
        <v>43</v>
      </c>
      <c r="O192" s="86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7" t="s">
        <v>93</v>
      </c>
      <c r="AT192" s="227" t="s">
        <v>236</v>
      </c>
      <c r="AU192" s="227" t="s">
        <v>81</v>
      </c>
      <c r="AY192" s="19" t="s">
        <v>234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19" t="s">
        <v>79</v>
      </c>
      <c r="BK192" s="228">
        <f>ROUND(I192*H192,2)</f>
        <v>0</v>
      </c>
      <c r="BL192" s="19" t="s">
        <v>93</v>
      </c>
      <c r="BM192" s="227" t="s">
        <v>610</v>
      </c>
    </row>
    <row r="193" s="2" customFormat="1">
      <c r="A193" s="40"/>
      <c r="B193" s="41"/>
      <c r="C193" s="42"/>
      <c r="D193" s="229" t="s">
        <v>243</v>
      </c>
      <c r="E193" s="42"/>
      <c r="F193" s="230" t="s">
        <v>611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243</v>
      </c>
      <c r="AU193" s="19" t="s">
        <v>81</v>
      </c>
    </row>
    <row r="194" s="2" customFormat="1">
      <c r="A194" s="40"/>
      <c r="B194" s="41"/>
      <c r="C194" s="42"/>
      <c r="D194" s="234" t="s">
        <v>244</v>
      </c>
      <c r="E194" s="42"/>
      <c r="F194" s="235" t="s">
        <v>612</v>
      </c>
      <c r="G194" s="42"/>
      <c r="H194" s="42"/>
      <c r="I194" s="231"/>
      <c r="J194" s="42"/>
      <c r="K194" s="42"/>
      <c r="L194" s="46"/>
      <c r="M194" s="232"/>
      <c r="N194" s="23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244</v>
      </c>
      <c r="AU194" s="19" t="s">
        <v>81</v>
      </c>
    </row>
    <row r="195" s="2" customFormat="1" ht="16.5" customHeight="1">
      <c r="A195" s="40"/>
      <c r="B195" s="41"/>
      <c r="C195" s="216" t="s">
        <v>434</v>
      </c>
      <c r="D195" s="216" t="s">
        <v>236</v>
      </c>
      <c r="E195" s="217" t="s">
        <v>616</v>
      </c>
      <c r="F195" s="218" t="s">
        <v>617</v>
      </c>
      <c r="G195" s="219" t="s">
        <v>382</v>
      </c>
      <c r="H195" s="220">
        <v>960</v>
      </c>
      <c r="I195" s="221"/>
      <c r="J195" s="222">
        <f>ROUND(I195*H195,2)</f>
        <v>0</v>
      </c>
      <c r="K195" s="218" t="s">
        <v>240</v>
      </c>
      <c r="L195" s="46"/>
      <c r="M195" s="223" t="s">
        <v>19</v>
      </c>
      <c r="N195" s="224" t="s">
        <v>43</v>
      </c>
      <c r="O195" s="86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93</v>
      </c>
      <c r="AT195" s="227" t="s">
        <v>236</v>
      </c>
      <c r="AU195" s="227" t="s">
        <v>81</v>
      </c>
      <c r="AY195" s="19" t="s">
        <v>234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93</v>
      </c>
      <c r="BM195" s="227" t="s">
        <v>618</v>
      </c>
    </row>
    <row r="196" s="2" customFormat="1">
      <c r="A196" s="40"/>
      <c r="B196" s="41"/>
      <c r="C196" s="42"/>
      <c r="D196" s="229" t="s">
        <v>243</v>
      </c>
      <c r="E196" s="42"/>
      <c r="F196" s="230" t="s">
        <v>619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243</v>
      </c>
      <c r="AU196" s="19" t="s">
        <v>81</v>
      </c>
    </row>
    <row r="197" s="2" customFormat="1">
      <c r="A197" s="40"/>
      <c r="B197" s="41"/>
      <c r="C197" s="42"/>
      <c r="D197" s="234" t="s">
        <v>244</v>
      </c>
      <c r="E197" s="42"/>
      <c r="F197" s="235" t="s">
        <v>620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244</v>
      </c>
      <c r="AU197" s="19" t="s">
        <v>81</v>
      </c>
    </row>
    <row r="198" s="2" customFormat="1" ht="21.75" customHeight="1">
      <c r="A198" s="40"/>
      <c r="B198" s="41"/>
      <c r="C198" s="216" t="s">
        <v>440</v>
      </c>
      <c r="D198" s="216" t="s">
        <v>236</v>
      </c>
      <c r="E198" s="217" t="s">
        <v>608</v>
      </c>
      <c r="F198" s="218" t="s">
        <v>609</v>
      </c>
      <c r="G198" s="219" t="s">
        <v>382</v>
      </c>
      <c r="H198" s="220">
        <v>860</v>
      </c>
      <c r="I198" s="221"/>
      <c r="J198" s="222">
        <f>ROUND(I198*H198,2)</f>
        <v>0</v>
      </c>
      <c r="K198" s="218" t="s">
        <v>240</v>
      </c>
      <c r="L198" s="46"/>
      <c r="M198" s="223" t="s">
        <v>19</v>
      </c>
      <c r="N198" s="224" t="s">
        <v>43</v>
      </c>
      <c r="O198" s="86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7" t="s">
        <v>93</v>
      </c>
      <c r="AT198" s="227" t="s">
        <v>236</v>
      </c>
      <c r="AU198" s="227" t="s">
        <v>81</v>
      </c>
      <c r="AY198" s="19" t="s">
        <v>234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19" t="s">
        <v>79</v>
      </c>
      <c r="BK198" s="228">
        <f>ROUND(I198*H198,2)</f>
        <v>0</v>
      </c>
      <c r="BL198" s="19" t="s">
        <v>93</v>
      </c>
      <c r="BM198" s="227" t="s">
        <v>622</v>
      </c>
    </row>
    <row r="199" s="2" customFormat="1">
      <c r="A199" s="40"/>
      <c r="B199" s="41"/>
      <c r="C199" s="42"/>
      <c r="D199" s="229" t="s">
        <v>243</v>
      </c>
      <c r="E199" s="42"/>
      <c r="F199" s="230" t="s">
        <v>611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243</v>
      </c>
      <c r="AU199" s="19" t="s">
        <v>81</v>
      </c>
    </row>
    <row r="200" s="2" customFormat="1">
      <c r="A200" s="40"/>
      <c r="B200" s="41"/>
      <c r="C200" s="42"/>
      <c r="D200" s="234" t="s">
        <v>244</v>
      </c>
      <c r="E200" s="42"/>
      <c r="F200" s="235" t="s">
        <v>612</v>
      </c>
      <c r="G200" s="42"/>
      <c r="H200" s="42"/>
      <c r="I200" s="231"/>
      <c r="J200" s="42"/>
      <c r="K200" s="42"/>
      <c r="L200" s="46"/>
      <c r="M200" s="232"/>
      <c r="N200" s="23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244</v>
      </c>
      <c r="AU200" s="19" t="s">
        <v>81</v>
      </c>
    </row>
    <row r="201" s="2" customFormat="1" ht="16.5" customHeight="1">
      <c r="A201" s="40"/>
      <c r="B201" s="41"/>
      <c r="C201" s="216" t="s">
        <v>446</v>
      </c>
      <c r="D201" s="216" t="s">
        <v>236</v>
      </c>
      <c r="E201" s="217" t="s">
        <v>624</v>
      </c>
      <c r="F201" s="218" t="s">
        <v>625</v>
      </c>
      <c r="G201" s="219" t="s">
        <v>382</v>
      </c>
      <c r="H201" s="220">
        <v>860</v>
      </c>
      <c r="I201" s="221"/>
      <c r="J201" s="222">
        <f>ROUND(I201*H201,2)</f>
        <v>0</v>
      </c>
      <c r="K201" s="218" t="s">
        <v>240</v>
      </c>
      <c r="L201" s="46"/>
      <c r="M201" s="223" t="s">
        <v>19</v>
      </c>
      <c r="N201" s="224" t="s">
        <v>43</v>
      </c>
      <c r="O201" s="86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7" t="s">
        <v>93</v>
      </c>
      <c r="AT201" s="227" t="s">
        <v>236</v>
      </c>
      <c r="AU201" s="227" t="s">
        <v>81</v>
      </c>
      <c r="AY201" s="19" t="s">
        <v>234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19" t="s">
        <v>79</v>
      </c>
      <c r="BK201" s="228">
        <f>ROUND(I201*H201,2)</f>
        <v>0</v>
      </c>
      <c r="BL201" s="19" t="s">
        <v>93</v>
      </c>
      <c r="BM201" s="227" t="s">
        <v>626</v>
      </c>
    </row>
    <row r="202" s="2" customFormat="1">
      <c r="A202" s="40"/>
      <c r="B202" s="41"/>
      <c r="C202" s="42"/>
      <c r="D202" s="229" t="s">
        <v>243</v>
      </c>
      <c r="E202" s="42"/>
      <c r="F202" s="230" t="s">
        <v>627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243</v>
      </c>
      <c r="AU202" s="19" t="s">
        <v>81</v>
      </c>
    </row>
    <row r="203" s="2" customFormat="1">
      <c r="A203" s="40"/>
      <c r="B203" s="41"/>
      <c r="C203" s="42"/>
      <c r="D203" s="234" t="s">
        <v>244</v>
      </c>
      <c r="E203" s="42"/>
      <c r="F203" s="235" t="s">
        <v>628</v>
      </c>
      <c r="G203" s="42"/>
      <c r="H203" s="42"/>
      <c r="I203" s="231"/>
      <c r="J203" s="42"/>
      <c r="K203" s="42"/>
      <c r="L203" s="46"/>
      <c r="M203" s="232"/>
      <c r="N203" s="233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244</v>
      </c>
      <c r="AU203" s="19" t="s">
        <v>81</v>
      </c>
    </row>
    <row r="204" s="2" customFormat="1" ht="16.5" customHeight="1">
      <c r="A204" s="40"/>
      <c r="B204" s="41"/>
      <c r="C204" s="216" t="s">
        <v>455</v>
      </c>
      <c r="D204" s="216" t="s">
        <v>236</v>
      </c>
      <c r="E204" s="217" t="s">
        <v>541</v>
      </c>
      <c r="F204" s="218" t="s">
        <v>542</v>
      </c>
      <c r="G204" s="219" t="s">
        <v>248</v>
      </c>
      <c r="H204" s="220">
        <v>221</v>
      </c>
      <c r="I204" s="221"/>
      <c r="J204" s="222">
        <f>ROUND(I204*H204,2)</f>
        <v>0</v>
      </c>
      <c r="K204" s="218" t="s">
        <v>240</v>
      </c>
      <c r="L204" s="46"/>
      <c r="M204" s="223" t="s">
        <v>19</v>
      </c>
      <c r="N204" s="224" t="s">
        <v>43</v>
      </c>
      <c r="O204" s="86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7" t="s">
        <v>93</v>
      </c>
      <c r="AT204" s="227" t="s">
        <v>236</v>
      </c>
      <c r="AU204" s="227" t="s">
        <v>81</v>
      </c>
      <c r="AY204" s="19" t="s">
        <v>234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19" t="s">
        <v>79</v>
      </c>
      <c r="BK204" s="228">
        <f>ROUND(I204*H204,2)</f>
        <v>0</v>
      </c>
      <c r="BL204" s="19" t="s">
        <v>93</v>
      </c>
      <c r="BM204" s="227" t="s">
        <v>630</v>
      </c>
    </row>
    <row r="205" s="2" customFormat="1">
      <c r="A205" s="40"/>
      <c r="B205" s="41"/>
      <c r="C205" s="42"/>
      <c r="D205" s="229" t="s">
        <v>243</v>
      </c>
      <c r="E205" s="42"/>
      <c r="F205" s="230" t="s">
        <v>544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243</v>
      </c>
      <c r="AU205" s="19" t="s">
        <v>81</v>
      </c>
    </row>
    <row r="206" s="2" customFormat="1">
      <c r="A206" s="40"/>
      <c r="B206" s="41"/>
      <c r="C206" s="42"/>
      <c r="D206" s="234" t="s">
        <v>244</v>
      </c>
      <c r="E206" s="42"/>
      <c r="F206" s="235" t="s">
        <v>545</v>
      </c>
      <c r="G206" s="42"/>
      <c r="H206" s="42"/>
      <c r="I206" s="231"/>
      <c r="J206" s="42"/>
      <c r="K206" s="42"/>
      <c r="L206" s="46"/>
      <c r="M206" s="232"/>
      <c r="N206" s="23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244</v>
      </c>
      <c r="AU206" s="19" t="s">
        <v>81</v>
      </c>
    </row>
    <row r="207" s="2" customFormat="1" ht="16.5" customHeight="1">
      <c r="A207" s="40"/>
      <c r="B207" s="41"/>
      <c r="C207" s="268" t="s">
        <v>615</v>
      </c>
      <c r="D207" s="268" t="s">
        <v>295</v>
      </c>
      <c r="E207" s="269" t="s">
        <v>548</v>
      </c>
      <c r="F207" s="270" t="s">
        <v>549</v>
      </c>
      <c r="G207" s="271" t="s">
        <v>274</v>
      </c>
      <c r="H207" s="272">
        <v>22.100000000000001</v>
      </c>
      <c r="I207" s="273"/>
      <c r="J207" s="274">
        <f>ROUND(I207*H207,2)</f>
        <v>0</v>
      </c>
      <c r="K207" s="270" t="s">
        <v>240</v>
      </c>
      <c r="L207" s="275"/>
      <c r="M207" s="276" t="s">
        <v>19</v>
      </c>
      <c r="N207" s="277" t="s">
        <v>43</v>
      </c>
      <c r="O207" s="86"/>
      <c r="P207" s="225">
        <f>O207*H207</f>
        <v>0</v>
      </c>
      <c r="Q207" s="225">
        <v>0.20000000000000001</v>
      </c>
      <c r="R207" s="225">
        <f>Q207*H207</f>
        <v>4.4200000000000008</v>
      </c>
      <c r="S207" s="225">
        <v>0</v>
      </c>
      <c r="T207" s="22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7" t="s">
        <v>294</v>
      </c>
      <c r="AT207" s="227" t="s">
        <v>295</v>
      </c>
      <c r="AU207" s="227" t="s">
        <v>81</v>
      </c>
      <c r="AY207" s="19" t="s">
        <v>234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19" t="s">
        <v>79</v>
      </c>
      <c r="BK207" s="228">
        <f>ROUND(I207*H207,2)</f>
        <v>0</v>
      </c>
      <c r="BL207" s="19" t="s">
        <v>93</v>
      </c>
      <c r="BM207" s="227" t="s">
        <v>633</v>
      </c>
    </row>
    <row r="208" s="2" customFormat="1">
      <c r="A208" s="40"/>
      <c r="B208" s="41"/>
      <c r="C208" s="42"/>
      <c r="D208" s="229" t="s">
        <v>243</v>
      </c>
      <c r="E208" s="42"/>
      <c r="F208" s="230" t="s">
        <v>549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243</v>
      </c>
      <c r="AU208" s="19" t="s">
        <v>81</v>
      </c>
    </row>
    <row r="209" s="13" customFormat="1">
      <c r="A209" s="13"/>
      <c r="B209" s="236"/>
      <c r="C209" s="237"/>
      <c r="D209" s="229" t="s">
        <v>252</v>
      </c>
      <c r="E209" s="238" t="s">
        <v>19</v>
      </c>
      <c r="F209" s="239" t="s">
        <v>1019</v>
      </c>
      <c r="G209" s="237"/>
      <c r="H209" s="238" t="s">
        <v>19</v>
      </c>
      <c r="I209" s="240"/>
      <c r="J209" s="237"/>
      <c r="K209" s="237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252</v>
      </c>
      <c r="AU209" s="245" t="s">
        <v>81</v>
      </c>
      <c r="AV209" s="13" t="s">
        <v>79</v>
      </c>
      <c r="AW209" s="13" t="s">
        <v>33</v>
      </c>
      <c r="AX209" s="13" t="s">
        <v>72</v>
      </c>
      <c r="AY209" s="245" t="s">
        <v>234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1020</v>
      </c>
      <c r="G210" s="247"/>
      <c r="H210" s="250">
        <v>22.100000000000001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81</v>
      </c>
      <c r="AV210" s="14" t="s">
        <v>81</v>
      </c>
      <c r="AW210" s="14" t="s">
        <v>33</v>
      </c>
      <c r="AX210" s="14" t="s">
        <v>79</v>
      </c>
      <c r="AY210" s="256" t="s">
        <v>234</v>
      </c>
    </row>
    <row r="211" s="12" customFormat="1" ht="20.88" customHeight="1">
      <c r="A211" s="12"/>
      <c r="B211" s="200"/>
      <c r="C211" s="201"/>
      <c r="D211" s="202" t="s">
        <v>71</v>
      </c>
      <c r="E211" s="214" t="s">
        <v>379</v>
      </c>
      <c r="F211" s="214" t="s">
        <v>636</v>
      </c>
      <c r="G211" s="201"/>
      <c r="H211" s="201"/>
      <c r="I211" s="204"/>
      <c r="J211" s="215">
        <f>BK211</f>
        <v>0</v>
      </c>
      <c r="K211" s="201"/>
      <c r="L211" s="206"/>
      <c r="M211" s="207"/>
      <c r="N211" s="208"/>
      <c r="O211" s="208"/>
      <c r="P211" s="209">
        <f>SUM(P212:P215)</f>
        <v>0</v>
      </c>
      <c r="Q211" s="208"/>
      <c r="R211" s="209">
        <f>SUM(R212:R215)</f>
        <v>0.14560000000000001</v>
      </c>
      <c r="S211" s="208"/>
      <c r="T211" s="210">
        <f>SUM(T212:T215)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1" t="s">
        <v>79</v>
      </c>
      <c r="AT211" s="212" t="s">
        <v>71</v>
      </c>
      <c r="AU211" s="212" t="s">
        <v>81</v>
      </c>
      <c r="AY211" s="211" t="s">
        <v>234</v>
      </c>
      <c r="BK211" s="213">
        <f>SUM(BK212:BK215)</f>
        <v>0</v>
      </c>
    </row>
    <row r="212" s="2" customFormat="1" ht="16.5" customHeight="1">
      <c r="A212" s="40"/>
      <c r="B212" s="41"/>
      <c r="C212" s="268" t="s">
        <v>621</v>
      </c>
      <c r="D212" s="268" t="s">
        <v>295</v>
      </c>
      <c r="E212" s="269" t="s">
        <v>638</v>
      </c>
      <c r="F212" s="270" t="s">
        <v>639</v>
      </c>
      <c r="G212" s="271" t="s">
        <v>382</v>
      </c>
      <c r="H212" s="272">
        <v>960</v>
      </c>
      <c r="I212" s="273"/>
      <c r="J212" s="274">
        <f>ROUND(I212*H212,2)</f>
        <v>0</v>
      </c>
      <c r="K212" s="270" t="s">
        <v>19</v>
      </c>
      <c r="L212" s="275"/>
      <c r="M212" s="276" t="s">
        <v>19</v>
      </c>
      <c r="N212" s="277" t="s">
        <v>43</v>
      </c>
      <c r="O212" s="86"/>
      <c r="P212" s="225">
        <f>O212*H212</f>
        <v>0</v>
      </c>
      <c r="Q212" s="225">
        <v>8.0000000000000007E-05</v>
      </c>
      <c r="R212" s="225">
        <f>Q212*H212</f>
        <v>0.076800000000000007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294</v>
      </c>
      <c r="AT212" s="227" t="s">
        <v>295</v>
      </c>
      <c r="AU212" s="227" t="s">
        <v>88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640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639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88</v>
      </c>
    </row>
    <row r="214" s="2" customFormat="1" ht="16.5" customHeight="1">
      <c r="A214" s="40"/>
      <c r="B214" s="41"/>
      <c r="C214" s="268" t="s">
        <v>623</v>
      </c>
      <c r="D214" s="268" t="s">
        <v>295</v>
      </c>
      <c r="E214" s="269" t="s">
        <v>642</v>
      </c>
      <c r="F214" s="270" t="s">
        <v>643</v>
      </c>
      <c r="G214" s="271" t="s">
        <v>382</v>
      </c>
      <c r="H214" s="272">
        <v>860</v>
      </c>
      <c r="I214" s="273"/>
      <c r="J214" s="274">
        <f>ROUND(I214*H214,2)</f>
        <v>0</v>
      </c>
      <c r="K214" s="270" t="s">
        <v>19</v>
      </c>
      <c r="L214" s="275"/>
      <c r="M214" s="276" t="s">
        <v>19</v>
      </c>
      <c r="N214" s="277" t="s">
        <v>43</v>
      </c>
      <c r="O214" s="86"/>
      <c r="P214" s="225">
        <f>O214*H214</f>
        <v>0</v>
      </c>
      <c r="Q214" s="225">
        <v>8.0000000000000007E-05</v>
      </c>
      <c r="R214" s="225">
        <f>Q214*H214</f>
        <v>0.0688</v>
      </c>
      <c r="S214" s="225">
        <v>0</v>
      </c>
      <c r="T214" s="22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7" t="s">
        <v>294</v>
      </c>
      <c r="AT214" s="227" t="s">
        <v>295</v>
      </c>
      <c r="AU214" s="227" t="s">
        <v>88</v>
      </c>
      <c r="AY214" s="19" t="s">
        <v>234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19" t="s">
        <v>79</v>
      </c>
      <c r="BK214" s="228">
        <f>ROUND(I214*H214,2)</f>
        <v>0</v>
      </c>
      <c r="BL214" s="19" t="s">
        <v>93</v>
      </c>
      <c r="BM214" s="227" t="s">
        <v>644</v>
      </c>
    </row>
    <row r="215" s="2" customFormat="1">
      <c r="A215" s="40"/>
      <c r="B215" s="41"/>
      <c r="C215" s="42"/>
      <c r="D215" s="229" t="s">
        <v>243</v>
      </c>
      <c r="E215" s="42"/>
      <c r="F215" s="230" t="s">
        <v>643</v>
      </c>
      <c r="G215" s="42"/>
      <c r="H215" s="42"/>
      <c r="I215" s="231"/>
      <c r="J215" s="42"/>
      <c r="K215" s="42"/>
      <c r="L215" s="46"/>
      <c r="M215" s="232"/>
      <c r="N215" s="23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243</v>
      </c>
      <c r="AU215" s="19" t="s">
        <v>88</v>
      </c>
    </row>
    <row r="216" s="12" customFormat="1" ht="22.8" customHeight="1">
      <c r="A216" s="12"/>
      <c r="B216" s="200"/>
      <c r="C216" s="201"/>
      <c r="D216" s="202" t="s">
        <v>71</v>
      </c>
      <c r="E216" s="214" t="s">
        <v>453</v>
      </c>
      <c r="F216" s="214" t="s">
        <v>454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SUM(P217:P219)</f>
        <v>0</v>
      </c>
      <c r="Q216" s="208"/>
      <c r="R216" s="209">
        <f>SUM(R217:R219)</f>
        <v>0</v>
      </c>
      <c r="S216" s="208"/>
      <c r="T216" s="210">
        <f>SUM(T217:T219)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71</v>
      </c>
      <c r="AU216" s="212" t="s">
        <v>79</v>
      </c>
      <c r="AY216" s="211" t="s">
        <v>234</v>
      </c>
      <c r="BK216" s="213">
        <f>SUM(BK217:BK219)</f>
        <v>0</v>
      </c>
    </row>
    <row r="217" s="2" customFormat="1" ht="16.5" customHeight="1">
      <c r="A217" s="40"/>
      <c r="B217" s="41"/>
      <c r="C217" s="216" t="s">
        <v>629</v>
      </c>
      <c r="D217" s="216" t="s">
        <v>236</v>
      </c>
      <c r="E217" s="217" t="s">
        <v>456</v>
      </c>
      <c r="F217" s="218" t="s">
        <v>457</v>
      </c>
      <c r="G217" s="219" t="s">
        <v>364</v>
      </c>
      <c r="H217" s="220">
        <v>47.345999999999997</v>
      </c>
      <c r="I217" s="221"/>
      <c r="J217" s="222">
        <f>ROUND(I217*H217,2)</f>
        <v>0</v>
      </c>
      <c r="K217" s="218" t="s">
        <v>240</v>
      </c>
      <c r="L217" s="46"/>
      <c r="M217" s="223" t="s">
        <v>19</v>
      </c>
      <c r="N217" s="224" t="s">
        <v>43</v>
      </c>
      <c r="O217" s="86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93</v>
      </c>
      <c r="AT217" s="227" t="s">
        <v>236</v>
      </c>
      <c r="AU217" s="227" t="s">
        <v>81</v>
      </c>
      <c r="AY217" s="19" t="s">
        <v>234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93</v>
      </c>
      <c r="BM217" s="227" t="s">
        <v>692</v>
      </c>
    </row>
    <row r="218" s="2" customFormat="1">
      <c r="A218" s="40"/>
      <c r="B218" s="41"/>
      <c r="C218" s="42"/>
      <c r="D218" s="229" t="s">
        <v>243</v>
      </c>
      <c r="E218" s="42"/>
      <c r="F218" s="230" t="s">
        <v>459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243</v>
      </c>
      <c r="AU218" s="19" t="s">
        <v>81</v>
      </c>
    </row>
    <row r="219" s="2" customFormat="1">
      <c r="A219" s="40"/>
      <c r="B219" s="41"/>
      <c r="C219" s="42"/>
      <c r="D219" s="234" t="s">
        <v>244</v>
      </c>
      <c r="E219" s="42"/>
      <c r="F219" s="235" t="s">
        <v>460</v>
      </c>
      <c r="G219" s="42"/>
      <c r="H219" s="42"/>
      <c r="I219" s="231"/>
      <c r="J219" s="42"/>
      <c r="K219" s="42"/>
      <c r="L219" s="46"/>
      <c r="M219" s="232"/>
      <c r="N219" s="23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244</v>
      </c>
      <c r="AU219" s="19" t="s">
        <v>81</v>
      </c>
    </row>
    <row r="220" s="12" customFormat="1" ht="25.92" customHeight="1">
      <c r="A220" s="12"/>
      <c r="B220" s="200"/>
      <c r="C220" s="201"/>
      <c r="D220" s="202" t="s">
        <v>71</v>
      </c>
      <c r="E220" s="203" t="s">
        <v>693</v>
      </c>
      <c r="F220" s="203" t="s">
        <v>694</v>
      </c>
      <c r="G220" s="201"/>
      <c r="H220" s="201"/>
      <c r="I220" s="204"/>
      <c r="J220" s="205">
        <f>BK220</f>
        <v>0</v>
      </c>
      <c r="K220" s="201"/>
      <c r="L220" s="206"/>
      <c r="M220" s="207"/>
      <c r="N220" s="208"/>
      <c r="O220" s="208"/>
      <c r="P220" s="209">
        <f>P221+P260</f>
        <v>0</v>
      </c>
      <c r="Q220" s="208"/>
      <c r="R220" s="209">
        <f>R221+R260</f>
        <v>31.910050000000002</v>
      </c>
      <c r="S220" s="208"/>
      <c r="T220" s="210">
        <f>T221+T260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79</v>
      </c>
      <c r="AT220" s="212" t="s">
        <v>71</v>
      </c>
      <c r="AU220" s="212" t="s">
        <v>72</v>
      </c>
      <c r="AY220" s="211" t="s">
        <v>234</v>
      </c>
      <c r="BK220" s="213">
        <f>BK221+BK260</f>
        <v>0</v>
      </c>
    </row>
    <row r="221" s="12" customFormat="1" ht="22.8" customHeight="1">
      <c r="A221" s="12"/>
      <c r="B221" s="200"/>
      <c r="C221" s="201"/>
      <c r="D221" s="202" t="s">
        <v>71</v>
      </c>
      <c r="E221" s="214" t="s">
        <v>315</v>
      </c>
      <c r="F221" s="214" t="s">
        <v>1021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SUM(P222:P259)</f>
        <v>0</v>
      </c>
      <c r="Q221" s="208"/>
      <c r="R221" s="209">
        <f>SUM(R222:R259)</f>
        <v>0.21005000000000001</v>
      </c>
      <c r="S221" s="208"/>
      <c r="T221" s="210">
        <f>SUM(T222:T259)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79</v>
      </c>
      <c r="AT221" s="212" t="s">
        <v>71</v>
      </c>
      <c r="AU221" s="212" t="s">
        <v>79</v>
      </c>
      <c r="AY221" s="211" t="s">
        <v>234</v>
      </c>
      <c r="BK221" s="213">
        <f>SUM(BK222:BK259)</f>
        <v>0</v>
      </c>
    </row>
    <row r="222" s="2" customFormat="1" ht="16.5" customHeight="1">
      <c r="A222" s="40"/>
      <c r="B222" s="41"/>
      <c r="C222" s="216" t="s">
        <v>632</v>
      </c>
      <c r="D222" s="216" t="s">
        <v>236</v>
      </c>
      <c r="E222" s="217" t="s">
        <v>713</v>
      </c>
      <c r="F222" s="218" t="s">
        <v>714</v>
      </c>
      <c r="G222" s="219" t="s">
        <v>382</v>
      </c>
      <c r="H222" s="220">
        <v>2.5</v>
      </c>
      <c r="I222" s="221"/>
      <c r="J222" s="222">
        <f>ROUND(I222*H222,2)</f>
        <v>0</v>
      </c>
      <c r="K222" s="218" t="s">
        <v>19</v>
      </c>
      <c r="L222" s="46"/>
      <c r="M222" s="223" t="s">
        <v>19</v>
      </c>
      <c r="N222" s="224" t="s">
        <v>43</v>
      </c>
      <c r="O222" s="86"/>
      <c r="P222" s="225">
        <f>O222*H222</f>
        <v>0</v>
      </c>
      <c r="Q222" s="225">
        <v>2.0000000000000002E-05</v>
      </c>
      <c r="R222" s="225">
        <f>Q222*H222</f>
        <v>5.0000000000000002E-05</v>
      </c>
      <c r="S222" s="225">
        <v>0</v>
      </c>
      <c r="T222" s="22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7" t="s">
        <v>93</v>
      </c>
      <c r="AT222" s="227" t="s">
        <v>236</v>
      </c>
      <c r="AU222" s="227" t="s">
        <v>81</v>
      </c>
      <c r="AY222" s="19" t="s">
        <v>234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19" t="s">
        <v>79</v>
      </c>
      <c r="BK222" s="228">
        <f>ROUND(I222*H222,2)</f>
        <v>0</v>
      </c>
      <c r="BL222" s="19" t="s">
        <v>93</v>
      </c>
      <c r="BM222" s="227" t="s">
        <v>1022</v>
      </c>
    </row>
    <row r="223" s="2" customFormat="1">
      <c r="A223" s="40"/>
      <c r="B223" s="41"/>
      <c r="C223" s="42"/>
      <c r="D223" s="229" t="s">
        <v>243</v>
      </c>
      <c r="E223" s="42"/>
      <c r="F223" s="230" t="s">
        <v>716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243</v>
      </c>
      <c r="AU223" s="19" t="s">
        <v>81</v>
      </c>
    </row>
    <row r="224" s="13" customFormat="1">
      <c r="A224" s="13"/>
      <c r="B224" s="236"/>
      <c r="C224" s="237"/>
      <c r="D224" s="229" t="s">
        <v>252</v>
      </c>
      <c r="E224" s="238" t="s">
        <v>19</v>
      </c>
      <c r="F224" s="239" t="s">
        <v>1023</v>
      </c>
      <c r="G224" s="237"/>
      <c r="H224" s="238" t="s">
        <v>19</v>
      </c>
      <c r="I224" s="240"/>
      <c r="J224" s="237"/>
      <c r="K224" s="237"/>
      <c r="L224" s="241"/>
      <c r="M224" s="242"/>
      <c r="N224" s="243"/>
      <c r="O224" s="243"/>
      <c r="P224" s="243"/>
      <c r="Q224" s="243"/>
      <c r="R224" s="243"/>
      <c r="S224" s="243"/>
      <c r="T224" s="24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5" t="s">
        <v>252</v>
      </c>
      <c r="AU224" s="245" t="s">
        <v>81</v>
      </c>
      <c r="AV224" s="13" t="s">
        <v>79</v>
      </c>
      <c r="AW224" s="13" t="s">
        <v>33</v>
      </c>
      <c r="AX224" s="13" t="s">
        <v>72</v>
      </c>
      <c r="AY224" s="245" t="s">
        <v>234</v>
      </c>
    </row>
    <row r="225" s="14" customFormat="1">
      <c r="A225" s="14"/>
      <c r="B225" s="246"/>
      <c r="C225" s="247"/>
      <c r="D225" s="229" t="s">
        <v>252</v>
      </c>
      <c r="E225" s="248" t="s">
        <v>19</v>
      </c>
      <c r="F225" s="249" t="s">
        <v>1024</v>
      </c>
      <c r="G225" s="247"/>
      <c r="H225" s="250">
        <v>2.5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252</v>
      </c>
      <c r="AU225" s="256" t="s">
        <v>81</v>
      </c>
      <c r="AV225" s="14" t="s">
        <v>81</v>
      </c>
      <c r="AW225" s="14" t="s">
        <v>33</v>
      </c>
      <c r="AX225" s="14" t="s">
        <v>79</v>
      </c>
      <c r="AY225" s="256" t="s">
        <v>234</v>
      </c>
    </row>
    <row r="226" s="2" customFormat="1" ht="16.5" customHeight="1">
      <c r="A226" s="40"/>
      <c r="B226" s="41"/>
      <c r="C226" s="268" t="s">
        <v>637</v>
      </c>
      <c r="D226" s="268" t="s">
        <v>295</v>
      </c>
      <c r="E226" s="269" t="s">
        <v>736</v>
      </c>
      <c r="F226" s="270" t="s">
        <v>737</v>
      </c>
      <c r="G226" s="271" t="s">
        <v>382</v>
      </c>
      <c r="H226" s="272">
        <v>2.5</v>
      </c>
      <c r="I226" s="273"/>
      <c r="J226" s="274">
        <f>ROUND(I226*H226,2)</f>
        <v>0</v>
      </c>
      <c r="K226" s="270" t="s">
        <v>19</v>
      </c>
      <c r="L226" s="275"/>
      <c r="M226" s="276" t="s">
        <v>19</v>
      </c>
      <c r="N226" s="277" t="s">
        <v>43</v>
      </c>
      <c r="O226" s="86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7" t="s">
        <v>294</v>
      </c>
      <c r="AT226" s="227" t="s">
        <v>295</v>
      </c>
      <c r="AU226" s="227" t="s">
        <v>81</v>
      </c>
      <c r="AY226" s="19" t="s">
        <v>234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19" t="s">
        <v>79</v>
      </c>
      <c r="BK226" s="228">
        <f>ROUND(I226*H226,2)</f>
        <v>0</v>
      </c>
      <c r="BL226" s="19" t="s">
        <v>93</v>
      </c>
      <c r="BM226" s="227" t="s">
        <v>1025</v>
      </c>
    </row>
    <row r="227" s="2" customFormat="1">
      <c r="A227" s="40"/>
      <c r="B227" s="41"/>
      <c r="C227" s="42"/>
      <c r="D227" s="229" t="s">
        <v>243</v>
      </c>
      <c r="E227" s="42"/>
      <c r="F227" s="230" t="s">
        <v>737</v>
      </c>
      <c r="G227" s="42"/>
      <c r="H227" s="42"/>
      <c r="I227" s="231"/>
      <c r="J227" s="42"/>
      <c r="K227" s="42"/>
      <c r="L227" s="46"/>
      <c r="M227" s="232"/>
      <c r="N227" s="23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243</v>
      </c>
      <c r="AU227" s="19" t="s">
        <v>81</v>
      </c>
    </row>
    <row r="228" s="13" customFormat="1">
      <c r="A228" s="13"/>
      <c r="B228" s="236"/>
      <c r="C228" s="237"/>
      <c r="D228" s="229" t="s">
        <v>252</v>
      </c>
      <c r="E228" s="238" t="s">
        <v>19</v>
      </c>
      <c r="F228" s="239" t="s">
        <v>1026</v>
      </c>
      <c r="G228" s="237"/>
      <c r="H228" s="238" t="s">
        <v>19</v>
      </c>
      <c r="I228" s="240"/>
      <c r="J228" s="237"/>
      <c r="K228" s="237"/>
      <c r="L228" s="241"/>
      <c r="M228" s="242"/>
      <c r="N228" s="243"/>
      <c r="O228" s="243"/>
      <c r="P228" s="243"/>
      <c r="Q228" s="243"/>
      <c r="R228" s="243"/>
      <c r="S228" s="243"/>
      <c r="T228" s="24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5" t="s">
        <v>252</v>
      </c>
      <c r="AU228" s="245" t="s">
        <v>81</v>
      </c>
      <c r="AV228" s="13" t="s">
        <v>79</v>
      </c>
      <c r="AW228" s="13" t="s">
        <v>33</v>
      </c>
      <c r="AX228" s="13" t="s">
        <v>72</v>
      </c>
      <c r="AY228" s="245" t="s">
        <v>234</v>
      </c>
    </row>
    <row r="229" s="14" customFormat="1">
      <c r="A229" s="14"/>
      <c r="B229" s="246"/>
      <c r="C229" s="247"/>
      <c r="D229" s="229" t="s">
        <v>252</v>
      </c>
      <c r="E229" s="248" t="s">
        <v>19</v>
      </c>
      <c r="F229" s="249" t="s">
        <v>1024</v>
      </c>
      <c r="G229" s="247"/>
      <c r="H229" s="250">
        <v>2.5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252</v>
      </c>
      <c r="AU229" s="256" t="s">
        <v>81</v>
      </c>
      <c r="AV229" s="14" t="s">
        <v>81</v>
      </c>
      <c r="AW229" s="14" t="s">
        <v>33</v>
      </c>
      <c r="AX229" s="14" t="s">
        <v>79</v>
      </c>
      <c r="AY229" s="256" t="s">
        <v>234</v>
      </c>
    </row>
    <row r="230" s="2" customFormat="1" ht="16.5" customHeight="1">
      <c r="A230" s="40"/>
      <c r="B230" s="41"/>
      <c r="C230" s="216" t="s">
        <v>641</v>
      </c>
      <c r="D230" s="216" t="s">
        <v>236</v>
      </c>
      <c r="E230" s="217" t="s">
        <v>705</v>
      </c>
      <c r="F230" s="218" t="s">
        <v>706</v>
      </c>
      <c r="G230" s="219" t="s">
        <v>382</v>
      </c>
      <c r="H230" s="220">
        <v>5</v>
      </c>
      <c r="I230" s="221"/>
      <c r="J230" s="222">
        <f>ROUND(I230*H230,2)</f>
        <v>0</v>
      </c>
      <c r="K230" s="218" t="s">
        <v>240</v>
      </c>
      <c r="L230" s="46"/>
      <c r="M230" s="223" t="s">
        <v>19</v>
      </c>
      <c r="N230" s="224" t="s">
        <v>43</v>
      </c>
      <c r="O230" s="86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7" t="s">
        <v>93</v>
      </c>
      <c r="AT230" s="227" t="s">
        <v>236</v>
      </c>
      <c r="AU230" s="227" t="s">
        <v>81</v>
      </c>
      <c r="AY230" s="19" t="s">
        <v>234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19" t="s">
        <v>79</v>
      </c>
      <c r="BK230" s="228">
        <f>ROUND(I230*H230,2)</f>
        <v>0</v>
      </c>
      <c r="BL230" s="19" t="s">
        <v>93</v>
      </c>
      <c r="BM230" s="227" t="s">
        <v>1027</v>
      </c>
    </row>
    <row r="231" s="2" customFormat="1">
      <c r="A231" s="40"/>
      <c r="B231" s="41"/>
      <c r="C231" s="42"/>
      <c r="D231" s="229" t="s">
        <v>243</v>
      </c>
      <c r="E231" s="42"/>
      <c r="F231" s="230" t="s">
        <v>708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243</v>
      </c>
      <c r="AU231" s="19" t="s">
        <v>81</v>
      </c>
    </row>
    <row r="232" s="2" customFormat="1">
      <c r="A232" s="40"/>
      <c r="B232" s="41"/>
      <c r="C232" s="42"/>
      <c r="D232" s="234" t="s">
        <v>244</v>
      </c>
      <c r="E232" s="42"/>
      <c r="F232" s="235" t="s">
        <v>709</v>
      </c>
      <c r="G232" s="42"/>
      <c r="H232" s="42"/>
      <c r="I232" s="231"/>
      <c r="J232" s="42"/>
      <c r="K232" s="42"/>
      <c r="L232" s="46"/>
      <c r="M232" s="232"/>
      <c r="N232" s="23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244</v>
      </c>
      <c r="AU232" s="19" t="s">
        <v>81</v>
      </c>
    </row>
    <row r="233" s="2" customFormat="1" ht="16.5" customHeight="1">
      <c r="A233" s="40"/>
      <c r="B233" s="41"/>
      <c r="C233" s="216" t="s">
        <v>647</v>
      </c>
      <c r="D233" s="216" t="s">
        <v>236</v>
      </c>
      <c r="E233" s="217" t="s">
        <v>499</v>
      </c>
      <c r="F233" s="218" t="s">
        <v>500</v>
      </c>
      <c r="G233" s="219" t="s">
        <v>382</v>
      </c>
      <c r="H233" s="220">
        <v>5</v>
      </c>
      <c r="I233" s="221"/>
      <c r="J233" s="222">
        <f>ROUND(I233*H233,2)</f>
        <v>0</v>
      </c>
      <c r="K233" s="218" t="s">
        <v>240</v>
      </c>
      <c r="L233" s="46"/>
      <c r="M233" s="223" t="s">
        <v>19</v>
      </c>
      <c r="N233" s="224" t="s">
        <v>43</v>
      </c>
      <c r="O233" s="86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7" t="s">
        <v>93</v>
      </c>
      <c r="AT233" s="227" t="s">
        <v>236</v>
      </c>
      <c r="AU233" s="227" t="s">
        <v>81</v>
      </c>
      <c r="AY233" s="19" t="s">
        <v>234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19" t="s">
        <v>79</v>
      </c>
      <c r="BK233" s="228">
        <f>ROUND(I233*H233,2)</f>
        <v>0</v>
      </c>
      <c r="BL233" s="19" t="s">
        <v>93</v>
      </c>
      <c r="BM233" s="227" t="s">
        <v>1028</v>
      </c>
    </row>
    <row r="234" s="2" customFormat="1">
      <c r="A234" s="40"/>
      <c r="B234" s="41"/>
      <c r="C234" s="42"/>
      <c r="D234" s="229" t="s">
        <v>243</v>
      </c>
      <c r="E234" s="42"/>
      <c r="F234" s="230" t="s">
        <v>502</v>
      </c>
      <c r="G234" s="42"/>
      <c r="H234" s="42"/>
      <c r="I234" s="231"/>
      <c r="J234" s="42"/>
      <c r="K234" s="42"/>
      <c r="L234" s="46"/>
      <c r="M234" s="232"/>
      <c r="N234" s="23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243</v>
      </c>
      <c r="AU234" s="19" t="s">
        <v>81</v>
      </c>
    </row>
    <row r="235" s="2" customFormat="1">
      <c r="A235" s="40"/>
      <c r="B235" s="41"/>
      <c r="C235" s="42"/>
      <c r="D235" s="234" t="s">
        <v>244</v>
      </c>
      <c r="E235" s="42"/>
      <c r="F235" s="235" t="s">
        <v>503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244</v>
      </c>
      <c r="AU235" s="19" t="s">
        <v>81</v>
      </c>
    </row>
    <row r="236" s="13" customFormat="1">
      <c r="A236" s="13"/>
      <c r="B236" s="236"/>
      <c r="C236" s="237"/>
      <c r="D236" s="229" t="s">
        <v>252</v>
      </c>
      <c r="E236" s="238" t="s">
        <v>19</v>
      </c>
      <c r="F236" s="239" t="s">
        <v>1029</v>
      </c>
      <c r="G236" s="237"/>
      <c r="H236" s="238" t="s">
        <v>19</v>
      </c>
      <c r="I236" s="240"/>
      <c r="J236" s="237"/>
      <c r="K236" s="237"/>
      <c r="L236" s="241"/>
      <c r="M236" s="242"/>
      <c r="N236" s="243"/>
      <c r="O236" s="243"/>
      <c r="P236" s="243"/>
      <c r="Q236" s="243"/>
      <c r="R236" s="243"/>
      <c r="S236" s="243"/>
      <c r="T236" s="24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5" t="s">
        <v>252</v>
      </c>
      <c r="AU236" s="245" t="s">
        <v>81</v>
      </c>
      <c r="AV236" s="13" t="s">
        <v>79</v>
      </c>
      <c r="AW236" s="13" t="s">
        <v>33</v>
      </c>
      <c r="AX236" s="13" t="s">
        <v>72</v>
      </c>
      <c r="AY236" s="245" t="s">
        <v>234</v>
      </c>
    </row>
    <row r="237" s="14" customFormat="1">
      <c r="A237" s="14"/>
      <c r="B237" s="246"/>
      <c r="C237" s="247"/>
      <c r="D237" s="229" t="s">
        <v>252</v>
      </c>
      <c r="E237" s="248" t="s">
        <v>19</v>
      </c>
      <c r="F237" s="249" t="s">
        <v>271</v>
      </c>
      <c r="G237" s="247"/>
      <c r="H237" s="250">
        <v>5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252</v>
      </c>
      <c r="AU237" s="256" t="s">
        <v>81</v>
      </c>
      <c r="AV237" s="14" t="s">
        <v>81</v>
      </c>
      <c r="AW237" s="14" t="s">
        <v>33</v>
      </c>
      <c r="AX237" s="14" t="s">
        <v>79</v>
      </c>
      <c r="AY237" s="256" t="s">
        <v>234</v>
      </c>
    </row>
    <row r="238" s="2" customFormat="1" ht="16.5" customHeight="1">
      <c r="A238" s="40"/>
      <c r="B238" s="41"/>
      <c r="C238" s="216" t="s">
        <v>657</v>
      </c>
      <c r="D238" s="216" t="s">
        <v>236</v>
      </c>
      <c r="E238" s="217" t="s">
        <v>1030</v>
      </c>
      <c r="F238" s="218" t="s">
        <v>1031</v>
      </c>
      <c r="G238" s="219" t="s">
        <v>382</v>
      </c>
      <c r="H238" s="220">
        <v>5</v>
      </c>
      <c r="I238" s="221"/>
      <c r="J238" s="222">
        <f>ROUND(I238*H238,2)</f>
        <v>0</v>
      </c>
      <c r="K238" s="218" t="s">
        <v>240</v>
      </c>
      <c r="L238" s="46"/>
      <c r="M238" s="223" t="s">
        <v>19</v>
      </c>
      <c r="N238" s="224" t="s">
        <v>43</v>
      </c>
      <c r="O238" s="86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7" t="s">
        <v>93</v>
      </c>
      <c r="AT238" s="227" t="s">
        <v>236</v>
      </c>
      <c r="AU238" s="227" t="s">
        <v>81</v>
      </c>
      <c r="AY238" s="19" t="s">
        <v>234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19" t="s">
        <v>79</v>
      </c>
      <c r="BK238" s="228">
        <f>ROUND(I238*H238,2)</f>
        <v>0</v>
      </c>
      <c r="BL238" s="19" t="s">
        <v>93</v>
      </c>
      <c r="BM238" s="227" t="s">
        <v>1032</v>
      </c>
    </row>
    <row r="239" s="2" customFormat="1">
      <c r="A239" s="40"/>
      <c r="B239" s="41"/>
      <c r="C239" s="42"/>
      <c r="D239" s="229" t="s">
        <v>243</v>
      </c>
      <c r="E239" s="42"/>
      <c r="F239" s="230" t="s">
        <v>1033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243</v>
      </c>
      <c r="AU239" s="19" t="s">
        <v>81</v>
      </c>
    </row>
    <row r="240" s="2" customFormat="1">
      <c r="A240" s="40"/>
      <c r="B240" s="41"/>
      <c r="C240" s="42"/>
      <c r="D240" s="234" t="s">
        <v>244</v>
      </c>
      <c r="E240" s="42"/>
      <c r="F240" s="235" t="s">
        <v>1034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244</v>
      </c>
      <c r="AU240" s="19" t="s">
        <v>81</v>
      </c>
    </row>
    <row r="241" s="13" customFormat="1">
      <c r="A241" s="13"/>
      <c r="B241" s="236"/>
      <c r="C241" s="237"/>
      <c r="D241" s="229" t="s">
        <v>252</v>
      </c>
      <c r="E241" s="238" t="s">
        <v>19</v>
      </c>
      <c r="F241" s="239" t="s">
        <v>1035</v>
      </c>
      <c r="G241" s="237"/>
      <c r="H241" s="238" t="s">
        <v>19</v>
      </c>
      <c r="I241" s="240"/>
      <c r="J241" s="237"/>
      <c r="K241" s="237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252</v>
      </c>
      <c r="AU241" s="245" t="s">
        <v>81</v>
      </c>
      <c r="AV241" s="13" t="s">
        <v>79</v>
      </c>
      <c r="AW241" s="13" t="s">
        <v>33</v>
      </c>
      <c r="AX241" s="13" t="s">
        <v>72</v>
      </c>
      <c r="AY241" s="245" t="s">
        <v>234</v>
      </c>
    </row>
    <row r="242" s="14" customFormat="1">
      <c r="A242" s="14"/>
      <c r="B242" s="246"/>
      <c r="C242" s="247"/>
      <c r="D242" s="229" t="s">
        <v>252</v>
      </c>
      <c r="E242" s="248" t="s">
        <v>19</v>
      </c>
      <c r="F242" s="249" t="s">
        <v>271</v>
      </c>
      <c r="G242" s="247"/>
      <c r="H242" s="250">
        <v>5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252</v>
      </c>
      <c r="AU242" s="256" t="s">
        <v>81</v>
      </c>
      <c r="AV242" s="14" t="s">
        <v>81</v>
      </c>
      <c r="AW242" s="14" t="s">
        <v>33</v>
      </c>
      <c r="AX242" s="14" t="s">
        <v>79</v>
      </c>
      <c r="AY242" s="256" t="s">
        <v>234</v>
      </c>
    </row>
    <row r="243" s="2" customFormat="1" ht="16.5" customHeight="1">
      <c r="A243" s="40"/>
      <c r="B243" s="41"/>
      <c r="C243" s="216" t="s">
        <v>662</v>
      </c>
      <c r="D243" s="216" t="s">
        <v>236</v>
      </c>
      <c r="E243" s="217" t="s">
        <v>726</v>
      </c>
      <c r="F243" s="218" t="s">
        <v>542</v>
      </c>
      <c r="G243" s="219" t="s">
        <v>248</v>
      </c>
      <c r="H243" s="220">
        <v>10.5</v>
      </c>
      <c r="I243" s="221"/>
      <c r="J243" s="222">
        <f>ROUND(I243*H243,2)</f>
        <v>0</v>
      </c>
      <c r="K243" s="218" t="s">
        <v>721</v>
      </c>
      <c r="L243" s="46"/>
      <c r="M243" s="223" t="s">
        <v>19</v>
      </c>
      <c r="N243" s="224" t="s">
        <v>43</v>
      </c>
      <c r="O243" s="86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7" t="s">
        <v>93</v>
      </c>
      <c r="AT243" s="227" t="s">
        <v>236</v>
      </c>
      <c r="AU243" s="227" t="s">
        <v>81</v>
      </c>
      <c r="AY243" s="19" t="s">
        <v>234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19" t="s">
        <v>79</v>
      </c>
      <c r="BK243" s="228">
        <f>ROUND(I243*H243,2)</f>
        <v>0</v>
      </c>
      <c r="BL243" s="19" t="s">
        <v>93</v>
      </c>
      <c r="BM243" s="227" t="s">
        <v>1036</v>
      </c>
    </row>
    <row r="244" s="2" customFormat="1">
      <c r="A244" s="40"/>
      <c r="B244" s="41"/>
      <c r="C244" s="42"/>
      <c r="D244" s="229" t="s">
        <v>243</v>
      </c>
      <c r="E244" s="42"/>
      <c r="F244" s="230" t="s">
        <v>544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243</v>
      </c>
      <c r="AU244" s="19" t="s">
        <v>81</v>
      </c>
    </row>
    <row r="245" s="2" customFormat="1">
      <c r="A245" s="40"/>
      <c r="B245" s="41"/>
      <c r="C245" s="42"/>
      <c r="D245" s="234" t="s">
        <v>244</v>
      </c>
      <c r="E245" s="42"/>
      <c r="F245" s="235" t="s">
        <v>728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244</v>
      </c>
      <c r="AU245" s="19" t="s">
        <v>81</v>
      </c>
    </row>
    <row r="246" s="13" customFormat="1">
      <c r="A246" s="13"/>
      <c r="B246" s="236"/>
      <c r="C246" s="237"/>
      <c r="D246" s="229" t="s">
        <v>252</v>
      </c>
      <c r="E246" s="238" t="s">
        <v>19</v>
      </c>
      <c r="F246" s="239" t="s">
        <v>1037</v>
      </c>
      <c r="G246" s="237"/>
      <c r="H246" s="238" t="s">
        <v>19</v>
      </c>
      <c r="I246" s="240"/>
      <c r="J246" s="237"/>
      <c r="K246" s="237"/>
      <c r="L246" s="241"/>
      <c r="M246" s="242"/>
      <c r="N246" s="243"/>
      <c r="O246" s="243"/>
      <c r="P246" s="243"/>
      <c r="Q246" s="243"/>
      <c r="R246" s="243"/>
      <c r="S246" s="243"/>
      <c r="T246" s="24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5" t="s">
        <v>252</v>
      </c>
      <c r="AU246" s="245" t="s">
        <v>81</v>
      </c>
      <c r="AV246" s="13" t="s">
        <v>79</v>
      </c>
      <c r="AW246" s="13" t="s">
        <v>33</v>
      </c>
      <c r="AX246" s="13" t="s">
        <v>72</v>
      </c>
      <c r="AY246" s="245" t="s">
        <v>234</v>
      </c>
    </row>
    <row r="247" s="14" customFormat="1">
      <c r="A247" s="14"/>
      <c r="B247" s="246"/>
      <c r="C247" s="247"/>
      <c r="D247" s="229" t="s">
        <v>252</v>
      </c>
      <c r="E247" s="248" t="s">
        <v>19</v>
      </c>
      <c r="F247" s="249" t="s">
        <v>1038</v>
      </c>
      <c r="G247" s="247"/>
      <c r="H247" s="250">
        <v>10.5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252</v>
      </c>
      <c r="AU247" s="256" t="s">
        <v>81</v>
      </c>
      <c r="AV247" s="14" t="s">
        <v>81</v>
      </c>
      <c r="AW247" s="14" t="s">
        <v>33</v>
      </c>
      <c r="AX247" s="14" t="s">
        <v>79</v>
      </c>
      <c r="AY247" s="256" t="s">
        <v>234</v>
      </c>
    </row>
    <row r="248" s="2" customFormat="1" ht="16.5" customHeight="1">
      <c r="A248" s="40"/>
      <c r="B248" s="41"/>
      <c r="C248" s="268" t="s">
        <v>672</v>
      </c>
      <c r="D248" s="268" t="s">
        <v>295</v>
      </c>
      <c r="E248" s="269" t="s">
        <v>548</v>
      </c>
      <c r="F248" s="270" t="s">
        <v>549</v>
      </c>
      <c r="G248" s="271" t="s">
        <v>274</v>
      </c>
      <c r="H248" s="272">
        <v>1.05</v>
      </c>
      <c r="I248" s="273"/>
      <c r="J248" s="274">
        <f>ROUND(I248*H248,2)</f>
        <v>0</v>
      </c>
      <c r="K248" s="270" t="s">
        <v>240</v>
      </c>
      <c r="L248" s="275"/>
      <c r="M248" s="276" t="s">
        <v>19</v>
      </c>
      <c r="N248" s="277" t="s">
        <v>43</v>
      </c>
      <c r="O248" s="86"/>
      <c r="P248" s="225">
        <f>O248*H248</f>
        <v>0</v>
      </c>
      <c r="Q248" s="225">
        <v>0.20000000000000001</v>
      </c>
      <c r="R248" s="225">
        <f>Q248*H248</f>
        <v>0.21000000000000002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294</v>
      </c>
      <c r="AT248" s="227" t="s">
        <v>295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1039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549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14" customFormat="1">
      <c r="A250" s="14"/>
      <c r="B250" s="246"/>
      <c r="C250" s="247"/>
      <c r="D250" s="229" t="s">
        <v>252</v>
      </c>
      <c r="E250" s="248" t="s">
        <v>19</v>
      </c>
      <c r="F250" s="249" t="s">
        <v>1040</v>
      </c>
      <c r="G250" s="247"/>
      <c r="H250" s="250">
        <v>1.05</v>
      </c>
      <c r="I250" s="251"/>
      <c r="J250" s="247"/>
      <c r="K250" s="247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252</v>
      </c>
      <c r="AU250" s="256" t="s">
        <v>81</v>
      </c>
      <c r="AV250" s="14" t="s">
        <v>81</v>
      </c>
      <c r="AW250" s="14" t="s">
        <v>33</v>
      </c>
      <c r="AX250" s="14" t="s">
        <v>79</v>
      </c>
      <c r="AY250" s="256" t="s">
        <v>234</v>
      </c>
    </row>
    <row r="251" s="2" customFormat="1" ht="16.5" customHeight="1">
      <c r="A251" s="40"/>
      <c r="B251" s="41"/>
      <c r="C251" s="216" t="s">
        <v>675</v>
      </c>
      <c r="D251" s="216" t="s">
        <v>236</v>
      </c>
      <c r="E251" s="217" t="s">
        <v>748</v>
      </c>
      <c r="F251" s="218" t="s">
        <v>749</v>
      </c>
      <c r="G251" s="219" t="s">
        <v>274</v>
      </c>
      <c r="H251" s="220">
        <v>12.5</v>
      </c>
      <c r="I251" s="221"/>
      <c r="J251" s="222">
        <f>ROUND(I251*H251,2)</f>
        <v>0</v>
      </c>
      <c r="K251" s="218" t="s">
        <v>721</v>
      </c>
      <c r="L251" s="46"/>
      <c r="M251" s="223" t="s">
        <v>19</v>
      </c>
      <c r="N251" s="224" t="s">
        <v>43</v>
      </c>
      <c r="O251" s="86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93</v>
      </c>
      <c r="AT251" s="227" t="s">
        <v>236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1041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751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2" customFormat="1">
      <c r="A253" s="40"/>
      <c r="B253" s="41"/>
      <c r="C253" s="42"/>
      <c r="D253" s="234" t="s">
        <v>244</v>
      </c>
      <c r="E253" s="42"/>
      <c r="F253" s="235" t="s">
        <v>752</v>
      </c>
      <c r="G253" s="42"/>
      <c r="H253" s="42"/>
      <c r="I253" s="231"/>
      <c r="J253" s="42"/>
      <c r="K253" s="42"/>
      <c r="L253" s="46"/>
      <c r="M253" s="232"/>
      <c r="N253" s="23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244</v>
      </c>
      <c r="AU253" s="19" t="s">
        <v>81</v>
      </c>
    </row>
    <row r="254" s="13" customFormat="1">
      <c r="A254" s="13"/>
      <c r="B254" s="236"/>
      <c r="C254" s="237"/>
      <c r="D254" s="229" t="s">
        <v>252</v>
      </c>
      <c r="E254" s="238" t="s">
        <v>19</v>
      </c>
      <c r="F254" s="239" t="s">
        <v>1042</v>
      </c>
      <c r="G254" s="237"/>
      <c r="H254" s="238" t="s">
        <v>19</v>
      </c>
      <c r="I254" s="240"/>
      <c r="J254" s="237"/>
      <c r="K254" s="237"/>
      <c r="L254" s="241"/>
      <c r="M254" s="242"/>
      <c r="N254" s="243"/>
      <c r="O254" s="243"/>
      <c r="P254" s="243"/>
      <c r="Q254" s="243"/>
      <c r="R254" s="243"/>
      <c r="S254" s="243"/>
      <c r="T254" s="24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5" t="s">
        <v>252</v>
      </c>
      <c r="AU254" s="245" t="s">
        <v>81</v>
      </c>
      <c r="AV254" s="13" t="s">
        <v>79</v>
      </c>
      <c r="AW254" s="13" t="s">
        <v>33</v>
      </c>
      <c r="AX254" s="13" t="s">
        <v>72</v>
      </c>
      <c r="AY254" s="245" t="s">
        <v>234</v>
      </c>
    </row>
    <row r="255" s="14" customFormat="1">
      <c r="A255" s="14"/>
      <c r="B255" s="246"/>
      <c r="C255" s="247"/>
      <c r="D255" s="229" t="s">
        <v>252</v>
      </c>
      <c r="E255" s="248" t="s">
        <v>19</v>
      </c>
      <c r="F255" s="249" t="s">
        <v>1043</v>
      </c>
      <c r="G255" s="247"/>
      <c r="H255" s="250">
        <v>12.5</v>
      </c>
      <c r="I255" s="251"/>
      <c r="J255" s="247"/>
      <c r="K255" s="247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252</v>
      </c>
      <c r="AU255" s="256" t="s">
        <v>81</v>
      </c>
      <c r="AV255" s="14" t="s">
        <v>81</v>
      </c>
      <c r="AW255" s="14" t="s">
        <v>33</v>
      </c>
      <c r="AX255" s="14" t="s">
        <v>79</v>
      </c>
      <c r="AY255" s="256" t="s">
        <v>234</v>
      </c>
    </row>
    <row r="256" s="2" customFormat="1" ht="16.5" customHeight="1">
      <c r="A256" s="40"/>
      <c r="B256" s="41"/>
      <c r="C256" s="268" t="s">
        <v>681</v>
      </c>
      <c r="D256" s="268" t="s">
        <v>295</v>
      </c>
      <c r="E256" s="269" t="s">
        <v>741</v>
      </c>
      <c r="F256" s="270" t="s">
        <v>742</v>
      </c>
      <c r="G256" s="271" t="s">
        <v>743</v>
      </c>
      <c r="H256" s="272">
        <v>7500</v>
      </c>
      <c r="I256" s="273"/>
      <c r="J256" s="274">
        <f>ROUND(I256*H256,2)</f>
        <v>0</v>
      </c>
      <c r="K256" s="270" t="s">
        <v>19</v>
      </c>
      <c r="L256" s="275"/>
      <c r="M256" s="276" t="s">
        <v>19</v>
      </c>
      <c r="N256" s="277" t="s">
        <v>43</v>
      </c>
      <c r="O256" s="86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7" t="s">
        <v>294</v>
      </c>
      <c r="AT256" s="227" t="s">
        <v>295</v>
      </c>
      <c r="AU256" s="227" t="s">
        <v>81</v>
      </c>
      <c r="AY256" s="19" t="s">
        <v>234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19" t="s">
        <v>79</v>
      </c>
      <c r="BK256" s="228">
        <f>ROUND(I256*H256,2)</f>
        <v>0</v>
      </c>
      <c r="BL256" s="19" t="s">
        <v>93</v>
      </c>
      <c r="BM256" s="227" t="s">
        <v>1044</v>
      </c>
    </row>
    <row r="257" s="2" customFormat="1">
      <c r="A257" s="40"/>
      <c r="B257" s="41"/>
      <c r="C257" s="42"/>
      <c r="D257" s="229" t="s">
        <v>243</v>
      </c>
      <c r="E257" s="42"/>
      <c r="F257" s="230" t="s">
        <v>742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243</v>
      </c>
      <c r="AU257" s="19" t="s">
        <v>81</v>
      </c>
    </row>
    <row r="258" s="13" customFormat="1">
      <c r="A258" s="13"/>
      <c r="B258" s="236"/>
      <c r="C258" s="237"/>
      <c r="D258" s="229" t="s">
        <v>252</v>
      </c>
      <c r="E258" s="238" t="s">
        <v>19</v>
      </c>
      <c r="F258" s="239" t="s">
        <v>745</v>
      </c>
      <c r="G258" s="237"/>
      <c r="H258" s="238" t="s">
        <v>19</v>
      </c>
      <c r="I258" s="240"/>
      <c r="J258" s="237"/>
      <c r="K258" s="237"/>
      <c r="L258" s="241"/>
      <c r="M258" s="242"/>
      <c r="N258" s="243"/>
      <c r="O258" s="243"/>
      <c r="P258" s="243"/>
      <c r="Q258" s="243"/>
      <c r="R258" s="243"/>
      <c r="S258" s="243"/>
      <c r="T258" s="24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5" t="s">
        <v>252</v>
      </c>
      <c r="AU258" s="245" t="s">
        <v>81</v>
      </c>
      <c r="AV258" s="13" t="s">
        <v>79</v>
      </c>
      <c r="AW258" s="13" t="s">
        <v>33</v>
      </c>
      <c r="AX258" s="13" t="s">
        <v>72</v>
      </c>
      <c r="AY258" s="245" t="s">
        <v>234</v>
      </c>
    </row>
    <row r="259" s="14" customFormat="1">
      <c r="A259" s="14"/>
      <c r="B259" s="246"/>
      <c r="C259" s="247"/>
      <c r="D259" s="229" t="s">
        <v>252</v>
      </c>
      <c r="E259" s="248" t="s">
        <v>19</v>
      </c>
      <c r="F259" s="249" t="s">
        <v>1045</v>
      </c>
      <c r="G259" s="247"/>
      <c r="H259" s="250">
        <v>7500</v>
      </c>
      <c r="I259" s="251"/>
      <c r="J259" s="247"/>
      <c r="K259" s="247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252</v>
      </c>
      <c r="AU259" s="256" t="s">
        <v>81</v>
      </c>
      <c r="AV259" s="14" t="s">
        <v>81</v>
      </c>
      <c r="AW259" s="14" t="s">
        <v>33</v>
      </c>
      <c r="AX259" s="14" t="s">
        <v>79</v>
      </c>
      <c r="AY259" s="256" t="s">
        <v>234</v>
      </c>
    </row>
    <row r="260" s="12" customFormat="1" ht="22.8" customHeight="1">
      <c r="A260" s="12"/>
      <c r="B260" s="200"/>
      <c r="C260" s="201"/>
      <c r="D260" s="202" t="s">
        <v>71</v>
      </c>
      <c r="E260" s="214" t="s">
        <v>8</v>
      </c>
      <c r="F260" s="214" t="s">
        <v>1046</v>
      </c>
      <c r="G260" s="201"/>
      <c r="H260" s="201"/>
      <c r="I260" s="204"/>
      <c r="J260" s="215">
        <f>BK260</f>
        <v>0</v>
      </c>
      <c r="K260" s="201"/>
      <c r="L260" s="206"/>
      <c r="M260" s="207"/>
      <c r="N260" s="208"/>
      <c r="O260" s="208"/>
      <c r="P260" s="209">
        <f>P261+SUM(P262:P288)</f>
        <v>0</v>
      </c>
      <c r="Q260" s="208"/>
      <c r="R260" s="209">
        <f>R261+SUM(R262:R288)</f>
        <v>31.700000000000003</v>
      </c>
      <c r="S260" s="208"/>
      <c r="T260" s="210">
        <f>T261+SUM(T262:T288)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1" t="s">
        <v>79</v>
      </c>
      <c r="AT260" s="212" t="s">
        <v>71</v>
      </c>
      <c r="AU260" s="212" t="s">
        <v>79</v>
      </c>
      <c r="AY260" s="211" t="s">
        <v>234</v>
      </c>
      <c r="BK260" s="213">
        <f>BK261+SUM(BK262:BK288)</f>
        <v>0</v>
      </c>
    </row>
    <row r="261" s="2" customFormat="1" ht="21.75" customHeight="1">
      <c r="A261" s="40"/>
      <c r="B261" s="41"/>
      <c r="C261" s="216" t="s">
        <v>687</v>
      </c>
      <c r="D261" s="216" t="s">
        <v>236</v>
      </c>
      <c r="E261" s="217" t="s">
        <v>1047</v>
      </c>
      <c r="F261" s="218" t="s">
        <v>1048</v>
      </c>
      <c r="G261" s="219" t="s">
        <v>248</v>
      </c>
      <c r="H261" s="220">
        <v>320</v>
      </c>
      <c r="I261" s="221"/>
      <c r="J261" s="222">
        <f>ROUND(I261*H261,2)</f>
        <v>0</v>
      </c>
      <c r="K261" s="218" t="s">
        <v>19</v>
      </c>
      <c r="L261" s="46"/>
      <c r="M261" s="223" t="s">
        <v>19</v>
      </c>
      <c r="N261" s="224" t="s">
        <v>43</v>
      </c>
      <c r="O261" s="86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7" t="s">
        <v>93</v>
      </c>
      <c r="AT261" s="227" t="s">
        <v>236</v>
      </c>
      <c r="AU261" s="227" t="s">
        <v>81</v>
      </c>
      <c r="AY261" s="19" t="s">
        <v>234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19" t="s">
        <v>79</v>
      </c>
      <c r="BK261" s="228">
        <f>ROUND(I261*H261,2)</f>
        <v>0</v>
      </c>
      <c r="BL261" s="19" t="s">
        <v>93</v>
      </c>
      <c r="BM261" s="227" t="s">
        <v>1049</v>
      </c>
    </row>
    <row r="262" s="2" customFormat="1">
      <c r="A262" s="40"/>
      <c r="B262" s="41"/>
      <c r="C262" s="42"/>
      <c r="D262" s="229" t="s">
        <v>243</v>
      </c>
      <c r="E262" s="42"/>
      <c r="F262" s="230" t="s">
        <v>1050</v>
      </c>
      <c r="G262" s="42"/>
      <c r="H262" s="42"/>
      <c r="I262" s="231"/>
      <c r="J262" s="42"/>
      <c r="K262" s="42"/>
      <c r="L262" s="46"/>
      <c r="M262" s="232"/>
      <c r="N262" s="23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243</v>
      </c>
      <c r="AU262" s="19" t="s">
        <v>81</v>
      </c>
    </row>
    <row r="263" s="13" customFormat="1">
      <c r="A263" s="13"/>
      <c r="B263" s="236"/>
      <c r="C263" s="237"/>
      <c r="D263" s="229" t="s">
        <v>252</v>
      </c>
      <c r="E263" s="238" t="s">
        <v>19</v>
      </c>
      <c r="F263" s="239" t="s">
        <v>1051</v>
      </c>
      <c r="G263" s="237"/>
      <c r="H263" s="238" t="s">
        <v>19</v>
      </c>
      <c r="I263" s="240"/>
      <c r="J263" s="237"/>
      <c r="K263" s="237"/>
      <c r="L263" s="241"/>
      <c r="M263" s="242"/>
      <c r="N263" s="243"/>
      <c r="O263" s="243"/>
      <c r="P263" s="243"/>
      <c r="Q263" s="243"/>
      <c r="R263" s="243"/>
      <c r="S263" s="243"/>
      <c r="T263" s="24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5" t="s">
        <v>252</v>
      </c>
      <c r="AU263" s="245" t="s">
        <v>81</v>
      </c>
      <c r="AV263" s="13" t="s">
        <v>79</v>
      </c>
      <c r="AW263" s="13" t="s">
        <v>33</v>
      </c>
      <c r="AX263" s="13" t="s">
        <v>72</v>
      </c>
      <c r="AY263" s="245" t="s">
        <v>234</v>
      </c>
    </row>
    <row r="264" s="14" customFormat="1">
      <c r="A264" s="14"/>
      <c r="B264" s="246"/>
      <c r="C264" s="247"/>
      <c r="D264" s="229" t="s">
        <v>252</v>
      </c>
      <c r="E264" s="248" t="s">
        <v>19</v>
      </c>
      <c r="F264" s="249" t="s">
        <v>1052</v>
      </c>
      <c r="G264" s="247"/>
      <c r="H264" s="250">
        <v>320</v>
      </c>
      <c r="I264" s="251"/>
      <c r="J264" s="247"/>
      <c r="K264" s="247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252</v>
      </c>
      <c r="AU264" s="256" t="s">
        <v>81</v>
      </c>
      <c r="AV264" s="14" t="s">
        <v>81</v>
      </c>
      <c r="AW264" s="14" t="s">
        <v>33</v>
      </c>
      <c r="AX264" s="14" t="s">
        <v>79</v>
      </c>
      <c r="AY264" s="256" t="s">
        <v>234</v>
      </c>
    </row>
    <row r="265" s="2" customFormat="1" ht="16.5" customHeight="1">
      <c r="A265" s="40"/>
      <c r="B265" s="41"/>
      <c r="C265" s="216" t="s">
        <v>691</v>
      </c>
      <c r="D265" s="216" t="s">
        <v>236</v>
      </c>
      <c r="E265" s="217" t="s">
        <v>1053</v>
      </c>
      <c r="F265" s="218" t="s">
        <v>1054</v>
      </c>
      <c r="G265" s="219" t="s">
        <v>248</v>
      </c>
      <c r="H265" s="220">
        <v>1600</v>
      </c>
      <c r="I265" s="221"/>
      <c r="J265" s="222">
        <f>ROUND(I265*H265,2)</f>
        <v>0</v>
      </c>
      <c r="K265" s="218" t="s">
        <v>721</v>
      </c>
      <c r="L265" s="46"/>
      <c r="M265" s="223" t="s">
        <v>19</v>
      </c>
      <c r="N265" s="224" t="s">
        <v>43</v>
      </c>
      <c r="O265" s="86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7" t="s">
        <v>93</v>
      </c>
      <c r="AT265" s="227" t="s">
        <v>236</v>
      </c>
      <c r="AU265" s="227" t="s">
        <v>81</v>
      </c>
      <c r="AY265" s="19" t="s">
        <v>234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19" t="s">
        <v>79</v>
      </c>
      <c r="BK265" s="228">
        <f>ROUND(I265*H265,2)</f>
        <v>0</v>
      </c>
      <c r="BL265" s="19" t="s">
        <v>93</v>
      </c>
      <c r="BM265" s="227" t="s">
        <v>1055</v>
      </c>
    </row>
    <row r="266" s="2" customFormat="1">
      <c r="A266" s="40"/>
      <c r="B266" s="41"/>
      <c r="C266" s="42"/>
      <c r="D266" s="229" t="s">
        <v>243</v>
      </c>
      <c r="E266" s="42"/>
      <c r="F266" s="230" t="s">
        <v>1056</v>
      </c>
      <c r="G266" s="42"/>
      <c r="H266" s="42"/>
      <c r="I266" s="231"/>
      <c r="J266" s="42"/>
      <c r="K266" s="42"/>
      <c r="L266" s="46"/>
      <c r="M266" s="232"/>
      <c r="N266" s="23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243</v>
      </c>
      <c r="AU266" s="19" t="s">
        <v>81</v>
      </c>
    </row>
    <row r="267" s="2" customFormat="1">
      <c r="A267" s="40"/>
      <c r="B267" s="41"/>
      <c r="C267" s="42"/>
      <c r="D267" s="234" t="s">
        <v>244</v>
      </c>
      <c r="E267" s="42"/>
      <c r="F267" s="235" t="s">
        <v>1057</v>
      </c>
      <c r="G267" s="42"/>
      <c r="H267" s="42"/>
      <c r="I267" s="231"/>
      <c r="J267" s="42"/>
      <c r="K267" s="42"/>
      <c r="L267" s="46"/>
      <c r="M267" s="232"/>
      <c r="N267" s="23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244</v>
      </c>
      <c r="AU267" s="19" t="s">
        <v>81</v>
      </c>
    </row>
    <row r="268" s="13" customFormat="1">
      <c r="A268" s="13"/>
      <c r="B268" s="236"/>
      <c r="C268" s="237"/>
      <c r="D268" s="229" t="s">
        <v>252</v>
      </c>
      <c r="E268" s="238" t="s">
        <v>19</v>
      </c>
      <c r="F268" s="239" t="s">
        <v>1058</v>
      </c>
      <c r="G268" s="237"/>
      <c r="H268" s="238" t="s">
        <v>19</v>
      </c>
      <c r="I268" s="240"/>
      <c r="J268" s="237"/>
      <c r="K268" s="237"/>
      <c r="L268" s="241"/>
      <c r="M268" s="242"/>
      <c r="N268" s="243"/>
      <c r="O268" s="243"/>
      <c r="P268" s="243"/>
      <c r="Q268" s="243"/>
      <c r="R268" s="243"/>
      <c r="S268" s="243"/>
      <c r="T268" s="24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5" t="s">
        <v>252</v>
      </c>
      <c r="AU268" s="245" t="s">
        <v>81</v>
      </c>
      <c r="AV268" s="13" t="s">
        <v>79</v>
      </c>
      <c r="AW268" s="13" t="s">
        <v>33</v>
      </c>
      <c r="AX268" s="13" t="s">
        <v>72</v>
      </c>
      <c r="AY268" s="245" t="s">
        <v>234</v>
      </c>
    </row>
    <row r="269" s="14" customFormat="1">
      <c r="A269" s="14"/>
      <c r="B269" s="246"/>
      <c r="C269" s="247"/>
      <c r="D269" s="229" t="s">
        <v>252</v>
      </c>
      <c r="E269" s="248" t="s">
        <v>19</v>
      </c>
      <c r="F269" s="249" t="s">
        <v>1059</v>
      </c>
      <c r="G269" s="247"/>
      <c r="H269" s="250">
        <v>1600</v>
      </c>
      <c r="I269" s="251"/>
      <c r="J269" s="247"/>
      <c r="K269" s="247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252</v>
      </c>
      <c r="AU269" s="256" t="s">
        <v>81</v>
      </c>
      <c r="AV269" s="14" t="s">
        <v>81</v>
      </c>
      <c r="AW269" s="14" t="s">
        <v>33</v>
      </c>
      <c r="AX269" s="14" t="s">
        <v>79</v>
      </c>
      <c r="AY269" s="256" t="s">
        <v>234</v>
      </c>
    </row>
    <row r="270" s="2" customFormat="1" ht="16.5" customHeight="1">
      <c r="A270" s="40"/>
      <c r="B270" s="41"/>
      <c r="C270" s="216" t="s">
        <v>696</v>
      </c>
      <c r="D270" s="216" t="s">
        <v>236</v>
      </c>
      <c r="E270" s="217" t="s">
        <v>726</v>
      </c>
      <c r="F270" s="218" t="s">
        <v>542</v>
      </c>
      <c r="G270" s="219" t="s">
        <v>248</v>
      </c>
      <c r="H270" s="220">
        <v>480</v>
      </c>
      <c r="I270" s="221"/>
      <c r="J270" s="222">
        <f>ROUND(I270*H270,2)</f>
        <v>0</v>
      </c>
      <c r="K270" s="218" t="s">
        <v>721</v>
      </c>
      <c r="L270" s="46"/>
      <c r="M270" s="223" t="s">
        <v>19</v>
      </c>
      <c r="N270" s="224" t="s">
        <v>43</v>
      </c>
      <c r="O270" s="86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7" t="s">
        <v>93</v>
      </c>
      <c r="AT270" s="227" t="s">
        <v>236</v>
      </c>
      <c r="AU270" s="227" t="s">
        <v>81</v>
      </c>
      <c r="AY270" s="19" t="s">
        <v>234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19" t="s">
        <v>79</v>
      </c>
      <c r="BK270" s="228">
        <f>ROUND(I270*H270,2)</f>
        <v>0</v>
      </c>
      <c r="BL270" s="19" t="s">
        <v>93</v>
      </c>
      <c r="BM270" s="227" t="s">
        <v>1060</v>
      </c>
    </row>
    <row r="271" s="2" customFormat="1">
      <c r="A271" s="40"/>
      <c r="B271" s="41"/>
      <c r="C271" s="42"/>
      <c r="D271" s="229" t="s">
        <v>243</v>
      </c>
      <c r="E271" s="42"/>
      <c r="F271" s="230" t="s">
        <v>544</v>
      </c>
      <c r="G271" s="42"/>
      <c r="H271" s="42"/>
      <c r="I271" s="231"/>
      <c r="J271" s="42"/>
      <c r="K271" s="42"/>
      <c r="L271" s="46"/>
      <c r="M271" s="232"/>
      <c r="N271" s="23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243</v>
      </c>
      <c r="AU271" s="19" t="s">
        <v>81</v>
      </c>
    </row>
    <row r="272" s="2" customFormat="1">
      <c r="A272" s="40"/>
      <c r="B272" s="41"/>
      <c r="C272" s="42"/>
      <c r="D272" s="234" t="s">
        <v>244</v>
      </c>
      <c r="E272" s="42"/>
      <c r="F272" s="235" t="s">
        <v>728</v>
      </c>
      <c r="G272" s="42"/>
      <c r="H272" s="42"/>
      <c r="I272" s="231"/>
      <c r="J272" s="42"/>
      <c r="K272" s="42"/>
      <c r="L272" s="46"/>
      <c r="M272" s="232"/>
      <c r="N272" s="23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244</v>
      </c>
      <c r="AU272" s="19" t="s">
        <v>81</v>
      </c>
    </row>
    <row r="273" s="13" customFormat="1">
      <c r="A273" s="13"/>
      <c r="B273" s="236"/>
      <c r="C273" s="237"/>
      <c r="D273" s="229" t="s">
        <v>252</v>
      </c>
      <c r="E273" s="238" t="s">
        <v>19</v>
      </c>
      <c r="F273" s="239" t="s">
        <v>1061</v>
      </c>
      <c r="G273" s="237"/>
      <c r="H273" s="238" t="s">
        <v>19</v>
      </c>
      <c r="I273" s="240"/>
      <c r="J273" s="237"/>
      <c r="K273" s="237"/>
      <c r="L273" s="241"/>
      <c r="M273" s="242"/>
      <c r="N273" s="243"/>
      <c r="O273" s="243"/>
      <c r="P273" s="243"/>
      <c r="Q273" s="243"/>
      <c r="R273" s="243"/>
      <c r="S273" s="243"/>
      <c r="T273" s="24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5" t="s">
        <v>252</v>
      </c>
      <c r="AU273" s="245" t="s">
        <v>81</v>
      </c>
      <c r="AV273" s="13" t="s">
        <v>79</v>
      </c>
      <c r="AW273" s="13" t="s">
        <v>33</v>
      </c>
      <c r="AX273" s="13" t="s">
        <v>72</v>
      </c>
      <c r="AY273" s="245" t="s">
        <v>234</v>
      </c>
    </row>
    <row r="274" s="14" customFormat="1">
      <c r="A274" s="14"/>
      <c r="B274" s="246"/>
      <c r="C274" s="247"/>
      <c r="D274" s="229" t="s">
        <v>252</v>
      </c>
      <c r="E274" s="248" t="s">
        <v>19</v>
      </c>
      <c r="F274" s="249" t="s">
        <v>1062</v>
      </c>
      <c r="G274" s="247"/>
      <c r="H274" s="250">
        <v>480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252</v>
      </c>
      <c r="AU274" s="256" t="s">
        <v>81</v>
      </c>
      <c r="AV274" s="14" t="s">
        <v>81</v>
      </c>
      <c r="AW274" s="14" t="s">
        <v>33</v>
      </c>
      <c r="AX274" s="14" t="s">
        <v>79</v>
      </c>
      <c r="AY274" s="256" t="s">
        <v>234</v>
      </c>
    </row>
    <row r="275" s="2" customFormat="1" ht="16.5" customHeight="1">
      <c r="A275" s="40"/>
      <c r="B275" s="41"/>
      <c r="C275" s="268" t="s">
        <v>702</v>
      </c>
      <c r="D275" s="268" t="s">
        <v>295</v>
      </c>
      <c r="E275" s="269" t="s">
        <v>548</v>
      </c>
      <c r="F275" s="270" t="s">
        <v>549</v>
      </c>
      <c r="G275" s="271" t="s">
        <v>274</v>
      </c>
      <c r="H275" s="272">
        <v>48</v>
      </c>
      <c r="I275" s="273"/>
      <c r="J275" s="274">
        <f>ROUND(I275*H275,2)</f>
        <v>0</v>
      </c>
      <c r="K275" s="270" t="s">
        <v>240</v>
      </c>
      <c r="L275" s="275"/>
      <c r="M275" s="276" t="s">
        <v>19</v>
      </c>
      <c r="N275" s="277" t="s">
        <v>43</v>
      </c>
      <c r="O275" s="86"/>
      <c r="P275" s="225">
        <f>O275*H275</f>
        <v>0</v>
      </c>
      <c r="Q275" s="225">
        <v>0.20000000000000001</v>
      </c>
      <c r="R275" s="225">
        <f>Q275*H275</f>
        <v>9.6000000000000014</v>
      </c>
      <c r="S275" s="225">
        <v>0</v>
      </c>
      <c r="T275" s="226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7" t="s">
        <v>294</v>
      </c>
      <c r="AT275" s="227" t="s">
        <v>295</v>
      </c>
      <c r="AU275" s="227" t="s">
        <v>81</v>
      </c>
      <c r="AY275" s="19" t="s">
        <v>234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19" t="s">
        <v>79</v>
      </c>
      <c r="BK275" s="228">
        <f>ROUND(I275*H275,2)</f>
        <v>0</v>
      </c>
      <c r="BL275" s="19" t="s">
        <v>93</v>
      </c>
      <c r="BM275" s="227" t="s">
        <v>1063</v>
      </c>
    </row>
    <row r="276" s="2" customFormat="1">
      <c r="A276" s="40"/>
      <c r="B276" s="41"/>
      <c r="C276" s="42"/>
      <c r="D276" s="229" t="s">
        <v>243</v>
      </c>
      <c r="E276" s="42"/>
      <c r="F276" s="230" t="s">
        <v>549</v>
      </c>
      <c r="G276" s="42"/>
      <c r="H276" s="42"/>
      <c r="I276" s="231"/>
      <c r="J276" s="42"/>
      <c r="K276" s="42"/>
      <c r="L276" s="46"/>
      <c r="M276" s="232"/>
      <c r="N276" s="233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243</v>
      </c>
      <c r="AU276" s="19" t="s">
        <v>81</v>
      </c>
    </row>
    <row r="277" s="13" customFormat="1">
      <c r="A277" s="13"/>
      <c r="B277" s="236"/>
      <c r="C277" s="237"/>
      <c r="D277" s="229" t="s">
        <v>252</v>
      </c>
      <c r="E277" s="238" t="s">
        <v>19</v>
      </c>
      <c r="F277" s="239" t="s">
        <v>1064</v>
      </c>
      <c r="G277" s="237"/>
      <c r="H277" s="238" t="s">
        <v>19</v>
      </c>
      <c r="I277" s="240"/>
      <c r="J277" s="237"/>
      <c r="K277" s="237"/>
      <c r="L277" s="241"/>
      <c r="M277" s="242"/>
      <c r="N277" s="243"/>
      <c r="O277" s="243"/>
      <c r="P277" s="243"/>
      <c r="Q277" s="243"/>
      <c r="R277" s="243"/>
      <c r="S277" s="243"/>
      <c r="T277" s="24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5" t="s">
        <v>252</v>
      </c>
      <c r="AU277" s="245" t="s">
        <v>81</v>
      </c>
      <c r="AV277" s="13" t="s">
        <v>79</v>
      </c>
      <c r="AW277" s="13" t="s">
        <v>33</v>
      </c>
      <c r="AX277" s="13" t="s">
        <v>72</v>
      </c>
      <c r="AY277" s="245" t="s">
        <v>234</v>
      </c>
    </row>
    <row r="278" s="14" customFormat="1">
      <c r="A278" s="14"/>
      <c r="B278" s="246"/>
      <c r="C278" s="247"/>
      <c r="D278" s="229" t="s">
        <v>252</v>
      </c>
      <c r="E278" s="248" t="s">
        <v>19</v>
      </c>
      <c r="F278" s="249" t="s">
        <v>1065</v>
      </c>
      <c r="G278" s="247"/>
      <c r="H278" s="250">
        <v>48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252</v>
      </c>
      <c r="AU278" s="256" t="s">
        <v>81</v>
      </c>
      <c r="AV278" s="14" t="s">
        <v>81</v>
      </c>
      <c r="AW278" s="14" t="s">
        <v>33</v>
      </c>
      <c r="AX278" s="14" t="s">
        <v>79</v>
      </c>
      <c r="AY278" s="256" t="s">
        <v>234</v>
      </c>
    </row>
    <row r="279" s="2" customFormat="1" ht="16.5" customHeight="1">
      <c r="A279" s="40"/>
      <c r="B279" s="41"/>
      <c r="C279" s="216" t="s">
        <v>322</v>
      </c>
      <c r="D279" s="216" t="s">
        <v>236</v>
      </c>
      <c r="E279" s="217" t="s">
        <v>663</v>
      </c>
      <c r="F279" s="218" t="s">
        <v>664</v>
      </c>
      <c r="G279" s="219" t="s">
        <v>274</v>
      </c>
      <c r="H279" s="220">
        <v>120</v>
      </c>
      <c r="I279" s="221"/>
      <c r="J279" s="222">
        <f>ROUND(I279*H279,2)</f>
        <v>0</v>
      </c>
      <c r="K279" s="218" t="s">
        <v>240</v>
      </c>
      <c r="L279" s="46"/>
      <c r="M279" s="223" t="s">
        <v>19</v>
      </c>
      <c r="N279" s="224" t="s">
        <v>43</v>
      </c>
      <c r="O279" s="86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7" t="s">
        <v>93</v>
      </c>
      <c r="AT279" s="227" t="s">
        <v>236</v>
      </c>
      <c r="AU279" s="227" t="s">
        <v>81</v>
      </c>
      <c r="AY279" s="19" t="s">
        <v>234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19" t="s">
        <v>79</v>
      </c>
      <c r="BK279" s="228">
        <f>ROUND(I279*H279,2)</f>
        <v>0</v>
      </c>
      <c r="BL279" s="19" t="s">
        <v>93</v>
      </c>
      <c r="BM279" s="227" t="s">
        <v>1066</v>
      </c>
    </row>
    <row r="280" s="2" customFormat="1">
      <c r="A280" s="40"/>
      <c r="B280" s="41"/>
      <c r="C280" s="42"/>
      <c r="D280" s="229" t="s">
        <v>243</v>
      </c>
      <c r="E280" s="42"/>
      <c r="F280" s="230" t="s">
        <v>666</v>
      </c>
      <c r="G280" s="42"/>
      <c r="H280" s="42"/>
      <c r="I280" s="231"/>
      <c r="J280" s="42"/>
      <c r="K280" s="42"/>
      <c r="L280" s="46"/>
      <c r="M280" s="232"/>
      <c r="N280" s="23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243</v>
      </c>
      <c r="AU280" s="19" t="s">
        <v>81</v>
      </c>
    </row>
    <row r="281" s="2" customFormat="1">
      <c r="A281" s="40"/>
      <c r="B281" s="41"/>
      <c r="C281" s="42"/>
      <c r="D281" s="234" t="s">
        <v>244</v>
      </c>
      <c r="E281" s="42"/>
      <c r="F281" s="235" t="s">
        <v>667</v>
      </c>
      <c r="G281" s="42"/>
      <c r="H281" s="42"/>
      <c r="I281" s="231"/>
      <c r="J281" s="42"/>
      <c r="K281" s="42"/>
      <c r="L281" s="46"/>
      <c r="M281" s="232"/>
      <c r="N281" s="23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244</v>
      </c>
      <c r="AU281" s="19" t="s">
        <v>81</v>
      </c>
    </row>
    <row r="282" s="13" customFormat="1">
      <c r="A282" s="13"/>
      <c r="B282" s="236"/>
      <c r="C282" s="237"/>
      <c r="D282" s="229" t="s">
        <v>252</v>
      </c>
      <c r="E282" s="238" t="s">
        <v>19</v>
      </c>
      <c r="F282" s="239" t="s">
        <v>1067</v>
      </c>
      <c r="G282" s="237"/>
      <c r="H282" s="238" t="s">
        <v>19</v>
      </c>
      <c r="I282" s="240"/>
      <c r="J282" s="237"/>
      <c r="K282" s="237"/>
      <c r="L282" s="241"/>
      <c r="M282" s="242"/>
      <c r="N282" s="243"/>
      <c r="O282" s="243"/>
      <c r="P282" s="243"/>
      <c r="Q282" s="243"/>
      <c r="R282" s="243"/>
      <c r="S282" s="243"/>
      <c r="T282" s="24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5" t="s">
        <v>252</v>
      </c>
      <c r="AU282" s="245" t="s">
        <v>81</v>
      </c>
      <c r="AV282" s="13" t="s">
        <v>79</v>
      </c>
      <c r="AW282" s="13" t="s">
        <v>33</v>
      </c>
      <c r="AX282" s="13" t="s">
        <v>72</v>
      </c>
      <c r="AY282" s="245" t="s">
        <v>234</v>
      </c>
    </row>
    <row r="283" s="14" customFormat="1">
      <c r="A283" s="14"/>
      <c r="B283" s="246"/>
      <c r="C283" s="247"/>
      <c r="D283" s="229" t="s">
        <v>252</v>
      </c>
      <c r="E283" s="248" t="s">
        <v>19</v>
      </c>
      <c r="F283" s="249" t="s">
        <v>1068</v>
      </c>
      <c r="G283" s="247"/>
      <c r="H283" s="250">
        <v>120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252</v>
      </c>
      <c r="AU283" s="256" t="s">
        <v>81</v>
      </c>
      <c r="AV283" s="14" t="s">
        <v>81</v>
      </c>
      <c r="AW283" s="14" t="s">
        <v>33</v>
      </c>
      <c r="AX283" s="14" t="s">
        <v>79</v>
      </c>
      <c r="AY283" s="256" t="s">
        <v>234</v>
      </c>
    </row>
    <row r="284" s="2" customFormat="1" ht="16.5" customHeight="1">
      <c r="A284" s="40"/>
      <c r="B284" s="41"/>
      <c r="C284" s="268" t="s">
        <v>712</v>
      </c>
      <c r="D284" s="268" t="s">
        <v>295</v>
      </c>
      <c r="E284" s="269" t="s">
        <v>741</v>
      </c>
      <c r="F284" s="270" t="s">
        <v>742</v>
      </c>
      <c r="G284" s="271" t="s">
        <v>743</v>
      </c>
      <c r="H284" s="272">
        <v>3492</v>
      </c>
      <c r="I284" s="273"/>
      <c r="J284" s="274">
        <f>ROUND(I284*H284,2)</f>
        <v>0</v>
      </c>
      <c r="K284" s="270" t="s">
        <v>19</v>
      </c>
      <c r="L284" s="275"/>
      <c r="M284" s="276" t="s">
        <v>19</v>
      </c>
      <c r="N284" s="277" t="s">
        <v>43</v>
      </c>
      <c r="O284" s="86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7" t="s">
        <v>294</v>
      </c>
      <c r="AT284" s="227" t="s">
        <v>295</v>
      </c>
      <c r="AU284" s="227" t="s">
        <v>81</v>
      </c>
      <c r="AY284" s="19" t="s">
        <v>234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19" t="s">
        <v>79</v>
      </c>
      <c r="BK284" s="228">
        <f>ROUND(I284*H284,2)</f>
        <v>0</v>
      </c>
      <c r="BL284" s="19" t="s">
        <v>93</v>
      </c>
      <c r="BM284" s="227" t="s">
        <v>744</v>
      </c>
    </row>
    <row r="285" s="2" customFormat="1">
      <c r="A285" s="40"/>
      <c r="B285" s="41"/>
      <c r="C285" s="42"/>
      <c r="D285" s="229" t="s">
        <v>243</v>
      </c>
      <c r="E285" s="42"/>
      <c r="F285" s="230" t="s">
        <v>742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243</v>
      </c>
      <c r="AU285" s="19" t="s">
        <v>81</v>
      </c>
    </row>
    <row r="286" s="13" customFormat="1">
      <c r="A286" s="13"/>
      <c r="B286" s="236"/>
      <c r="C286" s="237"/>
      <c r="D286" s="229" t="s">
        <v>252</v>
      </c>
      <c r="E286" s="238" t="s">
        <v>19</v>
      </c>
      <c r="F286" s="239" t="s">
        <v>745</v>
      </c>
      <c r="G286" s="237"/>
      <c r="H286" s="238" t="s">
        <v>19</v>
      </c>
      <c r="I286" s="240"/>
      <c r="J286" s="237"/>
      <c r="K286" s="237"/>
      <c r="L286" s="241"/>
      <c r="M286" s="242"/>
      <c r="N286" s="243"/>
      <c r="O286" s="243"/>
      <c r="P286" s="243"/>
      <c r="Q286" s="243"/>
      <c r="R286" s="243"/>
      <c r="S286" s="243"/>
      <c r="T286" s="24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5" t="s">
        <v>252</v>
      </c>
      <c r="AU286" s="245" t="s">
        <v>81</v>
      </c>
      <c r="AV286" s="13" t="s">
        <v>79</v>
      </c>
      <c r="AW286" s="13" t="s">
        <v>33</v>
      </c>
      <c r="AX286" s="13" t="s">
        <v>72</v>
      </c>
      <c r="AY286" s="245" t="s">
        <v>234</v>
      </c>
    </row>
    <row r="287" s="14" customFormat="1">
      <c r="A287" s="14"/>
      <c r="B287" s="246"/>
      <c r="C287" s="247"/>
      <c r="D287" s="229" t="s">
        <v>252</v>
      </c>
      <c r="E287" s="248" t="s">
        <v>19</v>
      </c>
      <c r="F287" s="249" t="s">
        <v>1069</v>
      </c>
      <c r="G287" s="247"/>
      <c r="H287" s="250">
        <v>3492</v>
      </c>
      <c r="I287" s="251"/>
      <c r="J287" s="247"/>
      <c r="K287" s="247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252</v>
      </c>
      <c r="AU287" s="256" t="s">
        <v>81</v>
      </c>
      <c r="AV287" s="14" t="s">
        <v>81</v>
      </c>
      <c r="AW287" s="14" t="s">
        <v>33</v>
      </c>
      <c r="AX287" s="14" t="s">
        <v>79</v>
      </c>
      <c r="AY287" s="256" t="s">
        <v>234</v>
      </c>
    </row>
    <row r="288" s="12" customFormat="1" ht="20.88" customHeight="1">
      <c r="A288" s="12"/>
      <c r="B288" s="200"/>
      <c r="C288" s="201"/>
      <c r="D288" s="202" t="s">
        <v>71</v>
      </c>
      <c r="E288" s="214" t="s">
        <v>755</v>
      </c>
      <c r="F288" s="214" t="s">
        <v>756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SUM(P289:P318)</f>
        <v>0</v>
      </c>
      <c r="Q288" s="208"/>
      <c r="R288" s="209">
        <f>SUM(R289:R318)</f>
        <v>22.100000000000001</v>
      </c>
      <c r="S288" s="208"/>
      <c r="T288" s="210">
        <f>SUM(T289:T318)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79</v>
      </c>
      <c r="AT288" s="212" t="s">
        <v>71</v>
      </c>
      <c r="AU288" s="212" t="s">
        <v>81</v>
      </c>
      <c r="AY288" s="211" t="s">
        <v>234</v>
      </c>
      <c r="BK288" s="213">
        <f>SUM(BK289:BK318)</f>
        <v>0</v>
      </c>
    </row>
    <row r="289" s="2" customFormat="1" ht="21.75" customHeight="1">
      <c r="A289" s="40"/>
      <c r="B289" s="41"/>
      <c r="C289" s="216" t="s">
        <v>718</v>
      </c>
      <c r="D289" s="216" t="s">
        <v>236</v>
      </c>
      <c r="E289" s="217" t="s">
        <v>758</v>
      </c>
      <c r="F289" s="218" t="s">
        <v>759</v>
      </c>
      <c r="G289" s="219" t="s">
        <v>248</v>
      </c>
      <c r="H289" s="220">
        <v>1105</v>
      </c>
      <c r="I289" s="221"/>
      <c r="J289" s="222">
        <f>ROUND(I289*H289,2)</f>
        <v>0</v>
      </c>
      <c r="K289" s="218" t="s">
        <v>240</v>
      </c>
      <c r="L289" s="46"/>
      <c r="M289" s="223" t="s">
        <v>19</v>
      </c>
      <c r="N289" s="224" t="s">
        <v>43</v>
      </c>
      <c r="O289" s="86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7" t="s">
        <v>93</v>
      </c>
      <c r="AT289" s="227" t="s">
        <v>236</v>
      </c>
      <c r="AU289" s="227" t="s">
        <v>88</v>
      </c>
      <c r="AY289" s="19" t="s">
        <v>234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19" t="s">
        <v>79</v>
      </c>
      <c r="BK289" s="228">
        <f>ROUND(I289*H289,2)</f>
        <v>0</v>
      </c>
      <c r="BL289" s="19" t="s">
        <v>93</v>
      </c>
      <c r="BM289" s="227" t="s">
        <v>760</v>
      </c>
    </row>
    <row r="290" s="2" customFormat="1">
      <c r="A290" s="40"/>
      <c r="B290" s="41"/>
      <c r="C290" s="42"/>
      <c r="D290" s="229" t="s">
        <v>243</v>
      </c>
      <c r="E290" s="42"/>
      <c r="F290" s="230" t="s">
        <v>761</v>
      </c>
      <c r="G290" s="42"/>
      <c r="H290" s="42"/>
      <c r="I290" s="231"/>
      <c r="J290" s="42"/>
      <c r="K290" s="42"/>
      <c r="L290" s="46"/>
      <c r="M290" s="232"/>
      <c r="N290" s="233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243</v>
      </c>
      <c r="AU290" s="19" t="s">
        <v>88</v>
      </c>
    </row>
    <row r="291" s="2" customFormat="1">
      <c r="A291" s="40"/>
      <c r="B291" s="41"/>
      <c r="C291" s="42"/>
      <c r="D291" s="234" t="s">
        <v>244</v>
      </c>
      <c r="E291" s="42"/>
      <c r="F291" s="235" t="s">
        <v>762</v>
      </c>
      <c r="G291" s="42"/>
      <c r="H291" s="42"/>
      <c r="I291" s="231"/>
      <c r="J291" s="42"/>
      <c r="K291" s="42"/>
      <c r="L291" s="46"/>
      <c r="M291" s="232"/>
      <c r="N291" s="23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244</v>
      </c>
      <c r="AU291" s="19" t="s">
        <v>88</v>
      </c>
    </row>
    <row r="292" s="13" customFormat="1">
      <c r="A292" s="13"/>
      <c r="B292" s="236"/>
      <c r="C292" s="237"/>
      <c r="D292" s="229" t="s">
        <v>252</v>
      </c>
      <c r="E292" s="238" t="s">
        <v>19</v>
      </c>
      <c r="F292" s="239" t="s">
        <v>1070</v>
      </c>
      <c r="G292" s="237"/>
      <c r="H292" s="238" t="s">
        <v>19</v>
      </c>
      <c r="I292" s="240"/>
      <c r="J292" s="237"/>
      <c r="K292" s="237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252</v>
      </c>
      <c r="AU292" s="245" t="s">
        <v>88</v>
      </c>
      <c r="AV292" s="13" t="s">
        <v>79</v>
      </c>
      <c r="AW292" s="13" t="s">
        <v>33</v>
      </c>
      <c r="AX292" s="13" t="s">
        <v>72</v>
      </c>
      <c r="AY292" s="245" t="s">
        <v>234</v>
      </c>
    </row>
    <row r="293" s="14" customFormat="1">
      <c r="A293" s="14"/>
      <c r="B293" s="246"/>
      <c r="C293" s="247"/>
      <c r="D293" s="229" t="s">
        <v>252</v>
      </c>
      <c r="E293" s="248" t="s">
        <v>19</v>
      </c>
      <c r="F293" s="249" t="s">
        <v>1071</v>
      </c>
      <c r="G293" s="247"/>
      <c r="H293" s="250">
        <v>1105</v>
      </c>
      <c r="I293" s="251"/>
      <c r="J293" s="247"/>
      <c r="K293" s="247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252</v>
      </c>
      <c r="AU293" s="256" t="s">
        <v>88</v>
      </c>
      <c r="AV293" s="14" t="s">
        <v>81</v>
      </c>
      <c r="AW293" s="14" t="s">
        <v>33</v>
      </c>
      <c r="AX293" s="14" t="s">
        <v>79</v>
      </c>
      <c r="AY293" s="256" t="s">
        <v>234</v>
      </c>
    </row>
    <row r="294" s="2" customFormat="1" ht="16.5" customHeight="1">
      <c r="A294" s="40"/>
      <c r="B294" s="41"/>
      <c r="C294" s="216" t="s">
        <v>725</v>
      </c>
      <c r="D294" s="216" t="s">
        <v>236</v>
      </c>
      <c r="E294" s="217" t="s">
        <v>772</v>
      </c>
      <c r="F294" s="218" t="s">
        <v>773</v>
      </c>
      <c r="G294" s="219" t="s">
        <v>248</v>
      </c>
      <c r="H294" s="220">
        <v>1105</v>
      </c>
      <c r="I294" s="221"/>
      <c r="J294" s="222">
        <f>ROUND(I294*H294,2)</f>
        <v>0</v>
      </c>
      <c r="K294" s="218" t="s">
        <v>240</v>
      </c>
      <c r="L294" s="46"/>
      <c r="M294" s="223" t="s">
        <v>19</v>
      </c>
      <c r="N294" s="224" t="s">
        <v>43</v>
      </c>
      <c r="O294" s="86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7" t="s">
        <v>93</v>
      </c>
      <c r="AT294" s="227" t="s">
        <v>236</v>
      </c>
      <c r="AU294" s="227" t="s">
        <v>88</v>
      </c>
      <c r="AY294" s="19" t="s">
        <v>234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19" t="s">
        <v>79</v>
      </c>
      <c r="BK294" s="228">
        <f>ROUND(I294*H294,2)</f>
        <v>0</v>
      </c>
      <c r="BL294" s="19" t="s">
        <v>93</v>
      </c>
      <c r="BM294" s="227" t="s">
        <v>774</v>
      </c>
    </row>
    <row r="295" s="2" customFormat="1">
      <c r="A295" s="40"/>
      <c r="B295" s="41"/>
      <c r="C295" s="42"/>
      <c r="D295" s="229" t="s">
        <v>243</v>
      </c>
      <c r="E295" s="42"/>
      <c r="F295" s="230" t="s">
        <v>775</v>
      </c>
      <c r="G295" s="42"/>
      <c r="H295" s="42"/>
      <c r="I295" s="231"/>
      <c r="J295" s="42"/>
      <c r="K295" s="42"/>
      <c r="L295" s="46"/>
      <c r="M295" s="232"/>
      <c r="N295" s="23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243</v>
      </c>
      <c r="AU295" s="19" t="s">
        <v>88</v>
      </c>
    </row>
    <row r="296" s="2" customFormat="1">
      <c r="A296" s="40"/>
      <c r="B296" s="41"/>
      <c r="C296" s="42"/>
      <c r="D296" s="234" t="s">
        <v>244</v>
      </c>
      <c r="E296" s="42"/>
      <c r="F296" s="235" t="s">
        <v>776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244</v>
      </c>
      <c r="AU296" s="19" t="s">
        <v>88</v>
      </c>
    </row>
    <row r="297" s="14" customFormat="1">
      <c r="A297" s="14"/>
      <c r="B297" s="246"/>
      <c r="C297" s="247"/>
      <c r="D297" s="229" t="s">
        <v>252</v>
      </c>
      <c r="E297" s="248" t="s">
        <v>19</v>
      </c>
      <c r="F297" s="249" t="s">
        <v>1071</v>
      </c>
      <c r="G297" s="247"/>
      <c r="H297" s="250">
        <v>1105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252</v>
      </c>
      <c r="AU297" s="256" t="s">
        <v>88</v>
      </c>
      <c r="AV297" s="14" t="s">
        <v>81</v>
      </c>
      <c r="AW297" s="14" t="s">
        <v>33</v>
      </c>
      <c r="AX297" s="14" t="s">
        <v>79</v>
      </c>
      <c r="AY297" s="256" t="s">
        <v>234</v>
      </c>
    </row>
    <row r="298" s="2" customFormat="1" ht="16.5" customHeight="1">
      <c r="A298" s="40"/>
      <c r="B298" s="41"/>
      <c r="C298" s="216" t="s">
        <v>731</v>
      </c>
      <c r="D298" s="216" t="s">
        <v>236</v>
      </c>
      <c r="E298" s="217" t="s">
        <v>778</v>
      </c>
      <c r="F298" s="218" t="s">
        <v>779</v>
      </c>
      <c r="G298" s="219" t="s">
        <v>248</v>
      </c>
      <c r="H298" s="220">
        <v>2210</v>
      </c>
      <c r="I298" s="221"/>
      <c r="J298" s="222">
        <f>ROUND(I298*H298,2)</f>
        <v>0</v>
      </c>
      <c r="K298" s="218" t="s">
        <v>240</v>
      </c>
      <c r="L298" s="46"/>
      <c r="M298" s="223" t="s">
        <v>19</v>
      </c>
      <c r="N298" s="224" t="s">
        <v>43</v>
      </c>
      <c r="O298" s="86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7" t="s">
        <v>93</v>
      </c>
      <c r="AT298" s="227" t="s">
        <v>236</v>
      </c>
      <c r="AU298" s="227" t="s">
        <v>88</v>
      </c>
      <c r="AY298" s="19" t="s">
        <v>234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19" t="s">
        <v>79</v>
      </c>
      <c r="BK298" s="228">
        <f>ROUND(I298*H298,2)</f>
        <v>0</v>
      </c>
      <c r="BL298" s="19" t="s">
        <v>93</v>
      </c>
      <c r="BM298" s="227" t="s">
        <v>780</v>
      </c>
    </row>
    <row r="299" s="2" customFormat="1">
      <c r="A299" s="40"/>
      <c r="B299" s="41"/>
      <c r="C299" s="42"/>
      <c r="D299" s="229" t="s">
        <v>243</v>
      </c>
      <c r="E299" s="42"/>
      <c r="F299" s="230" t="s">
        <v>781</v>
      </c>
      <c r="G299" s="42"/>
      <c r="H299" s="42"/>
      <c r="I299" s="231"/>
      <c r="J299" s="42"/>
      <c r="K299" s="42"/>
      <c r="L299" s="46"/>
      <c r="M299" s="232"/>
      <c r="N299" s="23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243</v>
      </c>
      <c r="AU299" s="19" t="s">
        <v>88</v>
      </c>
    </row>
    <row r="300" s="2" customFormat="1">
      <c r="A300" s="40"/>
      <c r="B300" s="41"/>
      <c r="C300" s="42"/>
      <c r="D300" s="234" t="s">
        <v>244</v>
      </c>
      <c r="E300" s="42"/>
      <c r="F300" s="235" t="s">
        <v>782</v>
      </c>
      <c r="G300" s="42"/>
      <c r="H300" s="42"/>
      <c r="I300" s="231"/>
      <c r="J300" s="42"/>
      <c r="K300" s="42"/>
      <c r="L300" s="46"/>
      <c r="M300" s="232"/>
      <c r="N300" s="23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244</v>
      </c>
      <c r="AU300" s="19" t="s">
        <v>88</v>
      </c>
    </row>
    <row r="301" s="13" customFormat="1">
      <c r="A301" s="13"/>
      <c r="B301" s="236"/>
      <c r="C301" s="237"/>
      <c r="D301" s="229" t="s">
        <v>252</v>
      </c>
      <c r="E301" s="238" t="s">
        <v>19</v>
      </c>
      <c r="F301" s="239" t="s">
        <v>1072</v>
      </c>
      <c r="G301" s="237"/>
      <c r="H301" s="238" t="s">
        <v>19</v>
      </c>
      <c r="I301" s="240"/>
      <c r="J301" s="237"/>
      <c r="K301" s="237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252</v>
      </c>
      <c r="AU301" s="245" t="s">
        <v>88</v>
      </c>
      <c r="AV301" s="13" t="s">
        <v>79</v>
      </c>
      <c r="AW301" s="13" t="s">
        <v>33</v>
      </c>
      <c r="AX301" s="13" t="s">
        <v>72</v>
      </c>
      <c r="AY301" s="245" t="s">
        <v>234</v>
      </c>
    </row>
    <row r="302" s="14" customFormat="1">
      <c r="A302" s="14"/>
      <c r="B302" s="246"/>
      <c r="C302" s="247"/>
      <c r="D302" s="229" t="s">
        <v>252</v>
      </c>
      <c r="E302" s="248" t="s">
        <v>19</v>
      </c>
      <c r="F302" s="249" t="s">
        <v>1073</v>
      </c>
      <c r="G302" s="247"/>
      <c r="H302" s="250">
        <v>2210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252</v>
      </c>
      <c r="AU302" s="256" t="s">
        <v>88</v>
      </c>
      <c r="AV302" s="14" t="s">
        <v>81</v>
      </c>
      <c r="AW302" s="14" t="s">
        <v>33</v>
      </c>
      <c r="AX302" s="14" t="s">
        <v>79</v>
      </c>
      <c r="AY302" s="256" t="s">
        <v>234</v>
      </c>
    </row>
    <row r="303" s="2" customFormat="1" ht="16.5" customHeight="1">
      <c r="A303" s="40"/>
      <c r="B303" s="41"/>
      <c r="C303" s="216" t="s">
        <v>735</v>
      </c>
      <c r="D303" s="216" t="s">
        <v>236</v>
      </c>
      <c r="E303" s="217" t="s">
        <v>726</v>
      </c>
      <c r="F303" s="218" t="s">
        <v>542</v>
      </c>
      <c r="G303" s="219" t="s">
        <v>248</v>
      </c>
      <c r="H303" s="220">
        <v>1105</v>
      </c>
      <c r="I303" s="221"/>
      <c r="J303" s="222">
        <f>ROUND(I303*H303,2)</f>
        <v>0</v>
      </c>
      <c r="K303" s="218" t="s">
        <v>721</v>
      </c>
      <c r="L303" s="46"/>
      <c r="M303" s="223" t="s">
        <v>19</v>
      </c>
      <c r="N303" s="224" t="s">
        <v>43</v>
      </c>
      <c r="O303" s="86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7" t="s">
        <v>93</v>
      </c>
      <c r="AT303" s="227" t="s">
        <v>236</v>
      </c>
      <c r="AU303" s="227" t="s">
        <v>88</v>
      </c>
      <c r="AY303" s="19" t="s">
        <v>234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19" t="s">
        <v>79</v>
      </c>
      <c r="BK303" s="228">
        <f>ROUND(I303*H303,2)</f>
        <v>0</v>
      </c>
      <c r="BL303" s="19" t="s">
        <v>93</v>
      </c>
      <c r="BM303" s="227" t="s">
        <v>766</v>
      </c>
    </row>
    <row r="304" s="2" customFormat="1">
      <c r="A304" s="40"/>
      <c r="B304" s="41"/>
      <c r="C304" s="42"/>
      <c r="D304" s="229" t="s">
        <v>243</v>
      </c>
      <c r="E304" s="42"/>
      <c r="F304" s="230" t="s">
        <v>544</v>
      </c>
      <c r="G304" s="42"/>
      <c r="H304" s="42"/>
      <c r="I304" s="231"/>
      <c r="J304" s="42"/>
      <c r="K304" s="42"/>
      <c r="L304" s="46"/>
      <c r="M304" s="232"/>
      <c r="N304" s="233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243</v>
      </c>
      <c r="AU304" s="19" t="s">
        <v>88</v>
      </c>
    </row>
    <row r="305" s="2" customFormat="1">
      <c r="A305" s="40"/>
      <c r="B305" s="41"/>
      <c r="C305" s="42"/>
      <c r="D305" s="234" t="s">
        <v>244</v>
      </c>
      <c r="E305" s="42"/>
      <c r="F305" s="235" t="s">
        <v>728</v>
      </c>
      <c r="G305" s="42"/>
      <c r="H305" s="42"/>
      <c r="I305" s="231"/>
      <c r="J305" s="42"/>
      <c r="K305" s="42"/>
      <c r="L305" s="46"/>
      <c r="M305" s="232"/>
      <c r="N305" s="233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244</v>
      </c>
      <c r="AU305" s="19" t="s">
        <v>88</v>
      </c>
    </row>
    <row r="306" s="14" customFormat="1">
      <c r="A306" s="14"/>
      <c r="B306" s="246"/>
      <c r="C306" s="247"/>
      <c r="D306" s="229" t="s">
        <v>252</v>
      </c>
      <c r="E306" s="248" t="s">
        <v>19</v>
      </c>
      <c r="F306" s="249" t="s">
        <v>1071</v>
      </c>
      <c r="G306" s="247"/>
      <c r="H306" s="250">
        <v>1105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252</v>
      </c>
      <c r="AU306" s="256" t="s">
        <v>88</v>
      </c>
      <c r="AV306" s="14" t="s">
        <v>81</v>
      </c>
      <c r="AW306" s="14" t="s">
        <v>33</v>
      </c>
      <c r="AX306" s="14" t="s">
        <v>79</v>
      </c>
      <c r="AY306" s="256" t="s">
        <v>234</v>
      </c>
    </row>
    <row r="307" s="2" customFormat="1" ht="16.5" customHeight="1">
      <c r="A307" s="40"/>
      <c r="B307" s="41"/>
      <c r="C307" s="268" t="s">
        <v>740</v>
      </c>
      <c r="D307" s="268" t="s">
        <v>295</v>
      </c>
      <c r="E307" s="269" t="s">
        <v>548</v>
      </c>
      <c r="F307" s="270" t="s">
        <v>549</v>
      </c>
      <c r="G307" s="271" t="s">
        <v>274</v>
      </c>
      <c r="H307" s="272">
        <v>110.5</v>
      </c>
      <c r="I307" s="273"/>
      <c r="J307" s="274">
        <f>ROUND(I307*H307,2)</f>
        <v>0</v>
      </c>
      <c r="K307" s="270" t="s">
        <v>240</v>
      </c>
      <c r="L307" s="275"/>
      <c r="M307" s="276" t="s">
        <v>19</v>
      </c>
      <c r="N307" s="277" t="s">
        <v>43</v>
      </c>
      <c r="O307" s="86"/>
      <c r="P307" s="225">
        <f>O307*H307</f>
        <v>0</v>
      </c>
      <c r="Q307" s="225">
        <v>0.20000000000000001</v>
      </c>
      <c r="R307" s="225">
        <f>Q307*H307</f>
        <v>22.100000000000001</v>
      </c>
      <c r="S307" s="225">
        <v>0</v>
      </c>
      <c r="T307" s="22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7" t="s">
        <v>294</v>
      </c>
      <c r="AT307" s="227" t="s">
        <v>295</v>
      </c>
      <c r="AU307" s="227" t="s">
        <v>88</v>
      </c>
      <c r="AY307" s="19" t="s">
        <v>234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19" t="s">
        <v>79</v>
      </c>
      <c r="BK307" s="228">
        <f>ROUND(I307*H307,2)</f>
        <v>0</v>
      </c>
      <c r="BL307" s="19" t="s">
        <v>93</v>
      </c>
      <c r="BM307" s="227" t="s">
        <v>1074</v>
      </c>
    </row>
    <row r="308" s="2" customFormat="1">
      <c r="A308" s="40"/>
      <c r="B308" s="41"/>
      <c r="C308" s="42"/>
      <c r="D308" s="229" t="s">
        <v>243</v>
      </c>
      <c r="E308" s="42"/>
      <c r="F308" s="230" t="s">
        <v>549</v>
      </c>
      <c r="G308" s="42"/>
      <c r="H308" s="42"/>
      <c r="I308" s="231"/>
      <c r="J308" s="42"/>
      <c r="K308" s="42"/>
      <c r="L308" s="46"/>
      <c r="M308" s="232"/>
      <c r="N308" s="23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243</v>
      </c>
      <c r="AU308" s="19" t="s">
        <v>88</v>
      </c>
    </row>
    <row r="309" s="14" customFormat="1">
      <c r="A309" s="14"/>
      <c r="B309" s="246"/>
      <c r="C309" s="247"/>
      <c r="D309" s="229" t="s">
        <v>252</v>
      </c>
      <c r="E309" s="248" t="s">
        <v>19</v>
      </c>
      <c r="F309" s="249" t="s">
        <v>1075</v>
      </c>
      <c r="G309" s="247"/>
      <c r="H309" s="250">
        <v>110.5</v>
      </c>
      <c r="I309" s="251"/>
      <c r="J309" s="247"/>
      <c r="K309" s="247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252</v>
      </c>
      <c r="AU309" s="256" t="s">
        <v>88</v>
      </c>
      <c r="AV309" s="14" t="s">
        <v>81</v>
      </c>
      <c r="AW309" s="14" t="s">
        <v>33</v>
      </c>
      <c r="AX309" s="14" t="s">
        <v>79</v>
      </c>
      <c r="AY309" s="256" t="s">
        <v>234</v>
      </c>
    </row>
    <row r="310" s="2" customFormat="1" ht="16.5" customHeight="1">
      <c r="A310" s="40"/>
      <c r="B310" s="41"/>
      <c r="C310" s="216" t="s">
        <v>747</v>
      </c>
      <c r="D310" s="216" t="s">
        <v>236</v>
      </c>
      <c r="E310" s="217" t="s">
        <v>663</v>
      </c>
      <c r="F310" s="218" t="s">
        <v>664</v>
      </c>
      <c r="G310" s="219" t="s">
        <v>274</v>
      </c>
      <c r="H310" s="220">
        <v>120</v>
      </c>
      <c r="I310" s="221"/>
      <c r="J310" s="222">
        <f>ROUND(I310*H310,2)</f>
        <v>0</v>
      </c>
      <c r="K310" s="218" t="s">
        <v>240</v>
      </c>
      <c r="L310" s="46"/>
      <c r="M310" s="223" t="s">
        <v>19</v>
      </c>
      <c r="N310" s="224" t="s">
        <v>43</v>
      </c>
      <c r="O310" s="86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7" t="s">
        <v>93</v>
      </c>
      <c r="AT310" s="227" t="s">
        <v>236</v>
      </c>
      <c r="AU310" s="227" t="s">
        <v>88</v>
      </c>
      <c r="AY310" s="19" t="s">
        <v>234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19" t="s">
        <v>79</v>
      </c>
      <c r="BK310" s="228">
        <f>ROUND(I310*H310,2)</f>
        <v>0</v>
      </c>
      <c r="BL310" s="19" t="s">
        <v>93</v>
      </c>
      <c r="BM310" s="227" t="s">
        <v>1076</v>
      </c>
    </row>
    <row r="311" s="2" customFormat="1">
      <c r="A311" s="40"/>
      <c r="B311" s="41"/>
      <c r="C311" s="42"/>
      <c r="D311" s="229" t="s">
        <v>243</v>
      </c>
      <c r="E311" s="42"/>
      <c r="F311" s="230" t="s">
        <v>666</v>
      </c>
      <c r="G311" s="42"/>
      <c r="H311" s="42"/>
      <c r="I311" s="231"/>
      <c r="J311" s="42"/>
      <c r="K311" s="42"/>
      <c r="L311" s="46"/>
      <c r="M311" s="232"/>
      <c r="N311" s="23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243</v>
      </c>
      <c r="AU311" s="19" t="s">
        <v>88</v>
      </c>
    </row>
    <row r="312" s="2" customFormat="1">
      <c r="A312" s="40"/>
      <c r="B312" s="41"/>
      <c r="C312" s="42"/>
      <c r="D312" s="234" t="s">
        <v>244</v>
      </c>
      <c r="E312" s="42"/>
      <c r="F312" s="235" t="s">
        <v>667</v>
      </c>
      <c r="G312" s="42"/>
      <c r="H312" s="42"/>
      <c r="I312" s="231"/>
      <c r="J312" s="42"/>
      <c r="K312" s="42"/>
      <c r="L312" s="46"/>
      <c r="M312" s="232"/>
      <c r="N312" s="23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244</v>
      </c>
      <c r="AU312" s="19" t="s">
        <v>88</v>
      </c>
    </row>
    <row r="313" s="13" customFormat="1">
      <c r="A313" s="13"/>
      <c r="B313" s="236"/>
      <c r="C313" s="237"/>
      <c r="D313" s="229" t="s">
        <v>252</v>
      </c>
      <c r="E313" s="238" t="s">
        <v>19</v>
      </c>
      <c r="F313" s="239" t="s">
        <v>1067</v>
      </c>
      <c r="G313" s="237"/>
      <c r="H313" s="238" t="s">
        <v>19</v>
      </c>
      <c r="I313" s="240"/>
      <c r="J313" s="237"/>
      <c r="K313" s="237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252</v>
      </c>
      <c r="AU313" s="245" t="s">
        <v>88</v>
      </c>
      <c r="AV313" s="13" t="s">
        <v>79</v>
      </c>
      <c r="AW313" s="13" t="s">
        <v>33</v>
      </c>
      <c r="AX313" s="13" t="s">
        <v>72</v>
      </c>
      <c r="AY313" s="245" t="s">
        <v>234</v>
      </c>
    </row>
    <row r="314" s="14" customFormat="1">
      <c r="A314" s="14"/>
      <c r="B314" s="246"/>
      <c r="C314" s="247"/>
      <c r="D314" s="229" t="s">
        <v>252</v>
      </c>
      <c r="E314" s="248" t="s">
        <v>19</v>
      </c>
      <c r="F314" s="249" t="s">
        <v>1068</v>
      </c>
      <c r="G314" s="247"/>
      <c r="H314" s="250">
        <v>120</v>
      </c>
      <c r="I314" s="251"/>
      <c r="J314" s="247"/>
      <c r="K314" s="247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252</v>
      </c>
      <c r="AU314" s="256" t="s">
        <v>88</v>
      </c>
      <c r="AV314" s="14" t="s">
        <v>81</v>
      </c>
      <c r="AW314" s="14" t="s">
        <v>33</v>
      </c>
      <c r="AX314" s="14" t="s">
        <v>79</v>
      </c>
      <c r="AY314" s="256" t="s">
        <v>234</v>
      </c>
    </row>
    <row r="315" s="2" customFormat="1" ht="16.5" customHeight="1">
      <c r="A315" s="40"/>
      <c r="B315" s="41"/>
      <c r="C315" s="268" t="s">
        <v>757</v>
      </c>
      <c r="D315" s="268" t="s">
        <v>295</v>
      </c>
      <c r="E315" s="269" t="s">
        <v>741</v>
      </c>
      <c r="F315" s="270" t="s">
        <v>742</v>
      </c>
      <c r="G315" s="271" t="s">
        <v>743</v>
      </c>
      <c r="H315" s="272">
        <v>7530</v>
      </c>
      <c r="I315" s="273"/>
      <c r="J315" s="274">
        <f>ROUND(I315*H315,2)</f>
        <v>0</v>
      </c>
      <c r="K315" s="270" t="s">
        <v>19</v>
      </c>
      <c r="L315" s="275"/>
      <c r="M315" s="276" t="s">
        <v>19</v>
      </c>
      <c r="N315" s="277" t="s">
        <v>43</v>
      </c>
      <c r="O315" s="86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7" t="s">
        <v>294</v>
      </c>
      <c r="AT315" s="227" t="s">
        <v>295</v>
      </c>
      <c r="AU315" s="227" t="s">
        <v>88</v>
      </c>
      <c r="AY315" s="19" t="s">
        <v>234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19" t="s">
        <v>79</v>
      </c>
      <c r="BK315" s="228">
        <f>ROUND(I315*H315,2)</f>
        <v>0</v>
      </c>
      <c r="BL315" s="19" t="s">
        <v>93</v>
      </c>
      <c r="BM315" s="227" t="s">
        <v>790</v>
      </c>
    </row>
    <row r="316" s="2" customFormat="1">
      <c r="A316" s="40"/>
      <c r="B316" s="41"/>
      <c r="C316" s="42"/>
      <c r="D316" s="229" t="s">
        <v>243</v>
      </c>
      <c r="E316" s="42"/>
      <c r="F316" s="230" t="s">
        <v>742</v>
      </c>
      <c r="G316" s="42"/>
      <c r="H316" s="42"/>
      <c r="I316" s="231"/>
      <c r="J316" s="42"/>
      <c r="K316" s="42"/>
      <c r="L316" s="46"/>
      <c r="M316" s="232"/>
      <c r="N316" s="23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243</v>
      </c>
      <c r="AU316" s="19" t="s">
        <v>88</v>
      </c>
    </row>
    <row r="317" s="13" customFormat="1">
      <c r="A317" s="13"/>
      <c r="B317" s="236"/>
      <c r="C317" s="237"/>
      <c r="D317" s="229" t="s">
        <v>252</v>
      </c>
      <c r="E317" s="238" t="s">
        <v>19</v>
      </c>
      <c r="F317" s="239" t="s">
        <v>745</v>
      </c>
      <c r="G317" s="237"/>
      <c r="H317" s="238" t="s">
        <v>19</v>
      </c>
      <c r="I317" s="240"/>
      <c r="J317" s="237"/>
      <c r="K317" s="237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252</v>
      </c>
      <c r="AU317" s="245" t="s">
        <v>88</v>
      </c>
      <c r="AV317" s="13" t="s">
        <v>79</v>
      </c>
      <c r="AW317" s="13" t="s">
        <v>33</v>
      </c>
      <c r="AX317" s="13" t="s">
        <v>72</v>
      </c>
      <c r="AY317" s="245" t="s">
        <v>234</v>
      </c>
    </row>
    <row r="318" s="14" customFormat="1">
      <c r="A318" s="14"/>
      <c r="B318" s="246"/>
      <c r="C318" s="247"/>
      <c r="D318" s="229" t="s">
        <v>252</v>
      </c>
      <c r="E318" s="248" t="s">
        <v>19</v>
      </c>
      <c r="F318" s="249" t="s">
        <v>1077</v>
      </c>
      <c r="G318" s="247"/>
      <c r="H318" s="250">
        <v>7530</v>
      </c>
      <c r="I318" s="251"/>
      <c r="J318" s="247"/>
      <c r="K318" s="247"/>
      <c r="L318" s="252"/>
      <c r="M318" s="282"/>
      <c r="N318" s="283"/>
      <c r="O318" s="283"/>
      <c r="P318" s="283"/>
      <c r="Q318" s="283"/>
      <c r="R318" s="283"/>
      <c r="S318" s="283"/>
      <c r="T318" s="28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252</v>
      </c>
      <c r="AU318" s="256" t="s">
        <v>88</v>
      </c>
      <c r="AV318" s="14" t="s">
        <v>81</v>
      </c>
      <c r="AW318" s="14" t="s">
        <v>33</v>
      </c>
      <c r="AX318" s="14" t="s">
        <v>79</v>
      </c>
      <c r="AY318" s="256" t="s">
        <v>234</v>
      </c>
    </row>
    <row r="319" s="2" customFormat="1" ht="6.96" customHeight="1">
      <c r="A319" s="40"/>
      <c r="B319" s="61"/>
      <c r="C319" s="62"/>
      <c r="D319" s="62"/>
      <c r="E319" s="62"/>
      <c r="F319" s="62"/>
      <c r="G319" s="62"/>
      <c r="H319" s="62"/>
      <c r="I319" s="62"/>
      <c r="J319" s="62"/>
      <c r="K319" s="62"/>
      <c r="L319" s="46"/>
      <c r="M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</sheetData>
  <sheetProtection sheet="1" autoFilter="0" formatColumns="0" formatRows="0" objects="1" scenarios="1" spinCount="100000" saltValue="3eHO/0eg500XRUTcTdnW9yGbGR7HqGc2B6jtSqJFDz8nVmtvcMpIP+ZaJglqAePPm/6AwJiLZxKKyqO6d5e3iQ==" hashValue="h+wr/9huJRxpf9l1G3VYYua984aHQ4ejFWHc5lkRT3ORZRr6Z9iC/YRxkv6QvrP/kIe6ZmBiFQV6+hbJ31AEfA==" algorithmName="SHA-512" password="CA9F"/>
  <autoFilter ref="C102:K31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8" r:id="rId1" display="https://podminky.urs.cz/item/CS_URS_2024_01/119005151"/>
    <hyperlink ref="F111" r:id="rId2" display="https://podminky.urs.cz/item/CS_URS_2024_01/183111213"/>
    <hyperlink ref="F118" r:id="rId3" display="https://podminky.urs.cz/item/CS_URS_2024_01/184102115"/>
    <hyperlink ref="F121" r:id="rId4" display="https://podminky.urs.cz/item/CS_URS_2024_01/185802114"/>
    <hyperlink ref="F129" r:id="rId5" display="https://podminky.urs.cz/item/CS_URS_2024_01/184215413"/>
    <hyperlink ref="F132" r:id="rId6" display="https://podminky.urs.cz/item/CS_URS_2024_01/184852321"/>
    <hyperlink ref="F135" r:id="rId7" display="https://podminky.urs.cz/item/CS_URS_2024_01/184215113"/>
    <hyperlink ref="F140" r:id="rId8" display="https://podminky.urs.cz/item/CS_URS_2024_01/184911421"/>
    <hyperlink ref="F153" r:id="rId9" display="https://podminky.urs.cz/item/CS_URS_2024_01/119005131"/>
    <hyperlink ref="F156" r:id="rId10" display="https://podminky.urs.cz/item/CS_URS_2024_01/183205111"/>
    <hyperlink ref="F159" r:id="rId11" display="https://podminky.urs.cz/item/CS_URS_2024_01/183101113"/>
    <hyperlink ref="F162" r:id="rId12" display="https://podminky.urs.cz/item/CS_URS_2024_01/184102111"/>
    <hyperlink ref="F165" r:id="rId13" display="https://podminky.urs.cz/item/CS_URS_2024_01/185802114"/>
    <hyperlink ref="F173" r:id="rId14" display="https://podminky.urs.cz/item/CS_URS_2024_01/184911421"/>
    <hyperlink ref="F186" r:id="rId15" display="https://podminky.urs.cz/item/CS_URS_2024_01/119005131"/>
    <hyperlink ref="F191" r:id="rId16" display="https://podminky.urs.cz/item/CS_URS_2024_01/183205111"/>
    <hyperlink ref="F194" r:id="rId17" display="https://podminky.urs.cz/item/CS_URS_2024_01/183111113"/>
    <hyperlink ref="F197" r:id="rId18" display="https://podminky.urs.cz/item/CS_URS_2024_01/183211322"/>
    <hyperlink ref="F200" r:id="rId19" display="https://podminky.urs.cz/item/CS_URS_2024_01/183111113"/>
    <hyperlink ref="F203" r:id="rId20" display="https://podminky.urs.cz/item/CS_URS_2024_01/183211313"/>
    <hyperlink ref="F206" r:id="rId21" display="https://podminky.urs.cz/item/CS_URS_2024_01/184911421"/>
    <hyperlink ref="F219" r:id="rId22" display="https://podminky.urs.cz/item/CS_URS_2024_01/998231311"/>
    <hyperlink ref="F232" r:id="rId23" display="https://podminky.urs.cz/item/CS_URS_2024_01/184801121"/>
    <hyperlink ref="F235" r:id="rId24" display="https://podminky.urs.cz/item/CS_URS_2024_01/184852321"/>
    <hyperlink ref="F240" r:id="rId25" display="https://podminky.urs.cz/item/CS_URS_2024_01/184215153"/>
    <hyperlink ref="F245" r:id="rId26" display="https://podminky.urs.cz/item/CS_URS_2023_02/184911421.1"/>
    <hyperlink ref="F253" r:id="rId27" display="https://podminky.urs.cz/item/CS_URS_2023_02/185804311"/>
    <hyperlink ref="F267" r:id="rId28" display="https://podminky.urs.cz/item/CS_URS_2023_02/185804514"/>
    <hyperlink ref="F272" r:id="rId29" display="https://podminky.urs.cz/item/CS_URS_2023_02/184911421.1"/>
    <hyperlink ref="F281" r:id="rId30" display="https://podminky.urs.cz/item/CS_URS_2024_01/185804312"/>
    <hyperlink ref="F291" r:id="rId31" display="https://podminky.urs.cz/item/CS_URS_2024_01/184817114"/>
    <hyperlink ref="F296" r:id="rId32" display="https://podminky.urs.cz/item/CS_URS_2024_01/185804252"/>
    <hyperlink ref="F300" r:id="rId33" display="https://podminky.urs.cz/item/CS_URS_2024_01/185804511"/>
    <hyperlink ref="F305" r:id="rId34" display="https://podminky.urs.cz/item/CS_URS_2023_02/184911421.1"/>
    <hyperlink ref="F312" r:id="rId35" display="https://podminky.urs.cz/item/CS_URS_2024_01/1858043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1078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809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810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ROUND(J98,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ROUND((SUM(BE98:BE299)),  2)</f>
        <v>0</v>
      </c>
      <c r="G37" s="40"/>
      <c r="H37" s="40"/>
      <c r="I37" s="160">
        <v>0.20999999999999999</v>
      </c>
      <c r="J37" s="159">
        <f>ROUND(((SUM(BE98:BE299))*I37),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ROUND((SUM(BF98:BF299)),  2)</f>
        <v>0</v>
      </c>
      <c r="G38" s="40"/>
      <c r="H38" s="40"/>
      <c r="I38" s="160">
        <v>0.12</v>
      </c>
      <c r="J38" s="159">
        <f>ROUND(((SUM(BF98:BF299))*I38),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ROUND((SUM(BG98:BG299)),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ROUND((SUM(BH98:BH299)),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ROUND((SUM(BI98:BI299)),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SO.05 - Nakládání s dešťovými vodami (4)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Olomouc,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Petr Hošek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J99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J100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812</v>
      </c>
      <c r="E70" s="186"/>
      <c r="F70" s="186"/>
      <c r="G70" s="186"/>
      <c r="H70" s="186"/>
      <c r="I70" s="186"/>
      <c r="J70" s="187">
        <f>J176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1079</v>
      </c>
      <c r="E71" s="186"/>
      <c r="F71" s="186"/>
      <c r="G71" s="186"/>
      <c r="H71" s="186"/>
      <c r="I71" s="186"/>
      <c r="J71" s="187">
        <f>J196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813</v>
      </c>
      <c r="E72" s="186"/>
      <c r="F72" s="186"/>
      <c r="G72" s="186"/>
      <c r="H72" s="186"/>
      <c r="I72" s="186"/>
      <c r="J72" s="187">
        <f>J202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6"/>
      <c r="D73" s="185" t="s">
        <v>814</v>
      </c>
      <c r="E73" s="186"/>
      <c r="F73" s="186"/>
      <c r="G73" s="186"/>
      <c r="H73" s="186"/>
      <c r="I73" s="186"/>
      <c r="J73" s="187">
        <f>J226</f>
        <v>0</v>
      </c>
      <c r="K73" s="126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6"/>
      <c r="D74" s="185" t="s">
        <v>218</v>
      </c>
      <c r="E74" s="186"/>
      <c r="F74" s="186"/>
      <c r="G74" s="186"/>
      <c r="H74" s="186"/>
      <c r="I74" s="186"/>
      <c r="J74" s="187">
        <f>J293</f>
        <v>0</v>
      </c>
      <c r="K74" s="126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8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8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219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8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Envelopa - Revitalizace infrastruktury</v>
      </c>
      <c r="F84" s="34"/>
      <c r="G84" s="34"/>
      <c r="H84" s="34"/>
      <c r="I84" s="42"/>
      <c r="J84" s="42"/>
      <c r="K84" s="42"/>
      <c r="L84" s="148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203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204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205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3" t="s">
        <v>206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207</v>
      </c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SO.05 - Nakládání s dešťovými vodami (4)</v>
      </c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Olomouc</v>
      </c>
      <c r="G92" s="42"/>
      <c r="H92" s="42"/>
      <c r="I92" s="34" t="s">
        <v>23</v>
      </c>
      <c r="J92" s="74" t="str">
        <f>IF(J16="","",J16)</f>
        <v>15. 7. 2024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25.65" customHeight="1">
      <c r="A94" s="40"/>
      <c r="B94" s="41"/>
      <c r="C94" s="34" t="s">
        <v>25</v>
      </c>
      <c r="D94" s="42"/>
      <c r="E94" s="42"/>
      <c r="F94" s="29" t="str">
        <f>E19</f>
        <v>Univerzita Palackého Olomouc</v>
      </c>
      <c r="G94" s="42"/>
      <c r="H94" s="42"/>
      <c r="I94" s="34" t="s">
        <v>31</v>
      </c>
      <c r="J94" s="38" t="str">
        <f>E25</f>
        <v>Alfaprojekt Olomouc, a.s.</v>
      </c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 Petr Hošek</v>
      </c>
      <c r="K95" s="42"/>
      <c r="L95" s="148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8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9"/>
      <c r="B97" s="190"/>
      <c r="C97" s="191" t="s">
        <v>220</v>
      </c>
      <c r="D97" s="192" t="s">
        <v>57</v>
      </c>
      <c r="E97" s="192" t="s">
        <v>53</v>
      </c>
      <c r="F97" s="192" t="s">
        <v>54</v>
      </c>
      <c r="G97" s="192" t="s">
        <v>221</v>
      </c>
      <c r="H97" s="192" t="s">
        <v>222</v>
      </c>
      <c r="I97" s="192" t="s">
        <v>223</v>
      </c>
      <c r="J97" s="192" t="s">
        <v>213</v>
      </c>
      <c r="K97" s="193" t="s">
        <v>224</v>
      </c>
      <c r="L97" s="194"/>
      <c r="M97" s="94" t="s">
        <v>19</v>
      </c>
      <c r="N97" s="95" t="s">
        <v>42</v>
      </c>
      <c r="O97" s="95" t="s">
        <v>225</v>
      </c>
      <c r="P97" s="95" t="s">
        <v>226</v>
      </c>
      <c r="Q97" s="95" t="s">
        <v>227</v>
      </c>
      <c r="R97" s="95" t="s">
        <v>228</v>
      </c>
      <c r="S97" s="95" t="s">
        <v>229</v>
      </c>
      <c r="T97" s="96" t="s">
        <v>230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0"/>
      <c r="B98" s="41"/>
      <c r="C98" s="101" t="s">
        <v>231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</f>
        <v>0</v>
      </c>
      <c r="Q98" s="98"/>
      <c r="R98" s="197">
        <f>R99</f>
        <v>104.54950296000001</v>
      </c>
      <c r="S98" s="98"/>
      <c r="T98" s="198">
        <f>T99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214</v>
      </c>
      <c r="BK98" s="199">
        <f>BK99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232</v>
      </c>
      <c r="F99" s="203" t="s">
        <v>815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P100+P176+P196+P202+P226+P293</f>
        <v>0</v>
      </c>
      <c r="Q99" s="208"/>
      <c r="R99" s="209">
        <f>R100+R176+R196+R202+R226+R293</f>
        <v>104.54950296000001</v>
      </c>
      <c r="S99" s="208"/>
      <c r="T99" s="210">
        <f>T100+T176+T196+T202+T226+T293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71</v>
      </c>
      <c r="AU99" s="212" t="s">
        <v>72</v>
      </c>
      <c r="AY99" s="211" t="s">
        <v>234</v>
      </c>
      <c r="BK99" s="213">
        <f>BK100+BK176+BK196+BK202+BK226+BK293</f>
        <v>0</v>
      </c>
    </row>
    <row r="100" s="12" customFormat="1" ht="22.8" customHeight="1">
      <c r="A100" s="12"/>
      <c r="B100" s="200"/>
      <c r="C100" s="201"/>
      <c r="D100" s="202" t="s">
        <v>71</v>
      </c>
      <c r="E100" s="214" t="s">
        <v>79</v>
      </c>
      <c r="F100" s="214" t="s">
        <v>235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SUM(P101:P175)</f>
        <v>0</v>
      </c>
      <c r="Q100" s="208"/>
      <c r="R100" s="209">
        <f>SUM(R101:R175)</f>
        <v>0.14798879999999998</v>
      </c>
      <c r="S100" s="208"/>
      <c r="T100" s="210">
        <f>SUM(T101:T175)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71</v>
      </c>
      <c r="AU100" s="212" t="s">
        <v>79</v>
      </c>
      <c r="AY100" s="211" t="s">
        <v>234</v>
      </c>
      <c r="BK100" s="213">
        <f>SUM(BK101:BK175)</f>
        <v>0</v>
      </c>
    </row>
    <row r="101" s="2" customFormat="1" ht="24.15" customHeight="1">
      <c r="A101" s="40"/>
      <c r="B101" s="41"/>
      <c r="C101" s="216" t="s">
        <v>79</v>
      </c>
      <c r="D101" s="216" t="s">
        <v>236</v>
      </c>
      <c r="E101" s="217" t="s">
        <v>1080</v>
      </c>
      <c r="F101" s="218" t="s">
        <v>1081</v>
      </c>
      <c r="G101" s="219" t="s">
        <v>274</v>
      </c>
      <c r="H101" s="220">
        <v>5</v>
      </c>
      <c r="I101" s="221"/>
      <c r="J101" s="222">
        <f>ROUND(I101*H101,2)</f>
        <v>0</v>
      </c>
      <c r="K101" s="218" t="s">
        <v>240</v>
      </c>
      <c r="L101" s="46"/>
      <c r="M101" s="223" t="s">
        <v>19</v>
      </c>
      <c r="N101" s="224" t="s">
        <v>43</v>
      </c>
      <c r="O101" s="86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7" t="s">
        <v>93</v>
      </c>
      <c r="AT101" s="227" t="s">
        <v>236</v>
      </c>
      <c r="AU101" s="227" t="s">
        <v>81</v>
      </c>
      <c r="AY101" s="19" t="s">
        <v>234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19" t="s">
        <v>79</v>
      </c>
      <c r="BK101" s="228">
        <f>ROUND(I101*H101,2)</f>
        <v>0</v>
      </c>
      <c r="BL101" s="19" t="s">
        <v>93</v>
      </c>
      <c r="BM101" s="227" t="s">
        <v>1082</v>
      </c>
    </row>
    <row r="102" s="2" customFormat="1">
      <c r="A102" s="40"/>
      <c r="B102" s="41"/>
      <c r="C102" s="42"/>
      <c r="D102" s="229" t="s">
        <v>243</v>
      </c>
      <c r="E102" s="42"/>
      <c r="F102" s="230" t="s">
        <v>1083</v>
      </c>
      <c r="G102" s="42"/>
      <c r="H102" s="42"/>
      <c r="I102" s="231"/>
      <c r="J102" s="42"/>
      <c r="K102" s="42"/>
      <c r="L102" s="46"/>
      <c r="M102" s="232"/>
      <c r="N102" s="23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243</v>
      </c>
      <c r="AU102" s="19" t="s">
        <v>81</v>
      </c>
    </row>
    <row r="103" s="2" customFormat="1">
      <c r="A103" s="40"/>
      <c r="B103" s="41"/>
      <c r="C103" s="42"/>
      <c r="D103" s="234" t="s">
        <v>244</v>
      </c>
      <c r="E103" s="42"/>
      <c r="F103" s="235" t="s">
        <v>1084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244</v>
      </c>
      <c r="AU103" s="19" t="s">
        <v>81</v>
      </c>
    </row>
    <row r="104" s="14" customFormat="1">
      <c r="A104" s="14"/>
      <c r="B104" s="246"/>
      <c r="C104" s="247"/>
      <c r="D104" s="229" t="s">
        <v>252</v>
      </c>
      <c r="E104" s="248" t="s">
        <v>19</v>
      </c>
      <c r="F104" s="249" t="s">
        <v>1085</v>
      </c>
      <c r="G104" s="247"/>
      <c r="H104" s="250">
        <v>5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252</v>
      </c>
      <c r="AU104" s="256" t="s">
        <v>81</v>
      </c>
      <c r="AV104" s="14" t="s">
        <v>81</v>
      </c>
      <c r="AW104" s="14" t="s">
        <v>33</v>
      </c>
      <c r="AX104" s="14" t="s">
        <v>79</v>
      </c>
      <c r="AY104" s="256" t="s">
        <v>234</v>
      </c>
    </row>
    <row r="105" s="2" customFormat="1" ht="16.5" customHeight="1">
      <c r="A105" s="40"/>
      <c r="B105" s="41"/>
      <c r="C105" s="216" t="s">
        <v>81</v>
      </c>
      <c r="D105" s="216" t="s">
        <v>236</v>
      </c>
      <c r="E105" s="217" t="s">
        <v>816</v>
      </c>
      <c r="F105" s="218" t="s">
        <v>817</v>
      </c>
      <c r="G105" s="219" t="s">
        <v>274</v>
      </c>
      <c r="H105" s="220">
        <v>154.05000000000001</v>
      </c>
      <c r="I105" s="221"/>
      <c r="J105" s="222">
        <f>ROUND(I105*H105,2)</f>
        <v>0</v>
      </c>
      <c r="K105" s="218" t="s">
        <v>240</v>
      </c>
      <c r="L105" s="46"/>
      <c r="M105" s="223" t="s">
        <v>19</v>
      </c>
      <c r="N105" s="224" t="s">
        <v>43</v>
      </c>
      <c r="O105" s="86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7" t="s">
        <v>93</v>
      </c>
      <c r="AT105" s="227" t="s">
        <v>236</v>
      </c>
      <c r="AU105" s="227" t="s">
        <v>81</v>
      </c>
      <c r="AY105" s="19" t="s">
        <v>234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19" t="s">
        <v>79</v>
      </c>
      <c r="BK105" s="228">
        <f>ROUND(I105*H105,2)</f>
        <v>0</v>
      </c>
      <c r="BL105" s="19" t="s">
        <v>93</v>
      </c>
      <c r="BM105" s="227" t="s">
        <v>1086</v>
      </c>
    </row>
    <row r="106" s="2" customFormat="1">
      <c r="A106" s="40"/>
      <c r="B106" s="41"/>
      <c r="C106" s="42"/>
      <c r="D106" s="229" t="s">
        <v>243</v>
      </c>
      <c r="E106" s="42"/>
      <c r="F106" s="230" t="s">
        <v>819</v>
      </c>
      <c r="G106" s="42"/>
      <c r="H106" s="42"/>
      <c r="I106" s="231"/>
      <c r="J106" s="42"/>
      <c r="K106" s="42"/>
      <c r="L106" s="46"/>
      <c r="M106" s="232"/>
      <c r="N106" s="23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243</v>
      </c>
      <c r="AU106" s="19" t="s">
        <v>81</v>
      </c>
    </row>
    <row r="107" s="2" customFormat="1">
      <c r="A107" s="40"/>
      <c r="B107" s="41"/>
      <c r="C107" s="42"/>
      <c r="D107" s="234" t="s">
        <v>244</v>
      </c>
      <c r="E107" s="42"/>
      <c r="F107" s="235" t="s">
        <v>820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244</v>
      </c>
      <c r="AU107" s="19" t="s">
        <v>81</v>
      </c>
    </row>
    <row r="108" s="13" customFormat="1">
      <c r="A108" s="13"/>
      <c r="B108" s="236"/>
      <c r="C108" s="237"/>
      <c r="D108" s="229" t="s">
        <v>252</v>
      </c>
      <c r="E108" s="238" t="s">
        <v>19</v>
      </c>
      <c r="F108" s="239" t="s">
        <v>821</v>
      </c>
      <c r="G108" s="237"/>
      <c r="H108" s="238" t="s">
        <v>19</v>
      </c>
      <c r="I108" s="240"/>
      <c r="J108" s="237"/>
      <c r="K108" s="237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252</v>
      </c>
      <c r="AU108" s="245" t="s">
        <v>81</v>
      </c>
      <c r="AV108" s="13" t="s">
        <v>79</v>
      </c>
      <c r="AW108" s="13" t="s">
        <v>33</v>
      </c>
      <c r="AX108" s="13" t="s">
        <v>72</v>
      </c>
      <c r="AY108" s="245" t="s">
        <v>234</v>
      </c>
    </row>
    <row r="109" s="13" customFormat="1">
      <c r="A109" s="13"/>
      <c r="B109" s="236"/>
      <c r="C109" s="237"/>
      <c r="D109" s="229" t="s">
        <v>252</v>
      </c>
      <c r="E109" s="238" t="s">
        <v>19</v>
      </c>
      <c r="F109" s="239" t="s">
        <v>1087</v>
      </c>
      <c r="G109" s="237"/>
      <c r="H109" s="238" t="s">
        <v>19</v>
      </c>
      <c r="I109" s="240"/>
      <c r="J109" s="237"/>
      <c r="K109" s="237"/>
      <c r="L109" s="241"/>
      <c r="M109" s="242"/>
      <c r="N109" s="243"/>
      <c r="O109" s="243"/>
      <c r="P109" s="243"/>
      <c r="Q109" s="243"/>
      <c r="R109" s="243"/>
      <c r="S109" s="243"/>
      <c r="T109" s="24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5" t="s">
        <v>252</v>
      </c>
      <c r="AU109" s="245" t="s">
        <v>81</v>
      </c>
      <c r="AV109" s="13" t="s">
        <v>79</v>
      </c>
      <c r="AW109" s="13" t="s">
        <v>33</v>
      </c>
      <c r="AX109" s="13" t="s">
        <v>72</v>
      </c>
      <c r="AY109" s="245" t="s">
        <v>234</v>
      </c>
    </row>
    <row r="110" s="14" customFormat="1">
      <c r="A110" s="14"/>
      <c r="B110" s="246"/>
      <c r="C110" s="247"/>
      <c r="D110" s="229" t="s">
        <v>252</v>
      </c>
      <c r="E110" s="248" t="s">
        <v>19</v>
      </c>
      <c r="F110" s="249" t="s">
        <v>1088</v>
      </c>
      <c r="G110" s="247"/>
      <c r="H110" s="250">
        <v>154.05000000000001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252</v>
      </c>
      <c r="AU110" s="256" t="s">
        <v>81</v>
      </c>
      <c r="AV110" s="14" t="s">
        <v>81</v>
      </c>
      <c r="AW110" s="14" t="s">
        <v>33</v>
      </c>
      <c r="AX110" s="14" t="s">
        <v>79</v>
      </c>
      <c r="AY110" s="256" t="s">
        <v>234</v>
      </c>
    </row>
    <row r="111" s="2" customFormat="1" ht="21.75" customHeight="1">
      <c r="A111" s="40"/>
      <c r="B111" s="41"/>
      <c r="C111" s="216" t="s">
        <v>88</v>
      </c>
      <c r="D111" s="216" t="s">
        <v>236</v>
      </c>
      <c r="E111" s="217" t="s">
        <v>826</v>
      </c>
      <c r="F111" s="218" t="s">
        <v>827</v>
      </c>
      <c r="G111" s="219" t="s">
        <v>274</v>
      </c>
      <c r="H111" s="220">
        <v>90.359999999999999</v>
      </c>
      <c r="I111" s="221"/>
      <c r="J111" s="222">
        <f>ROUND(I111*H111,2)</f>
        <v>0</v>
      </c>
      <c r="K111" s="218" t="s">
        <v>240</v>
      </c>
      <c r="L111" s="46"/>
      <c r="M111" s="223" t="s">
        <v>19</v>
      </c>
      <c r="N111" s="224" t="s">
        <v>43</v>
      </c>
      <c r="O111" s="86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7" t="s">
        <v>93</v>
      </c>
      <c r="AT111" s="227" t="s">
        <v>236</v>
      </c>
      <c r="AU111" s="227" t="s">
        <v>81</v>
      </c>
      <c r="AY111" s="19" t="s">
        <v>234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19" t="s">
        <v>79</v>
      </c>
      <c r="BK111" s="228">
        <f>ROUND(I111*H111,2)</f>
        <v>0</v>
      </c>
      <c r="BL111" s="19" t="s">
        <v>93</v>
      </c>
      <c r="BM111" s="227" t="s">
        <v>1089</v>
      </c>
    </row>
    <row r="112" s="2" customFormat="1">
      <c r="A112" s="40"/>
      <c r="B112" s="41"/>
      <c r="C112" s="42"/>
      <c r="D112" s="229" t="s">
        <v>243</v>
      </c>
      <c r="E112" s="42"/>
      <c r="F112" s="230" t="s">
        <v>829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243</v>
      </c>
      <c r="AU112" s="19" t="s">
        <v>81</v>
      </c>
    </row>
    <row r="113" s="2" customFormat="1">
      <c r="A113" s="40"/>
      <c r="B113" s="41"/>
      <c r="C113" s="42"/>
      <c r="D113" s="234" t="s">
        <v>244</v>
      </c>
      <c r="E113" s="42"/>
      <c r="F113" s="235" t="s">
        <v>830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244</v>
      </c>
      <c r="AU113" s="19" t="s">
        <v>81</v>
      </c>
    </row>
    <row r="114" s="13" customFormat="1">
      <c r="A114" s="13"/>
      <c r="B114" s="236"/>
      <c r="C114" s="237"/>
      <c r="D114" s="229" t="s">
        <v>252</v>
      </c>
      <c r="E114" s="238" t="s">
        <v>19</v>
      </c>
      <c r="F114" s="239" t="s">
        <v>831</v>
      </c>
      <c r="G114" s="237"/>
      <c r="H114" s="238" t="s">
        <v>19</v>
      </c>
      <c r="I114" s="240"/>
      <c r="J114" s="237"/>
      <c r="K114" s="237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252</v>
      </c>
      <c r="AU114" s="245" t="s">
        <v>81</v>
      </c>
      <c r="AV114" s="13" t="s">
        <v>79</v>
      </c>
      <c r="AW114" s="13" t="s">
        <v>33</v>
      </c>
      <c r="AX114" s="13" t="s">
        <v>72</v>
      </c>
      <c r="AY114" s="245" t="s">
        <v>234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1090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81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1091</v>
      </c>
      <c r="G116" s="247"/>
      <c r="H116" s="250">
        <v>46.920000000000002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72</v>
      </c>
      <c r="AY116" s="256" t="s">
        <v>234</v>
      </c>
    </row>
    <row r="117" s="13" customFormat="1">
      <c r="A117" s="13"/>
      <c r="B117" s="236"/>
      <c r="C117" s="237"/>
      <c r="D117" s="229" t="s">
        <v>252</v>
      </c>
      <c r="E117" s="238" t="s">
        <v>19</v>
      </c>
      <c r="F117" s="239" t="s">
        <v>832</v>
      </c>
      <c r="G117" s="237"/>
      <c r="H117" s="238" t="s">
        <v>19</v>
      </c>
      <c r="I117" s="240"/>
      <c r="J117" s="237"/>
      <c r="K117" s="237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252</v>
      </c>
      <c r="AU117" s="245" t="s">
        <v>81</v>
      </c>
      <c r="AV117" s="13" t="s">
        <v>79</v>
      </c>
      <c r="AW117" s="13" t="s">
        <v>33</v>
      </c>
      <c r="AX117" s="13" t="s">
        <v>72</v>
      </c>
      <c r="AY117" s="245" t="s">
        <v>234</v>
      </c>
    </row>
    <row r="118" s="14" customFormat="1">
      <c r="A118" s="14"/>
      <c r="B118" s="246"/>
      <c r="C118" s="247"/>
      <c r="D118" s="229" t="s">
        <v>252</v>
      </c>
      <c r="E118" s="248" t="s">
        <v>19</v>
      </c>
      <c r="F118" s="249" t="s">
        <v>1092</v>
      </c>
      <c r="G118" s="247"/>
      <c r="H118" s="250">
        <v>43.439999999999998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252</v>
      </c>
      <c r="AU118" s="256" t="s">
        <v>81</v>
      </c>
      <c r="AV118" s="14" t="s">
        <v>81</v>
      </c>
      <c r="AW118" s="14" t="s">
        <v>33</v>
      </c>
      <c r="AX118" s="14" t="s">
        <v>72</v>
      </c>
      <c r="AY118" s="256" t="s">
        <v>234</v>
      </c>
    </row>
    <row r="119" s="15" customFormat="1">
      <c r="A119" s="15"/>
      <c r="B119" s="257"/>
      <c r="C119" s="258"/>
      <c r="D119" s="229" t="s">
        <v>252</v>
      </c>
      <c r="E119" s="259" t="s">
        <v>19</v>
      </c>
      <c r="F119" s="260" t="s">
        <v>256</v>
      </c>
      <c r="G119" s="258"/>
      <c r="H119" s="261">
        <v>90.359999999999999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252</v>
      </c>
      <c r="AU119" s="267" t="s">
        <v>81</v>
      </c>
      <c r="AV119" s="15" t="s">
        <v>93</v>
      </c>
      <c r="AW119" s="15" t="s">
        <v>33</v>
      </c>
      <c r="AX119" s="15" t="s">
        <v>79</v>
      </c>
      <c r="AY119" s="267" t="s">
        <v>234</v>
      </c>
    </row>
    <row r="120" s="2" customFormat="1" ht="16.5" customHeight="1">
      <c r="A120" s="40"/>
      <c r="B120" s="41"/>
      <c r="C120" s="216" t="s">
        <v>93</v>
      </c>
      <c r="D120" s="216" t="s">
        <v>236</v>
      </c>
      <c r="E120" s="217" t="s">
        <v>1093</v>
      </c>
      <c r="F120" s="218" t="s">
        <v>1094</v>
      </c>
      <c r="G120" s="219" t="s">
        <v>248</v>
      </c>
      <c r="H120" s="220">
        <v>9.5999999999999996</v>
      </c>
      <c r="I120" s="221"/>
      <c r="J120" s="222">
        <f>ROUND(I120*H120,2)</f>
        <v>0</v>
      </c>
      <c r="K120" s="218" t="s">
        <v>240</v>
      </c>
      <c r="L120" s="46"/>
      <c r="M120" s="223" t="s">
        <v>19</v>
      </c>
      <c r="N120" s="224" t="s">
        <v>43</v>
      </c>
      <c r="O120" s="86"/>
      <c r="P120" s="225">
        <f>O120*H120</f>
        <v>0</v>
      </c>
      <c r="Q120" s="225">
        <v>0.00084000000000000003</v>
      </c>
      <c r="R120" s="225">
        <f>Q120*H120</f>
        <v>0.008064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93</v>
      </c>
      <c r="AT120" s="227" t="s">
        <v>236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1095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1096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34" t="s">
        <v>244</v>
      </c>
      <c r="E122" s="42"/>
      <c r="F122" s="235" t="s">
        <v>1097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244</v>
      </c>
      <c r="AU122" s="19" t="s">
        <v>81</v>
      </c>
    </row>
    <row r="123" s="13" customFormat="1">
      <c r="A123" s="13"/>
      <c r="B123" s="236"/>
      <c r="C123" s="237"/>
      <c r="D123" s="229" t="s">
        <v>252</v>
      </c>
      <c r="E123" s="238" t="s">
        <v>19</v>
      </c>
      <c r="F123" s="239" t="s">
        <v>1098</v>
      </c>
      <c r="G123" s="237"/>
      <c r="H123" s="238" t="s">
        <v>19</v>
      </c>
      <c r="I123" s="240"/>
      <c r="J123" s="237"/>
      <c r="K123" s="237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252</v>
      </c>
      <c r="AU123" s="245" t="s">
        <v>81</v>
      </c>
      <c r="AV123" s="13" t="s">
        <v>79</v>
      </c>
      <c r="AW123" s="13" t="s">
        <v>33</v>
      </c>
      <c r="AX123" s="13" t="s">
        <v>72</v>
      </c>
      <c r="AY123" s="245" t="s">
        <v>234</v>
      </c>
    </row>
    <row r="124" s="14" customFormat="1">
      <c r="A124" s="14"/>
      <c r="B124" s="246"/>
      <c r="C124" s="247"/>
      <c r="D124" s="229" t="s">
        <v>252</v>
      </c>
      <c r="E124" s="248" t="s">
        <v>19</v>
      </c>
      <c r="F124" s="249" t="s">
        <v>1099</v>
      </c>
      <c r="G124" s="247"/>
      <c r="H124" s="250">
        <v>9.5999999999999996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252</v>
      </c>
      <c r="AU124" s="256" t="s">
        <v>81</v>
      </c>
      <c r="AV124" s="14" t="s">
        <v>81</v>
      </c>
      <c r="AW124" s="14" t="s">
        <v>33</v>
      </c>
      <c r="AX124" s="14" t="s">
        <v>79</v>
      </c>
      <c r="AY124" s="256" t="s">
        <v>234</v>
      </c>
    </row>
    <row r="125" s="2" customFormat="1" ht="16.5" customHeight="1">
      <c r="A125" s="40"/>
      <c r="B125" s="41"/>
      <c r="C125" s="216" t="s">
        <v>271</v>
      </c>
      <c r="D125" s="216" t="s">
        <v>236</v>
      </c>
      <c r="E125" s="217" t="s">
        <v>1100</v>
      </c>
      <c r="F125" s="218" t="s">
        <v>1101</v>
      </c>
      <c r="G125" s="219" t="s">
        <v>248</v>
      </c>
      <c r="H125" s="220">
        <v>9.5999999999999996</v>
      </c>
      <c r="I125" s="221"/>
      <c r="J125" s="222">
        <f>ROUND(I125*H125,2)</f>
        <v>0</v>
      </c>
      <c r="K125" s="218" t="s">
        <v>240</v>
      </c>
      <c r="L125" s="46"/>
      <c r="M125" s="223" t="s">
        <v>19</v>
      </c>
      <c r="N125" s="224" t="s">
        <v>43</v>
      </c>
      <c r="O125" s="86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7" t="s">
        <v>93</v>
      </c>
      <c r="AT125" s="227" t="s">
        <v>236</v>
      </c>
      <c r="AU125" s="227" t="s">
        <v>81</v>
      </c>
      <c r="AY125" s="19" t="s">
        <v>234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19" t="s">
        <v>79</v>
      </c>
      <c r="BK125" s="228">
        <f>ROUND(I125*H125,2)</f>
        <v>0</v>
      </c>
      <c r="BL125" s="19" t="s">
        <v>93</v>
      </c>
      <c r="BM125" s="227" t="s">
        <v>1102</v>
      </c>
    </row>
    <row r="126" s="2" customFormat="1">
      <c r="A126" s="40"/>
      <c r="B126" s="41"/>
      <c r="C126" s="42"/>
      <c r="D126" s="229" t="s">
        <v>243</v>
      </c>
      <c r="E126" s="42"/>
      <c r="F126" s="230" t="s">
        <v>1103</v>
      </c>
      <c r="G126" s="42"/>
      <c r="H126" s="42"/>
      <c r="I126" s="231"/>
      <c r="J126" s="42"/>
      <c r="K126" s="42"/>
      <c r="L126" s="46"/>
      <c r="M126" s="232"/>
      <c r="N126" s="23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243</v>
      </c>
      <c r="AU126" s="19" t="s">
        <v>81</v>
      </c>
    </row>
    <row r="127" s="2" customFormat="1">
      <c r="A127" s="40"/>
      <c r="B127" s="41"/>
      <c r="C127" s="42"/>
      <c r="D127" s="234" t="s">
        <v>244</v>
      </c>
      <c r="E127" s="42"/>
      <c r="F127" s="235" t="s">
        <v>1104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244</v>
      </c>
      <c r="AU127" s="19" t="s">
        <v>81</v>
      </c>
    </row>
    <row r="128" s="2" customFormat="1" ht="21.75" customHeight="1">
      <c r="A128" s="40"/>
      <c r="B128" s="41"/>
      <c r="C128" s="216" t="s">
        <v>280</v>
      </c>
      <c r="D128" s="216" t="s">
        <v>236</v>
      </c>
      <c r="E128" s="217" t="s">
        <v>1105</v>
      </c>
      <c r="F128" s="218" t="s">
        <v>1106</v>
      </c>
      <c r="G128" s="219" t="s">
        <v>248</v>
      </c>
      <c r="H128" s="220">
        <v>85.319999999999993</v>
      </c>
      <c r="I128" s="221"/>
      <c r="J128" s="222">
        <f>ROUND(I128*H128,2)</f>
        <v>0</v>
      </c>
      <c r="K128" s="218" t="s">
        <v>240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0.00164</v>
      </c>
      <c r="R128" s="225">
        <f>Q128*H128</f>
        <v>0.13992479999999999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93</v>
      </c>
      <c r="AT128" s="227" t="s">
        <v>236</v>
      </c>
      <c r="AU128" s="227" t="s">
        <v>81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93</v>
      </c>
      <c r="BM128" s="227" t="s">
        <v>1107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1108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81</v>
      </c>
    </row>
    <row r="130" s="2" customFormat="1">
      <c r="A130" s="40"/>
      <c r="B130" s="41"/>
      <c r="C130" s="42"/>
      <c r="D130" s="234" t="s">
        <v>244</v>
      </c>
      <c r="E130" s="42"/>
      <c r="F130" s="235" t="s">
        <v>1109</v>
      </c>
      <c r="G130" s="42"/>
      <c r="H130" s="42"/>
      <c r="I130" s="231"/>
      <c r="J130" s="42"/>
      <c r="K130" s="42"/>
      <c r="L130" s="46"/>
      <c r="M130" s="232"/>
      <c r="N130" s="23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244</v>
      </c>
      <c r="AU130" s="19" t="s">
        <v>81</v>
      </c>
    </row>
    <row r="131" s="13" customFormat="1">
      <c r="A131" s="13"/>
      <c r="B131" s="236"/>
      <c r="C131" s="237"/>
      <c r="D131" s="229" t="s">
        <v>252</v>
      </c>
      <c r="E131" s="238" t="s">
        <v>19</v>
      </c>
      <c r="F131" s="239" t="s">
        <v>1087</v>
      </c>
      <c r="G131" s="237"/>
      <c r="H131" s="238" t="s">
        <v>19</v>
      </c>
      <c r="I131" s="240"/>
      <c r="J131" s="237"/>
      <c r="K131" s="237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252</v>
      </c>
      <c r="AU131" s="245" t="s">
        <v>81</v>
      </c>
      <c r="AV131" s="13" t="s">
        <v>79</v>
      </c>
      <c r="AW131" s="13" t="s">
        <v>33</v>
      </c>
      <c r="AX131" s="13" t="s">
        <v>72</v>
      </c>
      <c r="AY131" s="245" t="s">
        <v>234</v>
      </c>
    </row>
    <row r="132" s="14" customFormat="1">
      <c r="A132" s="14"/>
      <c r="B132" s="246"/>
      <c r="C132" s="247"/>
      <c r="D132" s="229" t="s">
        <v>252</v>
      </c>
      <c r="E132" s="248" t="s">
        <v>19</v>
      </c>
      <c r="F132" s="249" t="s">
        <v>1110</v>
      </c>
      <c r="G132" s="247"/>
      <c r="H132" s="250">
        <v>85.319999999999993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252</v>
      </c>
      <c r="AU132" s="256" t="s">
        <v>81</v>
      </c>
      <c r="AV132" s="14" t="s">
        <v>81</v>
      </c>
      <c r="AW132" s="14" t="s">
        <v>33</v>
      </c>
      <c r="AX132" s="14" t="s">
        <v>79</v>
      </c>
      <c r="AY132" s="256" t="s">
        <v>234</v>
      </c>
    </row>
    <row r="133" s="2" customFormat="1" ht="21.75" customHeight="1">
      <c r="A133" s="40"/>
      <c r="B133" s="41"/>
      <c r="C133" s="216" t="s">
        <v>288</v>
      </c>
      <c r="D133" s="216" t="s">
        <v>236</v>
      </c>
      <c r="E133" s="217" t="s">
        <v>1111</v>
      </c>
      <c r="F133" s="218" t="s">
        <v>1112</v>
      </c>
      <c r="G133" s="219" t="s">
        <v>248</v>
      </c>
      <c r="H133" s="220">
        <v>85.230000000000004</v>
      </c>
      <c r="I133" s="221"/>
      <c r="J133" s="222">
        <f>ROUND(I133*H133,2)</f>
        <v>0</v>
      </c>
      <c r="K133" s="218" t="s">
        <v>240</v>
      </c>
      <c r="L133" s="46"/>
      <c r="M133" s="223" t="s">
        <v>19</v>
      </c>
      <c r="N133" s="224" t="s">
        <v>43</v>
      </c>
      <c r="O133" s="86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7" t="s">
        <v>93</v>
      </c>
      <c r="AT133" s="227" t="s">
        <v>236</v>
      </c>
      <c r="AU133" s="227" t="s">
        <v>81</v>
      </c>
      <c r="AY133" s="19" t="s">
        <v>234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19" t="s">
        <v>79</v>
      </c>
      <c r="BK133" s="228">
        <f>ROUND(I133*H133,2)</f>
        <v>0</v>
      </c>
      <c r="BL133" s="19" t="s">
        <v>93</v>
      </c>
      <c r="BM133" s="227" t="s">
        <v>1113</v>
      </c>
    </row>
    <row r="134" s="2" customFormat="1">
      <c r="A134" s="40"/>
      <c r="B134" s="41"/>
      <c r="C134" s="42"/>
      <c r="D134" s="229" t="s">
        <v>243</v>
      </c>
      <c r="E134" s="42"/>
      <c r="F134" s="230" t="s">
        <v>1114</v>
      </c>
      <c r="G134" s="42"/>
      <c r="H134" s="42"/>
      <c r="I134" s="231"/>
      <c r="J134" s="42"/>
      <c r="K134" s="42"/>
      <c r="L134" s="46"/>
      <c r="M134" s="232"/>
      <c r="N134" s="23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243</v>
      </c>
      <c r="AU134" s="19" t="s">
        <v>81</v>
      </c>
    </row>
    <row r="135" s="2" customFormat="1">
      <c r="A135" s="40"/>
      <c r="B135" s="41"/>
      <c r="C135" s="42"/>
      <c r="D135" s="234" t="s">
        <v>244</v>
      </c>
      <c r="E135" s="42"/>
      <c r="F135" s="235" t="s">
        <v>1115</v>
      </c>
      <c r="G135" s="42"/>
      <c r="H135" s="42"/>
      <c r="I135" s="231"/>
      <c r="J135" s="42"/>
      <c r="K135" s="42"/>
      <c r="L135" s="46"/>
      <c r="M135" s="232"/>
      <c r="N135" s="23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244</v>
      </c>
      <c r="AU135" s="19" t="s">
        <v>81</v>
      </c>
    </row>
    <row r="136" s="2" customFormat="1" ht="21.75" customHeight="1">
      <c r="A136" s="40"/>
      <c r="B136" s="41"/>
      <c r="C136" s="216" t="s">
        <v>294</v>
      </c>
      <c r="D136" s="216" t="s">
        <v>236</v>
      </c>
      <c r="E136" s="217" t="s">
        <v>348</v>
      </c>
      <c r="F136" s="218" t="s">
        <v>349</v>
      </c>
      <c r="G136" s="219" t="s">
        <v>274</v>
      </c>
      <c r="H136" s="220">
        <v>149.45599999999999</v>
      </c>
      <c r="I136" s="221"/>
      <c r="J136" s="222">
        <f>ROUND(I136*H136,2)</f>
        <v>0</v>
      </c>
      <c r="K136" s="218" t="s">
        <v>240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93</v>
      </c>
      <c r="AT136" s="227" t="s">
        <v>236</v>
      </c>
      <c r="AU136" s="227" t="s">
        <v>81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1116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351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81</v>
      </c>
    </row>
    <row r="138" s="2" customFormat="1">
      <c r="A138" s="40"/>
      <c r="B138" s="41"/>
      <c r="C138" s="42"/>
      <c r="D138" s="234" t="s">
        <v>244</v>
      </c>
      <c r="E138" s="42"/>
      <c r="F138" s="235" t="s">
        <v>352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244</v>
      </c>
      <c r="AU138" s="19" t="s">
        <v>81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849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81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3" customFormat="1">
      <c r="A140" s="13"/>
      <c r="B140" s="236"/>
      <c r="C140" s="237"/>
      <c r="D140" s="229" t="s">
        <v>252</v>
      </c>
      <c r="E140" s="238" t="s">
        <v>19</v>
      </c>
      <c r="F140" s="239" t="s">
        <v>850</v>
      </c>
      <c r="G140" s="237"/>
      <c r="H140" s="238" t="s">
        <v>19</v>
      </c>
      <c r="I140" s="240"/>
      <c r="J140" s="237"/>
      <c r="K140" s="237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252</v>
      </c>
      <c r="AU140" s="245" t="s">
        <v>81</v>
      </c>
      <c r="AV140" s="13" t="s">
        <v>79</v>
      </c>
      <c r="AW140" s="13" t="s">
        <v>33</v>
      </c>
      <c r="AX140" s="13" t="s">
        <v>72</v>
      </c>
      <c r="AY140" s="245" t="s">
        <v>234</v>
      </c>
    </row>
    <row r="141" s="14" customFormat="1">
      <c r="A141" s="14"/>
      <c r="B141" s="246"/>
      <c r="C141" s="247"/>
      <c r="D141" s="229" t="s">
        <v>252</v>
      </c>
      <c r="E141" s="248" t="s">
        <v>19</v>
      </c>
      <c r="F141" s="249" t="s">
        <v>1085</v>
      </c>
      <c r="G141" s="247"/>
      <c r="H141" s="250">
        <v>5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252</v>
      </c>
      <c r="AU141" s="256" t="s">
        <v>81</v>
      </c>
      <c r="AV141" s="14" t="s">
        <v>81</v>
      </c>
      <c r="AW141" s="14" t="s">
        <v>33</v>
      </c>
      <c r="AX141" s="14" t="s">
        <v>72</v>
      </c>
      <c r="AY141" s="256" t="s">
        <v>234</v>
      </c>
    </row>
    <row r="142" s="14" customFormat="1">
      <c r="A142" s="14"/>
      <c r="B142" s="246"/>
      <c r="C142" s="247"/>
      <c r="D142" s="229" t="s">
        <v>252</v>
      </c>
      <c r="E142" s="248" t="s">
        <v>19</v>
      </c>
      <c r="F142" s="249" t="s">
        <v>1088</v>
      </c>
      <c r="G142" s="247"/>
      <c r="H142" s="250">
        <v>154.05000000000001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252</v>
      </c>
      <c r="AU142" s="256" t="s">
        <v>81</v>
      </c>
      <c r="AV142" s="14" t="s">
        <v>81</v>
      </c>
      <c r="AW142" s="14" t="s">
        <v>33</v>
      </c>
      <c r="AX142" s="14" t="s">
        <v>72</v>
      </c>
      <c r="AY142" s="256" t="s">
        <v>234</v>
      </c>
    </row>
    <row r="143" s="13" customFormat="1">
      <c r="A143" s="13"/>
      <c r="B143" s="236"/>
      <c r="C143" s="237"/>
      <c r="D143" s="229" t="s">
        <v>252</v>
      </c>
      <c r="E143" s="238" t="s">
        <v>19</v>
      </c>
      <c r="F143" s="239" t="s">
        <v>851</v>
      </c>
      <c r="G143" s="237"/>
      <c r="H143" s="238" t="s">
        <v>19</v>
      </c>
      <c r="I143" s="240"/>
      <c r="J143" s="237"/>
      <c r="K143" s="237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252</v>
      </c>
      <c r="AU143" s="245" t="s">
        <v>81</v>
      </c>
      <c r="AV143" s="13" t="s">
        <v>79</v>
      </c>
      <c r="AW143" s="13" t="s">
        <v>33</v>
      </c>
      <c r="AX143" s="13" t="s">
        <v>72</v>
      </c>
      <c r="AY143" s="245" t="s">
        <v>234</v>
      </c>
    </row>
    <row r="144" s="14" customFormat="1">
      <c r="A144" s="14"/>
      <c r="B144" s="246"/>
      <c r="C144" s="247"/>
      <c r="D144" s="229" t="s">
        <v>252</v>
      </c>
      <c r="E144" s="248" t="s">
        <v>19</v>
      </c>
      <c r="F144" s="249" t="s">
        <v>1091</v>
      </c>
      <c r="G144" s="247"/>
      <c r="H144" s="250">
        <v>46.920000000000002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252</v>
      </c>
      <c r="AU144" s="256" t="s">
        <v>81</v>
      </c>
      <c r="AV144" s="14" t="s">
        <v>81</v>
      </c>
      <c r="AW144" s="14" t="s">
        <v>33</v>
      </c>
      <c r="AX144" s="14" t="s">
        <v>72</v>
      </c>
      <c r="AY144" s="256" t="s">
        <v>234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1092</v>
      </c>
      <c r="G145" s="247"/>
      <c r="H145" s="250">
        <v>43.439999999999998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81</v>
      </c>
      <c r="AV145" s="14" t="s">
        <v>81</v>
      </c>
      <c r="AW145" s="14" t="s">
        <v>33</v>
      </c>
      <c r="AX145" s="14" t="s">
        <v>72</v>
      </c>
      <c r="AY145" s="256" t="s">
        <v>234</v>
      </c>
    </row>
    <row r="146" s="13" customFormat="1">
      <c r="A146" s="13"/>
      <c r="B146" s="236"/>
      <c r="C146" s="237"/>
      <c r="D146" s="229" t="s">
        <v>252</v>
      </c>
      <c r="E146" s="238" t="s">
        <v>19</v>
      </c>
      <c r="F146" s="239" t="s">
        <v>852</v>
      </c>
      <c r="G146" s="237"/>
      <c r="H146" s="238" t="s">
        <v>19</v>
      </c>
      <c r="I146" s="240"/>
      <c r="J146" s="237"/>
      <c r="K146" s="237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252</v>
      </c>
      <c r="AU146" s="245" t="s">
        <v>81</v>
      </c>
      <c r="AV146" s="13" t="s">
        <v>79</v>
      </c>
      <c r="AW146" s="13" t="s">
        <v>33</v>
      </c>
      <c r="AX146" s="13" t="s">
        <v>72</v>
      </c>
      <c r="AY146" s="245" t="s">
        <v>234</v>
      </c>
    </row>
    <row r="147" s="14" customFormat="1">
      <c r="A147" s="14"/>
      <c r="B147" s="246"/>
      <c r="C147" s="247"/>
      <c r="D147" s="229" t="s">
        <v>252</v>
      </c>
      <c r="E147" s="248" t="s">
        <v>19</v>
      </c>
      <c r="F147" s="249" t="s">
        <v>1117</v>
      </c>
      <c r="G147" s="247"/>
      <c r="H147" s="250">
        <v>-99.953999999999994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252</v>
      </c>
      <c r="AU147" s="256" t="s">
        <v>81</v>
      </c>
      <c r="AV147" s="14" t="s">
        <v>81</v>
      </c>
      <c r="AW147" s="14" t="s">
        <v>33</v>
      </c>
      <c r="AX147" s="14" t="s">
        <v>72</v>
      </c>
      <c r="AY147" s="256" t="s">
        <v>234</v>
      </c>
    </row>
    <row r="148" s="15" customFormat="1">
      <c r="A148" s="15"/>
      <c r="B148" s="257"/>
      <c r="C148" s="258"/>
      <c r="D148" s="229" t="s">
        <v>252</v>
      </c>
      <c r="E148" s="259" t="s">
        <v>19</v>
      </c>
      <c r="F148" s="260" t="s">
        <v>256</v>
      </c>
      <c r="G148" s="258"/>
      <c r="H148" s="261">
        <v>149.45600000000002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252</v>
      </c>
      <c r="AU148" s="267" t="s">
        <v>81</v>
      </c>
      <c r="AV148" s="15" t="s">
        <v>93</v>
      </c>
      <c r="AW148" s="15" t="s">
        <v>33</v>
      </c>
      <c r="AX148" s="15" t="s">
        <v>79</v>
      </c>
      <c r="AY148" s="267" t="s">
        <v>234</v>
      </c>
    </row>
    <row r="149" s="2" customFormat="1" ht="24.15" customHeight="1">
      <c r="A149" s="40"/>
      <c r="B149" s="41"/>
      <c r="C149" s="216" t="s">
        <v>301</v>
      </c>
      <c r="D149" s="216" t="s">
        <v>236</v>
      </c>
      <c r="E149" s="217" t="s">
        <v>854</v>
      </c>
      <c r="F149" s="218" t="s">
        <v>855</v>
      </c>
      <c r="G149" s="219" t="s">
        <v>274</v>
      </c>
      <c r="H149" s="220">
        <v>747.27999999999997</v>
      </c>
      <c r="I149" s="221"/>
      <c r="J149" s="222">
        <f>ROUND(I149*H149,2)</f>
        <v>0</v>
      </c>
      <c r="K149" s="218" t="s">
        <v>240</v>
      </c>
      <c r="L149" s="46"/>
      <c r="M149" s="223" t="s">
        <v>19</v>
      </c>
      <c r="N149" s="224" t="s">
        <v>43</v>
      </c>
      <c r="O149" s="86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7" t="s">
        <v>93</v>
      </c>
      <c r="AT149" s="227" t="s">
        <v>236</v>
      </c>
      <c r="AU149" s="227" t="s">
        <v>81</v>
      </c>
      <c r="AY149" s="19" t="s">
        <v>234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19" t="s">
        <v>79</v>
      </c>
      <c r="BK149" s="228">
        <f>ROUND(I149*H149,2)</f>
        <v>0</v>
      </c>
      <c r="BL149" s="19" t="s">
        <v>93</v>
      </c>
      <c r="BM149" s="227" t="s">
        <v>1118</v>
      </c>
    </row>
    <row r="150" s="2" customFormat="1">
      <c r="A150" s="40"/>
      <c r="B150" s="41"/>
      <c r="C150" s="42"/>
      <c r="D150" s="229" t="s">
        <v>243</v>
      </c>
      <c r="E150" s="42"/>
      <c r="F150" s="230" t="s">
        <v>857</v>
      </c>
      <c r="G150" s="42"/>
      <c r="H150" s="42"/>
      <c r="I150" s="231"/>
      <c r="J150" s="42"/>
      <c r="K150" s="42"/>
      <c r="L150" s="46"/>
      <c r="M150" s="232"/>
      <c r="N150" s="23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243</v>
      </c>
      <c r="AU150" s="19" t="s">
        <v>81</v>
      </c>
    </row>
    <row r="151" s="2" customFormat="1">
      <c r="A151" s="40"/>
      <c r="B151" s="41"/>
      <c r="C151" s="42"/>
      <c r="D151" s="234" t="s">
        <v>244</v>
      </c>
      <c r="E151" s="42"/>
      <c r="F151" s="235" t="s">
        <v>858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244</v>
      </c>
      <c r="AU151" s="19" t="s">
        <v>81</v>
      </c>
    </row>
    <row r="152" s="14" customFormat="1">
      <c r="A152" s="14"/>
      <c r="B152" s="246"/>
      <c r="C152" s="247"/>
      <c r="D152" s="229" t="s">
        <v>252</v>
      </c>
      <c r="E152" s="247"/>
      <c r="F152" s="249" t="s">
        <v>1119</v>
      </c>
      <c r="G152" s="247"/>
      <c r="H152" s="250">
        <v>747.27999999999997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252</v>
      </c>
      <c r="AU152" s="256" t="s">
        <v>81</v>
      </c>
      <c r="AV152" s="14" t="s">
        <v>81</v>
      </c>
      <c r="AW152" s="14" t="s">
        <v>4</v>
      </c>
      <c r="AX152" s="14" t="s">
        <v>79</v>
      </c>
      <c r="AY152" s="256" t="s">
        <v>234</v>
      </c>
    </row>
    <row r="153" s="2" customFormat="1" ht="16.5" customHeight="1">
      <c r="A153" s="40"/>
      <c r="B153" s="41"/>
      <c r="C153" s="216" t="s">
        <v>308</v>
      </c>
      <c r="D153" s="216" t="s">
        <v>236</v>
      </c>
      <c r="E153" s="217" t="s">
        <v>340</v>
      </c>
      <c r="F153" s="218" t="s">
        <v>341</v>
      </c>
      <c r="G153" s="219" t="s">
        <v>274</v>
      </c>
      <c r="H153" s="220">
        <v>149.45599999999999</v>
      </c>
      <c r="I153" s="221"/>
      <c r="J153" s="222">
        <f>ROUND(I153*H153,2)</f>
        <v>0</v>
      </c>
      <c r="K153" s="218" t="s">
        <v>240</v>
      </c>
      <c r="L153" s="46"/>
      <c r="M153" s="223" t="s">
        <v>19</v>
      </c>
      <c r="N153" s="224" t="s">
        <v>43</v>
      </c>
      <c r="O153" s="86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7" t="s">
        <v>93</v>
      </c>
      <c r="AT153" s="227" t="s">
        <v>236</v>
      </c>
      <c r="AU153" s="227" t="s">
        <v>81</v>
      </c>
      <c r="AY153" s="19" t="s">
        <v>234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19" t="s">
        <v>79</v>
      </c>
      <c r="BK153" s="228">
        <f>ROUND(I153*H153,2)</f>
        <v>0</v>
      </c>
      <c r="BL153" s="19" t="s">
        <v>93</v>
      </c>
      <c r="BM153" s="227" t="s">
        <v>1120</v>
      </c>
    </row>
    <row r="154" s="2" customFormat="1">
      <c r="A154" s="40"/>
      <c r="B154" s="41"/>
      <c r="C154" s="42"/>
      <c r="D154" s="229" t="s">
        <v>243</v>
      </c>
      <c r="E154" s="42"/>
      <c r="F154" s="230" t="s">
        <v>343</v>
      </c>
      <c r="G154" s="42"/>
      <c r="H154" s="42"/>
      <c r="I154" s="231"/>
      <c r="J154" s="42"/>
      <c r="K154" s="42"/>
      <c r="L154" s="46"/>
      <c r="M154" s="232"/>
      <c r="N154" s="23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243</v>
      </c>
      <c r="AU154" s="19" t="s">
        <v>81</v>
      </c>
    </row>
    <row r="155" s="2" customFormat="1">
      <c r="A155" s="40"/>
      <c r="B155" s="41"/>
      <c r="C155" s="42"/>
      <c r="D155" s="234" t="s">
        <v>244</v>
      </c>
      <c r="E155" s="42"/>
      <c r="F155" s="235" t="s">
        <v>344</v>
      </c>
      <c r="G155" s="42"/>
      <c r="H155" s="42"/>
      <c r="I155" s="231"/>
      <c r="J155" s="42"/>
      <c r="K155" s="42"/>
      <c r="L155" s="46"/>
      <c r="M155" s="232"/>
      <c r="N155" s="23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244</v>
      </c>
      <c r="AU155" s="19" t="s">
        <v>81</v>
      </c>
    </row>
    <row r="156" s="2" customFormat="1" ht="16.5" customHeight="1">
      <c r="A156" s="40"/>
      <c r="B156" s="41"/>
      <c r="C156" s="216" t="s">
        <v>315</v>
      </c>
      <c r="D156" s="216" t="s">
        <v>236</v>
      </c>
      <c r="E156" s="217" t="s">
        <v>362</v>
      </c>
      <c r="F156" s="218" t="s">
        <v>363</v>
      </c>
      <c r="G156" s="219" t="s">
        <v>364</v>
      </c>
      <c r="H156" s="220">
        <v>269.02100000000002</v>
      </c>
      <c r="I156" s="221"/>
      <c r="J156" s="222">
        <f>ROUND(I156*H156,2)</f>
        <v>0</v>
      </c>
      <c r="K156" s="218" t="s">
        <v>240</v>
      </c>
      <c r="L156" s="46"/>
      <c r="M156" s="223" t="s">
        <v>19</v>
      </c>
      <c r="N156" s="224" t="s">
        <v>43</v>
      </c>
      <c r="O156" s="86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7" t="s">
        <v>93</v>
      </c>
      <c r="AT156" s="227" t="s">
        <v>236</v>
      </c>
      <c r="AU156" s="227" t="s">
        <v>81</v>
      </c>
      <c r="AY156" s="19" t="s">
        <v>234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19" t="s">
        <v>79</v>
      </c>
      <c r="BK156" s="228">
        <f>ROUND(I156*H156,2)</f>
        <v>0</v>
      </c>
      <c r="BL156" s="19" t="s">
        <v>93</v>
      </c>
      <c r="BM156" s="227" t="s">
        <v>1121</v>
      </c>
    </row>
    <row r="157" s="2" customFormat="1">
      <c r="A157" s="40"/>
      <c r="B157" s="41"/>
      <c r="C157" s="42"/>
      <c r="D157" s="229" t="s">
        <v>243</v>
      </c>
      <c r="E157" s="42"/>
      <c r="F157" s="230" t="s">
        <v>366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243</v>
      </c>
      <c r="AU157" s="19" t="s">
        <v>81</v>
      </c>
    </row>
    <row r="158" s="2" customFormat="1">
      <c r="A158" s="40"/>
      <c r="B158" s="41"/>
      <c r="C158" s="42"/>
      <c r="D158" s="234" t="s">
        <v>244</v>
      </c>
      <c r="E158" s="42"/>
      <c r="F158" s="235" t="s">
        <v>367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244</v>
      </c>
      <c r="AU158" s="19" t="s">
        <v>81</v>
      </c>
    </row>
    <row r="159" s="14" customFormat="1">
      <c r="A159" s="14"/>
      <c r="B159" s="246"/>
      <c r="C159" s="247"/>
      <c r="D159" s="229" t="s">
        <v>252</v>
      </c>
      <c r="E159" s="247"/>
      <c r="F159" s="249" t="s">
        <v>1122</v>
      </c>
      <c r="G159" s="247"/>
      <c r="H159" s="250">
        <v>269.02100000000002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81</v>
      </c>
      <c r="AV159" s="14" t="s">
        <v>81</v>
      </c>
      <c r="AW159" s="14" t="s">
        <v>4</v>
      </c>
      <c r="AX159" s="14" t="s">
        <v>79</v>
      </c>
      <c r="AY159" s="256" t="s">
        <v>234</v>
      </c>
    </row>
    <row r="160" s="2" customFormat="1" ht="16.5" customHeight="1">
      <c r="A160" s="40"/>
      <c r="B160" s="41"/>
      <c r="C160" s="216" t="s">
        <v>8</v>
      </c>
      <c r="D160" s="216" t="s">
        <v>236</v>
      </c>
      <c r="E160" s="217" t="s">
        <v>863</v>
      </c>
      <c r="F160" s="218" t="s">
        <v>864</v>
      </c>
      <c r="G160" s="219" t="s">
        <v>274</v>
      </c>
      <c r="H160" s="220">
        <v>99.953999999999994</v>
      </c>
      <c r="I160" s="221"/>
      <c r="J160" s="222">
        <f>ROUND(I160*H160,2)</f>
        <v>0</v>
      </c>
      <c r="K160" s="218" t="s">
        <v>240</v>
      </c>
      <c r="L160" s="46"/>
      <c r="M160" s="223" t="s">
        <v>19</v>
      </c>
      <c r="N160" s="224" t="s">
        <v>43</v>
      </c>
      <c r="O160" s="86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7" t="s">
        <v>93</v>
      </c>
      <c r="AT160" s="227" t="s">
        <v>236</v>
      </c>
      <c r="AU160" s="227" t="s">
        <v>81</v>
      </c>
      <c r="AY160" s="19" t="s">
        <v>234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19" t="s">
        <v>79</v>
      </c>
      <c r="BK160" s="228">
        <f>ROUND(I160*H160,2)</f>
        <v>0</v>
      </c>
      <c r="BL160" s="19" t="s">
        <v>93</v>
      </c>
      <c r="BM160" s="227" t="s">
        <v>1123</v>
      </c>
    </row>
    <row r="161" s="2" customFormat="1">
      <c r="A161" s="40"/>
      <c r="B161" s="41"/>
      <c r="C161" s="42"/>
      <c r="D161" s="229" t="s">
        <v>243</v>
      </c>
      <c r="E161" s="42"/>
      <c r="F161" s="230" t="s">
        <v>866</v>
      </c>
      <c r="G161" s="42"/>
      <c r="H161" s="42"/>
      <c r="I161" s="231"/>
      <c r="J161" s="42"/>
      <c r="K161" s="42"/>
      <c r="L161" s="46"/>
      <c r="M161" s="232"/>
      <c r="N161" s="23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243</v>
      </c>
      <c r="AU161" s="19" t="s">
        <v>81</v>
      </c>
    </row>
    <row r="162" s="2" customFormat="1">
      <c r="A162" s="40"/>
      <c r="B162" s="41"/>
      <c r="C162" s="42"/>
      <c r="D162" s="234" t="s">
        <v>244</v>
      </c>
      <c r="E162" s="42"/>
      <c r="F162" s="235" t="s">
        <v>867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244</v>
      </c>
      <c r="AU162" s="19" t="s">
        <v>81</v>
      </c>
    </row>
    <row r="163" s="13" customFormat="1">
      <c r="A163" s="13"/>
      <c r="B163" s="236"/>
      <c r="C163" s="237"/>
      <c r="D163" s="229" t="s">
        <v>252</v>
      </c>
      <c r="E163" s="238" t="s">
        <v>19</v>
      </c>
      <c r="F163" s="239" t="s">
        <v>1124</v>
      </c>
      <c r="G163" s="237"/>
      <c r="H163" s="238" t="s">
        <v>19</v>
      </c>
      <c r="I163" s="240"/>
      <c r="J163" s="237"/>
      <c r="K163" s="237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252</v>
      </c>
      <c r="AU163" s="245" t="s">
        <v>81</v>
      </c>
      <c r="AV163" s="13" t="s">
        <v>79</v>
      </c>
      <c r="AW163" s="13" t="s">
        <v>33</v>
      </c>
      <c r="AX163" s="13" t="s">
        <v>72</v>
      </c>
      <c r="AY163" s="245" t="s">
        <v>234</v>
      </c>
    </row>
    <row r="164" s="14" customFormat="1">
      <c r="A164" s="14"/>
      <c r="B164" s="246"/>
      <c r="C164" s="247"/>
      <c r="D164" s="229" t="s">
        <v>252</v>
      </c>
      <c r="E164" s="248" t="s">
        <v>19</v>
      </c>
      <c r="F164" s="249" t="s">
        <v>1125</v>
      </c>
      <c r="G164" s="247"/>
      <c r="H164" s="250">
        <v>2.8799999999999999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252</v>
      </c>
      <c r="AU164" s="256" t="s">
        <v>81</v>
      </c>
      <c r="AV164" s="14" t="s">
        <v>81</v>
      </c>
      <c r="AW164" s="14" t="s">
        <v>33</v>
      </c>
      <c r="AX164" s="14" t="s">
        <v>72</v>
      </c>
      <c r="AY164" s="256" t="s">
        <v>234</v>
      </c>
    </row>
    <row r="165" s="13" customFormat="1">
      <c r="A165" s="13"/>
      <c r="B165" s="236"/>
      <c r="C165" s="237"/>
      <c r="D165" s="229" t="s">
        <v>252</v>
      </c>
      <c r="E165" s="238" t="s">
        <v>19</v>
      </c>
      <c r="F165" s="239" t="s">
        <v>868</v>
      </c>
      <c r="G165" s="237"/>
      <c r="H165" s="238" t="s">
        <v>19</v>
      </c>
      <c r="I165" s="240"/>
      <c r="J165" s="237"/>
      <c r="K165" s="237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252</v>
      </c>
      <c r="AU165" s="245" t="s">
        <v>81</v>
      </c>
      <c r="AV165" s="13" t="s">
        <v>79</v>
      </c>
      <c r="AW165" s="13" t="s">
        <v>33</v>
      </c>
      <c r="AX165" s="13" t="s">
        <v>72</v>
      </c>
      <c r="AY165" s="245" t="s">
        <v>234</v>
      </c>
    </row>
    <row r="166" s="14" customFormat="1">
      <c r="A166" s="14"/>
      <c r="B166" s="246"/>
      <c r="C166" s="247"/>
      <c r="D166" s="229" t="s">
        <v>252</v>
      </c>
      <c r="E166" s="248" t="s">
        <v>19</v>
      </c>
      <c r="F166" s="249" t="s">
        <v>1088</v>
      </c>
      <c r="G166" s="247"/>
      <c r="H166" s="250">
        <v>154.05000000000001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252</v>
      </c>
      <c r="AU166" s="256" t="s">
        <v>81</v>
      </c>
      <c r="AV166" s="14" t="s">
        <v>81</v>
      </c>
      <c r="AW166" s="14" t="s">
        <v>33</v>
      </c>
      <c r="AX166" s="14" t="s">
        <v>72</v>
      </c>
      <c r="AY166" s="256" t="s">
        <v>234</v>
      </c>
    </row>
    <row r="167" s="13" customFormat="1">
      <c r="A167" s="13"/>
      <c r="B167" s="236"/>
      <c r="C167" s="237"/>
      <c r="D167" s="229" t="s">
        <v>252</v>
      </c>
      <c r="E167" s="238" t="s">
        <v>19</v>
      </c>
      <c r="F167" s="239" t="s">
        <v>1126</v>
      </c>
      <c r="G167" s="237"/>
      <c r="H167" s="238" t="s">
        <v>19</v>
      </c>
      <c r="I167" s="240"/>
      <c r="J167" s="237"/>
      <c r="K167" s="237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252</v>
      </c>
      <c r="AU167" s="245" t="s">
        <v>81</v>
      </c>
      <c r="AV167" s="13" t="s">
        <v>79</v>
      </c>
      <c r="AW167" s="13" t="s">
        <v>33</v>
      </c>
      <c r="AX167" s="13" t="s">
        <v>72</v>
      </c>
      <c r="AY167" s="245" t="s">
        <v>234</v>
      </c>
    </row>
    <row r="168" s="14" customFormat="1">
      <c r="A168" s="14"/>
      <c r="B168" s="246"/>
      <c r="C168" s="247"/>
      <c r="D168" s="229" t="s">
        <v>252</v>
      </c>
      <c r="E168" s="248" t="s">
        <v>19</v>
      </c>
      <c r="F168" s="249" t="s">
        <v>1127</v>
      </c>
      <c r="G168" s="247"/>
      <c r="H168" s="250">
        <v>-26.751999999999999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252</v>
      </c>
      <c r="AU168" s="256" t="s">
        <v>81</v>
      </c>
      <c r="AV168" s="14" t="s">
        <v>81</v>
      </c>
      <c r="AW168" s="14" t="s">
        <v>33</v>
      </c>
      <c r="AX168" s="14" t="s">
        <v>72</v>
      </c>
      <c r="AY168" s="256" t="s">
        <v>234</v>
      </c>
    </row>
    <row r="169" s="13" customFormat="1">
      <c r="A169" s="13"/>
      <c r="B169" s="236"/>
      <c r="C169" s="237"/>
      <c r="D169" s="229" t="s">
        <v>252</v>
      </c>
      <c r="E169" s="238" t="s">
        <v>19</v>
      </c>
      <c r="F169" s="239" t="s">
        <v>1128</v>
      </c>
      <c r="G169" s="237"/>
      <c r="H169" s="238" t="s">
        <v>19</v>
      </c>
      <c r="I169" s="240"/>
      <c r="J169" s="237"/>
      <c r="K169" s="237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252</v>
      </c>
      <c r="AU169" s="245" t="s">
        <v>81</v>
      </c>
      <c r="AV169" s="13" t="s">
        <v>79</v>
      </c>
      <c r="AW169" s="13" t="s">
        <v>33</v>
      </c>
      <c r="AX169" s="13" t="s">
        <v>72</v>
      </c>
      <c r="AY169" s="245" t="s">
        <v>234</v>
      </c>
    </row>
    <row r="170" s="14" customFormat="1">
      <c r="A170" s="14"/>
      <c r="B170" s="246"/>
      <c r="C170" s="247"/>
      <c r="D170" s="229" t="s">
        <v>252</v>
      </c>
      <c r="E170" s="248" t="s">
        <v>19</v>
      </c>
      <c r="F170" s="249" t="s">
        <v>1129</v>
      </c>
      <c r="G170" s="247"/>
      <c r="H170" s="250">
        <v>-28.224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252</v>
      </c>
      <c r="AU170" s="256" t="s">
        <v>81</v>
      </c>
      <c r="AV170" s="14" t="s">
        <v>81</v>
      </c>
      <c r="AW170" s="14" t="s">
        <v>33</v>
      </c>
      <c r="AX170" s="14" t="s">
        <v>72</v>
      </c>
      <c r="AY170" s="256" t="s">
        <v>234</v>
      </c>
    </row>
    <row r="171" s="13" customFormat="1">
      <c r="A171" s="13"/>
      <c r="B171" s="236"/>
      <c r="C171" s="237"/>
      <c r="D171" s="229" t="s">
        <v>252</v>
      </c>
      <c r="E171" s="238" t="s">
        <v>19</v>
      </c>
      <c r="F171" s="239" t="s">
        <v>1130</v>
      </c>
      <c r="G171" s="237"/>
      <c r="H171" s="238" t="s">
        <v>19</v>
      </c>
      <c r="I171" s="240"/>
      <c r="J171" s="237"/>
      <c r="K171" s="237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252</v>
      </c>
      <c r="AU171" s="245" t="s">
        <v>81</v>
      </c>
      <c r="AV171" s="13" t="s">
        <v>79</v>
      </c>
      <c r="AW171" s="13" t="s">
        <v>33</v>
      </c>
      <c r="AX171" s="13" t="s">
        <v>72</v>
      </c>
      <c r="AY171" s="245" t="s">
        <v>234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1131</v>
      </c>
      <c r="G172" s="247"/>
      <c r="H172" s="250">
        <v>-2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81</v>
      </c>
      <c r="AV172" s="14" t="s">
        <v>81</v>
      </c>
      <c r="AW172" s="14" t="s">
        <v>33</v>
      </c>
      <c r="AX172" s="14" t="s">
        <v>72</v>
      </c>
      <c r="AY172" s="256" t="s">
        <v>234</v>
      </c>
    </row>
    <row r="173" s="13" customFormat="1">
      <c r="A173" s="13"/>
      <c r="B173" s="236"/>
      <c r="C173" s="237"/>
      <c r="D173" s="229" t="s">
        <v>252</v>
      </c>
      <c r="E173" s="238" t="s">
        <v>19</v>
      </c>
      <c r="F173" s="239" t="s">
        <v>1132</v>
      </c>
      <c r="G173" s="237"/>
      <c r="H173" s="238" t="s">
        <v>19</v>
      </c>
      <c r="I173" s="240"/>
      <c r="J173" s="237"/>
      <c r="K173" s="237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252</v>
      </c>
      <c r="AU173" s="245" t="s">
        <v>81</v>
      </c>
      <c r="AV173" s="13" t="s">
        <v>79</v>
      </c>
      <c r="AW173" s="13" t="s">
        <v>33</v>
      </c>
      <c r="AX173" s="13" t="s">
        <v>72</v>
      </c>
      <c r="AY173" s="245" t="s">
        <v>234</v>
      </c>
    </row>
    <row r="174" s="14" customFormat="1">
      <c r="A174" s="14"/>
      <c r="B174" s="246"/>
      <c r="C174" s="247"/>
      <c r="D174" s="229" t="s">
        <v>252</v>
      </c>
      <c r="E174" s="248" t="s">
        <v>19</v>
      </c>
      <c r="F174" s="249" t="s">
        <v>1133</v>
      </c>
      <c r="G174" s="247"/>
      <c r="H174" s="250">
        <v>0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81</v>
      </c>
      <c r="AV174" s="14" t="s">
        <v>81</v>
      </c>
      <c r="AW174" s="14" t="s">
        <v>33</v>
      </c>
      <c r="AX174" s="14" t="s">
        <v>72</v>
      </c>
      <c r="AY174" s="256" t="s">
        <v>234</v>
      </c>
    </row>
    <row r="175" s="15" customFormat="1">
      <c r="A175" s="15"/>
      <c r="B175" s="257"/>
      <c r="C175" s="258"/>
      <c r="D175" s="229" t="s">
        <v>252</v>
      </c>
      <c r="E175" s="259" t="s">
        <v>19</v>
      </c>
      <c r="F175" s="260" t="s">
        <v>256</v>
      </c>
      <c r="G175" s="258"/>
      <c r="H175" s="261">
        <v>99.953999999999994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252</v>
      </c>
      <c r="AU175" s="267" t="s">
        <v>81</v>
      </c>
      <c r="AV175" s="15" t="s">
        <v>93</v>
      </c>
      <c r="AW175" s="15" t="s">
        <v>33</v>
      </c>
      <c r="AX175" s="15" t="s">
        <v>79</v>
      </c>
      <c r="AY175" s="267" t="s">
        <v>234</v>
      </c>
    </row>
    <row r="176" s="12" customFormat="1" ht="22.8" customHeight="1">
      <c r="A176" s="12"/>
      <c r="B176" s="200"/>
      <c r="C176" s="201"/>
      <c r="D176" s="202" t="s">
        <v>71</v>
      </c>
      <c r="E176" s="214" t="s">
        <v>81</v>
      </c>
      <c r="F176" s="214" t="s">
        <v>876</v>
      </c>
      <c r="G176" s="201"/>
      <c r="H176" s="201"/>
      <c r="I176" s="204"/>
      <c r="J176" s="215">
        <f>BK176</f>
        <v>0</v>
      </c>
      <c r="K176" s="201"/>
      <c r="L176" s="206"/>
      <c r="M176" s="207"/>
      <c r="N176" s="208"/>
      <c r="O176" s="208"/>
      <c r="P176" s="209">
        <f>SUM(P177:P195)</f>
        <v>0</v>
      </c>
      <c r="Q176" s="208"/>
      <c r="R176" s="209">
        <f>SUM(R177:R195)</f>
        <v>85.846784500000012</v>
      </c>
      <c r="S176" s="208"/>
      <c r="T176" s="210">
        <f>SUM(T177:T195)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79</v>
      </c>
      <c r="AT176" s="212" t="s">
        <v>71</v>
      </c>
      <c r="AU176" s="212" t="s">
        <v>79</v>
      </c>
      <c r="AY176" s="211" t="s">
        <v>234</v>
      </c>
      <c r="BK176" s="213">
        <f>SUM(BK177:BK195)</f>
        <v>0</v>
      </c>
    </row>
    <row r="177" s="2" customFormat="1" ht="24.15" customHeight="1">
      <c r="A177" s="40"/>
      <c r="B177" s="41"/>
      <c r="C177" s="216" t="s">
        <v>331</v>
      </c>
      <c r="D177" s="216" t="s">
        <v>236</v>
      </c>
      <c r="E177" s="217" t="s">
        <v>883</v>
      </c>
      <c r="F177" s="218" t="s">
        <v>884</v>
      </c>
      <c r="G177" s="219" t="s">
        <v>879</v>
      </c>
      <c r="H177" s="220">
        <v>90.5</v>
      </c>
      <c r="I177" s="221"/>
      <c r="J177" s="222">
        <f>ROUND(I177*H177,2)</f>
        <v>0</v>
      </c>
      <c r="K177" s="218" t="s">
        <v>240</v>
      </c>
      <c r="L177" s="46"/>
      <c r="M177" s="223" t="s">
        <v>19</v>
      </c>
      <c r="N177" s="224" t="s">
        <v>43</v>
      </c>
      <c r="O177" s="86"/>
      <c r="P177" s="225">
        <f>O177*H177</f>
        <v>0</v>
      </c>
      <c r="Q177" s="225">
        <v>0.27411000000000002</v>
      </c>
      <c r="R177" s="225">
        <f>Q177*H177</f>
        <v>24.806955000000002</v>
      </c>
      <c r="S177" s="225">
        <v>0</v>
      </c>
      <c r="T177" s="22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7" t="s">
        <v>93</v>
      </c>
      <c r="AT177" s="227" t="s">
        <v>236</v>
      </c>
      <c r="AU177" s="227" t="s">
        <v>81</v>
      </c>
      <c r="AY177" s="19" t="s">
        <v>234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19" t="s">
        <v>79</v>
      </c>
      <c r="BK177" s="228">
        <f>ROUND(I177*H177,2)</f>
        <v>0</v>
      </c>
      <c r="BL177" s="19" t="s">
        <v>93</v>
      </c>
      <c r="BM177" s="227" t="s">
        <v>1134</v>
      </c>
    </row>
    <row r="178" s="2" customFormat="1">
      <c r="A178" s="40"/>
      <c r="B178" s="41"/>
      <c r="C178" s="42"/>
      <c r="D178" s="229" t="s">
        <v>243</v>
      </c>
      <c r="E178" s="42"/>
      <c r="F178" s="230" t="s">
        <v>886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243</v>
      </c>
      <c r="AU178" s="19" t="s">
        <v>81</v>
      </c>
    </row>
    <row r="179" s="2" customFormat="1">
      <c r="A179" s="40"/>
      <c r="B179" s="41"/>
      <c r="C179" s="42"/>
      <c r="D179" s="234" t="s">
        <v>244</v>
      </c>
      <c r="E179" s="42"/>
      <c r="F179" s="235" t="s">
        <v>887</v>
      </c>
      <c r="G179" s="42"/>
      <c r="H179" s="42"/>
      <c r="I179" s="231"/>
      <c r="J179" s="42"/>
      <c r="K179" s="42"/>
      <c r="L179" s="46"/>
      <c r="M179" s="232"/>
      <c r="N179" s="23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244</v>
      </c>
      <c r="AU179" s="19" t="s">
        <v>81</v>
      </c>
    </row>
    <row r="180" s="2" customFormat="1" ht="16.5" customHeight="1">
      <c r="A180" s="40"/>
      <c r="B180" s="41"/>
      <c r="C180" s="216" t="s">
        <v>339</v>
      </c>
      <c r="D180" s="216" t="s">
        <v>236</v>
      </c>
      <c r="E180" s="217" t="s">
        <v>889</v>
      </c>
      <c r="F180" s="218" t="s">
        <v>890</v>
      </c>
      <c r="G180" s="219" t="s">
        <v>248</v>
      </c>
      <c r="H180" s="220">
        <v>225.55500000000001</v>
      </c>
      <c r="I180" s="221"/>
      <c r="J180" s="222">
        <f>ROUND(I180*H180,2)</f>
        <v>0</v>
      </c>
      <c r="K180" s="218" t="s">
        <v>240</v>
      </c>
      <c r="L180" s="46"/>
      <c r="M180" s="223" t="s">
        <v>19</v>
      </c>
      <c r="N180" s="224" t="s">
        <v>43</v>
      </c>
      <c r="O180" s="86"/>
      <c r="P180" s="225">
        <f>O180*H180</f>
        <v>0</v>
      </c>
      <c r="Q180" s="225">
        <v>0.00010000000000000001</v>
      </c>
      <c r="R180" s="225">
        <f>Q180*H180</f>
        <v>0.022555500000000003</v>
      </c>
      <c r="S180" s="225">
        <v>0</v>
      </c>
      <c r="T180" s="22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7" t="s">
        <v>93</v>
      </c>
      <c r="AT180" s="227" t="s">
        <v>236</v>
      </c>
      <c r="AU180" s="227" t="s">
        <v>81</v>
      </c>
      <c r="AY180" s="19" t="s">
        <v>234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19" t="s">
        <v>79</v>
      </c>
      <c r="BK180" s="228">
        <f>ROUND(I180*H180,2)</f>
        <v>0</v>
      </c>
      <c r="BL180" s="19" t="s">
        <v>93</v>
      </c>
      <c r="BM180" s="227" t="s">
        <v>1135</v>
      </c>
    </row>
    <row r="181" s="2" customFormat="1">
      <c r="A181" s="40"/>
      <c r="B181" s="41"/>
      <c r="C181" s="42"/>
      <c r="D181" s="229" t="s">
        <v>243</v>
      </c>
      <c r="E181" s="42"/>
      <c r="F181" s="230" t="s">
        <v>892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243</v>
      </c>
      <c r="AU181" s="19" t="s">
        <v>81</v>
      </c>
    </row>
    <row r="182" s="2" customFormat="1">
      <c r="A182" s="40"/>
      <c r="B182" s="41"/>
      <c r="C182" s="42"/>
      <c r="D182" s="234" t="s">
        <v>244</v>
      </c>
      <c r="E182" s="42"/>
      <c r="F182" s="235" t="s">
        <v>893</v>
      </c>
      <c r="G182" s="42"/>
      <c r="H182" s="42"/>
      <c r="I182" s="231"/>
      <c r="J182" s="42"/>
      <c r="K182" s="42"/>
      <c r="L182" s="46"/>
      <c r="M182" s="232"/>
      <c r="N182" s="23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244</v>
      </c>
      <c r="AU182" s="19" t="s">
        <v>81</v>
      </c>
    </row>
    <row r="183" s="13" customFormat="1">
      <c r="A183" s="13"/>
      <c r="B183" s="236"/>
      <c r="C183" s="237"/>
      <c r="D183" s="229" t="s">
        <v>252</v>
      </c>
      <c r="E183" s="238" t="s">
        <v>19</v>
      </c>
      <c r="F183" s="239" t="s">
        <v>1136</v>
      </c>
      <c r="G183" s="237"/>
      <c r="H183" s="238" t="s">
        <v>19</v>
      </c>
      <c r="I183" s="240"/>
      <c r="J183" s="237"/>
      <c r="K183" s="237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252</v>
      </c>
      <c r="AU183" s="245" t="s">
        <v>81</v>
      </c>
      <c r="AV183" s="13" t="s">
        <v>79</v>
      </c>
      <c r="AW183" s="13" t="s">
        <v>33</v>
      </c>
      <c r="AX183" s="13" t="s">
        <v>72</v>
      </c>
      <c r="AY183" s="245" t="s">
        <v>234</v>
      </c>
    </row>
    <row r="184" s="14" customFormat="1">
      <c r="A184" s="14"/>
      <c r="B184" s="246"/>
      <c r="C184" s="247"/>
      <c r="D184" s="229" t="s">
        <v>252</v>
      </c>
      <c r="E184" s="248" t="s">
        <v>19</v>
      </c>
      <c r="F184" s="249" t="s">
        <v>1137</v>
      </c>
      <c r="G184" s="247"/>
      <c r="H184" s="250">
        <v>56.32</v>
      </c>
      <c r="I184" s="251"/>
      <c r="J184" s="247"/>
      <c r="K184" s="247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252</v>
      </c>
      <c r="AU184" s="256" t="s">
        <v>81</v>
      </c>
      <c r="AV184" s="14" t="s">
        <v>81</v>
      </c>
      <c r="AW184" s="14" t="s">
        <v>33</v>
      </c>
      <c r="AX184" s="14" t="s">
        <v>72</v>
      </c>
      <c r="AY184" s="256" t="s">
        <v>234</v>
      </c>
    </row>
    <row r="185" s="13" customFormat="1">
      <c r="A185" s="13"/>
      <c r="B185" s="236"/>
      <c r="C185" s="237"/>
      <c r="D185" s="229" t="s">
        <v>252</v>
      </c>
      <c r="E185" s="238" t="s">
        <v>19</v>
      </c>
      <c r="F185" s="239" t="s">
        <v>897</v>
      </c>
      <c r="G185" s="237"/>
      <c r="H185" s="238" t="s">
        <v>19</v>
      </c>
      <c r="I185" s="240"/>
      <c r="J185" s="237"/>
      <c r="K185" s="237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252</v>
      </c>
      <c r="AU185" s="245" t="s">
        <v>81</v>
      </c>
      <c r="AV185" s="13" t="s">
        <v>79</v>
      </c>
      <c r="AW185" s="13" t="s">
        <v>33</v>
      </c>
      <c r="AX185" s="13" t="s">
        <v>72</v>
      </c>
      <c r="AY185" s="245" t="s">
        <v>234</v>
      </c>
    </row>
    <row r="186" s="14" customFormat="1">
      <c r="A186" s="14"/>
      <c r="B186" s="246"/>
      <c r="C186" s="247"/>
      <c r="D186" s="229" t="s">
        <v>252</v>
      </c>
      <c r="E186" s="248" t="s">
        <v>19</v>
      </c>
      <c r="F186" s="249" t="s">
        <v>1138</v>
      </c>
      <c r="G186" s="247"/>
      <c r="H186" s="250">
        <v>169.23500000000001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252</v>
      </c>
      <c r="AU186" s="256" t="s">
        <v>81</v>
      </c>
      <c r="AV186" s="14" t="s">
        <v>81</v>
      </c>
      <c r="AW186" s="14" t="s">
        <v>33</v>
      </c>
      <c r="AX186" s="14" t="s">
        <v>72</v>
      </c>
      <c r="AY186" s="256" t="s">
        <v>234</v>
      </c>
    </row>
    <row r="187" s="15" customFormat="1">
      <c r="A187" s="15"/>
      <c r="B187" s="257"/>
      <c r="C187" s="258"/>
      <c r="D187" s="229" t="s">
        <v>252</v>
      </c>
      <c r="E187" s="259" t="s">
        <v>19</v>
      </c>
      <c r="F187" s="260" t="s">
        <v>256</v>
      </c>
      <c r="G187" s="258"/>
      <c r="H187" s="261">
        <v>225.55500000000001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252</v>
      </c>
      <c r="AU187" s="267" t="s">
        <v>81</v>
      </c>
      <c r="AV187" s="15" t="s">
        <v>93</v>
      </c>
      <c r="AW187" s="15" t="s">
        <v>33</v>
      </c>
      <c r="AX187" s="15" t="s">
        <v>79</v>
      </c>
      <c r="AY187" s="267" t="s">
        <v>234</v>
      </c>
    </row>
    <row r="188" s="2" customFormat="1" ht="16.5" customHeight="1">
      <c r="A188" s="40"/>
      <c r="B188" s="41"/>
      <c r="C188" s="268" t="s">
        <v>347</v>
      </c>
      <c r="D188" s="268" t="s">
        <v>295</v>
      </c>
      <c r="E188" s="269" t="s">
        <v>899</v>
      </c>
      <c r="F188" s="270" t="s">
        <v>900</v>
      </c>
      <c r="G188" s="271" t="s">
        <v>248</v>
      </c>
      <c r="H188" s="272">
        <v>267.17000000000002</v>
      </c>
      <c r="I188" s="273"/>
      <c r="J188" s="274">
        <f>ROUND(I188*H188,2)</f>
        <v>0</v>
      </c>
      <c r="K188" s="270" t="s">
        <v>240</v>
      </c>
      <c r="L188" s="275"/>
      <c r="M188" s="276" t="s">
        <v>19</v>
      </c>
      <c r="N188" s="277" t="s">
        <v>43</v>
      </c>
      <c r="O188" s="86"/>
      <c r="P188" s="225">
        <f>O188*H188</f>
        <v>0</v>
      </c>
      <c r="Q188" s="225">
        <v>0.00020000000000000001</v>
      </c>
      <c r="R188" s="225">
        <f>Q188*H188</f>
        <v>0.053434000000000002</v>
      </c>
      <c r="S188" s="225">
        <v>0</v>
      </c>
      <c r="T188" s="22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7" t="s">
        <v>294</v>
      </c>
      <c r="AT188" s="227" t="s">
        <v>295</v>
      </c>
      <c r="AU188" s="227" t="s">
        <v>81</v>
      </c>
      <c r="AY188" s="19" t="s">
        <v>234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19" t="s">
        <v>79</v>
      </c>
      <c r="BK188" s="228">
        <f>ROUND(I188*H188,2)</f>
        <v>0</v>
      </c>
      <c r="BL188" s="19" t="s">
        <v>93</v>
      </c>
      <c r="BM188" s="227" t="s">
        <v>1139</v>
      </c>
    </row>
    <row r="189" s="2" customFormat="1">
      <c r="A189" s="40"/>
      <c r="B189" s="41"/>
      <c r="C189" s="42"/>
      <c r="D189" s="229" t="s">
        <v>243</v>
      </c>
      <c r="E189" s="42"/>
      <c r="F189" s="230" t="s">
        <v>900</v>
      </c>
      <c r="G189" s="42"/>
      <c r="H189" s="42"/>
      <c r="I189" s="231"/>
      <c r="J189" s="42"/>
      <c r="K189" s="42"/>
      <c r="L189" s="46"/>
      <c r="M189" s="232"/>
      <c r="N189" s="23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243</v>
      </c>
      <c r="AU189" s="19" t="s">
        <v>81</v>
      </c>
    </row>
    <row r="190" s="14" customFormat="1">
      <c r="A190" s="14"/>
      <c r="B190" s="246"/>
      <c r="C190" s="247"/>
      <c r="D190" s="229" t="s">
        <v>252</v>
      </c>
      <c r="E190" s="247"/>
      <c r="F190" s="249" t="s">
        <v>1140</v>
      </c>
      <c r="G190" s="247"/>
      <c r="H190" s="250">
        <v>267.17000000000002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252</v>
      </c>
      <c r="AU190" s="256" t="s">
        <v>81</v>
      </c>
      <c r="AV190" s="14" t="s">
        <v>81</v>
      </c>
      <c r="AW190" s="14" t="s">
        <v>4</v>
      </c>
      <c r="AX190" s="14" t="s">
        <v>79</v>
      </c>
      <c r="AY190" s="256" t="s">
        <v>234</v>
      </c>
    </row>
    <row r="191" s="2" customFormat="1" ht="16.5" customHeight="1">
      <c r="A191" s="40"/>
      <c r="B191" s="41"/>
      <c r="C191" s="216" t="s">
        <v>354</v>
      </c>
      <c r="D191" s="216" t="s">
        <v>236</v>
      </c>
      <c r="E191" s="217" t="s">
        <v>903</v>
      </c>
      <c r="F191" s="218" t="s">
        <v>904</v>
      </c>
      <c r="G191" s="219" t="s">
        <v>274</v>
      </c>
      <c r="H191" s="220">
        <v>28.224</v>
      </c>
      <c r="I191" s="221"/>
      <c r="J191" s="222">
        <f>ROUND(I191*H191,2)</f>
        <v>0</v>
      </c>
      <c r="K191" s="218" t="s">
        <v>240</v>
      </c>
      <c r="L191" s="46"/>
      <c r="M191" s="223" t="s">
        <v>19</v>
      </c>
      <c r="N191" s="224" t="s">
        <v>43</v>
      </c>
      <c r="O191" s="86"/>
      <c r="P191" s="225">
        <f>O191*H191</f>
        <v>0</v>
      </c>
      <c r="Q191" s="225">
        <v>2.1600000000000001</v>
      </c>
      <c r="R191" s="225">
        <f>Q191*H191</f>
        <v>60.963840000000005</v>
      </c>
      <c r="S191" s="225">
        <v>0</v>
      </c>
      <c r="T191" s="22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7" t="s">
        <v>93</v>
      </c>
      <c r="AT191" s="227" t="s">
        <v>236</v>
      </c>
      <c r="AU191" s="227" t="s">
        <v>81</v>
      </c>
      <c r="AY191" s="19" t="s">
        <v>234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19" t="s">
        <v>79</v>
      </c>
      <c r="BK191" s="228">
        <f>ROUND(I191*H191,2)</f>
        <v>0</v>
      </c>
      <c r="BL191" s="19" t="s">
        <v>93</v>
      </c>
      <c r="BM191" s="227" t="s">
        <v>1141</v>
      </c>
    </row>
    <row r="192" s="2" customFormat="1">
      <c r="A192" s="40"/>
      <c r="B192" s="41"/>
      <c r="C192" s="42"/>
      <c r="D192" s="229" t="s">
        <v>243</v>
      </c>
      <c r="E192" s="42"/>
      <c r="F192" s="230" t="s">
        <v>906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243</v>
      </c>
      <c r="AU192" s="19" t="s">
        <v>81</v>
      </c>
    </row>
    <row r="193" s="2" customFormat="1">
      <c r="A193" s="40"/>
      <c r="B193" s="41"/>
      <c r="C193" s="42"/>
      <c r="D193" s="234" t="s">
        <v>244</v>
      </c>
      <c r="E193" s="42"/>
      <c r="F193" s="235" t="s">
        <v>907</v>
      </c>
      <c r="G193" s="42"/>
      <c r="H193" s="42"/>
      <c r="I193" s="231"/>
      <c r="J193" s="42"/>
      <c r="K193" s="42"/>
      <c r="L193" s="46"/>
      <c r="M193" s="232"/>
      <c r="N193" s="233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244</v>
      </c>
      <c r="AU193" s="19" t="s">
        <v>81</v>
      </c>
    </row>
    <row r="194" s="13" customFormat="1">
      <c r="A194" s="13"/>
      <c r="B194" s="236"/>
      <c r="C194" s="237"/>
      <c r="D194" s="229" t="s">
        <v>252</v>
      </c>
      <c r="E194" s="238" t="s">
        <v>19</v>
      </c>
      <c r="F194" s="239" t="s">
        <v>1142</v>
      </c>
      <c r="G194" s="237"/>
      <c r="H194" s="238" t="s">
        <v>19</v>
      </c>
      <c r="I194" s="240"/>
      <c r="J194" s="237"/>
      <c r="K194" s="237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252</v>
      </c>
      <c r="AU194" s="245" t="s">
        <v>81</v>
      </c>
      <c r="AV194" s="13" t="s">
        <v>79</v>
      </c>
      <c r="AW194" s="13" t="s">
        <v>33</v>
      </c>
      <c r="AX194" s="13" t="s">
        <v>72</v>
      </c>
      <c r="AY194" s="245" t="s">
        <v>234</v>
      </c>
    </row>
    <row r="195" s="14" customFormat="1">
      <c r="A195" s="14"/>
      <c r="B195" s="246"/>
      <c r="C195" s="247"/>
      <c r="D195" s="229" t="s">
        <v>252</v>
      </c>
      <c r="E195" s="248" t="s">
        <v>19</v>
      </c>
      <c r="F195" s="249" t="s">
        <v>1143</v>
      </c>
      <c r="G195" s="247"/>
      <c r="H195" s="250">
        <v>28.224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252</v>
      </c>
      <c r="AU195" s="256" t="s">
        <v>81</v>
      </c>
      <c r="AV195" s="14" t="s">
        <v>81</v>
      </c>
      <c r="AW195" s="14" t="s">
        <v>33</v>
      </c>
      <c r="AX195" s="14" t="s">
        <v>79</v>
      </c>
      <c r="AY195" s="256" t="s">
        <v>234</v>
      </c>
    </row>
    <row r="196" s="12" customFormat="1" ht="22.8" customHeight="1">
      <c r="A196" s="12"/>
      <c r="B196" s="200"/>
      <c r="C196" s="201"/>
      <c r="D196" s="202" t="s">
        <v>71</v>
      </c>
      <c r="E196" s="214" t="s">
        <v>88</v>
      </c>
      <c r="F196" s="214" t="s">
        <v>1144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3.7949999999999999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79</v>
      </c>
      <c r="AT196" s="212" t="s">
        <v>71</v>
      </c>
      <c r="AU196" s="212" t="s">
        <v>79</v>
      </c>
      <c r="AY196" s="211" t="s">
        <v>234</v>
      </c>
      <c r="BK196" s="213">
        <f>SUM(BK197:BK201)</f>
        <v>0</v>
      </c>
    </row>
    <row r="197" s="2" customFormat="1" ht="16.5" customHeight="1">
      <c r="A197" s="40"/>
      <c r="B197" s="41"/>
      <c r="C197" s="216" t="s">
        <v>361</v>
      </c>
      <c r="D197" s="216" t="s">
        <v>236</v>
      </c>
      <c r="E197" s="217" t="s">
        <v>1145</v>
      </c>
      <c r="F197" s="218" t="s">
        <v>1146</v>
      </c>
      <c r="G197" s="219" t="s">
        <v>382</v>
      </c>
      <c r="H197" s="220">
        <v>1</v>
      </c>
      <c r="I197" s="221"/>
      <c r="J197" s="222">
        <f>ROUND(I197*H197,2)</f>
        <v>0</v>
      </c>
      <c r="K197" s="218" t="s">
        <v>240</v>
      </c>
      <c r="L197" s="46"/>
      <c r="M197" s="223" t="s">
        <v>19</v>
      </c>
      <c r="N197" s="224" t="s">
        <v>43</v>
      </c>
      <c r="O197" s="86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7" t="s">
        <v>93</v>
      </c>
      <c r="AT197" s="227" t="s">
        <v>236</v>
      </c>
      <c r="AU197" s="227" t="s">
        <v>81</v>
      </c>
      <c r="AY197" s="19" t="s">
        <v>234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19" t="s">
        <v>79</v>
      </c>
      <c r="BK197" s="228">
        <f>ROUND(I197*H197,2)</f>
        <v>0</v>
      </c>
      <c r="BL197" s="19" t="s">
        <v>93</v>
      </c>
      <c r="BM197" s="227" t="s">
        <v>1147</v>
      </c>
    </row>
    <row r="198" s="2" customFormat="1">
      <c r="A198" s="40"/>
      <c r="B198" s="41"/>
      <c r="C198" s="42"/>
      <c r="D198" s="229" t="s">
        <v>243</v>
      </c>
      <c r="E198" s="42"/>
      <c r="F198" s="230" t="s">
        <v>1148</v>
      </c>
      <c r="G198" s="42"/>
      <c r="H198" s="42"/>
      <c r="I198" s="231"/>
      <c r="J198" s="42"/>
      <c r="K198" s="42"/>
      <c r="L198" s="46"/>
      <c r="M198" s="232"/>
      <c r="N198" s="23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243</v>
      </c>
      <c r="AU198" s="19" t="s">
        <v>81</v>
      </c>
    </row>
    <row r="199" s="2" customFormat="1">
      <c r="A199" s="40"/>
      <c r="B199" s="41"/>
      <c r="C199" s="42"/>
      <c r="D199" s="234" t="s">
        <v>244</v>
      </c>
      <c r="E199" s="42"/>
      <c r="F199" s="235" t="s">
        <v>1149</v>
      </c>
      <c r="G199" s="42"/>
      <c r="H199" s="42"/>
      <c r="I199" s="231"/>
      <c r="J199" s="42"/>
      <c r="K199" s="42"/>
      <c r="L199" s="46"/>
      <c r="M199" s="232"/>
      <c r="N199" s="23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244</v>
      </c>
      <c r="AU199" s="19" t="s">
        <v>81</v>
      </c>
    </row>
    <row r="200" s="2" customFormat="1" ht="16.5" customHeight="1">
      <c r="A200" s="40"/>
      <c r="B200" s="41"/>
      <c r="C200" s="268" t="s">
        <v>370</v>
      </c>
      <c r="D200" s="268" t="s">
        <v>295</v>
      </c>
      <c r="E200" s="269" t="s">
        <v>1150</v>
      </c>
      <c r="F200" s="270" t="s">
        <v>1151</v>
      </c>
      <c r="G200" s="271" t="s">
        <v>382</v>
      </c>
      <c r="H200" s="272">
        <v>1</v>
      </c>
      <c r="I200" s="273"/>
      <c r="J200" s="274">
        <f>ROUND(I200*H200,2)</f>
        <v>0</v>
      </c>
      <c r="K200" s="270" t="s">
        <v>240</v>
      </c>
      <c r="L200" s="275"/>
      <c r="M200" s="276" t="s">
        <v>19</v>
      </c>
      <c r="N200" s="277" t="s">
        <v>43</v>
      </c>
      <c r="O200" s="86"/>
      <c r="P200" s="225">
        <f>O200*H200</f>
        <v>0</v>
      </c>
      <c r="Q200" s="225">
        <v>3.7949999999999999</v>
      </c>
      <c r="R200" s="225">
        <f>Q200*H200</f>
        <v>3.7949999999999999</v>
      </c>
      <c r="S200" s="225">
        <v>0</v>
      </c>
      <c r="T200" s="22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7" t="s">
        <v>294</v>
      </c>
      <c r="AT200" s="227" t="s">
        <v>295</v>
      </c>
      <c r="AU200" s="227" t="s">
        <v>81</v>
      </c>
      <c r="AY200" s="19" t="s">
        <v>234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19" t="s">
        <v>79</v>
      </c>
      <c r="BK200" s="228">
        <f>ROUND(I200*H200,2)</f>
        <v>0</v>
      </c>
      <c r="BL200" s="19" t="s">
        <v>93</v>
      </c>
      <c r="BM200" s="227" t="s">
        <v>1152</v>
      </c>
    </row>
    <row r="201" s="2" customFormat="1">
      <c r="A201" s="40"/>
      <c r="B201" s="41"/>
      <c r="C201" s="42"/>
      <c r="D201" s="229" t="s">
        <v>243</v>
      </c>
      <c r="E201" s="42"/>
      <c r="F201" s="230" t="s">
        <v>1151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243</v>
      </c>
      <c r="AU201" s="19" t="s">
        <v>81</v>
      </c>
    </row>
    <row r="202" s="12" customFormat="1" ht="22.8" customHeight="1">
      <c r="A202" s="12"/>
      <c r="B202" s="200"/>
      <c r="C202" s="201"/>
      <c r="D202" s="202" t="s">
        <v>71</v>
      </c>
      <c r="E202" s="214" t="s">
        <v>93</v>
      </c>
      <c r="F202" s="214" t="s">
        <v>911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SUM(P203:P225)</f>
        <v>0</v>
      </c>
      <c r="Q202" s="208"/>
      <c r="R202" s="209">
        <f>SUM(R203:R225)</f>
        <v>0.90051999999999999</v>
      </c>
      <c r="S202" s="208"/>
      <c r="T202" s="210">
        <f>SUM(T203:T225)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79</v>
      </c>
      <c r="AT202" s="212" t="s">
        <v>71</v>
      </c>
      <c r="AU202" s="212" t="s">
        <v>79</v>
      </c>
      <c r="AY202" s="211" t="s">
        <v>234</v>
      </c>
      <c r="BK202" s="213">
        <f>SUM(BK203:BK225)</f>
        <v>0</v>
      </c>
    </row>
    <row r="203" s="2" customFormat="1" ht="16.5" customHeight="1">
      <c r="A203" s="40"/>
      <c r="B203" s="41"/>
      <c r="C203" s="216" t="s">
        <v>379</v>
      </c>
      <c r="D203" s="216" t="s">
        <v>236</v>
      </c>
      <c r="E203" s="217" t="s">
        <v>912</v>
      </c>
      <c r="F203" s="218" t="s">
        <v>913</v>
      </c>
      <c r="G203" s="219" t="s">
        <v>274</v>
      </c>
      <c r="H203" s="220">
        <v>62.984999999999999</v>
      </c>
      <c r="I203" s="221"/>
      <c r="J203" s="222">
        <f>ROUND(I203*H203,2)</f>
        <v>0</v>
      </c>
      <c r="K203" s="218" t="s">
        <v>240</v>
      </c>
      <c r="L203" s="46"/>
      <c r="M203" s="223" t="s">
        <v>19</v>
      </c>
      <c r="N203" s="224" t="s">
        <v>43</v>
      </c>
      <c r="O203" s="86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7" t="s">
        <v>93</v>
      </c>
      <c r="AT203" s="227" t="s">
        <v>236</v>
      </c>
      <c r="AU203" s="227" t="s">
        <v>81</v>
      </c>
      <c r="AY203" s="19" t="s">
        <v>234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19" t="s">
        <v>79</v>
      </c>
      <c r="BK203" s="228">
        <f>ROUND(I203*H203,2)</f>
        <v>0</v>
      </c>
      <c r="BL203" s="19" t="s">
        <v>93</v>
      </c>
      <c r="BM203" s="227" t="s">
        <v>1153</v>
      </c>
    </row>
    <row r="204" s="2" customFormat="1">
      <c r="A204" s="40"/>
      <c r="B204" s="41"/>
      <c r="C204" s="42"/>
      <c r="D204" s="229" t="s">
        <v>243</v>
      </c>
      <c r="E204" s="42"/>
      <c r="F204" s="230" t="s">
        <v>915</v>
      </c>
      <c r="G204" s="42"/>
      <c r="H204" s="42"/>
      <c r="I204" s="231"/>
      <c r="J204" s="42"/>
      <c r="K204" s="42"/>
      <c r="L204" s="46"/>
      <c r="M204" s="232"/>
      <c r="N204" s="23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243</v>
      </c>
      <c r="AU204" s="19" t="s">
        <v>81</v>
      </c>
    </row>
    <row r="205" s="2" customFormat="1">
      <c r="A205" s="40"/>
      <c r="B205" s="41"/>
      <c r="C205" s="42"/>
      <c r="D205" s="234" t="s">
        <v>244</v>
      </c>
      <c r="E205" s="42"/>
      <c r="F205" s="235" t="s">
        <v>916</v>
      </c>
      <c r="G205" s="42"/>
      <c r="H205" s="42"/>
      <c r="I205" s="231"/>
      <c r="J205" s="42"/>
      <c r="K205" s="42"/>
      <c r="L205" s="46"/>
      <c r="M205" s="232"/>
      <c r="N205" s="23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244</v>
      </c>
      <c r="AU205" s="19" t="s">
        <v>81</v>
      </c>
    </row>
    <row r="206" s="13" customFormat="1">
      <c r="A206" s="13"/>
      <c r="B206" s="236"/>
      <c r="C206" s="237"/>
      <c r="D206" s="229" t="s">
        <v>252</v>
      </c>
      <c r="E206" s="238" t="s">
        <v>19</v>
      </c>
      <c r="F206" s="239" t="s">
        <v>917</v>
      </c>
      <c r="G206" s="237"/>
      <c r="H206" s="238" t="s">
        <v>19</v>
      </c>
      <c r="I206" s="240"/>
      <c r="J206" s="237"/>
      <c r="K206" s="237"/>
      <c r="L206" s="241"/>
      <c r="M206" s="242"/>
      <c r="N206" s="243"/>
      <c r="O206" s="243"/>
      <c r="P206" s="243"/>
      <c r="Q206" s="243"/>
      <c r="R206" s="243"/>
      <c r="S206" s="243"/>
      <c r="T206" s="24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5" t="s">
        <v>252</v>
      </c>
      <c r="AU206" s="245" t="s">
        <v>81</v>
      </c>
      <c r="AV206" s="13" t="s">
        <v>79</v>
      </c>
      <c r="AW206" s="13" t="s">
        <v>33</v>
      </c>
      <c r="AX206" s="13" t="s">
        <v>72</v>
      </c>
      <c r="AY206" s="245" t="s">
        <v>234</v>
      </c>
    </row>
    <row r="207" s="13" customFormat="1">
      <c r="A207" s="13"/>
      <c r="B207" s="236"/>
      <c r="C207" s="237"/>
      <c r="D207" s="229" t="s">
        <v>252</v>
      </c>
      <c r="E207" s="238" t="s">
        <v>19</v>
      </c>
      <c r="F207" s="239" t="s">
        <v>1090</v>
      </c>
      <c r="G207" s="237"/>
      <c r="H207" s="238" t="s">
        <v>19</v>
      </c>
      <c r="I207" s="240"/>
      <c r="J207" s="237"/>
      <c r="K207" s="237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252</v>
      </c>
      <c r="AU207" s="245" t="s">
        <v>81</v>
      </c>
      <c r="AV207" s="13" t="s">
        <v>79</v>
      </c>
      <c r="AW207" s="13" t="s">
        <v>33</v>
      </c>
      <c r="AX207" s="13" t="s">
        <v>72</v>
      </c>
      <c r="AY207" s="245" t="s">
        <v>234</v>
      </c>
    </row>
    <row r="208" s="14" customFormat="1">
      <c r="A208" s="14"/>
      <c r="B208" s="246"/>
      <c r="C208" s="247"/>
      <c r="D208" s="229" t="s">
        <v>252</v>
      </c>
      <c r="E208" s="248" t="s">
        <v>19</v>
      </c>
      <c r="F208" s="249" t="s">
        <v>1154</v>
      </c>
      <c r="G208" s="247"/>
      <c r="H208" s="250">
        <v>33.119999999999997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252</v>
      </c>
      <c r="AU208" s="256" t="s">
        <v>81</v>
      </c>
      <c r="AV208" s="14" t="s">
        <v>81</v>
      </c>
      <c r="AW208" s="14" t="s">
        <v>33</v>
      </c>
      <c r="AX208" s="14" t="s">
        <v>72</v>
      </c>
      <c r="AY208" s="256" t="s">
        <v>234</v>
      </c>
    </row>
    <row r="209" s="13" customFormat="1">
      <c r="A209" s="13"/>
      <c r="B209" s="236"/>
      <c r="C209" s="237"/>
      <c r="D209" s="229" t="s">
        <v>252</v>
      </c>
      <c r="E209" s="238" t="s">
        <v>19</v>
      </c>
      <c r="F209" s="239" t="s">
        <v>832</v>
      </c>
      <c r="G209" s="237"/>
      <c r="H209" s="238" t="s">
        <v>19</v>
      </c>
      <c r="I209" s="240"/>
      <c r="J209" s="237"/>
      <c r="K209" s="237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252</v>
      </c>
      <c r="AU209" s="245" t="s">
        <v>81</v>
      </c>
      <c r="AV209" s="13" t="s">
        <v>79</v>
      </c>
      <c r="AW209" s="13" t="s">
        <v>33</v>
      </c>
      <c r="AX209" s="13" t="s">
        <v>72</v>
      </c>
      <c r="AY209" s="245" t="s">
        <v>234</v>
      </c>
    </row>
    <row r="210" s="14" customFormat="1">
      <c r="A210" s="14"/>
      <c r="B210" s="246"/>
      <c r="C210" s="247"/>
      <c r="D210" s="229" t="s">
        <v>252</v>
      </c>
      <c r="E210" s="248" t="s">
        <v>19</v>
      </c>
      <c r="F210" s="249" t="s">
        <v>1155</v>
      </c>
      <c r="G210" s="247"/>
      <c r="H210" s="250">
        <v>29.864999999999998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252</v>
      </c>
      <c r="AU210" s="256" t="s">
        <v>81</v>
      </c>
      <c r="AV210" s="14" t="s">
        <v>81</v>
      </c>
      <c r="AW210" s="14" t="s">
        <v>33</v>
      </c>
      <c r="AX210" s="14" t="s">
        <v>72</v>
      </c>
      <c r="AY210" s="256" t="s">
        <v>234</v>
      </c>
    </row>
    <row r="211" s="15" customFormat="1">
      <c r="A211" s="15"/>
      <c r="B211" s="257"/>
      <c r="C211" s="258"/>
      <c r="D211" s="229" t="s">
        <v>252</v>
      </c>
      <c r="E211" s="259" t="s">
        <v>19</v>
      </c>
      <c r="F211" s="260" t="s">
        <v>256</v>
      </c>
      <c r="G211" s="258"/>
      <c r="H211" s="261">
        <v>62.984999999999999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252</v>
      </c>
      <c r="AU211" s="267" t="s">
        <v>81</v>
      </c>
      <c r="AV211" s="15" t="s">
        <v>93</v>
      </c>
      <c r="AW211" s="15" t="s">
        <v>33</v>
      </c>
      <c r="AX211" s="15" t="s">
        <v>79</v>
      </c>
      <c r="AY211" s="267" t="s">
        <v>234</v>
      </c>
    </row>
    <row r="212" s="2" customFormat="1" ht="16.5" customHeight="1">
      <c r="A212" s="40"/>
      <c r="B212" s="41"/>
      <c r="C212" s="216" t="s">
        <v>386</v>
      </c>
      <c r="D212" s="216" t="s">
        <v>236</v>
      </c>
      <c r="E212" s="217" t="s">
        <v>1156</v>
      </c>
      <c r="F212" s="218" t="s">
        <v>1157</v>
      </c>
      <c r="G212" s="219" t="s">
        <v>382</v>
      </c>
      <c r="H212" s="220">
        <v>5</v>
      </c>
      <c r="I212" s="221"/>
      <c r="J212" s="222">
        <f>ROUND(I212*H212,2)</f>
        <v>0</v>
      </c>
      <c r="K212" s="218" t="s">
        <v>240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0.087419999999999998</v>
      </c>
      <c r="R212" s="225">
        <f>Q212*H212</f>
        <v>0.43709999999999999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1158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1159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1160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81</v>
      </c>
    </row>
    <row r="215" s="2" customFormat="1" ht="16.5" customHeight="1">
      <c r="A215" s="40"/>
      <c r="B215" s="41"/>
      <c r="C215" s="268" t="s">
        <v>7</v>
      </c>
      <c r="D215" s="268" t="s">
        <v>295</v>
      </c>
      <c r="E215" s="269" t="s">
        <v>1161</v>
      </c>
      <c r="F215" s="270" t="s">
        <v>1162</v>
      </c>
      <c r="G215" s="271" t="s">
        <v>382</v>
      </c>
      <c r="H215" s="272">
        <v>1</v>
      </c>
      <c r="I215" s="273"/>
      <c r="J215" s="274">
        <f>ROUND(I215*H215,2)</f>
        <v>0</v>
      </c>
      <c r="K215" s="270" t="s">
        <v>240</v>
      </c>
      <c r="L215" s="275"/>
      <c r="M215" s="276" t="s">
        <v>19</v>
      </c>
      <c r="N215" s="277" t="s">
        <v>43</v>
      </c>
      <c r="O215" s="86"/>
      <c r="P215" s="225">
        <f>O215*H215</f>
        <v>0</v>
      </c>
      <c r="Q215" s="225">
        <v>0.040000000000000001</v>
      </c>
      <c r="R215" s="225">
        <f>Q215*H215</f>
        <v>0.040000000000000001</v>
      </c>
      <c r="S215" s="225">
        <v>0</v>
      </c>
      <c r="T215" s="22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7" t="s">
        <v>294</v>
      </c>
      <c r="AT215" s="227" t="s">
        <v>295</v>
      </c>
      <c r="AU215" s="227" t="s">
        <v>81</v>
      </c>
      <c r="AY215" s="19" t="s">
        <v>234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19" t="s">
        <v>79</v>
      </c>
      <c r="BK215" s="228">
        <f>ROUND(I215*H215,2)</f>
        <v>0</v>
      </c>
      <c r="BL215" s="19" t="s">
        <v>93</v>
      </c>
      <c r="BM215" s="227" t="s">
        <v>1163</v>
      </c>
    </row>
    <row r="216" s="2" customFormat="1">
      <c r="A216" s="40"/>
      <c r="B216" s="41"/>
      <c r="C216" s="42"/>
      <c r="D216" s="229" t="s">
        <v>243</v>
      </c>
      <c r="E216" s="42"/>
      <c r="F216" s="230" t="s">
        <v>1162</v>
      </c>
      <c r="G216" s="42"/>
      <c r="H216" s="42"/>
      <c r="I216" s="231"/>
      <c r="J216" s="42"/>
      <c r="K216" s="42"/>
      <c r="L216" s="46"/>
      <c r="M216" s="232"/>
      <c r="N216" s="23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243</v>
      </c>
      <c r="AU216" s="19" t="s">
        <v>81</v>
      </c>
    </row>
    <row r="217" s="2" customFormat="1" ht="16.5" customHeight="1">
      <c r="A217" s="40"/>
      <c r="B217" s="41"/>
      <c r="C217" s="268" t="s">
        <v>399</v>
      </c>
      <c r="D217" s="268" t="s">
        <v>295</v>
      </c>
      <c r="E217" s="269" t="s">
        <v>1164</v>
      </c>
      <c r="F217" s="270" t="s">
        <v>1165</v>
      </c>
      <c r="G217" s="271" t="s">
        <v>382</v>
      </c>
      <c r="H217" s="272">
        <v>1</v>
      </c>
      <c r="I217" s="273"/>
      <c r="J217" s="274">
        <f>ROUND(I217*H217,2)</f>
        <v>0</v>
      </c>
      <c r="K217" s="270" t="s">
        <v>240</v>
      </c>
      <c r="L217" s="275"/>
      <c r="M217" s="276" t="s">
        <v>19</v>
      </c>
      <c r="N217" s="277" t="s">
        <v>43</v>
      </c>
      <c r="O217" s="86"/>
      <c r="P217" s="225">
        <f>O217*H217</f>
        <v>0</v>
      </c>
      <c r="Q217" s="225">
        <v>0.050999999999999997</v>
      </c>
      <c r="R217" s="225">
        <f>Q217*H217</f>
        <v>0.050999999999999997</v>
      </c>
      <c r="S217" s="225">
        <v>0</v>
      </c>
      <c r="T217" s="22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7" t="s">
        <v>294</v>
      </c>
      <c r="AT217" s="227" t="s">
        <v>295</v>
      </c>
      <c r="AU217" s="227" t="s">
        <v>81</v>
      </c>
      <c r="AY217" s="19" t="s">
        <v>234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19" t="s">
        <v>79</v>
      </c>
      <c r="BK217" s="228">
        <f>ROUND(I217*H217,2)</f>
        <v>0</v>
      </c>
      <c r="BL217" s="19" t="s">
        <v>93</v>
      </c>
      <c r="BM217" s="227" t="s">
        <v>1166</v>
      </c>
    </row>
    <row r="218" s="2" customFormat="1">
      <c r="A218" s="40"/>
      <c r="B218" s="41"/>
      <c r="C218" s="42"/>
      <c r="D218" s="229" t="s">
        <v>243</v>
      </c>
      <c r="E218" s="42"/>
      <c r="F218" s="230" t="s">
        <v>1165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243</v>
      </c>
      <c r="AU218" s="19" t="s">
        <v>81</v>
      </c>
    </row>
    <row r="219" s="2" customFormat="1" ht="16.5" customHeight="1">
      <c r="A219" s="40"/>
      <c r="B219" s="41"/>
      <c r="C219" s="268" t="s">
        <v>406</v>
      </c>
      <c r="D219" s="268" t="s">
        <v>295</v>
      </c>
      <c r="E219" s="269" t="s">
        <v>1167</v>
      </c>
      <c r="F219" s="270" t="s">
        <v>1168</v>
      </c>
      <c r="G219" s="271" t="s">
        <v>382</v>
      </c>
      <c r="H219" s="272">
        <v>3</v>
      </c>
      <c r="I219" s="273"/>
      <c r="J219" s="274">
        <f>ROUND(I219*H219,2)</f>
        <v>0</v>
      </c>
      <c r="K219" s="270" t="s">
        <v>240</v>
      </c>
      <c r="L219" s="275"/>
      <c r="M219" s="276" t="s">
        <v>19</v>
      </c>
      <c r="N219" s="277" t="s">
        <v>43</v>
      </c>
      <c r="O219" s="86"/>
      <c r="P219" s="225">
        <f>O219*H219</f>
        <v>0</v>
      </c>
      <c r="Q219" s="225">
        <v>0.068000000000000005</v>
      </c>
      <c r="R219" s="225">
        <f>Q219*H219</f>
        <v>0.20400000000000002</v>
      </c>
      <c r="S219" s="225">
        <v>0</v>
      </c>
      <c r="T219" s="22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7" t="s">
        <v>294</v>
      </c>
      <c r="AT219" s="227" t="s">
        <v>295</v>
      </c>
      <c r="AU219" s="227" t="s">
        <v>81</v>
      </c>
      <c r="AY219" s="19" t="s">
        <v>234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19" t="s">
        <v>79</v>
      </c>
      <c r="BK219" s="228">
        <f>ROUND(I219*H219,2)</f>
        <v>0</v>
      </c>
      <c r="BL219" s="19" t="s">
        <v>93</v>
      </c>
      <c r="BM219" s="227" t="s">
        <v>1169</v>
      </c>
    </row>
    <row r="220" s="2" customFormat="1">
      <c r="A220" s="40"/>
      <c r="B220" s="41"/>
      <c r="C220" s="42"/>
      <c r="D220" s="229" t="s">
        <v>243</v>
      </c>
      <c r="E220" s="42"/>
      <c r="F220" s="230" t="s">
        <v>1168</v>
      </c>
      <c r="G220" s="42"/>
      <c r="H220" s="42"/>
      <c r="I220" s="231"/>
      <c r="J220" s="42"/>
      <c r="K220" s="42"/>
      <c r="L220" s="46"/>
      <c r="M220" s="232"/>
      <c r="N220" s="23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243</v>
      </c>
      <c r="AU220" s="19" t="s">
        <v>81</v>
      </c>
    </row>
    <row r="221" s="2" customFormat="1" ht="16.5" customHeight="1">
      <c r="A221" s="40"/>
      <c r="B221" s="41"/>
      <c r="C221" s="216" t="s">
        <v>413</v>
      </c>
      <c r="D221" s="216" t="s">
        <v>236</v>
      </c>
      <c r="E221" s="217" t="s">
        <v>1170</v>
      </c>
      <c r="F221" s="218" t="s">
        <v>1171</v>
      </c>
      <c r="G221" s="219" t="s">
        <v>382</v>
      </c>
      <c r="H221" s="220">
        <v>1</v>
      </c>
      <c r="I221" s="221"/>
      <c r="J221" s="222">
        <f>ROUND(I221*H221,2)</f>
        <v>0</v>
      </c>
      <c r="K221" s="218" t="s">
        <v>240</v>
      </c>
      <c r="L221" s="46"/>
      <c r="M221" s="223" t="s">
        <v>19</v>
      </c>
      <c r="N221" s="224" t="s">
        <v>43</v>
      </c>
      <c r="O221" s="86"/>
      <c r="P221" s="225">
        <f>O221*H221</f>
        <v>0</v>
      </c>
      <c r="Q221" s="225">
        <v>0.087419999999999998</v>
      </c>
      <c r="R221" s="225">
        <f>Q221*H221</f>
        <v>0.087419999999999998</v>
      </c>
      <c r="S221" s="225">
        <v>0</v>
      </c>
      <c r="T221" s="22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7" t="s">
        <v>93</v>
      </c>
      <c r="AT221" s="227" t="s">
        <v>236</v>
      </c>
      <c r="AU221" s="227" t="s">
        <v>81</v>
      </c>
      <c r="AY221" s="19" t="s">
        <v>234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19" t="s">
        <v>79</v>
      </c>
      <c r="BK221" s="228">
        <f>ROUND(I221*H221,2)</f>
        <v>0</v>
      </c>
      <c r="BL221" s="19" t="s">
        <v>93</v>
      </c>
      <c r="BM221" s="227" t="s">
        <v>1172</v>
      </c>
    </row>
    <row r="222" s="2" customFormat="1">
      <c r="A222" s="40"/>
      <c r="B222" s="41"/>
      <c r="C222" s="42"/>
      <c r="D222" s="229" t="s">
        <v>243</v>
      </c>
      <c r="E222" s="42"/>
      <c r="F222" s="230" t="s">
        <v>1173</v>
      </c>
      <c r="G222" s="42"/>
      <c r="H222" s="42"/>
      <c r="I222" s="231"/>
      <c r="J222" s="42"/>
      <c r="K222" s="42"/>
      <c r="L222" s="46"/>
      <c r="M222" s="232"/>
      <c r="N222" s="23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243</v>
      </c>
      <c r="AU222" s="19" t="s">
        <v>81</v>
      </c>
    </row>
    <row r="223" s="2" customFormat="1">
      <c r="A223" s="40"/>
      <c r="B223" s="41"/>
      <c r="C223" s="42"/>
      <c r="D223" s="234" t="s">
        <v>244</v>
      </c>
      <c r="E223" s="42"/>
      <c r="F223" s="235" t="s">
        <v>1174</v>
      </c>
      <c r="G223" s="42"/>
      <c r="H223" s="42"/>
      <c r="I223" s="231"/>
      <c r="J223" s="42"/>
      <c r="K223" s="42"/>
      <c r="L223" s="46"/>
      <c r="M223" s="232"/>
      <c r="N223" s="23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244</v>
      </c>
      <c r="AU223" s="19" t="s">
        <v>81</v>
      </c>
    </row>
    <row r="224" s="2" customFormat="1" ht="16.5" customHeight="1">
      <c r="A224" s="40"/>
      <c r="B224" s="41"/>
      <c r="C224" s="268" t="s">
        <v>420</v>
      </c>
      <c r="D224" s="268" t="s">
        <v>295</v>
      </c>
      <c r="E224" s="269" t="s">
        <v>1175</v>
      </c>
      <c r="F224" s="270" t="s">
        <v>1176</v>
      </c>
      <c r="G224" s="271" t="s">
        <v>382</v>
      </c>
      <c r="H224" s="272">
        <v>1</v>
      </c>
      <c r="I224" s="273"/>
      <c r="J224" s="274">
        <f>ROUND(I224*H224,2)</f>
        <v>0</v>
      </c>
      <c r="K224" s="270" t="s">
        <v>240</v>
      </c>
      <c r="L224" s="275"/>
      <c r="M224" s="276" t="s">
        <v>19</v>
      </c>
      <c r="N224" s="277" t="s">
        <v>43</v>
      </c>
      <c r="O224" s="86"/>
      <c r="P224" s="225">
        <f>O224*H224</f>
        <v>0</v>
      </c>
      <c r="Q224" s="225">
        <v>0.081000000000000003</v>
      </c>
      <c r="R224" s="225">
        <f>Q224*H224</f>
        <v>0.081000000000000003</v>
      </c>
      <c r="S224" s="225">
        <v>0</v>
      </c>
      <c r="T224" s="22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7" t="s">
        <v>294</v>
      </c>
      <c r="AT224" s="227" t="s">
        <v>295</v>
      </c>
      <c r="AU224" s="227" t="s">
        <v>81</v>
      </c>
      <c r="AY224" s="19" t="s">
        <v>234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19" t="s">
        <v>79</v>
      </c>
      <c r="BK224" s="228">
        <f>ROUND(I224*H224,2)</f>
        <v>0</v>
      </c>
      <c r="BL224" s="19" t="s">
        <v>93</v>
      </c>
      <c r="BM224" s="227" t="s">
        <v>1177</v>
      </c>
    </row>
    <row r="225" s="2" customFormat="1">
      <c r="A225" s="40"/>
      <c r="B225" s="41"/>
      <c r="C225" s="42"/>
      <c r="D225" s="229" t="s">
        <v>243</v>
      </c>
      <c r="E225" s="42"/>
      <c r="F225" s="230" t="s">
        <v>1176</v>
      </c>
      <c r="G225" s="42"/>
      <c r="H225" s="42"/>
      <c r="I225" s="231"/>
      <c r="J225" s="42"/>
      <c r="K225" s="42"/>
      <c r="L225" s="46"/>
      <c r="M225" s="232"/>
      <c r="N225" s="23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243</v>
      </c>
      <c r="AU225" s="19" t="s">
        <v>81</v>
      </c>
    </row>
    <row r="226" s="12" customFormat="1" ht="22.8" customHeight="1">
      <c r="A226" s="12"/>
      <c r="B226" s="200"/>
      <c r="C226" s="201"/>
      <c r="D226" s="202" t="s">
        <v>71</v>
      </c>
      <c r="E226" s="214" t="s">
        <v>294</v>
      </c>
      <c r="F226" s="214" t="s">
        <v>920</v>
      </c>
      <c r="G226" s="201"/>
      <c r="H226" s="201"/>
      <c r="I226" s="204"/>
      <c r="J226" s="215">
        <f>BK226</f>
        <v>0</v>
      </c>
      <c r="K226" s="201"/>
      <c r="L226" s="206"/>
      <c r="M226" s="207"/>
      <c r="N226" s="208"/>
      <c r="O226" s="208"/>
      <c r="P226" s="209">
        <f>SUM(P227:P292)</f>
        <v>0</v>
      </c>
      <c r="Q226" s="208"/>
      <c r="R226" s="209">
        <f>SUM(R227:R292)</f>
        <v>13.859209659999999</v>
      </c>
      <c r="S226" s="208"/>
      <c r="T226" s="210">
        <f>SUM(T227:T292)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1" t="s">
        <v>79</v>
      </c>
      <c r="AT226" s="212" t="s">
        <v>71</v>
      </c>
      <c r="AU226" s="212" t="s">
        <v>79</v>
      </c>
      <c r="AY226" s="211" t="s">
        <v>234</v>
      </c>
      <c r="BK226" s="213">
        <f>SUM(BK227:BK292)</f>
        <v>0</v>
      </c>
    </row>
    <row r="227" s="2" customFormat="1" ht="16.5" customHeight="1">
      <c r="A227" s="40"/>
      <c r="B227" s="41"/>
      <c r="C227" s="216" t="s">
        <v>427</v>
      </c>
      <c r="D227" s="216" t="s">
        <v>236</v>
      </c>
      <c r="E227" s="217" t="s">
        <v>1178</v>
      </c>
      <c r="F227" s="218" t="s">
        <v>1179</v>
      </c>
      <c r="G227" s="219" t="s">
        <v>879</v>
      </c>
      <c r="H227" s="220">
        <v>29</v>
      </c>
      <c r="I227" s="221"/>
      <c r="J227" s="222">
        <f>ROUND(I227*H227,2)</f>
        <v>0</v>
      </c>
      <c r="K227" s="218" t="s">
        <v>240</v>
      </c>
      <c r="L227" s="46"/>
      <c r="M227" s="223" t="s">
        <v>19</v>
      </c>
      <c r="N227" s="224" t="s">
        <v>43</v>
      </c>
      <c r="O227" s="86"/>
      <c r="P227" s="225">
        <f>O227*H227</f>
        <v>0</v>
      </c>
      <c r="Q227" s="225">
        <v>1.0000000000000001E-05</v>
      </c>
      <c r="R227" s="225">
        <f>Q227*H227</f>
        <v>0.00029</v>
      </c>
      <c r="S227" s="225">
        <v>0</v>
      </c>
      <c r="T227" s="22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7" t="s">
        <v>93</v>
      </c>
      <c r="AT227" s="227" t="s">
        <v>236</v>
      </c>
      <c r="AU227" s="227" t="s">
        <v>81</v>
      </c>
      <c r="AY227" s="19" t="s">
        <v>234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19" t="s">
        <v>79</v>
      </c>
      <c r="BK227" s="228">
        <f>ROUND(I227*H227,2)</f>
        <v>0</v>
      </c>
      <c r="BL227" s="19" t="s">
        <v>93</v>
      </c>
      <c r="BM227" s="227" t="s">
        <v>1180</v>
      </c>
    </row>
    <row r="228" s="2" customFormat="1">
      <c r="A228" s="40"/>
      <c r="B228" s="41"/>
      <c r="C228" s="42"/>
      <c r="D228" s="229" t="s">
        <v>243</v>
      </c>
      <c r="E228" s="42"/>
      <c r="F228" s="230" t="s">
        <v>1181</v>
      </c>
      <c r="G228" s="42"/>
      <c r="H228" s="42"/>
      <c r="I228" s="231"/>
      <c r="J228" s="42"/>
      <c r="K228" s="42"/>
      <c r="L228" s="46"/>
      <c r="M228" s="232"/>
      <c r="N228" s="23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243</v>
      </c>
      <c r="AU228" s="19" t="s">
        <v>81</v>
      </c>
    </row>
    <row r="229" s="2" customFormat="1">
      <c r="A229" s="40"/>
      <c r="B229" s="41"/>
      <c r="C229" s="42"/>
      <c r="D229" s="234" t="s">
        <v>244</v>
      </c>
      <c r="E229" s="42"/>
      <c r="F229" s="235" t="s">
        <v>1182</v>
      </c>
      <c r="G229" s="42"/>
      <c r="H229" s="42"/>
      <c r="I229" s="231"/>
      <c r="J229" s="42"/>
      <c r="K229" s="42"/>
      <c r="L229" s="46"/>
      <c r="M229" s="232"/>
      <c r="N229" s="23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244</v>
      </c>
      <c r="AU229" s="19" t="s">
        <v>81</v>
      </c>
    </row>
    <row r="230" s="2" customFormat="1" ht="16.5" customHeight="1">
      <c r="A230" s="40"/>
      <c r="B230" s="41"/>
      <c r="C230" s="268" t="s">
        <v>434</v>
      </c>
      <c r="D230" s="268" t="s">
        <v>295</v>
      </c>
      <c r="E230" s="269" t="s">
        <v>1183</v>
      </c>
      <c r="F230" s="270" t="s">
        <v>1184</v>
      </c>
      <c r="G230" s="271" t="s">
        <v>879</v>
      </c>
      <c r="H230" s="272">
        <v>29.434999999999999</v>
      </c>
      <c r="I230" s="273"/>
      <c r="J230" s="274">
        <f>ROUND(I230*H230,2)</f>
        <v>0</v>
      </c>
      <c r="K230" s="270" t="s">
        <v>240</v>
      </c>
      <c r="L230" s="275"/>
      <c r="M230" s="276" t="s">
        <v>19</v>
      </c>
      <c r="N230" s="277" t="s">
        <v>43</v>
      </c>
      <c r="O230" s="86"/>
      <c r="P230" s="225">
        <f>O230*H230</f>
        <v>0</v>
      </c>
      <c r="Q230" s="225">
        <v>0.0027000000000000001</v>
      </c>
      <c r="R230" s="225">
        <f>Q230*H230</f>
        <v>0.079474500000000003</v>
      </c>
      <c r="S230" s="225">
        <v>0</v>
      </c>
      <c r="T230" s="22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7" t="s">
        <v>294</v>
      </c>
      <c r="AT230" s="227" t="s">
        <v>295</v>
      </c>
      <c r="AU230" s="227" t="s">
        <v>81</v>
      </c>
      <c r="AY230" s="19" t="s">
        <v>234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19" t="s">
        <v>79</v>
      </c>
      <c r="BK230" s="228">
        <f>ROUND(I230*H230,2)</f>
        <v>0</v>
      </c>
      <c r="BL230" s="19" t="s">
        <v>93</v>
      </c>
      <c r="BM230" s="227" t="s">
        <v>1185</v>
      </c>
    </row>
    <row r="231" s="2" customFormat="1">
      <c r="A231" s="40"/>
      <c r="B231" s="41"/>
      <c r="C231" s="42"/>
      <c r="D231" s="229" t="s">
        <v>243</v>
      </c>
      <c r="E231" s="42"/>
      <c r="F231" s="230" t="s">
        <v>1184</v>
      </c>
      <c r="G231" s="42"/>
      <c r="H231" s="42"/>
      <c r="I231" s="231"/>
      <c r="J231" s="42"/>
      <c r="K231" s="42"/>
      <c r="L231" s="46"/>
      <c r="M231" s="232"/>
      <c r="N231" s="23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243</v>
      </c>
      <c r="AU231" s="19" t="s">
        <v>81</v>
      </c>
    </row>
    <row r="232" s="14" customFormat="1">
      <c r="A232" s="14"/>
      <c r="B232" s="246"/>
      <c r="C232" s="247"/>
      <c r="D232" s="229" t="s">
        <v>252</v>
      </c>
      <c r="E232" s="247"/>
      <c r="F232" s="249" t="s">
        <v>1186</v>
      </c>
      <c r="G232" s="247"/>
      <c r="H232" s="250">
        <v>29.434999999999999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252</v>
      </c>
      <c r="AU232" s="256" t="s">
        <v>81</v>
      </c>
      <c r="AV232" s="14" t="s">
        <v>81</v>
      </c>
      <c r="AW232" s="14" t="s">
        <v>4</v>
      </c>
      <c r="AX232" s="14" t="s">
        <v>79</v>
      </c>
      <c r="AY232" s="256" t="s">
        <v>234</v>
      </c>
    </row>
    <row r="233" s="2" customFormat="1" ht="16.5" customHeight="1">
      <c r="A233" s="40"/>
      <c r="B233" s="41"/>
      <c r="C233" s="216" t="s">
        <v>440</v>
      </c>
      <c r="D233" s="216" t="s">
        <v>236</v>
      </c>
      <c r="E233" s="217" t="s">
        <v>1187</v>
      </c>
      <c r="F233" s="218" t="s">
        <v>1188</v>
      </c>
      <c r="G233" s="219" t="s">
        <v>382</v>
      </c>
      <c r="H233" s="220">
        <v>4</v>
      </c>
      <c r="I233" s="221"/>
      <c r="J233" s="222">
        <f>ROUND(I233*H233,2)</f>
        <v>0</v>
      </c>
      <c r="K233" s="218" t="s">
        <v>240</v>
      </c>
      <c r="L233" s="46"/>
      <c r="M233" s="223" t="s">
        <v>19</v>
      </c>
      <c r="N233" s="224" t="s">
        <v>43</v>
      </c>
      <c r="O233" s="86"/>
      <c r="P233" s="225">
        <f>O233*H233</f>
        <v>0</v>
      </c>
      <c r="Q233" s="225">
        <v>8.0000000000000007E-05</v>
      </c>
      <c r="R233" s="225">
        <f>Q233*H233</f>
        <v>0.00032000000000000003</v>
      </c>
      <c r="S233" s="225">
        <v>0</v>
      </c>
      <c r="T233" s="22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7" t="s">
        <v>93</v>
      </c>
      <c r="AT233" s="227" t="s">
        <v>236</v>
      </c>
      <c r="AU233" s="227" t="s">
        <v>81</v>
      </c>
      <c r="AY233" s="19" t="s">
        <v>234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19" t="s">
        <v>79</v>
      </c>
      <c r="BK233" s="228">
        <f>ROUND(I233*H233,2)</f>
        <v>0</v>
      </c>
      <c r="BL233" s="19" t="s">
        <v>93</v>
      </c>
      <c r="BM233" s="227" t="s">
        <v>1189</v>
      </c>
    </row>
    <row r="234" s="2" customFormat="1">
      <c r="A234" s="40"/>
      <c r="B234" s="41"/>
      <c r="C234" s="42"/>
      <c r="D234" s="229" t="s">
        <v>243</v>
      </c>
      <c r="E234" s="42"/>
      <c r="F234" s="230" t="s">
        <v>1190</v>
      </c>
      <c r="G234" s="42"/>
      <c r="H234" s="42"/>
      <c r="I234" s="231"/>
      <c r="J234" s="42"/>
      <c r="K234" s="42"/>
      <c r="L234" s="46"/>
      <c r="M234" s="232"/>
      <c r="N234" s="23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243</v>
      </c>
      <c r="AU234" s="19" t="s">
        <v>81</v>
      </c>
    </row>
    <row r="235" s="2" customFormat="1">
      <c r="A235" s="40"/>
      <c r="B235" s="41"/>
      <c r="C235" s="42"/>
      <c r="D235" s="234" t="s">
        <v>244</v>
      </c>
      <c r="E235" s="42"/>
      <c r="F235" s="235" t="s">
        <v>1191</v>
      </c>
      <c r="G235" s="42"/>
      <c r="H235" s="42"/>
      <c r="I235" s="231"/>
      <c r="J235" s="42"/>
      <c r="K235" s="42"/>
      <c r="L235" s="46"/>
      <c r="M235" s="232"/>
      <c r="N235" s="233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244</v>
      </c>
      <c r="AU235" s="19" t="s">
        <v>81</v>
      </c>
    </row>
    <row r="236" s="2" customFormat="1" ht="16.5" customHeight="1">
      <c r="A236" s="40"/>
      <c r="B236" s="41"/>
      <c r="C236" s="268" t="s">
        <v>446</v>
      </c>
      <c r="D236" s="268" t="s">
        <v>295</v>
      </c>
      <c r="E236" s="269" t="s">
        <v>1192</v>
      </c>
      <c r="F236" s="270" t="s">
        <v>1193</v>
      </c>
      <c r="G236" s="271" t="s">
        <v>382</v>
      </c>
      <c r="H236" s="272">
        <v>4</v>
      </c>
      <c r="I236" s="273"/>
      <c r="J236" s="274">
        <f>ROUND(I236*H236,2)</f>
        <v>0</v>
      </c>
      <c r="K236" s="270" t="s">
        <v>240</v>
      </c>
      <c r="L236" s="275"/>
      <c r="M236" s="276" t="s">
        <v>19</v>
      </c>
      <c r="N236" s="277" t="s">
        <v>43</v>
      </c>
      <c r="O236" s="86"/>
      <c r="P236" s="225">
        <f>O236*H236</f>
        <v>0</v>
      </c>
      <c r="Q236" s="225">
        <v>0.00148</v>
      </c>
      <c r="R236" s="225">
        <f>Q236*H236</f>
        <v>0.0059199999999999999</v>
      </c>
      <c r="S236" s="225">
        <v>0</v>
      </c>
      <c r="T236" s="22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7" t="s">
        <v>294</v>
      </c>
      <c r="AT236" s="227" t="s">
        <v>295</v>
      </c>
      <c r="AU236" s="227" t="s">
        <v>81</v>
      </c>
      <c r="AY236" s="19" t="s">
        <v>234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19" t="s">
        <v>79</v>
      </c>
      <c r="BK236" s="228">
        <f>ROUND(I236*H236,2)</f>
        <v>0</v>
      </c>
      <c r="BL236" s="19" t="s">
        <v>93</v>
      </c>
      <c r="BM236" s="227" t="s">
        <v>1194</v>
      </c>
    </row>
    <row r="237" s="2" customFormat="1">
      <c r="A237" s="40"/>
      <c r="B237" s="41"/>
      <c r="C237" s="42"/>
      <c r="D237" s="229" t="s">
        <v>243</v>
      </c>
      <c r="E237" s="42"/>
      <c r="F237" s="230" t="s">
        <v>1193</v>
      </c>
      <c r="G237" s="42"/>
      <c r="H237" s="42"/>
      <c r="I237" s="231"/>
      <c r="J237" s="42"/>
      <c r="K237" s="42"/>
      <c r="L237" s="46"/>
      <c r="M237" s="232"/>
      <c r="N237" s="23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243</v>
      </c>
      <c r="AU237" s="19" t="s">
        <v>81</v>
      </c>
    </row>
    <row r="238" s="2" customFormat="1" ht="16.5" customHeight="1">
      <c r="A238" s="40"/>
      <c r="B238" s="41"/>
      <c r="C238" s="216" t="s">
        <v>455</v>
      </c>
      <c r="D238" s="216" t="s">
        <v>236</v>
      </c>
      <c r="E238" s="217" t="s">
        <v>1195</v>
      </c>
      <c r="F238" s="218" t="s">
        <v>1196</v>
      </c>
      <c r="G238" s="219" t="s">
        <v>382</v>
      </c>
      <c r="H238" s="220">
        <v>4</v>
      </c>
      <c r="I238" s="221"/>
      <c r="J238" s="222">
        <f>ROUND(I238*H238,2)</f>
        <v>0</v>
      </c>
      <c r="K238" s="218" t="s">
        <v>240</v>
      </c>
      <c r="L238" s="46"/>
      <c r="M238" s="223" t="s">
        <v>19</v>
      </c>
      <c r="N238" s="224" t="s">
        <v>43</v>
      </c>
      <c r="O238" s="86"/>
      <c r="P238" s="225">
        <f>O238*H238</f>
        <v>0</v>
      </c>
      <c r="Q238" s="225">
        <v>8.0000000000000007E-05</v>
      </c>
      <c r="R238" s="225">
        <f>Q238*H238</f>
        <v>0.00032000000000000003</v>
      </c>
      <c r="S238" s="225">
        <v>0</v>
      </c>
      <c r="T238" s="22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7" t="s">
        <v>93</v>
      </c>
      <c r="AT238" s="227" t="s">
        <v>236</v>
      </c>
      <c r="AU238" s="227" t="s">
        <v>81</v>
      </c>
      <c r="AY238" s="19" t="s">
        <v>234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19" t="s">
        <v>79</v>
      </c>
      <c r="BK238" s="228">
        <f>ROUND(I238*H238,2)</f>
        <v>0</v>
      </c>
      <c r="BL238" s="19" t="s">
        <v>93</v>
      </c>
      <c r="BM238" s="227" t="s">
        <v>1197</v>
      </c>
    </row>
    <row r="239" s="2" customFormat="1">
      <c r="A239" s="40"/>
      <c r="B239" s="41"/>
      <c r="C239" s="42"/>
      <c r="D239" s="229" t="s">
        <v>243</v>
      </c>
      <c r="E239" s="42"/>
      <c r="F239" s="230" t="s">
        <v>1198</v>
      </c>
      <c r="G239" s="42"/>
      <c r="H239" s="42"/>
      <c r="I239" s="231"/>
      <c r="J239" s="42"/>
      <c r="K239" s="42"/>
      <c r="L239" s="46"/>
      <c r="M239" s="232"/>
      <c r="N239" s="23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243</v>
      </c>
      <c r="AU239" s="19" t="s">
        <v>81</v>
      </c>
    </row>
    <row r="240" s="2" customFormat="1">
      <c r="A240" s="40"/>
      <c r="B240" s="41"/>
      <c r="C240" s="42"/>
      <c r="D240" s="234" t="s">
        <v>244</v>
      </c>
      <c r="E240" s="42"/>
      <c r="F240" s="235" t="s">
        <v>1199</v>
      </c>
      <c r="G240" s="42"/>
      <c r="H240" s="42"/>
      <c r="I240" s="231"/>
      <c r="J240" s="42"/>
      <c r="K240" s="42"/>
      <c r="L240" s="46"/>
      <c r="M240" s="232"/>
      <c r="N240" s="23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244</v>
      </c>
      <c r="AU240" s="19" t="s">
        <v>81</v>
      </c>
    </row>
    <row r="241" s="2" customFormat="1" ht="16.5" customHeight="1">
      <c r="A241" s="40"/>
      <c r="B241" s="41"/>
      <c r="C241" s="268" t="s">
        <v>615</v>
      </c>
      <c r="D241" s="268" t="s">
        <v>295</v>
      </c>
      <c r="E241" s="269" t="s">
        <v>1200</v>
      </c>
      <c r="F241" s="270" t="s">
        <v>1201</v>
      </c>
      <c r="G241" s="271" t="s">
        <v>382</v>
      </c>
      <c r="H241" s="272">
        <v>4</v>
      </c>
      <c r="I241" s="273"/>
      <c r="J241" s="274">
        <f>ROUND(I241*H241,2)</f>
        <v>0</v>
      </c>
      <c r="K241" s="270" t="s">
        <v>240</v>
      </c>
      <c r="L241" s="275"/>
      <c r="M241" s="276" t="s">
        <v>19</v>
      </c>
      <c r="N241" s="277" t="s">
        <v>43</v>
      </c>
      <c r="O241" s="86"/>
      <c r="P241" s="225">
        <f>O241*H241</f>
        <v>0</v>
      </c>
      <c r="Q241" s="225">
        <v>0.0028</v>
      </c>
      <c r="R241" s="225">
        <f>Q241*H241</f>
        <v>0.0112</v>
      </c>
      <c r="S241" s="225">
        <v>0</v>
      </c>
      <c r="T241" s="22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7" t="s">
        <v>294</v>
      </c>
      <c r="AT241" s="227" t="s">
        <v>295</v>
      </c>
      <c r="AU241" s="227" t="s">
        <v>81</v>
      </c>
      <c r="AY241" s="19" t="s">
        <v>234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19" t="s">
        <v>79</v>
      </c>
      <c r="BK241" s="228">
        <f>ROUND(I241*H241,2)</f>
        <v>0</v>
      </c>
      <c r="BL241" s="19" t="s">
        <v>93</v>
      </c>
      <c r="BM241" s="227" t="s">
        <v>1202</v>
      </c>
    </row>
    <row r="242" s="2" customFormat="1">
      <c r="A242" s="40"/>
      <c r="B242" s="41"/>
      <c r="C242" s="42"/>
      <c r="D242" s="229" t="s">
        <v>243</v>
      </c>
      <c r="E242" s="42"/>
      <c r="F242" s="230" t="s">
        <v>1201</v>
      </c>
      <c r="G242" s="42"/>
      <c r="H242" s="42"/>
      <c r="I242" s="231"/>
      <c r="J242" s="42"/>
      <c r="K242" s="42"/>
      <c r="L242" s="46"/>
      <c r="M242" s="232"/>
      <c r="N242" s="23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243</v>
      </c>
      <c r="AU242" s="19" t="s">
        <v>81</v>
      </c>
    </row>
    <row r="243" s="2" customFormat="1" ht="16.5" customHeight="1">
      <c r="A243" s="40"/>
      <c r="B243" s="41"/>
      <c r="C243" s="216" t="s">
        <v>621</v>
      </c>
      <c r="D243" s="216" t="s">
        <v>236</v>
      </c>
      <c r="E243" s="217" t="s">
        <v>1203</v>
      </c>
      <c r="F243" s="218" t="s">
        <v>1204</v>
      </c>
      <c r="G243" s="219" t="s">
        <v>382</v>
      </c>
      <c r="H243" s="220">
        <v>1</v>
      </c>
      <c r="I243" s="221"/>
      <c r="J243" s="222">
        <f>ROUND(I243*H243,2)</f>
        <v>0</v>
      </c>
      <c r="K243" s="218" t="s">
        <v>240</v>
      </c>
      <c r="L243" s="46"/>
      <c r="M243" s="223" t="s">
        <v>19</v>
      </c>
      <c r="N243" s="224" t="s">
        <v>43</v>
      </c>
      <c r="O243" s="86"/>
      <c r="P243" s="225">
        <f>O243*H243</f>
        <v>0</v>
      </c>
      <c r="Q243" s="225">
        <v>0.00010000000000000001</v>
      </c>
      <c r="R243" s="225">
        <f>Q243*H243</f>
        <v>0.00010000000000000001</v>
      </c>
      <c r="S243" s="225">
        <v>0</v>
      </c>
      <c r="T243" s="22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7" t="s">
        <v>93</v>
      </c>
      <c r="AT243" s="227" t="s">
        <v>236</v>
      </c>
      <c r="AU243" s="227" t="s">
        <v>81</v>
      </c>
      <c r="AY243" s="19" t="s">
        <v>234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19" t="s">
        <v>79</v>
      </c>
      <c r="BK243" s="228">
        <f>ROUND(I243*H243,2)</f>
        <v>0</v>
      </c>
      <c r="BL243" s="19" t="s">
        <v>93</v>
      </c>
      <c r="BM243" s="227" t="s">
        <v>1205</v>
      </c>
    </row>
    <row r="244" s="2" customFormat="1">
      <c r="A244" s="40"/>
      <c r="B244" s="41"/>
      <c r="C244" s="42"/>
      <c r="D244" s="229" t="s">
        <v>243</v>
      </c>
      <c r="E244" s="42"/>
      <c r="F244" s="230" t="s">
        <v>1206</v>
      </c>
      <c r="G244" s="42"/>
      <c r="H244" s="42"/>
      <c r="I244" s="231"/>
      <c r="J244" s="42"/>
      <c r="K244" s="42"/>
      <c r="L244" s="46"/>
      <c r="M244" s="232"/>
      <c r="N244" s="23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243</v>
      </c>
      <c r="AU244" s="19" t="s">
        <v>81</v>
      </c>
    </row>
    <row r="245" s="2" customFormat="1">
      <c r="A245" s="40"/>
      <c r="B245" s="41"/>
      <c r="C245" s="42"/>
      <c r="D245" s="234" t="s">
        <v>244</v>
      </c>
      <c r="E245" s="42"/>
      <c r="F245" s="235" t="s">
        <v>1207</v>
      </c>
      <c r="G245" s="42"/>
      <c r="H245" s="42"/>
      <c r="I245" s="231"/>
      <c r="J245" s="42"/>
      <c r="K245" s="42"/>
      <c r="L245" s="46"/>
      <c r="M245" s="232"/>
      <c r="N245" s="23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244</v>
      </c>
      <c r="AU245" s="19" t="s">
        <v>81</v>
      </c>
    </row>
    <row r="246" s="2" customFormat="1" ht="16.5" customHeight="1">
      <c r="A246" s="40"/>
      <c r="B246" s="41"/>
      <c r="C246" s="268" t="s">
        <v>623</v>
      </c>
      <c r="D246" s="268" t="s">
        <v>295</v>
      </c>
      <c r="E246" s="269" t="s">
        <v>1208</v>
      </c>
      <c r="F246" s="270" t="s">
        <v>1209</v>
      </c>
      <c r="G246" s="271" t="s">
        <v>382</v>
      </c>
      <c r="H246" s="272">
        <v>1</v>
      </c>
      <c r="I246" s="273"/>
      <c r="J246" s="274">
        <f>ROUND(I246*H246,2)</f>
        <v>0</v>
      </c>
      <c r="K246" s="270" t="s">
        <v>240</v>
      </c>
      <c r="L246" s="275"/>
      <c r="M246" s="276" t="s">
        <v>19</v>
      </c>
      <c r="N246" s="277" t="s">
        <v>43</v>
      </c>
      <c r="O246" s="86"/>
      <c r="P246" s="225">
        <f>O246*H246</f>
        <v>0</v>
      </c>
      <c r="Q246" s="225">
        <v>0.002</v>
      </c>
      <c r="R246" s="225">
        <f>Q246*H246</f>
        <v>0.002</v>
      </c>
      <c r="S246" s="225">
        <v>0</v>
      </c>
      <c r="T246" s="22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7" t="s">
        <v>294</v>
      </c>
      <c r="AT246" s="227" t="s">
        <v>295</v>
      </c>
      <c r="AU246" s="227" t="s">
        <v>81</v>
      </c>
      <c r="AY246" s="19" t="s">
        <v>234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19" t="s">
        <v>79</v>
      </c>
      <c r="BK246" s="228">
        <f>ROUND(I246*H246,2)</f>
        <v>0</v>
      </c>
      <c r="BL246" s="19" t="s">
        <v>93</v>
      </c>
      <c r="BM246" s="227" t="s">
        <v>1210</v>
      </c>
    </row>
    <row r="247" s="2" customFormat="1">
      <c r="A247" s="40"/>
      <c r="B247" s="41"/>
      <c r="C247" s="42"/>
      <c r="D247" s="229" t="s">
        <v>243</v>
      </c>
      <c r="E247" s="42"/>
      <c r="F247" s="230" t="s">
        <v>1209</v>
      </c>
      <c r="G247" s="42"/>
      <c r="H247" s="42"/>
      <c r="I247" s="231"/>
      <c r="J247" s="42"/>
      <c r="K247" s="42"/>
      <c r="L247" s="46"/>
      <c r="M247" s="232"/>
      <c r="N247" s="23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243</v>
      </c>
      <c r="AU247" s="19" t="s">
        <v>81</v>
      </c>
    </row>
    <row r="248" s="2" customFormat="1" ht="16.5" customHeight="1">
      <c r="A248" s="40"/>
      <c r="B248" s="41"/>
      <c r="C248" s="216" t="s">
        <v>629</v>
      </c>
      <c r="D248" s="216" t="s">
        <v>236</v>
      </c>
      <c r="E248" s="217" t="s">
        <v>1211</v>
      </c>
      <c r="F248" s="218" t="s">
        <v>1212</v>
      </c>
      <c r="G248" s="219" t="s">
        <v>382</v>
      </c>
      <c r="H248" s="220">
        <v>1</v>
      </c>
      <c r="I248" s="221"/>
      <c r="J248" s="222">
        <f>ROUND(I248*H248,2)</f>
        <v>0</v>
      </c>
      <c r="K248" s="218" t="s">
        <v>240</v>
      </c>
      <c r="L248" s="46"/>
      <c r="M248" s="223" t="s">
        <v>19</v>
      </c>
      <c r="N248" s="224" t="s">
        <v>43</v>
      </c>
      <c r="O248" s="86"/>
      <c r="P248" s="225">
        <f>O248*H248</f>
        <v>0</v>
      </c>
      <c r="Q248" s="225">
        <v>0.00010000000000000001</v>
      </c>
      <c r="R248" s="225">
        <f>Q248*H248</f>
        <v>0.00010000000000000001</v>
      </c>
      <c r="S248" s="225">
        <v>0</v>
      </c>
      <c r="T248" s="22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7" t="s">
        <v>93</v>
      </c>
      <c r="AT248" s="227" t="s">
        <v>236</v>
      </c>
      <c r="AU248" s="227" t="s">
        <v>81</v>
      </c>
      <c r="AY248" s="19" t="s">
        <v>234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19" t="s">
        <v>79</v>
      </c>
      <c r="BK248" s="228">
        <f>ROUND(I248*H248,2)</f>
        <v>0</v>
      </c>
      <c r="BL248" s="19" t="s">
        <v>93</v>
      </c>
      <c r="BM248" s="227" t="s">
        <v>1213</v>
      </c>
    </row>
    <row r="249" s="2" customFormat="1">
      <c r="A249" s="40"/>
      <c r="B249" s="41"/>
      <c r="C249" s="42"/>
      <c r="D249" s="229" t="s">
        <v>243</v>
      </c>
      <c r="E249" s="42"/>
      <c r="F249" s="230" t="s">
        <v>1214</v>
      </c>
      <c r="G249" s="42"/>
      <c r="H249" s="42"/>
      <c r="I249" s="231"/>
      <c r="J249" s="42"/>
      <c r="K249" s="42"/>
      <c r="L249" s="46"/>
      <c r="M249" s="232"/>
      <c r="N249" s="23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243</v>
      </c>
      <c r="AU249" s="19" t="s">
        <v>81</v>
      </c>
    </row>
    <row r="250" s="2" customFormat="1">
      <c r="A250" s="40"/>
      <c r="B250" s="41"/>
      <c r="C250" s="42"/>
      <c r="D250" s="234" t="s">
        <v>244</v>
      </c>
      <c r="E250" s="42"/>
      <c r="F250" s="235" t="s">
        <v>1215</v>
      </c>
      <c r="G250" s="42"/>
      <c r="H250" s="42"/>
      <c r="I250" s="231"/>
      <c r="J250" s="42"/>
      <c r="K250" s="42"/>
      <c r="L250" s="46"/>
      <c r="M250" s="232"/>
      <c r="N250" s="23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244</v>
      </c>
      <c r="AU250" s="19" t="s">
        <v>81</v>
      </c>
    </row>
    <row r="251" s="2" customFormat="1" ht="16.5" customHeight="1">
      <c r="A251" s="40"/>
      <c r="B251" s="41"/>
      <c r="C251" s="268" t="s">
        <v>632</v>
      </c>
      <c r="D251" s="268" t="s">
        <v>295</v>
      </c>
      <c r="E251" s="269" t="s">
        <v>1216</v>
      </c>
      <c r="F251" s="270" t="s">
        <v>1217</v>
      </c>
      <c r="G251" s="271" t="s">
        <v>382</v>
      </c>
      <c r="H251" s="272">
        <v>1</v>
      </c>
      <c r="I251" s="273"/>
      <c r="J251" s="274">
        <f>ROUND(I251*H251,2)</f>
        <v>0</v>
      </c>
      <c r="K251" s="270" t="s">
        <v>240</v>
      </c>
      <c r="L251" s="275"/>
      <c r="M251" s="276" t="s">
        <v>19</v>
      </c>
      <c r="N251" s="277" t="s">
        <v>43</v>
      </c>
      <c r="O251" s="86"/>
      <c r="P251" s="225">
        <f>O251*H251</f>
        <v>0</v>
      </c>
      <c r="Q251" s="225">
        <v>0.00080000000000000004</v>
      </c>
      <c r="R251" s="225">
        <f>Q251*H251</f>
        <v>0.00080000000000000004</v>
      </c>
      <c r="S251" s="225">
        <v>0</v>
      </c>
      <c r="T251" s="22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7" t="s">
        <v>294</v>
      </c>
      <c r="AT251" s="227" t="s">
        <v>295</v>
      </c>
      <c r="AU251" s="227" t="s">
        <v>81</v>
      </c>
      <c r="AY251" s="19" t="s">
        <v>234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19" t="s">
        <v>79</v>
      </c>
      <c r="BK251" s="228">
        <f>ROUND(I251*H251,2)</f>
        <v>0</v>
      </c>
      <c r="BL251" s="19" t="s">
        <v>93</v>
      </c>
      <c r="BM251" s="227" t="s">
        <v>1218</v>
      </c>
    </row>
    <row r="252" s="2" customFormat="1">
      <c r="A252" s="40"/>
      <c r="B252" s="41"/>
      <c r="C252" s="42"/>
      <c r="D252" s="229" t="s">
        <v>243</v>
      </c>
      <c r="E252" s="42"/>
      <c r="F252" s="230" t="s">
        <v>1217</v>
      </c>
      <c r="G252" s="42"/>
      <c r="H252" s="42"/>
      <c r="I252" s="231"/>
      <c r="J252" s="42"/>
      <c r="K252" s="42"/>
      <c r="L252" s="46"/>
      <c r="M252" s="232"/>
      <c r="N252" s="23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243</v>
      </c>
      <c r="AU252" s="19" t="s">
        <v>81</v>
      </c>
    </row>
    <row r="253" s="2" customFormat="1" ht="16.5" customHeight="1">
      <c r="A253" s="40"/>
      <c r="B253" s="41"/>
      <c r="C253" s="216" t="s">
        <v>637</v>
      </c>
      <c r="D253" s="216" t="s">
        <v>236</v>
      </c>
      <c r="E253" s="217" t="s">
        <v>1219</v>
      </c>
      <c r="F253" s="218" t="s">
        <v>1220</v>
      </c>
      <c r="G253" s="219" t="s">
        <v>382</v>
      </c>
      <c r="H253" s="220">
        <v>1</v>
      </c>
      <c r="I253" s="221"/>
      <c r="J253" s="222">
        <f>ROUND(I253*H253,2)</f>
        <v>0</v>
      </c>
      <c r="K253" s="218" t="s">
        <v>240</v>
      </c>
      <c r="L253" s="46"/>
      <c r="M253" s="223" t="s">
        <v>19</v>
      </c>
      <c r="N253" s="224" t="s">
        <v>43</v>
      </c>
      <c r="O253" s="86"/>
      <c r="P253" s="225">
        <f>O253*H253</f>
        <v>0</v>
      </c>
      <c r="Q253" s="225">
        <v>0.00010000000000000001</v>
      </c>
      <c r="R253" s="225">
        <f>Q253*H253</f>
        <v>0.00010000000000000001</v>
      </c>
      <c r="S253" s="225">
        <v>0</v>
      </c>
      <c r="T253" s="22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7" t="s">
        <v>93</v>
      </c>
      <c r="AT253" s="227" t="s">
        <v>236</v>
      </c>
      <c r="AU253" s="227" t="s">
        <v>81</v>
      </c>
      <c r="AY253" s="19" t="s">
        <v>234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19" t="s">
        <v>79</v>
      </c>
      <c r="BK253" s="228">
        <f>ROUND(I253*H253,2)</f>
        <v>0</v>
      </c>
      <c r="BL253" s="19" t="s">
        <v>93</v>
      </c>
      <c r="BM253" s="227" t="s">
        <v>1221</v>
      </c>
    </row>
    <row r="254" s="2" customFormat="1">
      <c r="A254" s="40"/>
      <c r="B254" s="41"/>
      <c r="C254" s="42"/>
      <c r="D254" s="229" t="s">
        <v>243</v>
      </c>
      <c r="E254" s="42"/>
      <c r="F254" s="230" t="s">
        <v>1222</v>
      </c>
      <c r="G254" s="42"/>
      <c r="H254" s="42"/>
      <c r="I254" s="231"/>
      <c r="J254" s="42"/>
      <c r="K254" s="42"/>
      <c r="L254" s="46"/>
      <c r="M254" s="232"/>
      <c r="N254" s="23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243</v>
      </c>
      <c r="AU254" s="19" t="s">
        <v>81</v>
      </c>
    </row>
    <row r="255" s="2" customFormat="1">
      <c r="A255" s="40"/>
      <c r="B255" s="41"/>
      <c r="C255" s="42"/>
      <c r="D255" s="234" t="s">
        <v>244</v>
      </c>
      <c r="E255" s="42"/>
      <c r="F255" s="235" t="s">
        <v>1223</v>
      </c>
      <c r="G255" s="42"/>
      <c r="H255" s="42"/>
      <c r="I255" s="231"/>
      <c r="J255" s="42"/>
      <c r="K255" s="42"/>
      <c r="L255" s="46"/>
      <c r="M255" s="232"/>
      <c r="N255" s="23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244</v>
      </c>
      <c r="AU255" s="19" t="s">
        <v>81</v>
      </c>
    </row>
    <row r="256" s="2" customFormat="1" ht="16.5" customHeight="1">
      <c r="A256" s="40"/>
      <c r="B256" s="41"/>
      <c r="C256" s="268" t="s">
        <v>641</v>
      </c>
      <c r="D256" s="268" t="s">
        <v>295</v>
      </c>
      <c r="E256" s="269" t="s">
        <v>553</v>
      </c>
      <c r="F256" s="270" t="s">
        <v>1224</v>
      </c>
      <c r="G256" s="271" t="s">
        <v>382</v>
      </c>
      <c r="H256" s="272">
        <v>1</v>
      </c>
      <c r="I256" s="273"/>
      <c r="J256" s="274">
        <f>ROUND(I256*H256,2)</f>
        <v>0</v>
      </c>
      <c r="K256" s="270" t="s">
        <v>19</v>
      </c>
      <c r="L256" s="275"/>
      <c r="M256" s="276" t="s">
        <v>19</v>
      </c>
      <c r="N256" s="277" t="s">
        <v>43</v>
      </c>
      <c r="O256" s="86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7" t="s">
        <v>294</v>
      </c>
      <c r="AT256" s="227" t="s">
        <v>295</v>
      </c>
      <c r="AU256" s="227" t="s">
        <v>81</v>
      </c>
      <c r="AY256" s="19" t="s">
        <v>234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19" t="s">
        <v>79</v>
      </c>
      <c r="BK256" s="228">
        <f>ROUND(I256*H256,2)</f>
        <v>0</v>
      </c>
      <c r="BL256" s="19" t="s">
        <v>93</v>
      </c>
      <c r="BM256" s="227" t="s">
        <v>1225</v>
      </c>
    </row>
    <row r="257" s="2" customFormat="1">
      <c r="A257" s="40"/>
      <c r="B257" s="41"/>
      <c r="C257" s="42"/>
      <c r="D257" s="229" t="s">
        <v>243</v>
      </c>
      <c r="E257" s="42"/>
      <c r="F257" s="230" t="s">
        <v>1224</v>
      </c>
      <c r="G257" s="42"/>
      <c r="H257" s="42"/>
      <c r="I257" s="231"/>
      <c r="J257" s="42"/>
      <c r="K257" s="42"/>
      <c r="L257" s="46"/>
      <c r="M257" s="232"/>
      <c r="N257" s="23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243</v>
      </c>
      <c r="AU257" s="19" t="s">
        <v>81</v>
      </c>
    </row>
    <row r="258" s="2" customFormat="1" ht="16.5" customHeight="1">
      <c r="A258" s="40"/>
      <c r="B258" s="41"/>
      <c r="C258" s="216" t="s">
        <v>647</v>
      </c>
      <c r="D258" s="216" t="s">
        <v>236</v>
      </c>
      <c r="E258" s="217" t="s">
        <v>1226</v>
      </c>
      <c r="F258" s="218" t="s">
        <v>1227</v>
      </c>
      <c r="G258" s="219" t="s">
        <v>382</v>
      </c>
      <c r="H258" s="220">
        <v>4</v>
      </c>
      <c r="I258" s="221"/>
      <c r="J258" s="222">
        <f>ROUND(I258*H258,2)</f>
        <v>0</v>
      </c>
      <c r="K258" s="218" t="s">
        <v>240</v>
      </c>
      <c r="L258" s="46"/>
      <c r="M258" s="223" t="s">
        <v>19</v>
      </c>
      <c r="N258" s="224" t="s">
        <v>43</v>
      </c>
      <c r="O258" s="86"/>
      <c r="P258" s="225">
        <f>O258*H258</f>
        <v>0</v>
      </c>
      <c r="Q258" s="225">
        <v>0.41948000000000002</v>
      </c>
      <c r="R258" s="225">
        <f>Q258*H258</f>
        <v>1.6779200000000001</v>
      </c>
      <c r="S258" s="225">
        <v>0</v>
      </c>
      <c r="T258" s="22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7" t="s">
        <v>93</v>
      </c>
      <c r="AT258" s="227" t="s">
        <v>236</v>
      </c>
      <c r="AU258" s="227" t="s">
        <v>81</v>
      </c>
      <c r="AY258" s="19" t="s">
        <v>234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19" t="s">
        <v>79</v>
      </c>
      <c r="BK258" s="228">
        <f>ROUND(I258*H258,2)</f>
        <v>0</v>
      </c>
      <c r="BL258" s="19" t="s">
        <v>93</v>
      </c>
      <c r="BM258" s="227" t="s">
        <v>1228</v>
      </c>
    </row>
    <row r="259" s="2" customFormat="1">
      <c r="A259" s="40"/>
      <c r="B259" s="41"/>
      <c r="C259" s="42"/>
      <c r="D259" s="229" t="s">
        <v>243</v>
      </c>
      <c r="E259" s="42"/>
      <c r="F259" s="230" t="s">
        <v>1229</v>
      </c>
      <c r="G259" s="42"/>
      <c r="H259" s="42"/>
      <c r="I259" s="231"/>
      <c r="J259" s="42"/>
      <c r="K259" s="42"/>
      <c r="L259" s="46"/>
      <c r="M259" s="232"/>
      <c r="N259" s="23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243</v>
      </c>
      <c r="AU259" s="19" t="s">
        <v>81</v>
      </c>
    </row>
    <row r="260" s="2" customFormat="1">
      <c r="A260" s="40"/>
      <c r="B260" s="41"/>
      <c r="C260" s="42"/>
      <c r="D260" s="234" t="s">
        <v>244</v>
      </c>
      <c r="E260" s="42"/>
      <c r="F260" s="235" t="s">
        <v>1230</v>
      </c>
      <c r="G260" s="42"/>
      <c r="H260" s="42"/>
      <c r="I260" s="231"/>
      <c r="J260" s="42"/>
      <c r="K260" s="42"/>
      <c r="L260" s="46"/>
      <c r="M260" s="232"/>
      <c r="N260" s="23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244</v>
      </c>
      <c r="AU260" s="19" t="s">
        <v>81</v>
      </c>
    </row>
    <row r="261" s="2" customFormat="1" ht="16.5" customHeight="1">
      <c r="A261" s="40"/>
      <c r="B261" s="41"/>
      <c r="C261" s="268" t="s">
        <v>657</v>
      </c>
      <c r="D261" s="268" t="s">
        <v>295</v>
      </c>
      <c r="E261" s="269" t="s">
        <v>1231</v>
      </c>
      <c r="F261" s="270" t="s">
        <v>1232</v>
      </c>
      <c r="G261" s="271" t="s">
        <v>382</v>
      </c>
      <c r="H261" s="272">
        <v>4</v>
      </c>
      <c r="I261" s="273"/>
      <c r="J261" s="274">
        <f>ROUND(I261*H261,2)</f>
        <v>0</v>
      </c>
      <c r="K261" s="270" t="s">
        <v>240</v>
      </c>
      <c r="L261" s="275"/>
      <c r="M261" s="276" t="s">
        <v>19</v>
      </c>
      <c r="N261" s="277" t="s">
        <v>43</v>
      </c>
      <c r="O261" s="86"/>
      <c r="P261" s="225">
        <f>O261*H261</f>
        <v>0</v>
      </c>
      <c r="Q261" s="225">
        <v>1.27</v>
      </c>
      <c r="R261" s="225">
        <f>Q261*H261</f>
        <v>5.0800000000000001</v>
      </c>
      <c r="S261" s="225">
        <v>0</v>
      </c>
      <c r="T261" s="22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7" t="s">
        <v>294</v>
      </c>
      <c r="AT261" s="227" t="s">
        <v>295</v>
      </c>
      <c r="AU261" s="227" t="s">
        <v>81</v>
      </c>
      <c r="AY261" s="19" t="s">
        <v>234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19" t="s">
        <v>79</v>
      </c>
      <c r="BK261" s="228">
        <f>ROUND(I261*H261,2)</f>
        <v>0</v>
      </c>
      <c r="BL261" s="19" t="s">
        <v>93</v>
      </c>
      <c r="BM261" s="227" t="s">
        <v>1233</v>
      </c>
    </row>
    <row r="262" s="2" customFormat="1">
      <c r="A262" s="40"/>
      <c r="B262" s="41"/>
      <c r="C262" s="42"/>
      <c r="D262" s="229" t="s">
        <v>243</v>
      </c>
      <c r="E262" s="42"/>
      <c r="F262" s="230" t="s">
        <v>1232</v>
      </c>
      <c r="G262" s="42"/>
      <c r="H262" s="42"/>
      <c r="I262" s="231"/>
      <c r="J262" s="42"/>
      <c r="K262" s="42"/>
      <c r="L262" s="46"/>
      <c r="M262" s="232"/>
      <c r="N262" s="23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243</v>
      </c>
      <c r="AU262" s="19" t="s">
        <v>81</v>
      </c>
    </row>
    <row r="263" s="2" customFormat="1" ht="16.5" customHeight="1">
      <c r="A263" s="40"/>
      <c r="B263" s="41"/>
      <c r="C263" s="216" t="s">
        <v>662</v>
      </c>
      <c r="D263" s="216" t="s">
        <v>236</v>
      </c>
      <c r="E263" s="217" t="s">
        <v>1234</v>
      </c>
      <c r="F263" s="218" t="s">
        <v>1235</v>
      </c>
      <c r="G263" s="219" t="s">
        <v>382</v>
      </c>
      <c r="H263" s="220">
        <v>1</v>
      </c>
      <c r="I263" s="221"/>
      <c r="J263" s="222">
        <f>ROUND(I263*H263,2)</f>
        <v>0</v>
      </c>
      <c r="K263" s="218" t="s">
        <v>240</v>
      </c>
      <c r="L263" s="46"/>
      <c r="M263" s="223" t="s">
        <v>19</v>
      </c>
      <c r="N263" s="224" t="s">
        <v>43</v>
      </c>
      <c r="O263" s="86"/>
      <c r="P263" s="225">
        <f>O263*H263</f>
        <v>0</v>
      </c>
      <c r="Q263" s="225">
        <v>0.41948000000000002</v>
      </c>
      <c r="R263" s="225">
        <f>Q263*H263</f>
        <v>0.41948000000000002</v>
      </c>
      <c r="S263" s="225">
        <v>0</v>
      </c>
      <c r="T263" s="22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7" t="s">
        <v>93</v>
      </c>
      <c r="AT263" s="227" t="s">
        <v>236</v>
      </c>
      <c r="AU263" s="227" t="s">
        <v>81</v>
      </c>
      <c r="AY263" s="19" t="s">
        <v>234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19" t="s">
        <v>79</v>
      </c>
      <c r="BK263" s="228">
        <f>ROUND(I263*H263,2)</f>
        <v>0</v>
      </c>
      <c r="BL263" s="19" t="s">
        <v>93</v>
      </c>
      <c r="BM263" s="227" t="s">
        <v>1236</v>
      </c>
    </row>
    <row r="264" s="2" customFormat="1">
      <c r="A264" s="40"/>
      <c r="B264" s="41"/>
      <c r="C264" s="42"/>
      <c r="D264" s="229" t="s">
        <v>243</v>
      </c>
      <c r="E264" s="42"/>
      <c r="F264" s="230" t="s">
        <v>1237</v>
      </c>
      <c r="G264" s="42"/>
      <c r="H264" s="42"/>
      <c r="I264" s="231"/>
      <c r="J264" s="42"/>
      <c r="K264" s="42"/>
      <c r="L264" s="46"/>
      <c r="M264" s="232"/>
      <c r="N264" s="23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243</v>
      </c>
      <c r="AU264" s="19" t="s">
        <v>81</v>
      </c>
    </row>
    <row r="265" s="2" customFormat="1">
      <c r="A265" s="40"/>
      <c r="B265" s="41"/>
      <c r="C265" s="42"/>
      <c r="D265" s="234" t="s">
        <v>244</v>
      </c>
      <c r="E265" s="42"/>
      <c r="F265" s="235" t="s">
        <v>1238</v>
      </c>
      <c r="G265" s="42"/>
      <c r="H265" s="42"/>
      <c r="I265" s="231"/>
      <c r="J265" s="42"/>
      <c r="K265" s="42"/>
      <c r="L265" s="46"/>
      <c r="M265" s="232"/>
      <c r="N265" s="23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244</v>
      </c>
      <c r="AU265" s="19" t="s">
        <v>81</v>
      </c>
    </row>
    <row r="266" s="2" customFormat="1" ht="16.5" customHeight="1">
      <c r="A266" s="40"/>
      <c r="B266" s="41"/>
      <c r="C266" s="268" t="s">
        <v>672</v>
      </c>
      <c r="D266" s="268" t="s">
        <v>295</v>
      </c>
      <c r="E266" s="269" t="s">
        <v>1239</v>
      </c>
      <c r="F266" s="270" t="s">
        <v>1240</v>
      </c>
      <c r="G266" s="271" t="s">
        <v>382</v>
      </c>
      <c r="H266" s="272">
        <v>1</v>
      </c>
      <c r="I266" s="273"/>
      <c r="J266" s="274">
        <f>ROUND(I266*H266,2)</f>
        <v>0</v>
      </c>
      <c r="K266" s="270" t="s">
        <v>240</v>
      </c>
      <c r="L266" s="275"/>
      <c r="M266" s="276" t="s">
        <v>19</v>
      </c>
      <c r="N266" s="277" t="s">
        <v>43</v>
      </c>
      <c r="O266" s="86"/>
      <c r="P266" s="225">
        <f>O266*H266</f>
        <v>0</v>
      </c>
      <c r="Q266" s="225">
        <v>2.5899999999999999</v>
      </c>
      <c r="R266" s="225">
        <f>Q266*H266</f>
        <v>2.5899999999999999</v>
      </c>
      <c r="S266" s="225">
        <v>0</v>
      </c>
      <c r="T266" s="22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7" t="s">
        <v>294</v>
      </c>
      <c r="AT266" s="227" t="s">
        <v>295</v>
      </c>
      <c r="AU266" s="227" t="s">
        <v>81</v>
      </c>
      <c r="AY266" s="19" t="s">
        <v>234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19" t="s">
        <v>79</v>
      </c>
      <c r="BK266" s="228">
        <f>ROUND(I266*H266,2)</f>
        <v>0</v>
      </c>
      <c r="BL266" s="19" t="s">
        <v>93</v>
      </c>
      <c r="BM266" s="227" t="s">
        <v>1241</v>
      </c>
    </row>
    <row r="267" s="2" customFormat="1">
      <c r="A267" s="40"/>
      <c r="B267" s="41"/>
      <c r="C267" s="42"/>
      <c r="D267" s="229" t="s">
        <v>243</v>
      </c>
      <c r="E267" s="42"/>
      <c r="F267" s="230" t="s">
        <v>1240</v>
      </c>
      <c r="G267" s="42"/>
      <c r="H267" s="42"/>
      <c r="I267" s="231"/>
      <c r="J267" s="42"/>
      <c r="K267" s="42"/>
      <c r="L267" s="46"/>
      <c r="M267" s="232"/>
      <c r="N267" s="23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243</v>
      </c>
      <c r="AU267" s="19" t="s">
        <v>81</v>
      </c>
    </row>
    <row r="268" s="2" customFormat="1" ht="16.5" customHeight="1">
      <c r="A268" s="40"/>
      <c r="B268" s="41"/>
      <c r="C268" s="216" t="s">
        <v>675</v>
      </c>
      <c r="D268" s="216" t="s">
        <v>236</v>
      </c>
      <c r="E268" s="217" t="s">
        <v>1242</v>
      </c>
      <c r="F268" s="218" t="s">
        <v>1243</v>
      </c>
      <c r="G268" s="219" t="s">
        <v>382</v>
      </c>
      <c r="H268" s="220">
        <v>1</v>
      </c>
      <c r="I268" s="221"/>
      <c r="J268" s="222">
        <f>ROUND(I268*H268,2)</f>
        <v>0</v>
      </c>
      <c r="K268" s="218" t="s">
        <v>240</v>
      </c>
      <c r="L268" s="46"/>
      <c r="M268" s="223" t="s">
        <v>19</v>
      </c>
      <c r="N268" s="224" t="s">
        <v>43</v>
      </c>
      <c r="O268" s="86"/>
      <c r="P268" s="225">
        <f>O268*H268</f>
        <v>0</v>
      </c>
      <c r="Q268" s="225">
        <v>0.0098899999999999995</v>
      </c>
      <c r="R268" s="225">
        <f>Q268*H268</f>
        <v>0.0098899999999999995</v>
      </c>
      <c r="S268" s="225">
        <v>0</v>
      </c>
      <c r="T268" s="22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7" t="s">
        <v>93</v>
      </c>
      <c r="AT268" s="227" t="s">
        <v>236</v>
      </c>
      <c r="AU268" s="227" t="s">
        <v>81</v>
      </c>
      <c r="AY268" s="19" t="s">
        <v>234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19" t="s">
        <v>79</v>
      </c>
      <c r="BK268" s="228">
        <f>ROUND(I268*H268,2)</f>
        <v>0</v>
      </c>
      <c r="BL268" s="19" t="s">
        <v>93</v>
      </c>
      <c r="BM268" s="227" t="s">
        <v>1244</v>
      </c>
    </row>
    <row r="269" s="2" customFormat="1">
      <c r="A269" s="40"/>
      <c r="B269" s="41"/>
      <c r="C269" s="42"/>
      <c r="D269" s="229" t="s">
        <v>243</v>
      </c>
      <c r="E269" s="42"/>
      <c r="F269" s="230" t="s">
        <v>1245</v>
      </c>
      <c r="G269" s="42"/>
      <c r="H269" s="42"/>
      <c r="I269" s="231"/>
      <c r="J269" s="42"/>
      <c r="K269" s="42"/>
      <c r="L269" s="46"/>
      <c r="M269" s="232"/>
      <c r="N269" s="23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243</v>
      </c>
      <c r="AU269" s="19" t="s">
        <v>81</v>
      </c>
    </row>
    <row r="270" s="2" customFormat="1">
      <c r="A270" s="40"/>
      <c r="B270" s="41"/>
      <c r="C270" s="42"/>
      <c r="D270" s="234" t="s">
        <v>244</v>
      </c>
      <c r="E270" s="42"/>
      <c r="F270" s="235" t="s">
        <v>1246</v>
      </c>
      <c r="G270" s="42"/>
      <c r="H270" s="42"/>
      <c r="I270" s="231"/>
      <c r="J270" s="42"/>
      <c r="K270" s="42"/>
      <c r="L270" s="46"/>
      <c r="M270" s="232"/>
      <c r="N270" s="23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244</v>
      </c>
      <c r="AU270" s="19" t="s">
        <v>81</v>
      </c>
    </row>
    <row r="271" s="2" customFormat="1" ht="16.5" customHeight="1">
      <c r="A271" s="40"/>
      <c r="B271" s="41"/>
      <c r="C271" s="268" t="s">
        <v>681</v>
      </c>
      <c r="D271" s="268" t="s">
        <v>295</v>
      </c>
      <c r="E271" s="269" t="s">
        <v>1247</v>
      </c>
      <c r="F271" s="270" t="s">
        <v>1248</v>
      </c>
      <c r="G271" s="271" t="s">
        <v>382</v>
      </c>
      <c r="H271" s="272">
        <v>1</v>
      </c>
      <c r="I271" s="273"/>
      <c r="J271" s="274">
        <f>ROUND(I271*H271,2)</f>
        <v>0</v>
      </c>
      <c r="K271" s="270" t="s">
        <v>240</v>
      </c>
      <c r="L271" s="275"/>
      <c r="M271" s="276" t="s">
        <v>19</v>
      </c>
      <c r="N271" s="277" t="s">
        <v>43</v>
      </c>
      <c r="O271" s="86"/>
      <c r="P271" s="225">
        <f>O271*H271</f>
        <v>0</v>
      </c>
      <c r="Q271" s="225">
        <v>0.50600000000000001</v>
      </c>
      <c r="R271" s="225">
        <f>Q271*H271</f>
        <v>0.50600000000000001</v>
      </c>
      <c r="S271" s="225">
        <v>0</v>
      </c>
      <c r="T271" s="22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7" t="s">
        <v>294</v>
      </c>
      <c r="AT271" s="227" t="s">
        <v>295</v>
      </c>
      <c r="AU271" s="227" t="s">
        <v>81</v>
      </c>
      <c r="AY271" s="19" t="s">
        <v>234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19" t="s">
        <v>79</v>
      </c>
      <c r="BK271" s="228">
        <f>ROUND(I271*H271,2)</f>
        <v>0</v>
      </c>
      <c r="BL271" s="19" t="s">
        <v>93</v>
      </c>
      <c r="BM271" s="227" t="s">
        <v>1249</v>
      </c>
    </row>
    <row r="272" s="2" customFormat="1">
      <c r="A272" s="40"/>
      <c r="B272" s="41"/>
      <c r="C272" s="42"/>
      <c r="D272" s="229" t="s">
        <v>243</v>
      </c>
      <c r="E272" s="42"/>
      <c r="F272" s="230" t="s">
        <v>1248</v>
      </c>
      <c r="G272" s="42"/>
      <c r="H272" s="42"/>
      <c r="I272" s="231"/>
      <c r="J272" s="42"/>
      <c r="K272" s="42"/>
      <c r="L272" s="46"/>
      <c r="M272" s="232"/>
      <c r="N272" s="23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243</v>
      </c>
      <c r="AU272" s="19" t="s">
        <v>81</v>
      </c>
    </row>
    <row r="273" s="2" customFormat="1" ht="16.5" customHeight="1">
      <c r="A273" s="40"/>
      <c r="B273" s="41"/>
      <c r="C273" s="216" t="s">
        <v>687</v>
      </c>
      <c r="D273" s="216" t="s">
        <v>236</v>
      </c>
      <c r="E273" s="217" t="s">
        <v>1250</v>
      </c>
      <c r="F273" s="218" t="s">
        <v>1251</v>
      </c>
      <c r="G273" s="219" t="s">
        <v>382</v>
      </c>
      <c r="H273" s="220">
        <v>5</v>
      </c>
      <c r="I273" s="221"/>
      <c r="J273" s="222">
        <f>ROUND(I273*H273,2)</f>
        <v>0</v>
      </c>
      <c r="K273" s="218" t="s">
        <v>240</v>
      </c>
      <c r="L273" s="46"/>
      <c r="M273" s="223" t="s">
        <v>19</v>
      </c>
      <c r="N273" s="224" t="s">
        <v>43</v>
      </c>
      <c r="O273" s="86"/>
      <c r="P273" s="225">
        <f>O273*H273</f>
        <v>0</v>
      </c>
      <c r="Q273" s="225">
        <v>0.0098899999999999995</v>
      </c>
      <c r="R273" s="225">
        <f>Q273*H273</f>
        <v>0.049449999999999994</v>
      </c>
      <c r="S273" s="225">
        <v>0</v>
      </c>
      <c r="T273" s="226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7" t="s">
        <v>93</v>
      </c>
      <c r="AT273" s="227" t="s">
        <v>236</v>
      </c>
      <c r="AU273" s="227" t="s">
        <v>81</v>
      </c>
      <c r="AY273" s="19" t="s">
        <v>234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19" t="s">
        <v>79</v>
      </c>
      <c r="BK273" s="228">
        <f>ROUND(I273*H273,2)</f>
        <v>0</v>
      </c>
      <c r="BL273" s="19" t="s">
        <v>93</v>
      </c>
      <c r="BM273" s="227" t="s">
        <v>1252</v>
      </c>
    </row>
    <row r="274" s="2" customFormat="1">
      <c r="A274" s="40"/>
      <c r="B274" s="41"/>
      <c r="C274" s="42"/>
      <c r="D274" s="229" t="s">
        <v>243</v>
      </c>
      <c r="E274" s="42"/>
      <c r="F274" s="230" t="s">
        <v>1253</v>
      </c>
      <c r="G274" s="42"/>
      <c r="H274" s="42"/>
      <c r="I274" s="231"/>
      <c r="J274" s="42"/>
      <c r="K274" s="42"/>
      <c r="L274" s="46"/>
      <c r="M274" s="232"/>
      <c r="N274" s="233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243</v>
      </c>
      <c r="AU274" s="19" t="s">
        <v>81</v>
      </c>
    </row>
    <row r="275" s="2" customFormat="1">
      <c r="A275" s="40"/>
      <c r="B275" s="41"/>
      <c r="C275" s="42"/>
      <c r="D275" s="234" t="s">
        <v>244</v>
      </c>
      <c r="E275" s="42"/>
      <c r="F275" s="235" t="s">
        <v>1254</v>
      </c>
      <c r="G275" s="42"/>
      <c r="H275" s="42"/>
      <c r="I275" s="231"/>
      <c r="J275" s="42"/>
      <c r="K275" s="42"/>
      <c r="L275" s="46"/>
      <c r="M275" s="232"/>
      <c r="N275" s="23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244</v>
      </c>
      <c r="AU275" s="19" t="s">
        <v>81</v>
      </c>
    </row>
    <row r="276" s="2" customFormat="1" ht="16.5" customHeight="1">
      <c r="A276" s="40"/>
      <c r="B276" s="41"/>
      <c r="C276" s="268" t="s">
        <v>691</v>
      </c>
      <c r="D276" s="268" t="s">
        <v>295</v>
      </c>
      <c r="E276" s="269" t="s">
        <v>1255</v>
      </c>
      <c r="F276" s="270" t="s">
        <v>1256</v>
      </c>
      <c r="G276" s="271" t="s">
        <v>382</v>
      </c>
      <c r="H276" s="272">
        <v>5</v>
      </c>
      <c r="I276" s="273"/>
      <c r="J276" s="274">
        <f>ROUND(I276*H276,2)</f>
        <v>0</v>
      </c>
      <c r="K276" s="270" t="s">
        <v>240</v>
      </c>
      <c r="L276" s="275"/>
      <c r="M276" s="276" t="s">
        <v>19</v>
      </c>
      <c r="N276" s="277" t="s">
        <v>43</v>
      </c>
      <c r="O276" s="86"/>
      <c r="P276" s="225">
        <f>O276*H276</f>
        <v>0</v>
      </c>
      <c r="Q276" s="225">
        <v>0.44900000000000001</v>
      </c>
      <c r="R276" s="225">
        <f>Q276*H276</f>
        <v>2.2450000000000001</v>
      </c>
      <c r="S276" s="225">
        <v>0</v>
      </c>
      <c r="T276" s="22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7" t="s">
        <v>294</v>
      </c>
      <c r="AT276" s="227" t="s">
        <v>295</v>
      </c>
      <c r="AU276" s="227" t="s">
        <v>81</v>
      </c>
      <c r="AY276" s="19" t="s">
        <v>234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19" t="s">
        <v>79</v>
      </c>
      <c r="BK276" s="228">
        <f>ROUND(I276*H276,2)</f>
        <v>0</v>
      </c>
      <c r="BL276" s="19" t="s">
        <v>93</v>
      </c>
      <c r="BM276" s="227" t="s">
        <v>1257</v>
      </c>
    </row>
    <row r="277" s="2" customFormat="1">
      <c r="A277" s="40"/>
      <c r="B277" s="41"/>
      <c r="C277" s="42"/>
      <c r="D277" s="229" t="s">
        <v>243</v>
      </c>
      <c r="E277" s="42"/>
      <c r="F277" s="230" t="s">
        <v>1256</v>
      </c>
      <c r="G277" s="42"/>
      <c r="H277" s="42"/>
      <c r="I277" s="231"/>
      <c r="J277" s="42"/>
      <c r="K277" s="42"/>
      <c r="L277" s="46"/>
      <c r="M277" s="232"/>
      <c r="N277" s="23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243</v>
      </c>
      <c r="AU277" s="19" t="s">
        <v>81</v>
      </c>
    </row>
    <row r="278" s="2" customFormat="1" ht="24.15" customHeight="1">
      <c r="A278" s="40"/>
      <c r="B278" s="41"/>
      <c r="C278" s="216" t="s">
        <v>696</v>
      </c>
      <c r="D278" s="216" t="s">
        <v>236</v>
      </c>
      <c r="E278" s="217" t="s">
        <v>1258</v>
      </c>
      <c r="F278" s="218" t="s">
        <v>1259</v>
      </c>
      <c r="G278" s="219" t="s">
        <v>274</v>
      </c>
      <c r="H278" s="220">
        <v>18.248000000000001</v>
      </c>
      <c r="I278" s="221"/>
      <c r="J278" s="222">
        <f>ROUND(I278*H278,2)</f>
        <v>0</v>
      </c>
      <c r="K278" s="218" t="s">
        <v>240</v>
      </c>
      <c r="L278" s="46"/>
      <c r="M278" s="223" t="s">
        <v>19</v>
      </c>
      <c r="N278" s="224" t="s">
        <v>43</v>
      </c>
      <c r="O278" s="86"/>
      <c r="P278" s="225">
        <f>O278*H278</f>
        <v>0</v>
      </c>
      <c r="Q278" s="225">
        <v>0.04512</v>
      </c>
      <c r="R278" s="225">
        <f>Q278*H278</f>
        <v>0.82334976000000004</v>
      </c>
      <c r="S278" s="225">
        <v>0</v>
      </c>
      <c r="T278" s="22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7" t="s">
        <v>93</v>
      </c>
      <c r="AT278" s="227" t="s">
        <v>236</v>
      </c>
      <c r="AU278" s="227" t="s">
        <v>81</v>
      </c>
      <c r="AY278" s="19" t="s">
        <v>234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19" t="s">
        <v>79</v>
      </c>
      <c r="BK278" s="228">
        <f>ROUND(I278*H278,2)</f>
        <v>0</v>
      </c>
      <c r="BL278" s="19" t="s">
        <v>93</v>
      </c>
      <c r="BM278" s="227" t="s">
        <v>1260</v>
      </c>
    </row>
    <row r="279" s="2" customFormat="1">
      <c r="A279" s="40"/>
      <c r="B279" s="41"/>
      <c r="C279" s="42"/>
      <c r="D279" s="229" t="s">
        <v>243</v>
      </c>
      <c r="E279" s="42"/>
      <c r="F279" s="230" t="s">
        <v>1261</v>
      </c>
      <c r="G279" s="42"/>
      <c r="H279" s="42"/>
      <c r="I279" s="231"/>
      <c r="J279" s="42"/>
      <c r="K279" s="42"/>
      <c r="L279" s="46"/>
      <c r="M279" s="232"/>
      <c r="N279" s="23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243</v>
      </c>
      <c r="AU279" s="19" t="s">
        <v>81</v>
      </c>
    </row>
    <row r="280" s="2" customFormat="1">
      <c r="A280" s="40"/>
      <c r="B280" s="41"/>
      <c r="C280" s="42"/>
      <c r="D280" s="234" t="s">
        <v>244</v>
      </c>
      <c r="E280" s="42"/>
      <c r="F280" s="235" t="s">
        <v>1262</v>
      </c>
      <c r="G280" s="42"/>
      <c r="H280" s="42"/>
      <c r="I280" s="231"/>
      <c r="J280" s="42"/>
      <c r="K280" s="42"/>
      <c r="L280" s="46"/>
      <c r="M280" s="232"/>
      <c r="N280" s="23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244</v>
      </c>
      <c r="AU280" s="19" t="s">
        <v>81</v>
      </c>
    </row>
    <row r="281" s="2" customFormat="1">
      <c r="A281" s="40"/>
      <c r="B281" s="41"/>
      <c r="C281" s="42"/>
      <c r="D281" s="229" t="s">
        <v>1263</v>
      </c>
      <c r="E281" s="42"/>
      <c r="F281" s="285" t="s">
        <v>1264</v>
      </c>
      <c r="G281" s="42"/>
      <c r="H281" s="42"/>
      <c r="I281" s="231"/>
      <c r="J281" s="42"/>
      <c r="K281" s="42"/>
      <c r="L281" s="46"/>
      <c r="M281" s="232"/>
      <c r="N281" s="23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1263</v>
      </c>
      <c r="AU281" s="19" t="s">
        <v>81</v>
      </c>
    </row>
    <row r="282" s="14" customFormat="1">
      <c r="A282" s="14"/>
      <c r="B282" s="246"/>
      <c r="C282" s="247"/>
      <c r="D282" s="229" t="s">
        <v>252</v>
      </c>
      <c r="E282" s="248" t="s">
        <v>19</v>
      </c>
      <c r="F282" s="249" t="s">
        <v>1265</v>
      </c>
      <c r="G282" s="247"/>
      <c r="H282" s="250">
        <v>18.248000000000001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252</v>
      </c>
      <c r="AU282" s="256" t="s">
        <v>81</v>
      </c>
      <c r="AV282" s="14" t="s">
        <v>81</v>
      </c>
      <c r="AW282" s="14" t="s">
        <v>33</v>
      </c>
      <c r="AX282" s="14" t="s">
        <v>79</v>
      </c>
      <c r="AY282" s="256" t="s">
        <v>234</v>
      </c>
    </row>
    <row r="283" s="2" customFormat="1" ht="16.5" customHeight="1">
      <c r="A283" s="40"/>
      <c r="B283" s="41"/>
      <c r="C283" s="216" t="s">
        <v>702</v>
      </c>
      <c r="D283" s="216" t="s">
        <v>236</v>
      </c>
      <c r="E283" s="217" t="s">
        <v>1266</v>
      </c>
      <c r="F283" s="218" t="s">
        <v>1267</v>
      </c>
      <c r="G283" s="219" t="s">
        <v>382</v>
      </c>
      <c r="H283" s="220">
        <v>5</v>
      </c>
      <c r="I283" s="221"/>
      <c r="J283" s="222">
        <f>ROUND(I283*H283,2)</f>
        <v>0</v>
      </c>
      <c r="K283" s="218" t="s">
        <v>240</v>
      </c>
      <c r="L283" s="46"/>
      <c r="M283" s="223" t="s">
        <v>19</v>
      </c>
      <c r="N283" s="224" t="s">
        <v>43</v>
      </c>
      <c r="O283" s="86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7" t="s">
        <v>93</v>
      </c>
      <c r="AT283" s="227" t="s">
        <v>236</v>
      </c>
      <c r="AU283" s="227" t="s">
        <v>81</v>
      </c>
      <c r="AY283" s="19" t="s">
        <v>234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19" t="s">
        <v>79</v>
      </c>
      <c r="BK283" s="228">
        <f>ROUND(I283*H283,2)</f>
        <v>0</v>
      </c>
      <c r="BL283" s="19" t="s">
        <v>93</v>
      </c>
      <c r="BM283" s="227" t="s">
        <v>1268</v>
      </c>
    </row>
    <row r="284" s="2" customFormat="1">
      <c r="A284" s="40"/>
      <c r="B284" s="41"/>
      <c r="C284" s="42"/>
      <c r="D284" s="229" t="s">
        <v>243</v>
      </c>
      <c r="E284" s="42"/>
      <c r="F284" s="230" t="s">
        <v>1269</v>
      </c>
      <c r="G284" s="42"/>
      <c r="H284" s="42"/>
      <c r="I284" s="231"/>
      <c r="J284" s="42"/>
      <c r="K284" s="42"/>
      <c r="L284" s="46"/>
      <c r="M284" s="232"/>
      <c r="N284" s="23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243</v>
      </c>
      <c r="AU284" s="19" t="s">
        <v>81</v>
      </c>
    </row>
    <row r="285" s="2" customFormat="1">
      <c r="A285" s="40"/>
      <c r="B285" s="41"/>
      <c r="C285" s="42"/>
      <c r="D285" s="234" t="s">
        <v>244</v>
      </c>
      <c r="E285" s="42"/>
      <c r="F285" s="235" t="s">
        <v>1270</v>
      </c>
      <c r="G285" s="42"/>
      <c r="H285" s="42"/>
      <c r="I285" s="231"/>
      <c r="J285" s="42"/>
      <c r="K285" s="42"/>
      <c r="L285" s="46"/>
      <c r="M285" s="232"/>
      <c r="N285" s="23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244</v>
      </c>
      <c r="AU285" s="19" t="s">
        <v>81</v>
      </c>
    </row>
    <row r="286" s="2" customFormat="1" ht="16.5" customHeight="1">
      <c r="A286" s="40"/>
      <c r="B286" s="41"/>
      <c r="C286" s="268" t="s">
        <v>322</v>
      </c>
      <c r="D286" s="268" t="s">
        <v>295</v>
      </c>
      <c r="E286" s="269" t="s">
        <v>1271</v>
      </c>
      <c r="F286" s="270" t="s">
        <v>1272</v>
      </c>
      <c r="G286" s="271" t="s">
        <v>382</v>
      </c>
      <c r="H286" s="272">
        <v>5</v>
      </c>
      <c r="I286" s="273"/>
      <c r="J286" s="274">
        <f>ROUND(I286*H286,2)</f>
        <v>0</v>
      </c>
      <c r="K286" s="270" t="s">
        <v>240</v>
      </c>
      <c r="L286" s="275"/>
      <c r="M286" s="276" t="s">
        <v>19</v>
      </c>
      <c r="N286" s="277" t="s">
        <v>43</v>
      </c>
      <c r="O286" s="86"/>
      <c r="P286" s="225">
        <f>O286*H286</f>
        <v>0</v>
      </c>
      <c r="Q286" s="225">
        <v>0.056300000000000003</v>
      </c>
      <c r="R286" s="225">
        <f>Q286*H286</f>
        <v>0.28150000000000003</v>
      </c>
      <c r="S286" s="225">
        <v>0</v>
      </c>
      <c r="T286" s="22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7" t="s">
        <v>294</v>
      </c>
      <c r="AT286" s="227" t="s">
        <v>295</v>
      </c>
      <c r="AU286" s="227" t="s">
        <v>81</v>
      </c>
      <c r="AY286" s="19" t="s">
        <v>234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19" t="s">
        <v>79</v>
      </c>
      <c r="BK286" s="228">
        <f>ROUND(I286*H286,2)</f>
        <v>0</v>
      </c>
      <c r="BL286" s="19" t="s">
        <v>93</v>
      </c>
      <c r="BM286" s="227" t="s">
        <v>1273</v>
      </c>
    </row>
    <row r="287" s="2" customFormat="1">
      <c r="A287" s="40"/>
      <c r="B287" s="41"/>
      <c r="C287" s="42"/>
      <c r="D287" s="229" t="s">
        <v>243</v>
      </c>
      <c r="E287" s="42"/>
      <c r="F287" s="230" t="s">
        <v>1272</v>
      </c>
      <c r="G287" s="42"/>
      <c r="H287" s="42"/>
      <c r="I287" s="231"/>
      <c r="J287" s="42"/>
      <c r="K287" s="42"/>
      <c r="L287" s="46"/>
      <c r="M287" s="232"/>
      <c r="N287" s="23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243</v>
      </c>
      <c r="AU287" s="19" t="s">
        <v>81</v>
      </c>
    </row>
    <row r="288" s="2" customFormat="1" ht="16.5" customHeight="1">
      <c r="A288" s="40"/>
      <c r="B288" s="41"/>
      <c r="C288" s="216" t="s">
        <v>712</v>
      </c>
      <c r="D288" s="216" t="s">
        <v>236</v>
      </c>
      <c r="E288" s="217" t="s">
        <v>1274</v>
      </c>
      <c r="F288" s="218" t="s">
        <v>1275</v>
      </c>
      <c r="G288" s="219" t="s">
        <v>879</v>
      </c>
      <c r="H288" s="220">
        <v>52</v>
      </c>
      <c r="I288" s="221"/>
      <c r="J288" s="222">
        <f>ROUND(I288*H288,2)</f>
        <v>0</v>
      </c>
      <c r="K288" s="218" t="s">
        <v>19</v>
      </c>
      <c r="L288" s="46"/>
      <c r="M288" s="223" t="s">
        <v>19</v>
      </c>
      <c r="N288" s="224" t="s">
        <v>43</v>
      </c>
      <c r="O288" s="86"/>
      <c r="P288" s="225">
        <f>O288*H288</f>
        <v>0</v>
      </c>
      <c r="Q288" s="225">
        <v>1.0000000000000001E-05</v>
      </c>
      <c r="R288" s="225">
        <f>Q288*H288</f>
        <v>0.00052000000000000006</v>
      </c>
      <c r="S288" s="225">
        <v>0</v>
      </c>
      <c r="T288" s="22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7" t="s">
        <v>93</v>
      </c>
      <c r="AT288" s="227" t="s">
        <v>236</v>
      </c>
      <c r="AU288" s="227" t="s">
        <v>81</v>
      </c>
      <c r="AY288" s="19" t="s">
        <v>234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19" t="s">
        <v>79</v>
      </c>
      <c r="BK288" s="228">
        <f>ROUND(I288*H288,2)</f>
        <v>0</v>
      </c>
      <c r="BL288" s="19" t="s">
        <v>93</v>
      </c>
      <c r="BM288" s="227" t="s">
        <v>1276</v>
      </c>
    </row>
    <row r="289" s="2" customFormat="1">
      <c r="A289" s="40"/>
      <c r="B289" s="41"/>
      <c r="C289" s="42"/>
      <c r="D289" s="229" t="s">
        <v>243</v>
      </c>
      <c r="E289" s="42"/>
      <c r="F289" s="230" t="s">
        <v>1277</v>
      </c>
      <c r="G289" s="42"/>
      <c r="H289" s="42"/>
      <c r="I289" s="231"/>
      <c r="J289" s="42"/>
      <c r="K289" s="42"/>
      <c r="L289" s="46"/>
      <c r="M289" s="232"/>
      <c r="N289" s="23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243</v>
      </c>
      <c r="AU289" s="19" t="s">
        <v>81</v>
      </c>
    </row>
    <row r="290" s="2" customFormat="1" ht="16.5" customHeight="1">
      <c r="A290" s="40"/>
      <c r="B290" s="41"/>
      <c r="C290" s="268" t="s">
        <v>718</v>
      </c>
      <c r="D290" s="268" t="s">
        <v>295</v>
      </c>
      <c r="E290" s="269" t="s">
        <v>1278</v>
      </c>
      <c r="F290" s="270" t="s">
        <v>1279</v>
      </c>
      <c r="G290" s="271" t="s">
        <v>879</v>
      </c>
      <c r="H290" s="272">
        <v>52.780000000000001</v>
      </c>
      <c r="I290" s="273"/>
      <c r="J290" s="274">
        <f>ROUND(I290*H290,2)</f>
        <v>0</v>
      </c>
      <c r="K290" s="270" t="s">
        <v>240</v>
      </c>
      <c r="L290" s="275"/>
      <c r="M290" s="276" t="s">
        <v>19</v>
      </c>
      <c r="N290" s="277" t="s">
        <v>43</v>
      </c>
      <c r="O290" s="86"/>
      <c r="P290" s="225">
        <f>O290*H290</f>
        <v>0</v>
      </c>
      <c r="Q290" s="225">
        <v>0.0014300000000000001</v>
      </c>
      <c r="R290" s="225">
        <f>Q290*H290</f>
        <v>0.075475400000000012</v>
      </c>
      <c r="S290" s="225">
        <v>0</v>
      </c>
      <c r="T290" s="22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7" t="s">
        <v>294</v>
      </c>
      <c r="AT290" s="227" t="s">
        <v>295</v>
      </c>
      <c r="AU290" s="227" t="s">
        <v>81</v>
      </c>
      <c r="AY290" s="19" t="s">
        <v>234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19" t="s">
        <v>79</v>
      </c>
      <c r="BK290" s="228">
        <f>ROUND(I290*H290,2)</f>
        <v>0</v>
      </c>
      <c r="BL290" s="19" t="s">
        <v>93</v>
      </c>
      <c r="BM290" s="227" t="s">
        <v>1280</v>
      </c>
    </row>
    <row r="291" s="2" customFormat="1">
      <c r="A291" s="40"/>
      <c r="B291" s="41"/>
      <c r="C291" s="42"/>
      <c r="D291" s="229" t="s">
        <v>243</v>
      </c>
      <c r="E291" s="42"/>
      <c r="F291" s="230" t="s">
        <v>1279</v>
      </c>
      <c r="G291" s="42"/>
      <c r="H291" s="42"/>
      <c r="I291" s="231"/>
      <c r="J291" s="42"/>
      <c r="K291" s="42"/>
      <c r="L291" s="46"/>
      <c r="M291" s="232"/>
      <c r="N291" s="23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243</v>
      </c>
      <c r="AU291" s="19" t="s">
        <v>81</v>
      </c>
    </row>
    <row r="292" s="14" customFormat="1">
      <c r="A292" s="14"/>
      <c r="B292" s="246"/>
      <c r="C292" s="247"/>
      <c r="D292" s="229" t="s">
        <v>252</v>
      </c>
      <c r="E292" s="247"/>
      <c r="F292" s="249" t="s">
        <v>1281</v>
      </c>
      <c r="G292" s="247"/>
      <c r="H292" s="250">
        <v>52.780000000000001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252</v>
      </c>
      <c r="AU292" s="256" t="s">
        <v>81</v>
      </c>
      <c r="AV292" s="14" t="s">
        <v>81</v>
      </c>
      <c r="AW292" s="14" t="s">
        <v>4</v>
      </c>
      <c r="AX292" s="14" t="s">
        <v>79</v>
      </c>
      <c r="AY292" s="256" t="s">
        <v>234</v>
      </c>
    </row>
    <row r="293" s="12" customFormat="1" ht="22.8" customHeight="1">
      <c r="A293" s="12"/>
      <c r="B293" s="200"/>
      <c r="C293" s="201"/>
      <c r="D293" s="202" t="s">
        <v>71</v>
      </c>
      <c r="E293" s="214" t="s">
        <v>453</v>
      </c>
      <c r="F293" s="214" t="s">
        <v>454</v>
      </c>
      <c r="G293" s="201"/>
      <c r="H293" s="201"/>
      <c r="I293" s="204"/>
      <c r="J293" s="215">
        <f>BK293</f>
        <v>0</v>
      </c>
      <c r="K293" s="201"/>
      <c r="L293" s="206"/>
      <c r="M293" s="207"/>
      <c r="N293" s="208"/>
      <c r="O293" s="208"/>
      <c r="P293" s="209">
        <f>SUM(P294:P299)</f>
        <v>0</v>
      </c>
      <c r="Q293" s="208"/>
      <c r="R293" s="209">
        <f>SUM(R294:R299)</f>
        <v>0</v>
      </c>
      <c r="S293" s="208"/>
      <c r="T293" s="210">
        <f>SUM(T294:T299)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1" t="s">
        <v>79</v>
      </c>
      <c r="AT293" s="212" t="s">
        <v>71</v>
      </c>
      <c r="AU293" s="212" t="s">
        <v>79</v>
      </c>
      <c r="AY293" s="211" t="s">
        <v>234</v>
      </c>
      <c r="BK293" s="213">
        <f>SUM(BK294:BK299)</f>
        <v>0</v>
      </c>
    </row>
    <row r="294" s="2" customFormat="1" ht="16.5" customHeight="1">
      <c r="A294" s="40"/>
      <c r="B294" s="41"/>
      <c r="C294" s="216" t="s">
        <v>725</v>
      </c>
      <c r="D294" s="216" t="s">
        <v>236</v>
      </c>
      <c r="E294" s="217" t="s">
        <v>1282</v>
      </c>
      <c r="F294" s="218" t="s">
        <v>1283</v>
      </c>
      <c r="G294" s="219" t="s">
        <v>364</v>
      </c>
      <c r="H294" s="220">
        <v>104.55</v>
      </c>
      <c r="I294" s="221"/>
      <c r="J294" s="222">
        <f>ROUND(I294*H294,2)</f>
        <v>0</v>
      </c>
      <c r="K294" s="218" t="s">
        <v>240</v>
      </c>
      <c r="L294" s="46"/>
      <c r="M294" s="223" t="s">
        <v>19</v>
      </c>
      <c r="N294" s="224" t="s">
        <v>43</v>
      </c>
      <c r="O294" s="86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7" t="s">
        <v>93</v>
      </c>
      <c r="AT294" s="227" t="s">
        <v>236</v>
      </c>
      <c r="AU294" s="227" t="s">
        <v>81</v>
      </c>
      <c r="AY294" s="19" t="s">
        <v>234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19" t="s">
        <v>79</v>
      </c>
      <c r="BK294" s="228">
        <f>ROUND(I294*H294,2)</f>
        <v>0</v>
      </c>
      <c r="BL294" s="19" t="s">
        <v>93</v>
      </c>
      <c r="BM294" s="227" t="s">
        <v>1284</v>
      </c>
    </row>
    <row r="295" s="2" customFormat="1">
      <c r="A295" s="40"/>
      <c r="B295" s="41"/>
      <c r="C295" s="42"/>
      <c r="D295" s="229" t="s">
        <v>243</v>
      </c>
      <c r="E295" s="42"/>
      <c r="F295" s="230" t="s">
        <v>1285</v>
      </c>
      <c r="G295" s="42"/>
      <c r="H295" s="42"/>
      <c r="I295" s="231"/>
      <c r="J295" s="42"/>
      <c r="K295" s="42"/>
      <c r="L295" s="46"/>
      <c r="M295" s="232"/>
      <c r="N295" s="23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243</v>
      </c>
      <c r="AU295" s="19" t="s">
        <v>81</v>
      </c>
    </row>
    <row r="296" s="2" customFormat="1">
      <c r="A296" s="40"/>
      <c r="B296" s="41"/>
      <c r="C296" s="42"/>
      <c r="D296" s="234" t="s">
        <v>244</v>
      </c>
      <c r="E296" s="42"/>
      <c r="F296" s="235" t="s">
        <v>1286</v>
      </c>
      <c r="G296" s="42"/>
      <c r="H296" s="42"/>
      <c r="I296" s="231"/>
      <c r="J296" s="42"/>
      <c r="K296" s="42"/>
      <c r="L296" s="46"/>
      <c r="M296" s="232"/>
      <c r="N296" s="23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244</v>
      </c>
      <c r="AU296" s="19" t="s">
        <v>81</v>
      </c>
    </row>
    <row r="297" s="2" customFormat="1" ht="16.5" customHeight="1">
      <c r="A297" s="40"/>
      <c r="B297" s="41"/>
      <c r="C297" s="216" t="s">
        <v>731</v>
      </c>
      <c r="D297" s="216" t="s">
        <v>236</v>
      </c>
      <c r="E297" s="217" t="s">
        <v>941</v>
      </c>
      <c r="F297" s="218" t="s">
        <v>942</v>
      </c>
      <c r="G297" s="219" t="s">
        <v>364</v>
      </c>
      <c r="H297" s="220">
        <v>104.55</v>
      </c>
      <c r="I297" s="221"/>
      <c r="J297" s="222">
        <f>ROUND(I297*H297,2)</f>
        <v>0</v>
      </c>
      <c r="K297" s="218" t="s">
        <v>240</v>
      </c>
      <c r="L297" s="46"/>
      <c r="M297" s="223" t="s">
        <v>19</v>
      </c>
      <c r="N297" s="224" t="s">
        <v>43</v>
      </c>
      <c r="O297" s="86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7" t="s">
        <v>93</v>
      </c>
      <c r="AT297" s="227" t="s">
        <v>236</v>
      </c>
      <c r="AU297" s="227" t="s">
        <v>81</v>
      </c>
      <c r="AY297" s="19" t="s">
        <v>234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19" t="s">
        <v>79</v>
      </c>
      <c r="BK297" s="228">
        <f>ROUND(I297*H297,2)</f>
        <v>0</v>
      </c>
      <c r="BL297" s="19" t="s">
        <v>93</v>
      </c>
      <c r="BM297" s="227" t="s">
        <v>1287</v>
      </c>
    </row>
    <row r="298" s="2" customFormat="1">
      <c r="A298" s="40"/>
      <c r="B298" s="41"/>
      <c r="C298" s="42"/>
      <c r="D298" s="229" t="s">
        <v>243</v>
      </c>
      <c r="E298" s="42"/>
      <c r="F298" s="230" t="s">
        <v>944</v>
      </c>
      <c r="G298" s="42"/>
      <c r="H298" s="42"/>
      <c r="I298" s="231"/>
      <c r="J298" s="42"/>
      <c r="K298" s="42"/>
      <c r="L298" s="46"/>
      <c r="M298" s="232"/>
      <c r="N298" s="233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243</v>
      </c>
      <c r="AU298" s="19" t="s">
        <v>81</v>
      </c>
    </row>
    <row r="299" s="2" customFormat="1">
      <c r="A299" s="40"/>
      <c r="B299" s="41"/>
      <c r="C299" s="42"/>
      <c r="D299" s="234" t="s">
        <v>244</v>
      </c>
      <c r="E299" s="42"/>
      <c r="F299" s="235" t="s">
        <v>945</v>
      </c>
      <c r="G299" s="42"/>
      <c r="H299" s="42"/>
      <c r="I299" s="231"/>
      <c r="J299" s="42"/>
      <c r="K299" s="42"/>
      <c r="L299" s="46"/>
      <c r="M299" s="278"/>
      <c r="N299" s="279"/>
      <c r="O299" s="280"/>
      <c r="P299" s="280"/>
      <c r="Q299" s="280"/>
      <c r="R299" s="280"/>
      <c r="S299" s="280"/>
      <c r="T299" s="281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244</v>
      </c>
      <c r="AU299" s="19" t="s">
        <v>81</v>
      </c>
    </row>
    <row r="300" s="2" customFormat="1" ht="6.96" customHeight="1">
      <c r="A300" s="40"/>
      <c r="B300" s="61"/>
      <c r="C300" s="62"/>
      <c r="D300" s="62"/>
      <c r="E300" s="62"/>
      <c r="F300" s="62"/>
      <c r="G300" s="62"/>
      <c r="H300" s="62"/>
      <c r="I300" s="62"/>
      <c r="J300" s="62"/>
      <c r="K300" s="62"/>
      <c r="L300" s="46"/>
      <c r="M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</sheetData>
  <sheetProtection sheet="1" autoFilter="0" formatColumns="0" formatRows="0" objects="1" scenarios="1" spinCount="100000" saltValue="oT+ohL7XTr1KuRP9+E0lifN5gyuFJkJ564Zzlxro2JStZeYEsGRgFWA11NuO+sR2kdsn7ZsS+g42s9KH5ZHwzQ==" hashValue="obQtM7lr7yBEztf2Lfnl9x2rBP7opCI3hJFoqy5bFVcyBhKU6wkqgJrzqrPkpW8ziqfUtmAUZT5W3n6UltC8qA==" algorithmName="SHA-512" password="CA9F"/>
  <autoFilter ref="C97:K2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3" r:id="rId1" display="https://podminky.urs.cz/item/CS_URS_2024_01/131113131"/>
    <hyperlink ref="F107" r:id="rId2" display="https://podminky.urs.cz/item/CS_URS_2024_01/131151204"/>
    <hyperlink ref="F113" r:id="rId3" display="https://podminky.urs.cz/item/CS_URS_2024_01/132112131"/>
    <hyperlink ref="F122" r:id="rId4" display="https://podminky.urs.cz/item/CS_URS_2024_01/151101101"/>
    <hyperlink ref="F127" r:id="rId5" display="https://podminky.urs.cz/item/CS_URS_2024_01/151101111"/>
    <hyperlink ref="F130" r:id="rId6" display="https://podminky.urs.cz/item/CS_URS_2024_01/151102102"/>
    <hyperlink ref="F135" r:id="rId7" display="https://podminky.urs.cz/item/CS_URS_2024_01/151102112"/>
    <hyperlink ref="F138" r:id="rId8" display="https://podminky.urs.cz/item/CS_URS_2024_01/162751117"/>
    <hyperlink ref="F151" r:id="rId9" display="https://podminky.urs.cz/item/CS_URS_2024_01/162751119"/>
    <hyperlink ref="F155" r:id="rId10" display="https://podminky.urs.cz/item/CS_URS_2024_01/167151111"/>
    <hyperlink ref="F158" r:id="rId11" display="https://podminky.urs.cz/item/CS_URS_2024_01/171201231"/>
    <hyperlink ref="F162" r:id="rId12" display="https://podminky.urs.cz/item/CS_URS_2024_01/174151101"/>
    <hyperlink ref="F179" r:id="rId13" display="https://podminky.urs.cz/item/CS_URS_2024_01/212752402"/>
    <hyperlink ref="F182" r:id="rId14" display="https://podminky.urs.cz/item/CS_URS_2024_01/213141111"/>
    <hyperlink ref="F193" r:id="rId15" display="https://podminky.urs.cz/item/CS_URS_2024_01/271532212"/>
    <hyperlink ref="F199" r:id="rId16" display="https://podminky.urs.cz/item/CS_URS_2024_01/386110102"/>
    <hyperlink ref="F205" r:id="rId17" display="https://podminky.urs.cz/item/CS_URS_2024_01/451573111"/>
    <hyperlink ref="F214" r:id="rId18" display="https://podminky.urs.cz/item/CS_URS_2024_01/452112112"/>
    <hyperlink ref="F223" r:id="rId19" display="https://podminky.urs.cz/item/CS_URS_2024_01/452112122"/>
    <hyperlink ref="F229" r:id="rId20" display="https://podminky.urs.cz/item/CS_URS_2024_01/871350420"/>
    <hyperlink ref="F235" r:id="rId21" display="https://podminky.urs.cz/item/CS_URS_2024_01/877310410"/>
    <hyperlink ref="F240" r:id="rId22" display="https://podminky.urs.cz/item/CS_URS_2024_01/877310420"/>
    <hyperlink ref="F245" r:id="rId23" display="https://podminky.urs.cz/item/CS_URS_2024_01/877350420"/>
    <hyperlink ref="F250" r:id="rId24" display="https://podminky.urs.cz/item/CS_URS_2024_01/877350430"/>
    <hyperlink ref="F255" r:id="rId25" display="https://podminky.urs.cz/item/CS_URS_2024_01/877350440"/>
    <hyperlink ref="F260" r:id="rId26" display="https://podminky.urs.cz/item/CS_URS_2024_01/894410101"/>
    <hyperlink ref="F265" r:id="rId27" display="https://podminky.urs.cz/item/CS_URS_2024_01/894410103"/>
    <hyperlink ref="F270" r:id="rId28" display="https://podminky.urs.cz/item/CS_URS_2024_01/894410212"/>
    <hyperlink ref="F275" r:id="rId29" display="https://podminky.urs.cz/item/CS_URS_2024_01/894410302"/>
    <hyperlink ref="F280" r:id="rId30" display="https://podminky.urs.cz/item/CS_URS_2024_01/897171112"/>
    <hyperlink ref="F285" r:id="rId31" display="https://podminky.urs.cz/item/CS_URS_2024_01/899101113"/>
    <hyperlink ref="F296" r:id="rId32" display="https://podminky.urs.cz/item/CS_URS_2024_01/998271301"/>
    <hyperlink ref="F299" r:id="rId33" display="https://podminky.urs.cz/item/CS_URS_2024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1288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1289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Michal Štafl, DiS.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ROUND(J95,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ROUND((SUM(BE95:BE174)),  2)</f>
        <v>0</v>
      </c>
      <c r="G37" s="40"/>
      <c r="H37" s="40"/>
      <c r="I37" s="160">
        <v>0.20999999999999999</v>
      </c>
      <c r="J37" s="159">
        <f>ROUND(((SUM(BE95:BE174))*I37),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ROUND((SUM(BF95:BF174)),  2)</f>
        <v>0</v>
      </c>
      <c r="G38" s="40"/>
      <c r="H38" s="40"/>
      <c r="I38" s="160">
        <v>0.12</v>
      </c>
      <c r="J38" s="159">
        <f>ROUND(((SUM(BF95:BF174))*I38),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ROUND((SUM(BG95:BG174)),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ROUND((SUM(BH95:BH174)),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ROUND((SUM(BI95:BI174)),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1288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04_ - kód intervence 64 (04)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5.1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Michal Štafl, DiS.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811</v>
      </c>
      <c r="E68" s="181"/>
      <c r="F68" s="181"/>
      <c r="G68" s="181"/>
      <c r="H68" s="181"/>
      <c r="I68" s="181"/>
      <c r="J68" s="182">
        <f>J96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1290</v>
      </c>
      <c r="E69" s="186"/>
      <c r="F69" s="186"/>
      <c r="G69" s="186"/>
      <c r="H69" s="186"/>
      <c r="I69" s="186"/>
      <c r="J69" s="187">
        <f>J97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1291</v>
      </c>
      <c r="E70" s="186"/>
      <c r="F70" s="186"/>
      <c r="G70" s="186"/>
      <c r="H70" s="186"/>
      <c r="I70" s="186"/>
      <c r="J70" s="187">
        <f>J148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4"/>
      <c r="C71" s="126"/>
      <c r="D71" s="185" t="s">
        <v>1292</v>
      </c>
      <c r="E71" s="186"/>
      <c r="F71" s="186"/>
      <c r="G71" s="186"/>
      <c r="H71" s="186"/>
      <c r="I71" s="186"/>
      <c r="J71" s="187">
        <f>J149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8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8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219</v>
      </c>
      <c r="D78" s="42"/>
      <c r="E78" s="42"/>
      <c r="F78" s="42"/>
      <c r="G78" s="42"/>
      <c r="H78" s="42"/>
      <c r="I78" s="42"/>
      <c r="J78" s="42"/>
      <c r="K78" s="42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Envelopa - Revitalizace infrastruktury</v>
      </c>
      <c r="F81" s="34"/>
      <c r="G81" s="34"/>
      <c r="H81" s="34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203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204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205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3" t="s">
        <v>206</v>
      </c>
      <c r="F85" s="42"/>
      <c r="G85" s="42"/>
      <c r="H85" s="42"/>
      <c r="I85" s="42"/>
      <c r="J85" s="42"/>
      <c r="K85" s="42"/>
      <c r="L85" s="148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1288</v>
      </c>
      <c r="D86" s="42"/>
      <c r="E86" s="42"/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04_ - kód intervence 64 (04)</v>
      </c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Olomouc</v>
      </c>
      <c r="G89" s="42"/>
      <c r="H89" s="42"/>
      <c r="I89" s="34" t="s">
        <v>23</v>
      </c>
      <c r="J89" s="74" t="str">
        <f>IF(J16="","",J16)</f>
        <v>15. 7. 2024</v>
      </c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E19</f>
        <v>Univerzita Palackého Olomouc</v>
      </c>
      <c r="G91" s="42"/>
      <c r="H91" s="42"/>
      <c r="I91" s="34" t="s">
        <v>31</v>
      </c>
      <c r="J91" s="38" t="str">
        <f>E25</f>
        <v>Alfaprojekt Olomouc</v>
      </c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Michal Štafl, DiS.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9"/>
      <c r="B94" s="190"/>
      <c r="C94" s="191" t="s">
        <v>220</v>
      </c>
      <c r="D94" s="192" t="s">
        <v>57</v>
      </c>
      <c r="E94" s="192" t="s">
        <v>53</v>
      </c>
      <c r="F94" s="192" t="s">
        <v>54</v>
      </c>
      <c r="G94" s="192" t="s">
        <v>221</v>
      </c>
      <c r="H94" s="192" t="s">
        <v>222</v>
      </c>
      <c r="I94" s="192" t="s">
        <v>223</v>
      </c>
      <c r="J94" s="192" t="s">
        <v>213</v>
      </c>
      <c r="K94" s="193" t="s">
        <v>224</v>
      </c>
      <c r="L94" s="194"/>
      <c r="M94" s="94" t="s">
        <v>19</v>
      </c>
      <c r="N94" s="95" t="s">
        <v>42</v>
      </c>
      <c r="O94" s="95" t="s">
        <v>225</v>
      </c>
      <c r="P94" s="95" t="s">
        <v>226</v>
      </c>
      <c r="Q94" s="95" t="s">
        <v>227</v>
      </c>
      <c r="R94" s="95" t="s">
        <v>228</v>
      </c>
      <c r="S94" s="95" t="s">
        <v>229</v>
      </c>
      <c r="T94" s="96" t="s">
        <v>230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0"/>
      <c r="B95" s="41"/>
      <c r="C95" s="101" t="s">
        <v>231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</f>
        <v>0</v>
      </c>
      <c r="Q95" s="98"/>
      <c r="R95" s="197">
        <f>R96</f>
        <v>144.44491744999999</v>
      </c>
      <c r="S95" s="98"/>
      <c r="T95" s="198">
        <f>T96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214</v>
      </c>
      <c r="BK95" s="199">
        <f>BK96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232</v>
      </c>
      <c r="F96" s="203" t="s">
        <v>815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P97+P148</f>
        <v>0</v>
      </c>
      <c r="Q96" s="208"/>
      <c r="R96" s="209">
        <f>R97+R148</f>
        <v>144.44491744999999</v>
      </c>
      <c r="S96" s="208"/>
      <c r="T96" s="210">
        <f>T97+T148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71</v>
      </c>
      <c r="AU96" s="212" t="s">
        <v>72</v>
      </c>
      <c r="AY96" s="211" t="s">
        <v>234</v>
      </c>
      <c r="BK96" s="213">
        <f>BK97+BK148</f>
        <v>0</v>
      </c>
    </row>
    <row r="97" s="12" customFormat="1" ht="22.8" customHeight="1">
      <c r="A97" s="12"/>
      <c r="B97" s="200"/>
      <c r="C97" s="201"/>
      <c r="D97" s="202" t="s">
        <v>71</v>
      </c>
      <c r="E97" s="214" t="s">
        <v>271</v>
      </c>
      <c r="F97" s="214" t="s">
        <v>1293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SUM(P98:P147)</f>
        <v>0</v>
      </c>
      <c r="Q97" s="208"/>
      <c r="R97" s="209">
        <f>SUM(R98:R147)</f>
        <v>105.68017</v>
      </c>
      <c r="S97" s="208"/>
      <c r="T97" s="210">
        <f>SUM(T98:T147)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71</v>
      </c>
      <c r="AU97" s="212" t="s">
        <v>79</v>
      </c>
      <c r="AY97" s="211" t="s">
        <v>234</v>
      </c>
      <c r="BK97" s="213">
        <f>SUM(BK98:BK147)</f>
        <v>0</v>
      </c>
    </row>
    <row r="98" s="2" customFormat="1" ht="16.5" customHeight="1">
      <c r="A98" s="40"/>
      <c r="B98" s="41"/>
      <c r="C98" s="216" t="s">
        <v>79</v>
      </c>
      <c r="D98" s="216" t="s">
        <v>236</v>
      </c>
      <c r="E98" s="217" t="s">
        <v>1294</v>
      </c>
      <c r="F98" s="218" t="s">
        <v>1295</v>
      </c>
      <c r="G98" s="219" t="s">
        <v>248</v>
      </c>
      <c r="H98" s="220">
        <v>390</v>
      </c>
      <c r="I98" s="221"/>
      <c r="J98" s="222">
        <f>ROUND(I98*H98,2)</f>
        <v>0</v>
      </c>
      <c r="K98" s="218" t="s">
        <v>1296</v>
      </c>
      <c r="L98" s="46"/>
      <c r="M98" s="223" t="s">
        <v>19</v>
      </c>
      <c r="N98" s="224" t="s">
        <v>43</v>
      </c>
      <c r="O98" s="86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7" t="s">
        <v>93</v>
      </c>
      <c r="AT98" s="227" t="s">
        <v>236</v>
      </c>
      <c r="AU98" s="227" t="s">
        <v>81</v>
      </c>
      <c r="AY98" s="19" t="s">
        <v>234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19" t="s">
        <v>79</v>
      </c>
      <c r="BK98" s="228">
        <f>ROUND(I98*H98,2)</f>
        <v>0</v>
      </c>
      <c r="BL98" s="19" t="s">
        <v>93</v>
      </c>
      <c r="BM98" s="227" t="s">
        <v>1297</v>
      </c>
    </row>
    <row r="99" s="2" customFormat="1">
      <c r="A99" s="40"/>
      <c r="B99" s="41"/>
      <c r="C99" s="42"/>
      <c r="D99" s="229" t="s">
        <v>243</v>
      </c>
      <c r="E99" s="42"/>
      <c r="F99" s="230" t="s">
        <v>1298</v>
      </c>
      <c r="G99" s="42"/>
      <c r="H99" s="42"/>
      <c r="I99" s="231"/>
      <c r="J99" s="42"/>
      <c r="K99" s="42"/>
      <c r="L99" s="46"/>
      <c r="M99" s="232"/>
      <c r="N99" s="23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243</v>
      </c>
      <c r="AU99" s="19" t="s">
        <v>81</v>
      </c>
    </row>
    <row r="100" s="2" customFormat="1">
      <c r="A100" s="40"/>
      <c r="B100" s="41"/>
      <c r="C100" s="42"/>
      <c r="D100" s="234" t="s">
        <v>244</v>
      </c>
      <c r="E100" s="42"/>
      <c r="F100" s="235" t="s">
        <v>1299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244</v>
      </c>
      <c r="AU100" s="19" t="s">
        <v>81</v>
      </c>
    </row>
    <row r="101" s="2" customFormat="1">
      <c r="A101" s="40"/>
      <c r="B101" s="41"/>
      <c r="C101" s="42"/>
      <c r="D101" s="229" t="s">
        <v>1263</v>
      </c>
      <c r="E101" s="42"/>
      <c r="F101" s="285" t="s">
        <v>1300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1263</v>
      </c>
      <c r="AU101" s="19" t="s">
        <v>81</v>
      </c>
    </row>
    <row r="102" s="2" customFormat="1" ht="16.5" customHeight="1">
      <c r="A102" s="40"/>
      <c r="B102" s="41"/>
      <c r="C102" s="216" t="s">
        <v>81</v>
      </c>
      <c r="D102" s="216" t="s">
        <v>236</v>
      </c>
      <c r="E102" s="217" t="s">
        <v>1294</v>
      </c>
      <c r="F102" s="218" t="s">
        <v>1295</v>
      </c>
      <c r="G102" s="219" t="s">
        <v>248</v>
      </c>
      <c r="H102" s="220">
        <v>30</v>
      </c>
      <c r="I102" s="221"/>
      <c r="J102" s="222">
        <f>ROUND(I102*H102,2)</f>
        <v>0</v>
      </c>
      <c r="K102" s="218" t="s">
        <v>1296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93</v>
      </c>
      <c r="AT102" s="227" t="s">
        <v>236</v>
      </c>
      <c r="AU102" s="227" t="s">
        <v>81</v>
      </c>
      <c r="AY102" s="19" t="s">
        <v>234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93</v>
      </c>
      <c r="BM102" s="227" t="s">
        <v>1301</v>
      </c>
    </row>
    <row r="103" s="2" customFormat="1">
      <c r="A103" s="40"/>
      <c r="B103" s="41"/>
      <c r="C103" s="42"/>
      <c r="D103" s="229" t="s">
        <v>243</v>
      </c>
      <c r="E103" s="42"/>
      <c r="F103" s="230" t="s">
        <v>1298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243</v>
      </c>
      <c r="AU103" s="19" t="s">
        <v>81</v>
      </c>
    </row>
    <row r="104" s="2" customFormat="1">
      <c r="A104" s="40"/>
      <c r="B104" s="41"/>
      <c r="C104" s="42"/>
      <c r="D104" s="234" t="s">
        <v>244</v>
      </c>
      <c r="E104" s="42"/>
      <c r="F104" s="235" t="s">
        <v>1299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244</v>
      </c>
      <c r="AU104" s="19" t="s">
        <v>81</v>
      </c>
    </row>
    <row r="105" s="2" customFormat="1">
      <c r="A105" s="40"/>
      <c r="B105" s="41"/>
      <c r="C105" s="42"/>
      <c r="D105" s="229" t="s">
        <v>1263</v>
      </c>
      <c r="E105" s="42"/>
      <c r="F105" s="285" t="s">
        <v>1302</v>
      </c>
      <c r="G105" s="42"/>
      <c r="H105" s="42"/>
      <c r="I105" s="231"/>
      <c r="J105" s="42"/>
      <c r="K105" s="42"/>
      <c r="L105" s="46"/>
      <c r="M105" s="232"/>
      <c r="N105" s="23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1263</v>
      </c>
      <c r="AU105" s="19" t="s">
        <v>81</v>
      </c>
    </row>
    <row r="106" s="2" customFormat="1" ht="16.5" customHeight="1">
      <c r="A106" s="40"/>
      <c r="B106" s="41"/>
      <c r="C106" s="216" t="s">
        <v>88</v>
      </c>
      <c r="D106" s="216" t="s">
        <v>236</v>
      </c>
      <c r="E106" s="217" t="s">
        <v>1303</v>
      </c>
      <c r="F106" s="218" t="s">
        <v>1304</v>
      </c>
      <c r="G106" s="219" t="s">
        <v>248</v>
      </c>
      <c r="H106" s="220">
        <v>390</v>
      </c>
      <c r="I106" s="221"/>
      <c r="J106" s="222">
        <f>ROUND(I106*H106,2)</f>
        <v>0</v>
      </c>
      <c r="K106" s="218" t="s">
        <v>1296</v>
      </c>
      <c r="L106" s="46"/>
      <c r="M106" s="223" t="s">
        <v>19</v>
      </c>
      <c r="N106" s="224" t="s">
        <v>43</v>
      </c>
      <c r="O106" s="86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7" t="s">
        <v>93</v>
      </c>
      <c r="AT106" s="227" t="s">
        <v>236</v>
      </c>
      <c r="AU106" s="227" t="s">
        <v>81</v>
      </c>
      <c r="AY106" s="19" t="s">
        <v>234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19" t="s">
        <v>79</v>
      </c>
      <c r="BK106" s="228">
        <f>ROUND(I106*H106,2)</f>
        <v>0</v>
      </c>
      <c r="BL106" s="19" t="s">
        <v>93</v>
      </c>
      <c r="BM106" s="227" t="s">
        <v>1305</v>
      </c>
    </row>
    <row r="107" s="2" customFormat="1">
      <c r="A107" s="40"/>
      <c r="B107" s="41"/>
      <c r="C107" s="42"/>
      <c r="D107" s="229" t="s">
        <v>243</v>
      </c>
      <c r="E107" s="42"/>
      <c r="F107" s="230" t="s">
        <v>1306</v>
      </c>
      <c r="G107" s="42"/>
      <c r="H107" s="42"/>
      <c r="I107" s="231"/>
      <c r="J107" s="42"/>
      <c r="K107" s="42"/>
      <c r="L107" s="46"/>
      <c r="M107" s="232"/>
      <c r="N107" s="23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243</v>
      </c>
      <c r="AU107" s="19" t="s">
        <v>81</v>
      </c>
    </row>
    <row r="108" s="2" customFormat="1">
      <c r="A108" s="40"/>
      <c r="B108" s="41"/>
      <c r="C108" s="42"/>
      <c r="D108" s="234" t="s">
        <v>244</v>
      </c>
      <c r="E108" s="42"/>
      <c r="F108" s="235" t="s">
        <v>1307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244</v>
      </c>
      <c r="AU108" s="19" t="s">
        <v>81</v>
      </c>
    </row>
    <row r="109" s="2" customFormat="1">
      <c r="A109" s="40"/>
      <c r="B109" s="41"/>
      <c r="C109" s="42"/>
      <c r="D109" s="229" t="s">
        <v>1263</v>
      </c>
      <c r="E109" s="42"/>
      <c r="F109" s="285" t="s">
        <v>1300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1263</v>
      </c>
      <c r="AU109" s="19" t="s">
        <v>81</v>
      </c>
    </row>
    <row r="110" s="2" customFormat="1" ht="16.5" customHeight="1">
      <c r="A110" s="40"/>
      <c r="B110" s="41"/>
      <c r="C110" s="216" t="s">
        <v>93</v>
      </c>
      <c r="D110" s="216" t="s">
        <v>236</v>
      </c>
      <c r="E110" s="217" t="s">
        <v>1303</v>
      </c>
      <c r="F110" s="218" t="s">
        <v>1304</v>
      </c>
      <c r="G110" s="219" t="s">
        <v>248</v>
      </c>
      <c r="H110" s="220">
        <v>30</v>
      </c>
      <c r="I110" s="221"/>
      <c r="J110" s="222">
        <f>ROUND(I110*H110,2)</f>
        <v>0</v>
      </c>
      <c r="K110" s="218" t="s">
        <v>1296</v>
      </c>
      <c r="L110" s="46"/>
      <c r="M110" s="223" t="s">
        <v>19</v>
      </c>
      <c r="N110" s="224" t="s">
        <v>43</v>
      </c>
      <c r="O110" s="86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7" t="s">
        <v>93</v>
      </c>
      <c r="AT110" s="227" t="s">
        <v>236</v>
      </c>
      <c r="AU110" s="227" t="s">
        <v>81</v>
      </c>
      <c r="AY110" s="19" t="s">
        <v>234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19" t="s">
        <v>79</v>
      </c>
      <c r="BK110" s="228">
        <f>ROUND(I110*H110,2)</f>
        <v>0</v>
      </c>
      <c r="BL110" s="19" t="s">
        <v>93</v>
      </c>
      <c r="BM110" s="227" t="s">
        <v>1308</v>
      </c>
    </row>
    <row r="111" s="2" customFormat="1">
      <c r="A111" s="40"/>
      <c r="B111" s="41"/>
      <c r="C111" s="42"/>
      <c r="D111" s="229" t="s">
        <v>243</v>
      </c>
      <c r="E111" s="42"/>
      <c r="F111" s="230" t="s">
        <v>1306</v>
      </c>
      <c r="G111" s="42"/>
      <c r="H111" s="42"/>
      <c r="I111" s="231"/>
      <c r="J111" s="42"/>
      <c r="K111" s="42"/>
      <c r="L111" s="46"/>
      <c r="M111" s="232"/>
      <c r="N111" s="23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243</v>
      </c>
      <c r="AU111" s="19" t="s">
        <v>81</v>
      </c>
    </row>
    <row r="112" s="2" customFormat="1">
      <c r="A112" s="40"/>
      <c r="B112" s="41"/>
      <c r="C112" s="42"/>
      <c r="D112" s="234" t="s">
        <v>244</v>
      </c>
      <c r="E112" s="42"/>
      <c r="F112" s="235" t="s">
        <v>1307</v>
      </c>
      <c r="G112" s="42"/>
      <c r="H112" s="42"/>
      <c r="I112" s="231"/>
      <c r="J112" s="42"/>
      <c r="K112" s="42"/>
      <c r="L112" s="46"/>
      <c r="M112" s="232"/>
      <c r="N112" s="23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244</v>
      </c>
      <c r="AU112" s="19" t="s">
        <v>81</v>
      </c>
    </row>
    <row r="113" s="2" customFormat="1">
      <c r="A113" s="40"/>
      <c r="B113" s="41"/>
      <c r="C113" s="42"/>
      <c r="D113" s="229" t="s">
        <v>1263</v>
      </c>
      <c r="E113" s="42"/>
      <c r="F113" s="285" t="s">
        <v>1302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1263</v>
      </c>
      <c r="AU113" s="19" t="s">
        <v>81</v>
      </c>
    </row>
    <row r="114" s="2" customFormat="1" ht="16.5" customHeight="1">
      <c r="A114" s="40"/>
      <c r="B114" s="41"/>
      <c r="C114" s="216" t="s">
        <v>271</v>
      </c>
      <c r="D114" s="216" t="s">
        <v>236</v>
      </c>
      <c r="E114" s="217" t="s">
        <v>1309</v>
      </c>
      <c r="F114" s="218" t="s">
        <v>1310</v>
      </c>
      <c r="G114" s="219" t="s">
        <v>248</v>
      </c>
      <c r="H114" s="220">
        <v>30</v>
      </c>
      <c r="I114" s="221"/>
      <c r="J114" s="222">
        <f>ROUND(I114*H114,2)</f>
        <v>0</v>
      </c>
      <c r="K114" s="218" t="s">
        <v>1296</v>
      </c>
      <c r="L114" s="46"/>
      <c r="M114" s="223" t="s">
        <v>19</v>
      </c>
      <c r="N114" s="224" t="s">
        <v>43</v>
      </c>
      <c r="O114" s="86"/>
      <c r="P114" s="225">
        <f>O114*H114</f>
        <v>0</v>
      </c>
      <c r="Q114" s="225">
        <v>0.11162</v>
      </c>
      <c r="R114" s="225">
        <f>Q114*H114</f>
        <v>3.3485999999999998</v>
      </c>
      <c r="S114" s="225">
        <v>0</v>
      </c>
      <c r="T114" s="22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7" t="s">
        <v>93</v>
      </c>
      <c r="AT114" s="227" t="s">
        <v>236</v>
      </c>
      <c r="AU114" s="227" t="s">
        <v>81</v>
      </c>
      <c r="AY114" s="19" t="s">
        <v>234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19" t="s">
        <v>79</v>
      </c>
      <c r="BK114" s="228">
        <f>ROUND(I114*H114,2)</f>
        <v>0</v>
      </c>
      <c r="BL114" s="19" t="s">
        <v>93</v>
      </c>
      <c r="BM114" s="227" t="s">
        <v>1311</v>
      </c>
    </row>
    <row r="115" s="2" customFormat="1">
      <c r="A115" s="40"/>
      <c r="B115" s="41"/>
      <c r="C115" s="42"/>
      <c r="D115" s="229" t="s">
        <v>243</v>
      </c>
      <c r="E115" s="42"/>
      <c r="F115" s="230" t="s">
        <v>1312</v>
      </c>
      <c r="G115" s="42"/>
      <c r="H115" s="42"/>
      <c r="I115" s="231"/>
      <c r="J115" s="42"/>
      <c r="K115" s="42"/>
      <c r="L115" s="46"/>
      <c r="M115" s="232"/>
      <c r="N115" s="23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243</v>
      </c>
      <c r="AU115" s="19" t="s">
        <v>81</v>
      </c>
    </row>
    <row r="116" s="2" customFormat="1">
      <c r="A116" s="40"/>
      <c r="B116" s="41"/>
      <c r="C116" s="42"/>
      <c r="D116" s="234" t="s">
        <v>244</v>
      </c>
      <c r="E116" s="42"/>
      <c r="F116" s="235" t="s">
        <v>1313</v>
      </c>
      <c r="G116" s="42"/>
      <c r="H116" s="42"/>
      <c r="I116" s="231"/>
      <c r="J116" s="42"/>
      <c r="K116" s="42"/>
      <c r="L116" s="46"/>
      <c r="M116" s="232"/>
      <c r="N116" s="23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244</v>
      </c>
      <c r="AU116" s="19" t="s">
        <v>81</v>
      </c>
    </row>
    <row r="117" s="2" customFormat="1">
      <c r="A117" s="40"/>
      <c r="B117" s="41"/>
      <c r="C117" s="42"/>
      <c r="D117" s="229" t="s">
        <v>1263</v>
      </c>
      <c r="E117" s="42"/>
      <c r="F117" s="285" t="s">
        <v>1302</v>
      </c>
      <c r="G117" s="42"/>
      <c r="H117" s="42"/>
      <c r="I117" s="231"/>
      <c r="J117" s="42"/>
      <c r="K117" s="42"/>
      <c r="L117" s="46"/>
      <c r="M117" s="232"/>
      <c r="N117" s="23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1263</v>
      </c>
      <c r="AU117" s="19" t="s">
        <v>81</v>
      </c>
    </row>
    <row r="118" s="13" customFormat="1">
      <c r="A118" s="13"/>
      <c r="B118" s="236"/>
      <c r="C118" s="237"/>
      <c r="D118" s="229" t="s">
        <v>252</v>
      </c>
      <c r="E118" s="238" t="s">
        <v>19</v>
      </c>
      <c r="F118" s="239" t="s">
        <v>1314</v>
      </c>
      <c r="G118" s="237"/>
      <c r="H118" s="238" t="s">
        <v>19</v>
      </c>
      <c r="I118" s="240"/>
      <c r="J118" s="237"/>
      <c r="K118" s="237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252</v>
      </c>
      <c r="AU118" s="245" t="s">
        <v>81</v>
      </c>
      <c r="AV118" s="13" t="s">
        <v>79</v>
      </c>
      <c r="AW118" s="13" t="s">
        <v>33</v>
      </c>
      <c r="AX118" s="13" t="s">
        <v>72</v>
      </c>
      <c r="AY118" s="245" t="s">
        <v>234</v>
      </c>
    </row>
    <row r="119" s="14" customFormat="1">
      <c r="A119" s="14"/>
      <c r="B119" s="246"/>
      <c r="C119" s="247"/>
      <c r="D119" s="229" t="s">
        <v>252</v>
      </c>
      <c r="E119" s="248" t="s">
        <v>19</v>
      </c>
      <c r="F119" s="249" t="s">
        <v>455</v>
      </c>
      <c r="G119" s="247"/>
      <c r="H119" s="250">
        <v>30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252</v>
      </c>
      <c r="AU119" s="256" t="s">
        <v>81</v>
      </c>
      <c r="AV119" s="14" t="s">
        <v>81</v>
      </c>
      <c r="AW119" s="14" t="s">
        <v>33</v>
      </c>
      <c r="AX119" s="14" t="s">
        <v>79</v>
      </c>
      <c r="AY119" s="256" t="s">
        <v>234</v>
      </c>
    </row>
    <row r="120" s="2" customFormat="1" ht="16.5" customHeight="1">
      <c r="A120" s="40"/>
      <c r="B120" s="41"/>
      <c r="C120" s="268" t="s">
        <v>280</v>
      </c>
      <c r="D120" s="268" t="s">
        <v>295</v>
      </c>
      <c r="E120" s="269" t="s">
        <v>1315</v>
      </c>
      <c r="F120" s="270" t="s">
        <v>1316</v>
      </c>
      <c r="G120" s="271" t="s">
        <v>248</v>
      </c>
      <c r="H120" s="272">
        <v>28.366</v>
      </c>
      <c r="I120" s="273"/>
      <c r="J120" s="274">
        <f>ROUND(I120*H120,2)</f>
        <v>0</v>
      </c>
      <c r="K120" s="270" t="s">
        <v>1296</v>
      </c>
      <c r="L120" s="275"/>
      <c r="M120" s="276" t="s">
        <v>19</v>
      </c>
      <c r="N120" s="277" t="s">
        <v>43</v>
      </c>
      <c r="O120" s="86"/>
      <c r="P120" s="225">
        <f>O120*H120</f>
        <v>0</v>
      </c>
      <c r="Q120" s="225">
        <v>0.14999999999999999</v>
      </c>
      <c r="R120" s="225">
        <f>Q120*H120</f>
        <v>4.2549000000000001</v>
      </c>
      <c r="S120" s="225">
        <v>0</v>
      </c>
      <c r="T120" s="22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7" t="s">
        <v>294</v>
      </c>
      <c r="AT120" s="227" t="s">
        <v>295</v>
      </c>
      <c r="AU120" s="227" t="s">
        <v>81</v>
      </c>
      <c r="AY120" s="19" t="s">
        <v>234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19" t="s">
        <v>79</v>
      </c>
      <c r="BK120" s="228">
        <f>ROUND(I120*H120,2)</f>
        <v>0</v>
      </c>
      <c r="BL120" s="19" t="s">
        <v>93</v>
      </c>
      <c r="BM120" s="227" t="s">
        <v>1317</v>
      </c>
    </row>
    <row r="121" s="2" customFormat="1">
      <c r="A121" s="40"/>
      <c r="B121" s="41"/>
      <c r="C121" s="42"/>
      <c r="D121" s="229" t="s">
        <v>243</v>
      </c>
      <c r="E121" s="42"/>
      <c r="F121" s="230" t="s">
        <v>1316</v>
      </c>
      <c r="G121" s="42"/>
      <c r="H121" s="42"/>
      <c r="I121" s="231"/>
      <c r="J121" s="42"/>
      <c r="K121" s="42"/>
      <c r="L121" s="46"/>
      <c r="M121" s="232"/>
      <c r="N121" s="23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243</v>
      </c>
      <c r="AU121" s="19" t="s">
        <v>81</v>
      </c>
    </row>
    <row r="122" s="2" customFormat="1">
      <c r="A122" s="40"/>
      <c r="B122" s="41"/>
      <c r="C122" s="42"/>
      <c r="D122" s="229" t="s">
        <v>1263</v>
      </c>
      <c r="E122" s="42"/>
      <c r="F122" s="285" t="s">
        <v>1302</v>
      </c>
      <c r="G122" s="42"/>
      <c r="H122" s="42"/>
      <c r="I122" s="231"/>
      <c r="J122" s="42"/>
      <c r="K122" s="42"/>
      <c r="L122" s="46"/>
      <c r="M122" s="232"/>
      <c r="N122" s="23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1263</v>
      </c>
      <c r="AU122" s="19" t="s">
        <v>81</v>
      </c>
    </row>
    <row r="123" s="14" customFormat="1">
      <c r="A123" s="14"/>
      <c r="B123" s="246"/>
      <c r="C123" s="247"/>
      <c r="D123" s="229" t="s">
        <v>252</v>
      </c>
      <c r="E123" s="248" t="s">
        <v>19</v>
      </c>
      <c r="F123" s="249" t="s">
        <v>1318</v>
      </c>
      <c r="G123" s="247"/>
      <c r="H123" s="250">
        <v>27.809999999999999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252</v>
      </c>
      <c r="AU123" s="256" t="s">
        <v>81</v>
      </c>
      <c r="AV123" s="14" t="s">
        <v>81</v>
      </c>
      <c r="AW123" s="14" t="s">
        <v>33</v>
      </c>
      <c r="AX123" s="14" t="s">
        <v>72</v>
      </c>
      <c r="AY123" s="256" t="s">
        <v>234</v>
      </c>
    </row>
    <row r="124" s="15" customFormat="1">
      <c r="A124" s="15"/>
      <c r="B124" s="257"/>
      <c r="C124" s="258"/>
      <c r="D124" s="229" t="s">
        <v>252</v>
      </c>
      <c r="E124" s="259" t="s">
        <v>19</v>
      </c>
      <c r="F124" s="260" t="s">
        <v>256</v>
      </c>
      <c r="G124" s="258"/>
      <c r="H124" s="261">
        <v>27.809999999999999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252</v>
      </c>
      <c r="AU124" s="267" t="s">
        <v>81</v>
      </c>
      <c r="AV124" s="15" t="s">
        <v>93</v>
      </c>
      <c r="AW124" s="15" t="s">
        <v>33</v>
      </c>
      <c r="AX124" s="15" t="s">
        <v>79</v>
      </c>
      <c r="AY124" s="267" t="s">
        <v>234</v>
      </c>
    </row>
    <row r="125" s="14" customFormat="1">
      <c r="A125" s="14"/>
      <c r="B125" s="246"/>
      <c r="C125" s="247"/>
      <c r="D125" s="229" t="s">
        <v>252</v>
      </c>
      <c r="E125" s="247"/>
      <c r="F125" s="249" t="s">
        <v>1319</v>
      </c>
      <c r="G125" s="247"/>
      <c r="H125" s="250">
        <v>28.366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252</v>
      </c>
      <c r="AU125" s="256" t="s">
        <v>81</v>
      </c>
      <c r="AV125" s="14" t="s">
        <v>81</v>
      </c>
      <c r="AW125" s="14" t="s">
        <v>4</v>
      </c>
      <c r="AX125" s="14" t="s">
        <v>79</v>
      </c>
      <c r="AY125" s="256" t="s">
        <v>234</v>
      </c>
    </row>
    <row r="126" s="2" customFormat="1" ht="16.5" customHeight="1">
      <c r="A126" s="40"/>
      <c r="B126" s="41"/>
      <c r="C126" s="268" t="s">
        <v>288</v>
      </c>
      <c r="D126" s="268" t="s">
        <v>295</v>
      </c>
      <c r="E126" s="269" t="s">
        <v>1320</v>
      </c>
      <c r="F126" s="270" t="s">
        <v>1321</v>
      </c>
      <c r="G126" s="271" t="s">
        <v>248</v>
      </c>
      <c r="H126" s="272">
        <v>3.0899999999999999</v>
      </c>
      <c r="I126" s="273"/>
      <c r="J126" s="274">
        <f>ROUND(I126*H126,2)</f>
        <v>0</v>
      </c>
      <c r="K126" s="270" t="s">
        <v>1296</v>
      </c>
      <c r="L126" s="275"/>
      <c r="M126" s="276" t="s">
        <v>19</v>
      </c>
      <c r="N126" s="277" t="s">
        <v>43</v>
      </c>
      <c r="O126" s="86"/>
      <c r="P126" s="225">
        <f>O126*H126</f>
        <v>0</v>
      </c>
      <c r="Q126" s="225">
        <v>0.17599999999999999</v>
      </c>
      <c r="R126" s="225">
        <f>Q126*H126</f>
        <v>0.54383999999999999</v>
      </c>
      <c r="S126" s="225">
        <v>0</v>
      </c>
      <c r="T126" s="22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7" t="s">
        <v>294</v>
      </c>
      <c r="AT126" s="227" t="s">
        <v>295</v>
      </c>
      <c r="AU126" s="227" t="s">
        <v>81</v>
      </c>
      <c r="AY126" s="19" t="s">
        <v>234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19" t="s">
        <v>79</v>
      </c>
      <c r="BK126" s="228">
        <f>ROUND(I126*H126,2)</f>
        <v>0</v>
      </c>
      <c r="BL126" s="19" t="s">
        <v>93</v>
      </c>
      <c r="BM126" s="227" t="s">
        <v>1322</v>
      </c>
    </row>
    <row r="127" s="2" customFormat="1">
      <c r="A127" s="40"/>
      <c r="B127" s="41"/>
      <c r="C127" s="42"/>
      <c r="D127" s="229" t="s">
        <v>243</v>
      </c>
      <c r="E127" s="42"/>
      <c r="F127" s="230" t="s">
        <v>1321</v>
      </c>
      <c r="G127" s="42"/>
      <c r="H127" s="42"/>
      <c r="I127" s="231"/>
      <c r="J127" s="42"/>
      <c r="K127" s="42"/>
      <c r="L127" s="46"/>
      <c r="M127" s="232"/>
      <c r="N127" s="23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243</v>
      </c>
      <c r="AU127" s="19" t="s">
        <v>81</v>
      </c>
    </row>
    <row r="128" s="2" customFormat="1">
      <c r="A128" s="40"/>
      <c r="B128" s="41"/>
      <c r="C128" s="42"/>
      <c r="D128" s="229" t="s">
        <v>1263</v>
      </c>
      <c r="E128" s="42"/>
      <c r="F128" s="285" t="s">
        <v>1302</v>
      </c>
      <c r="G128" s="42"/>
      <c r="H128" s="42"/>
      <c r="I128" s="231"/>
      <c r="J128" s="42"/>
      <c r="K128" s="42"/>
      <c r="L128" s="46"/>
      <c r="M128" s="232"/>
      <c r="N128" s="23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1263</v>
      </c>
      <c r="AU128" s="19" t="s">
        <v>81</v>
      </c>
    </row>
    <row r="129" s="14" customFormat="1">
      <c r="A129" s="14"/>
      <c r="B129" s="246"/>
      <c r="C129" s="247"/>
      <c r="D129" s="229" t="s">
        <v>252</v>
      </c>
      <c r="E129" s="248" t="s">
        <v>19</v>
      </c>
      <c r="F129" s="249" t="s">
        <v>1323</v>
      </c>
      <c r="G129" s="247"/>
      <c r="H129" s="250">
        <v>3.0899999999999999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252</v>
      </c>
      <c r="AU129" s="256" t="s">
        <v>81</v>
      </c>
      <c r="AV129" s="14" t="s">
        <v>81</v>
      </c>
      <c r="AW129" s="14" t="s">
        <v>33</v>
      </c>
      <c r="AX129" s="14" t="s">
        <v>79</v>
      </c>
      <c r="AY129" s="256" t="s">
        <v>234</v>
      </c>
    </row>
    <row r="130" s="2" customFormat="1" ht="16.5" customHeight="1">
      <c r="A130" s="40"/>
      <c r="B130" s="41"/>
      <c r="C130" s="216" t="s">
        <v>294</v>
      </c>
      <c r="D130" s="216" t="s">
        <v>236</v>
      </c>
      <c r="E130" s="217" t="s">
        <v>1324</v>
      </c>
      <c r="F130" s="218" t="s">
        <v>1325</v>
      </c>
      <c r="G130" s="219" t="s">
        <v>248</v>
      </c>
      <c r="H130" s="220">
        <v>390</v>
      </c>
      <c r="I130" s="221"/>
      <c r="J130" s="222">
        <f>ROUND(I130*H130,2)</f>
        <v>0</v>
      </c>
      <c r="K130" s="218" t="s">
        <v>1296</v>
      </c>
      <c r="L130" s="46"/>
      <c r="M130" s="223" t="s">
        <v>19</v>
      </c>
      <c r="N130" s="224" t="s">
        <v>43</v>
      </c>
      <c r="O130" s="86"/>
      <c r="P130" s="225">
        <f>O130*H130</f>
        <v>0</v>
      </c>
      <c r="Q130" s="225">
        <v>0.098000000000000004</v>
      </c>
      <c r="R130" s="225">
        <f>Q130*H130</f>
        <v>38.219999999999999</v>
      </c>
      <c r="S130" s="225">
        <v>0</v>
      </c>
      <c r="T130" s="22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7" t="s">
        <v>93</v>
      </c>
      <c r="AT130" s="227" t="s">
        <v>236</v>
      </c>
      <c r="AU130" s="227" t="s">
        <v>81</v>
      </c>
      <c r="AY130" s="19" t="s">
        <v>234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19" t="s">
        <v>79</v>
      </c>
      <c r="BK130" s="228">
        <f>ROUND(I130*H130,2)</f>
        <v>0</v>
      </c>
      <c r="BL130" s="19" t="s">
        <v>93</v>
      </c>
      <c r="BM130" s="227" t="s">
        <v>1326</v>
      </c>
    </row>
    <row r="131" s="2" customFormat="1">
      <c r="A131" s="40"/>
      <c r="B131" s="41"/>
      <c r="C131" s="42"/>
      <c r="D131" s="229" t="s">
        <v>243</v>
      </c>
      <c r="E131" s="42"/>
      <c r="F131" s="230" t="s">
        <v>1327</v>
      </c>
      <c r="G131" s="42"/>
      <c r="H131" s="42"/>
      <c r="I131" s="231"/>
      <c r="J131" s="42"/>
      <c r="K131" s="42"/>
      <c r="L131" s="46"/>
      <c r="M131" s="232"/>
      <c r="N131" s="23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243</v>
      </c>
      <c r="AU131" s="19" t="s">
        <v>81</v>
      </c>
    </row>
    <row r="132" s="2" customFormat="1">
      <c r="A132" s="40"/>
      <c r="B132" s="41"/>
      <c r="C132" s="42"/>
      <c r="D132" s="234" t="s">
        <v>244</v>
      </c>
      <c r="E132" s="42"/>
      <c r="F132" s="235" t="s">
        <v>1328</v>
      </c>
      <c r="G132" s="42"/>
      <c r="H132" s="42"/>
      <c r="I132" s="231"/>
      <c r="J132" s="42"/>
      <c r="K132" s="42"/>
      <c r="L132" s="46"/>
      <c r="M132" s="232"/>
      <c r="N132" s="23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244</v>
      </c>
      <c r="AU132" s="19" t="s">
        <v>81</v>
      </c>
    </row>
    <row r="133" s="2" customFormat="1">
      <c r="A133" s="40"/>
      <c r="B133" s="41"/>
      <c r="C133" s="42"/>
      <c r="D133" s="229" t="s">
        <v>1263</v>
      </c>
      <c r="E133" s="42"/>
      <c r="F133" s="285" t="s">
        <v>1300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1263</v>
      </c>
      <c r="AU133" s="19" t="s">
        <v>81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1314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81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1329</v>
      </c>
      <c r="G135" s="247"/>
      <c r="H135" s="250">
        <v>390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72</v>
      </c>
      <c r="AY135" s="256" t="s">
        <v>234</v>
      </c>
    </row>
    <row r="136" s="15" customFormat="1">
      <c r="A136" s="15"/>
      <c r="B136" s="257"/>
      <c r="C136" s="258"/>
      <c r="D136" s="229" t="s">
        <v>252</v>
      </c>
      <c r="E136" s="259" t="s">
        <v>19</v>
      </c>
      <c r="F136" s="260" t="s">
        <v>256</v>
      </c>
      <c r="G136" s="258"/>
      <c r="H136" s="261">
        <v>390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252</v>
      </c>
      <c r="AU136" s="267" t="s">
        <v>81</v>
      </c>
      <c r="AV136" s="15" t="s">
        <v>93</v>
      </c>
      <c r="AW136" s="15" t="s">
        <v>33</v>
      </c>
      <c r="AX136" s="15" t="s">
        <v>79</v>
      </c>
      <c r="AY136" s="267" t="s">
        <v>234</v>
      </c>
    </row>
    <row r="137" s="2" customFormat="1" ht="16.5" customHeight="1">
      <c r="A137" s="40"/>
      <c r="B137" s="41"/>
      <c r="C137" s="268" t="s">
        <v>301</v>
      </c>
      <c r="D137" s="268" t="s">
        <v>295</v>
      </c>
      <c r="E137" s="269" t="s">
        <v>1330</v>
      </c>
      <c r="F137" s="270" t="s">
        <v>1331</v>
      </c>
      <c r="G137" s="271" t="s">
        <v>248</v>
      </c>
      <c r="H137" s="272">
        <v>375.06400000000002</v>
      </c>
      <c r="I137" s="273"/>
      <c r="J137" s="274">
        <f>ROUND(I137*H137,2)</f>
        <v>0</v>
      </c>
      <c r="K137" s="270" t="s">
        <v>1296</v>
      </c>
      <c r="L137" s="275"/>
      <c r="M137" s="276" t="s">
        <v>19</v>
      </c>
      <c r="N137" s="277" t="s">
        <v>43</v>
      </c>
      <c r="O137" s="86"/>
      <c r="P137" s="225">
        <f>O137*H137</f>
        <v>0</v>
      </c>
      <c r="Q137" s="225">
        <v>0.14499999999999999</v>
      </c>
      <c r="R137" s="225">
        <f>Q137*H137</f>
        <v>54.384279999999997</v>
      </c>
      <c r="S137" s="225">
        <v>0</v>
      </c>
      <c r="T137" s="22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7" t="s">
        <v>294</v>
      </c>
      <c r="AT137" s="227" t="s">
        <v>295</v>
      </c>
      <c r="AU137" s="227" t="s">
        <v>81</v>
      </c>
      <c r="AY137" s="19" t="s">
        <v>234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19" t="s">
        <v>79</v>
      </c>
      <c r="BK137" s="228">
        <f>ROUND(I137*H137,2)</f>
        <v>0</v>
      </c>
      <c r="BL137" s="19" t="s">
        <v>93</v>
      </c>
      <c r="BM137" s="227" t="s">
        <v>1332</v>
      </c>
    </row>
    <row r="138" s="2" customFormat="1">
      <c r="A138" s="40"/>
      <c r="B138" s="41"/>
      <c r="C138" s="42"/>
      <c r="D138" s="229" t="s">
        <v>243</v>
      </c>
      <c r="E138" s="42"/>
      <c r="F138" s="230" t="s">
        <v>1331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243</v>
      </c>
      <c r="AU138" s="19" t="s">
        <v>81</v>
      </c>
    </row>
    <row r="139" s="2" customFormat="1">
      <c r="A139" s="40"/>
      <c r="B139" s="41"/>
      <c r="C139" s="42"/>
      <c r="D139" s="229" t="s">
        <v>1263</v>
      </c>
      <c r="E139" s="42"/>
      <c r="F139" s="285" t="s">
        <v>1300</v>
      </c>
      <c r="G139" s="42"/>
      <c r="H139" s="42"/>
      <c r="I139" s="231"/>
      <c r="J139" s="42"/>
      <c r="K139" s="42"/>
      <c r="L139" s="46"/>
      <c r="M139" s="232"/>
      <c r="N139" s="23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1263</v>
      </c>
      <c r="AU139" s="19" t="s">
        <v>81</v>
      </c>
    </row>
    <row r="140" s="14" customFormat="1">
      <c r="A140" s="14"/>
      <c r="B140" s="246"/>
      <c r="C140" s="247"/>
      <c r="D140" s="229" t="s">
        <v>252</v>
      </c>
      <c r="E140" s="248" t="s">
        <v>19</v>
      </c>
      <c r="F140" s="249" t="s">
        <v>1333</v>
      </c>
      <c r="G140" s="247"/>
      <c r="H140" s="250">
        <v>367.70999999999998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81</v>
      </c>
      <c r="AV140" s="14" t="s">
        <v>81</v>
      </c>
      <c r="AW140" s="14" t="s">
        <v>33</v>
      </c>
      <c r="AX140" s="14" t="s">
        <v>72</v>
      </c>
      <c r="AY140" s="256" t="s">
        <v>234</v>
      </c>
    </row>
    <row r="141" s="15" customFormat="1">
      <c r="A141" s="15"/>
      <c r="B141" s="257"/>
      <c r="C141" s="258"/>
      <c r="D141" s="229" t="s">
        <v>252</v>
      </c>
      <c r="E141" s="259" t="s">
        <v>19</v>
      </c>
      <c r="F141" s="260" t="s">
        <v>256</v>
      </c>
      <c r="G141" s="258"/>
      <c r="H141" s="261">
        <v>367.70999999999998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252</v>
      </c>
      <c r="AU141" s="267" t="s">
        <v>81</v>
      </c>
      <c r="AV141" s="15" t="s">
        <v>93</v>
      </c>
      <c r="AW141" s="15" t="s">
        <v>33</v>
      </c>
      <c r="AX141" s="15" t="s">
        <v>79</v>
      </c>
      <c r="AY141" s="267" t="s">
        <v>234</v>
      </c>
    </row>
    <row r="142" s="14" customFormat="1">
      <c r="A142" s="14"/>
      <c r="B142" s="246"/>
      <c r="C142" s="247"/>
      <c r="D142" s="229" t="s">
        <v>252</v>
      </c>
      <c r="E142" s="247"/>
      <c r="F142" s="249" t="s">
        <v>1334</v>
      </c>
      <c r="G142" s="247"/>
      <c r="H142" s="250">
        <v>375.06400000000002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252</v>
      </c>
      <c r="AU142" s="256" t="s">
        <v>81</v>
      </c>
      <c r="AV142" s="14" t="s">
        <v>81</v>
      </c>
      <c r="AW142" s="14" t="s">
        <v>4</v>
      </c>
      <c r="AX142" s="14" t="s">
        <v>79</v>
      </c>
      <c r="AY142" s="256" t="s">
        <v>234</v>
      </c>
    </row>
    <row r="143" s="2" customFormat="1" ht="16.5" customHeight="1">
      <c r="A143" s="40"/>
      <c r="B143" s="41"/>
      <c r="C143" s="268" t="s">
        <v>308</v>
      </c>
      <c r="D143" s="268" t="s">
        <v>295</v>
      </c>
      <c r="E143" s="269" t="s">
        <v>1335</v>
      </c>
      <c r="F143" s="270" t="s">
        <v>1336</v>
      </c>
      <c r="G143" s="271" t="s">
        <v>248</v>
      </c>
      <c r="H143" s="272">
        <v>33.990000000000002</v>
      </c>
      <c r="I143" s="273"/>
      <c r="J143" s="274">
        <f>ROUND(I143*H143,2)</f>
        <v>0</v>
      </c>
      <c r="K143" s="270" t="s">
        <v>1296</v>
      </c>
      <c r="L143" s="275"/>
      <c r="M143" s="276" t="s">
        <v>19</v>
      </c>
      <c r="N143" s="277" t="s">
        <v>43</v>
      </c>
      <c r="O143" s="86"/>
      <c r="P143" s="225">
        <f>O143*H143</f>
        <v>0</v>
      </c>
      <c r="Q143" s="225">
        <v>0.14499999999999999</v>
      </c>
      <c r="R143" s="225">
        <f>Q143*H143</f>
        <v>4.9285499999999995</v>
      </c>
      <c r="S143" s="225">
        <v>0</v>
      </c>
      <c r="T143" s="22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7" t="s">
        <v>294</v>
      </c>
      <c r="AT143" s="227" t="s">
        <v>295</v>
      </c>
      <c r="AU143" s="227" t="s">
        <v>81</v>
      </c>
      <c r="AY143" s="19" t="s">
        <v>234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19" t="s">
        <v>79</v>
      </c>
      <c r="BK143" s="228">
        <f>ROUND(I143*H143,2)</f>
        <v>0</v>
      </c>
      <c r="BL143" s="19" t="s">
        <v>93</v>
      </c>
      <c r="BM143" s="227" t="s">
        <v>1337</v>
      </c>
    </row>
    <row r="144" s="2" customFormat="1">
      <c r="A144" s="40"/>
      <c r="B144" s="41"/>
      <c r="C144" s="42"/>
      <c r="D144" s="229" t="s">
        <v>243</v>
      </c>
      <c r="E144" s="42"/>
      <c r="F144" s="230" t="s">
        <v>1336</v>
      </c>
      <c r="G144" s="42"/>
      <c r="H144" s="42"/>
      <c r="I144" s="231"/>
      <c r="J144" s="42"/>
      <c r="K144" s="42"/>
      <c r="L144" s="46"/>
      <c r="M144" s="232"/>
      <c r="N144" s="23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243</v>
      </c>
      <c r="AU144" s="19" t="s">
        <v>81</v>
      </c>
    </row>
    <row r="145" s="2" customFormat="1">
      <c r="A145" s="40"/>
      <c r="B145" s="41"/>
      <c r="C145" s="42"/>
      <c r="D145" s="229" t="s">
        <v>1263</v>
      </c>
      <c r="E145" s="42"/>
      <c r="F145" s="285" t="s">
        <v>1300</v>
      </c>
      <c r="G145" s="42"/>
      <c r="H145" s="42"/>
      <c r="I145" s="231"/>
      <c r="J145" s="42"/>
      <c r="K145" s="42"/>
      <c r="L145" s="46"/>
      <c r="M145" s="232"/>
      <c r="N145" s="23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1263</v>
      </c>
      <c r="AU145" s="19" t="s">
        <v>81</v>
      </c>
    </row>
    <row r="146" s="14" customFormat="1">
      <c r="A146" s="14"/>
      <c r="B146" s="246"/>
      <c r="C146" s="247"/>
      <c r="D146" s="229" t="s">
        <v>252</v>
      </c>
      <c r="E146" s="248" t="s">
        <v>19</v>
      </c>
      <c r="F146" s="249" t="s">
        <v>1338</v>
      </c>
      <c r="G146" s="247"/>
      <c r="H146" s="250">
        <v>33.990000000000002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252</v>
      </c>
      <c r="AU146" s="256" t="s">
        <v>81</v>
      </c>
      <c r="AV146" s="14" t="s">
        <v>81</v>
      </c>
      <c r="AW146" s="14" t="s">
        <v>33</v>
      </c>
      <c r="AX146" s="14" t="s">
        <v>72</v>
      </c>
      <c r="AY146" s="256" t="s">
        <v>234</v>
      </c>
    </row>
    <row r="147" s="15" customFormat="1">
      <c r="A147" s="15"/>
      <c r="B147" s="257"/>
      <c r="C147" s="258"/>
      <c r="D147" s="229" t="s">
        <v>252</v>
      </c>
      <c r="E147" s="259" t="s">
        <v>19</v>
      </c>
      <c r="F147" s="260" t="s">
        <v>256</v>
      </c>
      <c r="G147" s="258"/>
      <c r="H147" s="261">
        <v>33.990000000000002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252</v>
      </c>
      <c r="AU147" s="267" t="s">
        <v>81</v>
      </c>
      <c r="AV147" s="15" t="s">
        <v>93</v>
      </c>
      <c r="AW147" s="15" t="s">
        <v>33</v>
      </c>
      <c r="AX147" s="15" t="s">
        <v>79</v>
      </c>
      <c r="AY147" s="267" t="s">
        <v>234</v>
      </c>
    </row>
    <row r="148" s="12" customFormat="1" ht="22.8" customHeight="1">
      <c r="A148" s="12"/>
      <c r="B148" s="200"/>
      <c r="C148" s="201"/>
      <c r="D148" s="202" t="s">
        <v>71</v>
      </c>
      <c r="E148" s="214" t="s">
        <v>301</v>
      </c>
      <c r="F148" s="214" t="s">
        <v>1339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P149</f>
        <v>0</v>
      </c>
      <c r="Q148" s="208"/>
      <c r="R148" s="209">
        <f>R149</f>
        <v>38.764747450000002</v>
      </c>
      <c r="S148" s="208"/>
      <c r="T148" s="210">
        <f>T149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79</v>
      </c>
      <c r="AT148" s="212" t="s">
        <v>71</v>
      </c>
      <c r="AU148" s="212" t="s">
        <v>79</v>
      </c>
      <c r="AY148" s="211" t="s">
        <v>234</v>
      </c>
      <c r="BK148" s="213">
        <f>BK149</f>
        <v>0</v>
      </c>
    </row>
    <row r="149" s="12" customFormat="1" ht="20.88" customHeight="1">
      <c r="A149" s="12"/>
      <c r="B149" s="200"/>
      <c r="C149" s="201"/>
      <c r="D149" s="202" t="s">
        <v>71</v>
      </c>
      <c r="E149" s="214" t="s">
        <v>1340</v>
      </c>
      <c r="F149" s="214" t="s">
        <v>1341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SUM(P150:P174)</f>
        <v>0</v>
      </c>
      <c r="Q149" s="208"/>
      <c r="R149" s="209">
        <f>SUM(R150:R174)</f>
        <v>38.764747450000002</v>
      </c>
      <c r="S149" s="208"/>
      <c r="T149" s="210">
        <f>SUM(T150:T174)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79</v>
      </c>
      <c r="AT149" s="212" t="s">
        <v>71</v>
      </c>
      <c r="AU149" s="212" t="s">
        <v>81</v>
      </c>
      <c r="AY149" s="211" t="s">
        <v>234</v>
      </c>
      <c r="BK149" s="213">
        <f>SUM(BK150:BK174)</f>
        <v>0</v>
      </c>
    </row>
    <row r="150" s="2" customFormat="1" ht="16.5" customHeight="1">
      <c r="A150" s="40"/>
      <c r="B150" s="41"/>
      <c r="C150" s="216" t="s">
        <v>315</v>
      </c>
      <c r="D150" s="216" t="s">
        <v>236</v>
      </c>
      <c r="E150" s="217" t="s">
        <v>1342</v>
      </c>
      <c r="F150" s="218" t="s">
        <v>1343</v>
      </c>
      <c r="G150" s="219" t="s">
        <v>879</v>
      </c>
      <c r="H150" s="220">
        <v>163.5</v>
      </c>
      <c r="I150" s="221"/>
      <c r="J150" s="222">
        <f>ROUND(I150*H150,2)</f>
        <v>0</v>
      </c>
      <c r="K150" s="218" t="s">
        <v>1344</v>
      </c>
      <c r="L150" s="46"/>
      <c r="M150" s="223" t="s">
        <v>19</v>
      </c>
      <c r="N150" s="224" t="s">
        <v>43</v>
      </c>
      <c r="O150" s="86"/>
      <c r="P150" s="225">
        <f>O150*H150</f>
        <v>0</v>
      </c>
      <c r="Q150" s="225">
        <v>0.15540000000000001</v>
      </c>
      <c r="R150" s="225">
        <f>Q150*H150</f>
        <v>25.407900000000001</v>
      </c>
      <c r="S150" s="225">
        <v>0</v>
      </c>
      <c r="T150" s="22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7" t="s">
        <v>93</v>
      </c>
      <c r="AT150" s="227" t="s">
        <v>236</v>
      </c>
      <c r="AU150" s="227" t="s">
        <v>88</v>
      </c>
      <c r="AY150" s="19" t="s">
        <v>234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19" t="s">
        <v>79</v>
      </c>
      <c r="BK150" s="228">
        <f>ROUND(I150*H150,2)</f>
        <v>0</v>
      </c>
      <c r="BL150" s="19" t="s">
        <v>93</v>
      </c>
      <c r="BM150" s="227" t="s">
        <v>1345</v>
      </c>
    </row>
    <row r="151" s="2" customFormat="1">
      <c r="A151" s="40"/>
      <c r="B151" s="41"/>
      <c r="C151" s="42"/>
      <c r="D151" s="229" t="s">
        <v>243</v>
      </c>
      <c r="E151" s="42"/>
      <c r="F151" s="230" t="s">
        <v>1346</v>
      </c>
      <c r="G151" s="42"/>
      <c r="H151" s="42"/>
      <c r="I151" s="231"/>
      <c r="J151" s="42"/>
      <c r="K151" s="42"/>
      <c r="L151" s="46"/>
      <c r="M151" s="232"/>
      <c r="N151" s="23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243</v>
      </c>
      <c r="AU151" s="19" t="s">
        <v>88</v>
      </c>
    </row>
    <row r="152" s="2" customFormat="1">
      <c r="A152" s="40"/>
      <c r="B152" s="41"/>
      <c r="C152" s="42"/>
      <c r="D152" s="229" t="s">
        <v>1263</v>
      </c>
      <c r="E152" s="42"/>
      <c r="F152" s="285" t="s">
        <v>1347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1263</v>
      </c>
      <c r="AU152" s="19" t="s">
        <v>88</v>
      </c>
    </row>
    <row r="153" s="13" customFormat="1">
      <c r="A153" s="13"/>
      <c r="B153" s="236"/>
      <c r="C153" s="237"/>
      <c r="D153" s="229" t="s">
        <v>252</v>
      </c>
      <c r="E153" s="238" t="s">
        <v>19</v>
      </c>
      <c r="F153" s="239" t="s">
        <v>1314</v>
      </c>
      <c r="G153" s="237"/>
      <c r="H153" s="238" t="s">
        <v>19</v>
      </c>
      <c r="I153" s="240"/>
      <c r="J153" s="237"/>
      <c r="K153" s="237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252</v>
      </c>
      <c r="AU153" s="245" t="s">
        <v>88</v>
      </c>
      <c r="AV153" s="13" t="s">
        <v>79</v>
      </c>
      <c r="AW153" s="13" t="s">
        <v>33</v>
      </c>
      <c r="AX153" s="13" t="s">
        <v>72</v>
      </c>
      <c r="AY153" s="245" t="s">
        <v>234</v>
      </c>
    </row>
    <row r="154" s="13" customFormat="1">
      <c r="A154" s="13"/>
      <c r="B154" s="236"/>
      <c r="C154" s="237"/>
      <c r="D154" s="229" t="s">
        <v>252</v>
      </c>
      <c r="E154" s="238" t="s">
        <v>19</v>
      </c>
      <c r="F154" s="239" t="s">
        <v>1348</v>
      </c>
      <c r="G154" s="237"/>
      <c r="H154" s="238" t="s">
        <v>19</v>
      </c>
      <c r="I154" s="240"/>
      <c r="J154" s="237"/>
      <c r="K154" s="237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252</v>
      </c>
      <c r="AU154" s="245" t="s">
        <v>88</v>
      </c>
      <c r="AV154" s="13" t="s">
        <v>79</v>
      </c>
      <c r="AW154" s="13" t="s">
        <v>33</v>
      </c>
      <c r="AX154" s="13" t="s">
        <v>72</v>
      </c>
      <c r="AY154" s="245" t="s">
        <v>234</v>
      </c>
    </row>
    <row r="155" s="14" customFormat="1">
      <c r="A155" s="14"/>
      <c r="B155" s="246"/>
      <c r="C155" s="247"/>
      <c r="D155" s="229" t="s">
        <v>252</v>
      </c>
      <c r="E155" s="248" t="s">
        <v>19</v>
      </c>
      <c r="F155" s="249" t="s">
        <v>1349</v>
      </c>
      <c r="G155" s="247"/>
      <c r="H155" s="250">
        <v>135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252</v>
      </c>
      <c r="AU155" s="256" t="s">
        <v>88</v>
      </c>
      <c r="AV155" s="14" t="s">
        <v>81</v>
      </c>
      <c r="AW155" s="14" t="s">
        <v>33</v>
      </c>
      <c r="AX155" s="14" t="s">
        <v>72</v>
      </c>
      <c r="AY155" s="256" t="s">
        <v>234</v>
      </c>
    </row>
    <row r="156" s="13" customFormat="1">
      <c r="A156" s="13"/>
      <c r="B156" s="236"/>
      <c r="C156" s="237"/>
      <c r="D156" s="229" t="s">
        <v>252</v>
      </c>
      <c r="E156" s="238" t="s">
        <v>19</v>
      </c>
      <c r="F156" s="239" t="s">
        <v>1350</v>
      </c>
      <c r="G156" s="237"/>
      <c r="H156" s="238" t="s">
        <v>19</v>
      </c>
      <c r="I156" s="240"/>
      <c r="J156" s="237"/>
      <c r="K156" s="237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252</v>
      </c>
      <c r="AU156" s="245" t="s">
        <v>88</v>
      </c>
      <c r="AV156" s="13" t="s">
        <v>79</v>
      </c>
      <c r="AW156" s="13" t="s">
        <v>33</v>
      </c>
      <c r="AX156" s="13" t="s">
        <v>72</v>
      </c>
      <c r="AY156" s="245" t="s">
        <v>234</v>
      </c>
    </row>
    <row r="157" s="14" customFormat="1">
      <c r="A157" s="14"/>
      <c r="B157" s="246"/>
      <c r="C157" s="247"/>
      <c r="D157" s="229" t="s">
        <v>252</v>
      </c>
      <c r="E157" s="248" t="s">
        <v>19</v>
      </c>
      <c r="F157" s="249" t="s">
        <v>1351</v>
      </c>
      <c r="G157" s="247"/>
      <c r="H157" s="250">
        <v>18.5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252</v>
      </c>
      <c r="AU157" s="256" t="s">
        <v>88</v>
      </c>
      <c r="AV157" s="14" t="s">
        <v>81</v>
      </c>
      <c r="AW157" s="14" t="s">
        <v>33</v>
      </c>
      <c r="AX157" s="14" t="s">
        <v>72</v>
      </c>
      <c r="AY157" s="256" t="s">
        <v>234</v>
      </c>
    </row>
    <row r="158" s="13" customFormat="1">
      <c r="A158" s="13"/>
      <c r="B158" s="236"/>
      <c r="C158" s="237"/>
      <c r="D158" s="229" t="s">
        <v>252</v>
      </c>
      <c r="E158" s="238" t="s">
        <v>19</v>
      </c>
      <c r="F158" s="239" t="s">
        <v>1352</v>
      </c>
      <c r="G158" s="237"/>
      <c r="H158" s="238" t="s">
        <v>19</v>
      </c>
      <c r="I158" s="240"/>
      <c r="J158" s="237"/>
      <c r="K158" s="237"/>
      <c r="L158" s="241"/>
      <c r="M158" s="242"/>
      <c r="N158" s="243"/>
      <c r="O158" s="243"/>
      <c r="P158" s="243"/>
      <c r="Q158" s="243"/>
      <c r="R158" s="243"/>
      <c r="S158" s="243"/>
      <c r="T158" s="24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5" t="s">
        <v>252</v>
      </c>
      <c r="AU158" s="245" t="s">
        <v>88</v>
      </c>
      <c r="AV158" s="13" t="s">
        <v>79</v>
      </c>
      <c r="AW158" s="13" t="s">
        <v>33</v>
      </c>
      <c r="AX158" s="13" t="s">
        <v>72</v>
      </c>
      <c r="AY158" s="245" t="s">
        <v>234</v>
      </c>
    </row>
    <row r="159" s="14" customFormat="1">
      <c r="A159" s="14"/>
      <c r="B159" s="246"/>
      <c r="C159" s="247"/>
      <c r="D159" s="229" t="s">
        <v>252</v>
      </c>
      <c r="E159" s="248" t="s">
        <v>19</v>
      </c>
      <c r="F159" s="249" t="s">
        <v>308</v>
      </c>
      <c r="G159" s="247"/>
      <c r="H159" s="250">
        <v>10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252</v>
      </c>
      <c r="AU159" s="256" t="s">
        <v>88</v>
      </c>
      <c r="AV159" s="14" t="s">
        <v>81</v>
      </c>
      <c r="AW159" s="14" t="s">
        <v>33</v>
      </c>
      <c r="AX159" s="14" t="s">
        <v>72</v>
      </c>
      <c r="AY159" s="256" t="s">
        <v>234</v>
      </c>
    </row>
    <row r="160" s="15" customFormat="1">
      <c r="A160" s="15"/>
      <c r="B160" s="257"/>
      <c r="C160" s="258"/>
      <c r="D160" s="229" t="s">
        <v>252</v>
      </c>
      <c r="E160" s="259" t="s">
        <v>19</v>
      </c>
      <c r="F160" s="260" t="s">
        <v>256</v>
      </c>
      <c r="G160" s="258"/>
      <c r="H160" s="261">
        <v>163.5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252</v>
      </c>
      <c r="AU160" s="267" t="s">
        <v>88</v>
      </c>
      <c r="AV160" s="15" t="s">
        <v>93</v>
      </c>
      <c r="AW160" s="15" t="s">
        <v>33</v>
      </c>
      <c r="AX160" s="15" t="s">
        <v>79</v>
      </c>
      <c r="AY160" s="267" t="s">
        <v>234</v>
      </c>
    </row>
    <row r="161" s="2" customFormat="1" ht="16.5" customHeight="1">
      <c r="A161" s="40"/>
      <c r="B161" s="41"/>
      <c r="C161" s="268" t="s">
        <v>8</v>
      </c>
      <c r="D161" s="268" t="s">
        <v>295</v>
      </c>
      <c r="E161" s="269" t="s">
        <v>1353</v>
      </c>
      <c r="F161" s="270" t="s">
        <v>1354</v>
      </c>
      <c r="G161" s="271" t="s">
        <v>879</v>
      </c>
      <c r="H161" s="272">
        <v>20.007999999999999</v>
      </c>
      <c r="I161" s="273"/>
      <c r="J161" s="274">
        <f>ROUND(I161*H161,2)</f>
        <v>0</v>
      </c>
      <c r="K161" s="270" t="s">
        <v>1344</v>
      </c>
      <c r="L161" s="275"/>
      <c r="M161" s="276" t="s">
        <v>19</v>
      </c>
      <c r="N161" s="277" t="s">
        <v>43</v>
      </c>
      <c r="O161" s="86"/>
      <c r="P161" s="225">
        <f>O161*H161</f>
        <v>0</v>
      </c>
      <c r="Q161" s="225">
        <v>0.048300000000000003</v>
      </c>
      <c r="R161" s="225">
        <f>Q161*H161</f>
        <v>0.96638639999999998</v>
      </c>
      <c r="S161" s="225">
        <v>0</v>
      </c>
      <c r="T161" s="22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7" t="s">
        <v>294</v>
      </c>
      <c r="AT161" s="227" t="s">
        <v>295</v>
      </c>
      <c r="AU161" s="227" t="s">
        <v>88</v>
      </c>
      <c r="AY161" s="19" t="s">
        <v>234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19" t="s">
        <v>79</v>
      </c>
      <c r="BK161" s="228">
        <f>ROUND(I161*H161,2)</f>
        <v>0</v>
      </c>
      <c r="BL161" s="19" t="s">
        <v>93</v>
      </c>
      <c r="BM161" s="227" t="s">
        <v>1355</v>
      </c>
    </row>
    <row r="162" s="2" customFormat="1">
      <c r="A162" s="40"/>
      <c r="B162" s="41"/>
      <c r="C162" s="42"/>
      <c r="D162" s="229" t="s">
        <v>243</v>
      </c>
      <c r="E162" s="42"/>
      <c r="F162" s="230" t="s">
        <v>1354</v>
      </c>
      <c r="G162" s="42"/>
      <c r="H162" s="42"/>
      <c r="I162" s="231"/>
      <c r="J162" s="42"/>
      <c r="K162" s="42"/>
      <c r="L162" s="46"/>
      <c r="M162" s="232"/>
      <c r="N162" s="23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243</v>
      </c>
      <c r="AU162" s="19" t="s">
        <v>88</v>
      </c>
    </row>
    <row r="163" s="14" customFormat="1">
      <c r="A163" s="14"/>
      <c r="B163" s="246"/>
      <c r="C163" s="247"/>
      <c r="D163" s="229" t="s">
        <v>252</v>
      </c>
      <c r="E163" s="248" t="s">
        <v>19</v>
      </c>
      <c r="F163" s="249" t="s">
        <v>1356</v>
      </c>
      <c r="G163" s="247"/>
      <c r="H163" s="250">
        <v>19.055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252</v>
      </c>
      <c r="AU163" s="256" t="s">
        <v>88</v>
      </c>
      <c r="AV163" s="14" t="s">
        <v>81</v>
      </c>
      <c r="AW163" s="14" t="s">
        <v>33</v>
      </c>
      <c r="AX163" s="14" t="s">
        <v>79</v>
      </c>
      <c r="AY163" s="256" t="s">
        <v>234</v>
      </c>
    </row>
    <row r="164" s="14" customFormat="1">
      <c r="A164" s="14"/>
      <c r="B164" s="246"/>
      <c r="C164" s="247"/>
      <c r="D164" s="229" t="s">
        <v>252</v>
      </c>
      <c r="E164" s="247"/>
      <c r="F164" s="249" t="s">
        <v>1357</v>
      </c>
      <c r="G164" s="247"/>
      <c r="H164" s="250">
        <v>20.007999999999999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252</v>
      </c>
      <c r="AU164" s="256" t="s">
        <v>88</v>
      </c>
      <c r="AV164" s="14" t="s">
        <v>81</v>
      </c>
      <c r="AW164" s="14" t="s">
        <v>4</v>
      </c>
      <c r="AX164" s="14" t="s">
        <v>79</v>
      </c>
      <c r="AY164" s="256" t="s">
        <v>234</v>
      </c>
    </row>
    <row r="165" s="2" customFormat="1" ht="16.5" customHeight="1">
      <c r="A165" s="40"/>
      <c r="B165" s="41"/>
      <c r="C165" s="268" t="s">
        <v>331</v>
      </c>
      <c r="D165" s="268" t="s">
        <v>295</v>
      </c>
      <c r="E165" s="269" t="s">
        <v>1358</v>
      </c>
      <c r="F165" s="270" t="s">
        <v>1359</v>
      </c>
      <c r="G165" s="271" t="s">
        <v>879</v>
      </c>
      <c r="H165" s="272">
        <v>146.00299999999999</v>
      </c>
      <c r="I165" s="273"/>
      <c r="J165" s="274">
        <f>ROUND(I165*H165,2)</f>
        <v>0</v>
      </c>
      <c r="K165" s="270" t="s">
        <v>1344</v>
      </c>
      <c r="L165" s="275"/>
      <c r="M165" s="276" t="s">
        <v>19</v>
      </c>
      <c r="N165" s="277" t="s">
        <v>43</v>
      </c>
      <c r="O165" s="86"/>
      <c r="P165" s="225">
        <f>O165*H165</f>
        <v>0</v>
      </c>
      <c r="Q165" s="225">
        <v>0.080000000000000002</v>
      </c>
      <c r="R165" s="225">
        <f>Q165*H165</f>
        <v>11.68024</v>
      </c>
      <c r="S165" s="225">
        <v>0</v>
      </c>
      <c r="T165" s="22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7" t="s">
        <v>294</v>
      </c>
      <c r="AT165" s="227" t="s">
        <v>295</v>
      </c>
      <c r="AU165" s="227" t="s">
        <v>88</v>
      </c>
      <c r="AY165" s="19" t="s">
        <v>234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19" t="s">
        <v>79</v>
      </c>
      <c r="BK165" s="228">
        <f>ROUND(I165*H165,2)</f>
        <v>0</v>
      </c>
      <c r="BL165" s="19" t="s">
        <v>93</v>
      </c>
      <c r="BM165" s="227" t="s">
        <v>1360</v>
      </c>
    </row>
    <row r="166" s="2" customFormat="1">
      <c r="A166" s="40"/>
      <c r="B166" s="41"/>
      <c r="C166" s="42"/>
      <c r="D166" s="229" t="s">
        <v>243</v>
      </c>
      <c r="E166" s="42"/>
      <c r="F166" s="230" t="s">
        <v>1359</v>
      </c>
      <c r="G166" s="42"/>
      <c r="H166" s="42"/>
      <c r="I166" s="231"/>
      <c r="J166" s="42"/>
      <c r="K166" s="42"/>
      <c r="L166" s="46"/>
      <c r="M166" s="232"/>
      <c r="N166" s="23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243</v>
      </c>
      <c r="AU166" s="19" t="s">
        <v>88</v>
      </c>
    </row>
    <row r="167" s="14" customFormat="1">
      <c r="A167" s="14"/>
      <c r="B167" s="246"/>
      <c r="C167" s="247"/>
      <c r="D167" s="229" t="s">
        <v>252</v>
      </c>
      <c r="E167" s="248" t="s">
        <v>19</v>
      </c>
      <c r="F167" s="249" t="s">
        <v>1361</v>
      </c>
      <c r="G167" s="247"/>
      <c r="H167" s="250">
        <v>139.05000000000001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252</v>
      </c>
      <c r="AU167" s="256" t="s">
        <v>88</v>
      </c>
      <c r="AV167" s="14" t="s">
        <v>81</v>
      </c>
      <c r="AW167" s="14" t="s">
        <v>33</v>
      </c>
      <c r="AX167" s="14" t="s">
        <v>72</v>
      </c>
      <c r="AY167" s="256" t="s">
        <v>234</v>
      </c>
    </row>
    <row r="168" s="15" customFormat="1">
      <c r="A168" s="15"/>
      <c r="B168" s="257"/>
      <c r="C168" s="258"/>
      <c r="D168" s="229" t="s">
        <v>252</v>
      </c>
      <c r="E168" s="259" t="s">
        <v>19</v>
      </c>
      <c r="F168" s="260" t="s">
        <v>256</v>
      </c>
      <c r="G168" s="258"/>
      <c r="H168" s="261">
        <v>139.05000000000001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252</v>
      </c>
      <c r="AU168" s="267" t="s">
        <v>88</v>
      </c>
      <c r="AV168" s="15" t="s">
        <v>93</v>
      </c>
      <c r="AW168" s="15" t="s">
        <v>33</v>
      </c>
      <c r="AX168" s="15" t="s">
        <v>79</v>
      </c>
      <c r="AY168" s="267" t="s">
        <v>234</v>
      </c>
    </row>
    <row r="169" s="14" customFormat="1">
      <c r="A169" s="14"/>
      <c r="B169" s="246"/>
      <c r="C169" s="247"/>
      <c r="D169" s="229" t="s">
        <v>252</v>
      </c>
      <c r="E169" s="247"/>
      <c r="F169" s="249" t="s">
        <v>1362</v>
      </c>
      <c r="G169" s="247"/>
      <c r="H169" s="250">
        <v>146.00299999999999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252</v>
      </c>
      <c r="AU169" s="256" t="s">
        <v>88</v>
      </c>
      <c r="AV169" s="14" t="s">
        <v>81</v>
      </c>
      <c r="AW169" s="14" t="s">
        <v>4</v>
      </c>
      <c r="AX169" s="14" t="s">
        <v>79</v>
      </c>
      <c r="AY169" s="256" t="s">
        <v>234</v>
      </c>
    </row>
    <row r="170" s="2" customFormat="1" ht="16.5" customHeight="1">
      <c r="A170" s="40"/>
      <c r="B170" s="41"/>
      <c r="C170" s="268" t="s">
        <v>339</v>
      </c>
      <c r="D170" s="268" t="s">
        <v>295</v>
      </c>
      <c r="E170" s="269" t="s">
        <v>1363</v>
      </c>
      <c r="F170" s="270" t="s">
        <v>1364</v>
      </c>
      <c r="G170" s="271" t="s">
        <v>879</v>
      </c>
      <c r="H170" s="272">
        <v>10.815</v>
      </c>
      <c r="I170" s="273"/>
      <c r="J170" s="274">
        <f>ROUND(I170*H170,2)</f>
        <v>0</v>
      </c>
      <c r="K170" s="270" t="s">
        <v>1344</v>
      </c>
      <c r="L170" s="275"/>
      <c r="M170" s="276" t="s">
        <v>19</v>
      </c>
      <c r="N170" s="277" t="s">
        <v>43</v>
      </c>
      <c r="O170" s="86"/>
      <c r="P170" s="225">
        <f>O170*H170</f>
        <v>0</v>
      </c>
      <c r="Q170" s="225">
        <v>0.065670000000000006</v>
      </c>
      <c r="R170" s="225">
        <f>Q170*H170</f>
        <v>0.71022105000000002</v>
      </c>
      <c r="S170" s="225">
        <v>0</v>
      </c>
      <c r="T170" s="22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7" t="s">
        <v>294</v>
      </c>
      <c r="AT170" s="227" t="s">
        <v>295</v>
      </c>
      <c r="AU170" s="227" t="s">
        <v>88</v>
      </c>
      <c r="AY170" s="19" t="s">
        <v>234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19" t="s">
        <v>79</v>
      </c>
      <c r="BK170" s="228">
        <f>ROUND(I170*H170,2)</f>
        <v>0</v>
      </c>
      <c r="BL170" s="19" t="s">
        <v>93</v>
      </c>
      <c r="BM170" s="227" t="s">
        <v>1365</v>
      </c>
    </row>
    <row r="171" s="2" customFormat="1">
      <c r="A171" s="40"/>
      <c r="B171" s="41"/>
      <c r="C171" s="42"/>
      <c r="D171" s="229" t="s">
        <v>243</v>
      </c>
      <c r="E171" s="42"/>
      <c r="F171" s="230" t="s">
        <v>1364</v>
      </c>
      <c r="G171" s="42"/>
      <c r="H171" s="42"/>
      <c r="I171" s="231"/>
      <c r="J171" s="42"/>
      <c r="K171" s="42"/>
      <c r="L171" s="46"/>
      <c r="M171" s="232"/>
      <c r="N171" s="23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243</v>
      </c>
      <c r="AU171" s="19" t="s">
        <v>88</v>
      </c>
    </row>
    <row r="172" s="14" customFormat="1">
      <c r="A172" s="14"/>
      <c r="B172" s="246"/>
      <c r="C172" s="247"/>
      <c r="D172" s="229" t="s">
        <v>252</v>
      </c>
      <c r="E172" s="248" t="s">
        <v>19</v>
      </c>
      <c r="F172" s="249" t="s">
        <v>1366</v>
      </c>
      <c r="G172" s="247"/>
      <c r="H172" s="250">
        <v>10.300000000000001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252</v>
      </c>
      <c r="AU172" s="256" t="s">
        <v>88</v>
      </c>
      <c r="AV172" s="14" t="s">
        <v>81</v>
      </c>
      <c r="AW172" s="14" t="s">
        <v>33</v>
      </c>
      <c r="AX172" s="14" t="s">
        <v>72</v>
      </c>
      <c r="AY172" s="256" t="s">
        <v>234</v>
      </c>
    </row>
    <row r="173" s="15" customFormat="1">
      <c r="A173" s="15"/>
      <c r="B173" s="257"/>
      <c r="C173" s="258"/>
      <c r="D173" s="229" t="s">
        <v>252</v>
      </c>
      <c r="E173" s="259" t="s">
        <v>19</v>
      </c>
      <c r="F173" s="260" t="s">
        <v>256</v>
      </c>
      <c r="G173" s="258"/>
      <c r="H173" s="261">
        <v>10.300000000000001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252</v>
      </c>
      <c r="AU173" s="267" t="s">
        <v>88</v>
      </c>
      <c r="AV173" s="15" t="s">
        <v>93</v>
      </c>
      <c r="AW173" s="15" t="s">
        <v>33</v>
      </c>
      <c r="AX173" s="15" t="s">
        <v>79</v>
      </c>
      <c r="AY173" s="267" t="s">
        <v>234</v>
      </c>
    </row>
    <row r="174" s="14" customFormat="1">
      <c r="A174" s="14"/>
      <c r="B174" s="246"/>
      <c r="C174" s="247"/>
      <c r="D174" s="229" t="s">
        <v>252</v>
      </c>
      <c r="E174" s="247"/>
      <c r="F174" s="249" t="s">
        <v>1367</v>
      </c>
      <c r="G174" s="247"/>
      <c r="H174" s="250">
        <v>10.815</v>
      </c>
      <c r="I174" s="251"/>
      <c r="J174" s="247"/>
      <c r="K174" s="247"/>
      <c r="L174" s="252"/>
      <c r="M174" s="282"/>
      <c r="N174" s="283"/>
      <c r="O174" s="283"/>
      <c r="P174" s="283"/>
      <c r="Q174" s="283"/>
      <c r="R174" s="283"/>
      <c r="S174" s="283"/>
      <c r="T174" s="28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252</v>
      </c>
      <c r="AU174" s="256" t="s">
        <v>88</v>
      </c>
      <c r="AV174" s="14" t="s">
        <v>81</v>
      </c>
      <c r="AW174" s="14" t="s">
        <v>4</v>
      </c>
      <c r="AX174" s="14" t="s">
        <v>79</v>
      </c>
      <c r="AY174" s="256" t="s">
        <v>234</v>
      </c>
    </row>
    <row r="175" s="2" customFormat="1" ht="6.96" customHeight="1">
      <c r="A175" s="40"/>
      <c r="B175" s="61"/>
      <c r="C175" s="62"/>
      <c r="D175" s="62"/>
      <c r="E175" s="62"/>
      <c r="F175" s="62"/>
      <c r="G175" s="62"/>
      <c r="H175" s="62"/>
      <c r="I175" s="62"/>
      <c r="J175" s="62"/>
      <c r="K175" s="62"/>
      <c r="L175" s="46"/>
      <c r="M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</sheetData>
  <sheetProtection sheet="1" autoFilter="0" formatColumns="0" formatRows="0" objects="1" scenarios="1" spinCount="100000" saltValue="JU0MTGvJhmHoxHUypay+mebrcFQm2sVhLAlhilZoXR3pfurmiV3z2JSbFI1QoaBy+IA9Uve50cd6tFi8eMqiqw==" hashValue="d5DrLVganorx8gBL75QGikL+b2LA0BgQ3KLtVNJGynChA9kqgLXA4vfZ8Yoy4nKT4mCuZt0ZVp2Rf/lGPNwA8g==" algorithmName="SHA-512" password="CA9F"/>
  <autoFilter ref="C94:K17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100" r:id="rId1" display="https://podminky.urs.cz/item/CS_URS_2023_01/564851111"/>
    <hyperlink ref="F104" r:id="rId2" display="https://podminky.urs.cz/item/CS_URS_2023_01/564851111"/>
    <hyperlink ref="F108" r:id="rId3" display="https://podminky.urs.cz/item/CS_URS_2023_01/564861111"/>
    <hyperlink ref="F112" r:id="rId4" display="https://podminky.urs.cz/item/CS_URS_2023_01/564861111"/>
    <hyperlink ref="F116" r:id="rId5" display="https://podminky.urs.cz/item/CS_URS_2023_01/596212353"/>
    <hyperlink ref="F132" r:id="rId6" display="https://podminky.urs.cz/item/CS_URS_2023_01/5964122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81</v>
      </c>
    </row>
    <row r="4" s="1" customFormat="1" ht="24.96" customHeight="1">
      <c r="B4" s="22"/>
      <c r="D4" s="143" t="s">
        <v>202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Envelopa - Revitalizace infrastruktury</v>
      </c>
      <c r="F7" s="145"/>
      <c r="G7" s="145"/>
      <c r="H7" s="145"/>
      <c r="L7" s="22"/>
    </row>
    <row r="8">
      <c r="B8" s="22"/>
      <c r="D8" s="145" t="s">
        <v>203</v>
      </c>
      <c r="L8" s="22"/>
    </row>
    <row r="9" s="1" customFormat="1" ht="16.5" customHeight="1">
      <c r="B9" s="22"/>
      <c r="E9" s="146" t="s">
        <v>204</v>
      </c>
      <c r="F9" s="1"/>
      <c r="G9" s="1"/>
      <c r="H9" s="1"/>
      <c r="L9" s="22"/>
    </row>
    <row r="10" s="1" customFormat="1" ht="12" customHeight="1">
      <c r="B10" s="22"/>
      <c r="D10" s="145" t="s">
        <v>205</v>
      </c>
      <c r="L10" s="22"/>
    </row>
    <row r="11" s="2" customFormat="1" ht="16.5" customHeight="1">
      <c r="A11" s="40"/>
      <c r="B11" s="46"/>
      <c r="C11" s="40"/>
      <c r="D11" s="40"/>
      <c r="E11" s="147" t="s">
        <v>206</v>
      </c>
      <c r="F11" s="40"/>
      <c r="G11" s="40"/>
      <c r="H11" s="40"/>
      <c r="I11" s="40"/>
      <c r="J11" s="40"/>
      <c r="K11" s="40"/>
      <c r="L11" s="148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207</v>
      </c>
      <c r="E12" s="40"/>
      <c r="F12" s="40"/>
      <c r="G12" s="40"/>
      <c r="H12" s="40"/>
      <c r="I12" s="40"/>
      <c r="J12" s="40"/>
      <c r="K12" s="40"/>
      <c r="L12" s="148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9" t="s">
        <v>1368</v>
      </c>
      <c r="F13" s="40"/>
      <c r="G13" s="40"/>
      <c r="H13" s="40"/>
      <c r="I13" s="40"/>
      <c r="J13" s="40"/>
      <c r="K13" s="40"/>
      <c r="L13" s="148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8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8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50" t="str">
        <f>'Rekapitulace stavby'!AN8</f>
        <v>15. 7. 2024</v>
      </c>
      <c r="K16" s="40"/>
      <c r="L16" s="148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8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8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8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8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8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8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8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209</v>
      </c>
      <c r="F25" s="40"/>
      <c r="G25" s="40"/>
      <c r="H25" s="40"/>
      <c r="I25" s="145" t="s">
        <v>28</v>
      </c>
      <c r="J25" s="135" t="s">
        <v>19</v>
      </c>
      <c r="K25" s="40"/>
      <c r="L25" s="148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8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8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210</v>
      </c>
      <c r="F28" s="40"/>
      <c r="G28" s="40"/>
      <c r="H28" s="40"/>
      <c r="I28" s="145" t="s">
        <v>28</v>
      </c>
      <c r="J28" s="135" t="s">
        <v>19</v>
      </c>
      <c r="K28" s="40"/>
      <c r="L28" s="148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8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8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8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5"/>
      <c r="E33" s="155"/>
      <c r="F33" s="155"/>
      <c r="G33" s="155"/>
      <c r="H33" s="155"/>
      <c r="I33" s="155"/>
      <c r="J33" s="155"/>
      <c r="K33" s="155"/>
      <c r="L33" s="148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6" t="s">
        <v>38</v>
      </c>
      <c r="E34" s="40"/>
      <c r="F34" s="40"/>
      <c r="G34" s="40"/>
      <c r="H34" s="40"/>
      <c r="I34" s="40"/>
      <c r="J34" s="157">
        <f>ROUND(J96, 2)</f>
        <v>0</v>
      </c>
      <c r="K34" s="40"/>
      <c r="L34" s="148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5"/>
      <c r="E35" s="155"/>
      <c r="F35" s="155"/>
      <c r="G35" s="155"/>
      <c r="H35" s="155"/>
      <c r="I35" s="155"/>
      <c r="J35" s="155"/>
      <c r="K35" s="155"/>
      <c r="L35" s="148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8" t="s">
        <v>40</v>
      </c>
      <c r="G36" s="40"/>
      <c r="H36" s="40"/>
      <c r="I36" s="158" t="s">
        <v>39</v>
      </c>
      <c r="J36" s="158" t="s">
        <v>41</v>
      </c>
      <c r="K36" s="40"/>
      <c r="L36" s="148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47" t="s">
        <v>42</v>
      </c>
      <c r="E37" s="145" t="s">
        <v>43</v>
      </c>
      <c r="F37" s="159">
        <f>ROUND((SUM(BE96:BE222)),  2)</f>
        <v>0</v>
      </c>
      <c r="G37" s="40"/>
      <c r="H37" s="40"/>
      <c r="I37" s="160">
        <v>0.20999999999999999</v>
      </c>
      <c r="J37" s="159">
        <f>ROUND(((SUM(BE96:BE222))*I37),  2)</f>
        <v>0</v>
      </c>
      <c r="K37" s="40"/>
      <c r="L37" s="148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ROUND((SUM(BF96:BF222)),  2)</f>
        <v>0</v>
      </c>
      <c r="G38" s="40"/>
      <c r="H38" s="40"/>
      <c r="I38" s="160">
        <v>0.12</v>
      </c>
      <c r="J38" s="159">
        <f>ROUND(((SUM(BF96:BF222))*I38),  2)</f>
        <v>0</v>
      </c>
      <c r="K38" s="40"/>
      <c r="L38" s="148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ROUND((SUM(BG96:BG222)),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8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ROUND((SUM(BH96:BH222)),  2)</f>
        <v>0</v>
      </c>
      <c r="G40" s="40"/>
      <c r="H40" s="40"/>
      <c r="I40" s="160">
        <v>0.12</v>
      </c>
      <c r="J40" s="159">
        <f>0</f>
        <v>0</v>
      </c>
      <c r="K40" s="40"/>
      <c r="L40" s="148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ROUND((SUM(BI96:BI222)),  2)</f>
        <v>0</v>
      </c>
      <c r="G41" s="40"/>
      <c r="H41" s="40"/>
      <c r="I41" s="160">
        <v>0</v>
      </c>
      <c r="J41" s="159">
        <f>0</f>
        <v>0</v>
      </c>
      <c r="K41" s="40"/>
      <c r="L41" s="148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8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8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8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8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211</v>
      </c>
      <c r="D49" s="42"/>
      <c r="E49" s="42"/>
      <c r="F49" s="42"/>
      <c r="G49" s="42"/>
      <c r="H49" s="42"/>
      <c r="I49" s="42"/>
      <c r="J49" s="42"/>
      <c r="K49" s="42"/>
      <c r="L49" s="148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8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8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Envelopa - Revitalizace infrastruktury</v>
      </c>
      <c r="F52" s="34"/>
      <c r="G52" s="34"/>
      <c r="H52" s="34"/>
      <c r="I52" s="42"/>
      <c r="J52" s="42"/>
      <c r="K52" s="42"/>
      <c r="L52" s="148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203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204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205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173" t="s">
        <v>206</v>
      </c>
      <c r="F56" s="42"/>
      <c r="G56" s="42"/>
      <c r="H56" s="42"/>
      <c r="I56" s="42"/>
      <c r="J56" s="42"/>
      <c r="K56" s="42"/>
      <c r="L56" s="148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207</v>
      </c>
      <c r="D57" s="42"/>
      <c r="E57" s="42"/>
      <c r="F57" s="42"/>
      <c r="G57" s="42"/>
      <c r="H57" s="42"/>
      <c r="I57" s="42"/>
      <c r="J57" s="42"/>
      <c r="K57" s="42"/>
      <c r="L57" s="148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SO.00 - Příprava území (5_I)</v>
      </c>
      <c r="F58" s="42"/>
      <c r="G58" s="42"/>
      <c r="H58" s="42"/>
      <c r="I58" s="42"/>
      <c r="J58" s="42"/>
      <c r="K58" s="42"/>
      <c r="L58" s="148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8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Olomouc</v>
      </c>
      <c r="G60" s="42"/>
      <c r="H60" s="42"/>
      <c r="I60" s="34" t="s">
        <v>23</v>
      </c>
      <c r="J60" s="74" t="str">
        <f>IF(J16="","",J16)</f>
        <v>15. 7. 2024</v>
      </c>
      <c r="K60" s="42"/>
      <c r="L60" s="148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8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Univerzita Palackého Olomouc</v>
      </c>
      <c r="G62" s="42"/>
      <c r="H62" s="42"/>
      <c r="I62" s="34" t="s">
        <v>31</v>
      </c>
      <c r="J62" s="38" t="str">
        <f>E25</f>
        <v>Alfaprojekt Olomouc a.s.</v>
      </c>
      <c r="K62" s="42"/>
      <c r="L62" s="148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 Pavlína Řmotová</v>
      </c>
      <c r="K63" s="42"/>
      <c r="L63" s="148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8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4" t="s">
        <v>212</v>
      </c>
      <c r="D65" s="175"/>
      <c r="E65" s="175"/>
      <c r="F65" s="175"/>
      <c r="G65" s="175"/>
      <c r="H65" s="175"/>
      <c r="I65" s="175"/>
      <c r="J65" s="176" t="s">
        <v>213</v>
      </c>
      <c r="K65" s="175"/>
      <c r="L65" s="148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8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7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8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214</v>
      </c>
    </row>
    <row r="68" s="9" customFormat="1" ht="24.96" customHeight="1">
      <c r="A68" s="9"/>
      <c r="B68" s="178"/>
      <c r="C68" s="179"/>
      <c r="D68" s="180" t="s">
        <v>215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6"/>
      <c r="D69" s="185" t="s">
        <v>216</v>
      </c>
      <c r="E69" s="186"/>
      <c r="F69" s="186"/>
      <c r="G69" s="186"/>
      <c r="H69" s="186"/>
      <c r="I69" s="186"/>
      <c r="J69" s="187">
        <f>J98</f>
        <v>0</v>
      </c>
      <c r="K69" s="126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6"/>
      <c r="D70" s="185" t="s">
        <v>1369</v>
      </c>
      <c r="E70" s="186"/>
      <c r="F70" s="186"/>
      <c r="G70" s="186"/>
      <c r="H70" s="186"/>
      <c r="I70" s="186"/>
      <c r="J70" s="187">
        <f>J171</f>
        <v>0</v>
      </c>
      <c r="K70" s="126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6"/>
      <c r="D71" s="185" t="s">
        <v>1370</v>
      </c>
      <c r="E71" s="186"/>
      <c r="F71" s="186"/>
      <c r="G71" s="186"/>
      <c r="H71" s="186"/>
      <c r="I71" s="186"/>
      <c r="J71" s="187">
        <f>J205</f>
        <v>0</v>
      </c>
      <c r="K71" s="126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6"/>
      <c r="D72" s="185" t="s">
        <v>218</v>
      </c>
      <c r="E72" s="186"/>
      <c r="F72" s="186"/>
      <c r="G72" s="186"/>
      <c r="H72" s="186"/>
      <c r="I72" s="186"/>
      <c r="J72" s="187">
        <f>J219</f>
        <v>0</v>
      </c>
      <c r="K72" s="126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8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8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8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219</v>
      </c>
      <c r="D79" s="42"/>
      <c r="E79" s="42"/>
      <c r="F79" s="42"/>
      <c r="G79" s="42"/>
      <c r="H79" s="42"/>
      <c r="I79" s="42"/>
      <c r="J79" s="42"/>
      <c r="K79" s="42"/>
      <c r="L79" s="148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8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8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Envelopa - Revitalizace infrastruktury</v>
      </c>
      <c r="F82" s="34"/>
      <c r="G82" s="34"/>
      <c r="H82" s="34"/>
      <c r="I82" s="42"/>
      <c r="J82" s="42"/>
      <c r="K82" s="42"/>
      <c r="L82" s="148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203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204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205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3" t="s">
        <v>206</v>
      </c>
      <c r="F86" s="42"/>
      <c r="G86" s="42"/>
      <c r="H86" s="42"/>
      <c r="I86" s="42"/>
      <c r="J86" s="42"/>
      <c r="K86" s="42"/>
      <c r="L86" s="148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207</v>
      </c>
      <c r="D87" s="42"/>
      <c r="E87" s="42"/>
      <c r="F87" s="42"/>
      <c r="G87" s="42"/>
      <c r="H87" s="42"/>
      <c r="I87" s="42"/>
      <c r="J87" s="42"/>
      <c r="K87" s="42"/>
      <c r="L87" s="148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SO.00 - Příprava území (5_I)</v>
      </c>
      <c r="F88" s="42"/>
      <c r="G88" s="42"/>
      <c r="H88" s="42"/>
      <c r="I88" s="42"/>
      <c r="J88" s="42"/>
      <c r="K88" s="42"/>
      <c r="L88" s="148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8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Olomouc</v>
      </c>
      <c r="G90" s="42"/>
      <c r="H90" s="42"/>
      <c r="I90" s="34" t="s">
        <v>23</v>
      </c>
      <c r="J90" s="74" t="str">
        <f>IF(J16="","",J16)</f>
        <v>15. 7. 2024</v>
      </c>
      <c r="K90" s="42"/>
      <c r="L90" s="148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8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Univerzita Palackého Olomouc</v>
      </c>
      <c r="G92" s="42"/>
      <c r="H92" s="42"/>
      <c r="I92" s="34" t="s">
        <v>31</v>
      </c>
      <c r="J92" s="38" t="str">
        <f>E25</f>
        <v>Alfaprojekt Olomouc a.s.</v>
      </c>
      <c r="K92" s="42"/>
      <c r="L92" s="148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>ing. Pavlína Řmotová</v>
      </c>
      <c r="K93" s="42"/>
      <c r="L93" s="148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8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9"/>
      <c r="B95" s="190"/>
      <c r="C95" s="191" t="s">
        <v>220</v>
      </c>
      <c r="D95" s="192" t="s">
        <v>57</v>
      </c>
      <c r="E95" s="192" t="s">
        <v>53</v>
      </c>
      <c r="F95" s="192" t="s">
        <v>54</v>
      </c>
      <c r="G95" s="192" t="s">
        <v>221</v>
      </c>
      <c r="H95" s="192" t="s">
        <v>222</v>
      </c>
      <c r="I95" s="192" t="s">
        <v>223</v>
      </c>
      <c r="J95" s="192" t="s">
        <v>213</v>
      </c>
      <c r="K95" s="193" t="s">
        <v>224</v>
      </c>
      <c r="L95" s="194"/>
      <c r="M95" s="94" t="s">
        <v>19</v>
      </c>
      <c r="N95" s="95" t="s">
        <v>42</v>
      </c>
      <c r="O95" s="95" t="s">
        <v>225</v>
      </c>
      <c r="P95" s="95" t="s">
        <v>226</v>
      </c>
      <c r="Q95" s="95" t="s">
        <v>227</v>
      </c>
      <c r="R95" s="95" t="s">
        <v>228</v>
      </c>
      <c r="S95" s="95" t="s">
        <v>229</v>
      </c>
      <c r="T95" s="96" t="s">
        <v>230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0"/>
      <c r="B96" s="41"/>
      <c r="C96" s="101" t="s">
        <v>231</v>
      </c>
      <c r="D96" s="42"/>
      <c r="E96" s="42"/>
      <c r="F96" s="42"/>
      <c r="G96" s="42"/>
      <c r="H96" s="42"/>
      <c r="I96" s="42"/>
      <c r="J96" s="195">
        <f>BK96</f>
        <v>0</v>
      </c>
      <c r="K96" s="42"/>
      <c r="L96" s="46"/>
      <c r="M96" s="97"/>
      <c r="N96" s="196"/>
      <c r="O96" s="98"/>
      <c r="P96" s="197">
        <f>P97</f>
        <v>0</v>
      </c>
      <c r="Q96" s="98"/>
      <c r="R96" s="197">
        <f>R97</f>
        <v>3.6098999999999997</v>
      </c>
      <c r="S96" s="98"/>
      <c r="T96" s="198">
        <f>T97</f>
        <v>30.269000000000002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214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71</v>
      </c>
      <c r="E97" s="203" t="s">
        <v>232</v>
      </c>
      <c r="F97" s="203" t="s">
        <v>233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P98+P171+P205+P219</f>
        <v>0</v>
      </c>
      <c r="Q97" s="208"/>
      <c r="R97" s="209">
        <f>R98+R171+R205+R219</f>
        <v>3.6098999999999997</v>
      </c>
      <c r="S97" s="208"/>
      <c r="T97" s="210">
        <f>T98+T171+T205+T219</f>
        <v>30.269000000000002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71</v>
      </c>
      <c r="AU97" s="212" t="s">
        <v>72</v>
      </c>
      <c r="AY97" s="211" t="s">
        <v>234</v>
      </c>
      <c r="BK97" s="213">
        <f>BK98+BK171+BK205+BK219</f>
        <v>0</v>
      </c>
    </row>
    <row r="98" s="12" customFormat="1" ht="22.8" customHeight="1">
      <c r="A98" s="12"/>
      <c r="B98" s="200"/>
      <c r="C98" s="201"/>
      <c r="D98" s="202" t="s">
        <v>71</v>
      </c>
      <c r="E98" s="214" t="s">
        <v>79</v>
      </c>
      <c r="F98" s="214" t="s">
        <v>235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SUM(P99:P170)</f>
        <v>0</v>
      </c>
      <c r="Q98" s="208"/>
      <c r="R98" s="209">
        <f>SUM(R99:R170)</f>
        <v>3.6098999999999997</v>
      </c>
      <c r="S98" s="208"/>
      <c r="T98" s="210">
        <f>SUM(T99:T170)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71</v>
      </c>
      <c r="AU98" s="212" t="s">
        <v>79</v>
      </c>
      <c r="AY98" s="211" t="s">
        <v>234</v>
      </c>
      <c r="BK98" s="213">
        <f>SUM(BK99:BK170)</f>
        <v>0</v>
      </c>
    </row>
    <row r="99" s="2" customFormat="1" ht="16.5" customHeight="1">
      <c r="A99" s="40"/>
      <c r="B99" s="41"/>
      <c r="C99" s="216" t="s">
        <v>79</v>
      </c>
      <c r="D99" s="216" t="s">
        <v>236</v>
      </c>
      <c r="E99" s="217" t="s">
        <v>237</v>
      </c>
      <c r="F99" s="218" t="s">
        <v>238</v>
      </c>
      <c r="G99" s="219" t="s">
        <v>239</v>
      </c>
      <c r="H99" s="220">
        <v>1</v>
      </c>
      <c r="I99" s="221"/>
      <c r="J99" s="222">
        <f>ROUND(I99*H99,2)</f>
        <v>0</v>
      </c>
      <c r="K99" s="218" t="s">
        <v>240</v>
      </c>
      <c r="L99" s="46"/>
      <c r="M99" s="223" t="s">
        <v>19</v>
      </c>
      <c r="N99" s="224" t="s">
        <v>43</v>
      </c>
      <c r="O99" s="86"/>
      <c r="P99" s="225">
        <f>O99*H99</f>
        <v>0</v>
      </c>
      <c r="Q99" s="225">
        <v>0.0099000000000000008</v>
      </c>
      <c r="R99" s="225">
        <f>Q99*H99</f>
        <v>0.0099000000000000008</v>
      </c>
      <c r="S99" s="225">
        <v>0</v>
      </c>
      <c r="T99" s="22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7" t="s">
        <v>241</v>
      </c>
      <c r="AT99" s="227" t="s">
        <v>236</v>
      </c>
      <c r="AU99" s="227" t="s">
        <v>81</v>
      </c>
      <c r="AY99" s="19" t="s">
        <v>234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19" t="s">
        <v>79</v>
      </c>
      <c r="BK99" s="228">
        <f>ROUND(I99*H99,2)</f>
        <v>0</v>
      </c>
      <c r="BL99" s="19" t="s">
        <v>241</v>
      </c>
      <c r="BM99" s="227" t="s">
        <v>242</v>
      </c>
    </row>
    <row r="100" s="2" customFormat="1">
      <c r="A100" s="40"/>
      <c r="B100" s="41"/>
      <c r="C100" s="42"/>
      <c r="D100" s="229" t="s">
        <v>243</v>
      </c>
      <c r="E100" s="42"/>
      <c r="F100" s="230" t="s">
        <v>238</v>
      </c>
      <c r="G100" s="42"/>
      <c r="H100" s="42"/>
      <c r="I100" s="231"/>
      <c r="J100" s="42"/>
      <c r="K100" s="42"/>
      <c r="L100" s="46"/>
      <c r="M100" s="232"/>
      <c r="N100" s="23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243</v>
      </c>
      <c r="AU100" s="19" t="s">
        <v>81</v>
      </c>
    </row>
    <row r="101" s="2" customFormat="1">
      <c r="A101" s="40"/>
      <c r="B101" s="41"/>
      <c r="C101" s="42"/>
      <c r="D101" s="234" t="s">
        <v>244</v>
      </c>
      <c r="E101" s="42"/>
      <c r="F101" s="235" t="s">
        <v>245</v>
      </c>
      <c r="G101" s="42"/>
      <c r="H101" s="42"/>
      <c r="I101" s="231"/>
      <c r="J101" s="42"/>
      <c r="K101" s="42"/>
      <c r="L101" s="46"/>
      <c r="M101" s="232"/>
      <c r="N101" s="23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244</v>
      </c>
      <c r="AU101" s="19" t="s">
        <v>81</v>
      </c>
    </row>
    <row r="102" s="2" customFormat="1" ht="21.75" customHeight="1">
      <c r="A102" s="40"/>
      <c r="B102" s="41"/>
      <c r="C102" s="216" t="s">
        <v>81</v>
      </c>
      <c r="D102" s="216" t="s">
        <v>236</v>
      </c>
      <c r="E102" s="217" t="s">
        <v>246</v>
      </c>
      <c r="F102" s="218" t="s">
        <v>247</v>
      </c>
      <c r="G102" s="219" t="s">
        <v>248</v>
      </c>
      <c r="H102" s="220">
        <v>225</v>
      </c>
      <c r="I102" s="221"/>
      <c r="J102" s="222">
        <f>ROUND(I102*H102,2)</f>
        <v>0</v>
      </c>
      <c r="K102" s="218" t="s">
        <v>240</v>
      </c>
      <c r="L102" s="46"/>
      <c r="M102" s="223" t="s">
        <v>19</v>
      </c>
      <c r="N102" s="224" t="s">
        <v>43</v>
      </c>
      <c r="O102" s="86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7" t="s">
        <v>93</v>
      </c>
      <c r="AT102" s="227" t="s">
        <v>236</v>
      </c>
      <c r="AU102" s="227" t="s">
        <v>81</v>
      </c>
      <c r="AY102" s="19" t="s">
        <v>234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19" t="s">
        <v>79</v>
      </c>
      <c r="BK102" s="228">
        <f>ROUND(I102*H102,2)</f>
        <v>0</v>
      </c>
      <c r="BL102" s="19" t="s">
        <v>93</v>
      </c>
      <c r="BM102" s="227" t="s">
        <v>249</v>
      </c>
    </row>
    <row r="103" s="2" customFormat="1">
      <c r="A103" s="40"/>
      <c r="B103" s="41"/>
      <c r="C103" s="42"/>
      <c r="D103" s="229" t="s">
        <v>243</v>
      </c>
      <c r="E103" s="42"/>
      <c r="F103" s="230" t="s">
        <v>250</v>
      </c>
      <c r="G103" s="42"/>
      <c r="H103" s="42"/>
      <c r="I103" s="231"/>
      <c r="J103" s="42"/>
      <c r="K103" s="42"/>
      <c r="L103" s="46"/>
      <c r="M103" s="232"/>
      <c r="N103" s="23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243</v>
      </c>
      <c r="AU103" s="19" t="s">
        <v>81</v>
      </c>
    </row>
    <row r="104" s="2" customFormat="1">
      <c r="A104" s="40"/>
      <c r="B104" s="41"/>
      <c r="C104" s="42"/>
      <c r="D104" s="234" t="s">
        <v>244</v>
      </c>
      <c r="E104" s="42"/>
      <c r="F104" s="235" t="s">
        <v>251</v>
      </c>
      <c r="G104" s="42"/>
      <c r="H104" s="42"/>
      <c r="I104" s="231"/>
      <c r="J104" s="42"/>
      <c r="K104" s="42"/>
      <c r="L104" s="46"/>
      <c r="M104" s="232"/>
      <c r="N104" s="23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244</v>
      </c>
      <c r="AU104" s="19" t="s">
        <v>81</v>
      </c>
    </row>
    <row r="105" s="13" customFormat="1">
      <c r="A105" s="13"/>
      <c r="B105" s="236"/>
      <c r="C105" s="237"/>
      <c r="D105" s="229" t="s">
        <v>252</v>
      </c>
      <c r="E105" s="238" t="s">
        <v>19</v>
      </c>
      <c r="F105" s="239" t="s">
        <v>1371</v>
      </c>
      <c r="G105" s="237"/>
      <c r="H105" s="238" t="s">
        <v>19</v>
      </c>
      <c r="I105" s="240"/>
      <c r="J105" s="237"/>
      <c r="K105" s="237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252</v>
      </c>
      <c r="AU105" s="245" t="s">
        <v>81</v>
      </c>
      <c r="AV105" s="13" t="s">
        <v>79</v>
      </c>
      <c r="AW105" s="13" t="s">
        <v>33</v>
      </c>
      <c r="AX105" s="13" t="s">
        <v>72</v>
      </c>
      <c r="AY105" s="245" t="s">
        <v>234</v>
      </c>
    </row>
    <row r="106" s="14" customFormat="1">
      <c r="A106" s="14"/>
      <c r="B106" s="246"/>
      <c r="C106" s="247"/>
      <c r="D106" s="229" t="s">
        <v>252</v>
      </c>
      <c r="E106" s="248" t="s">
        <v>19</v>
      </c>
      <c r="F106" s="249" t="s">
        <v>1372</v>
      </c>
      <c r="G106" s="247"/>
      <c r="H106" s="250">
        <v>225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252</v>
      </c>
      <c r="AU106" s="256" t="s">
        <v>81</v>
      </c>
      <c r="AV106" s="14" t="s">
        <v>81</v>
      </c>
      <c r="AW106" s="14" t="s">
        <v>33</v>
      </c>
      <c r="AX106" s="14" t="s">
        <v>79</v>
      </c>
      <c r="AY106" s="256" t="s">
        <v>234</v>
      </c>
    </row>
    <row r="107" s="2" customFormat="1" ht="16.5" customHeight="1">
      <c r="A107" s="40"/>
      <c r="B107" s="41"/>
      <c r="C107" s="216" t="s">
        <v>88</v>
      </c>
      <c r="D107" s="216" t="s">
        <v>236</v>
      </c>
      <c r="E107" s="217" t="s">
        <v>257</v>
      </c>
      <c r="F107" s="218" t="s">
        <v>258</v>
      </c>
      <c r="G107" s="219" t="s">
        <v>248</v>
      </c>
      <c r="H107" s="220">
        <v>125</v>
      </c>
      <c r="I107" s="221"/>
      <c r="J107" s="222">
        <f>ROUND(I107*H107,2)</f>
        <v>0</v>
      </c>
      <c r="K107" s="218" t="s">
        <v>240</v>
      </c>
      <c r="L107" s="46"/>
      <c r="M107" s="223" t="s">
        <v>19</v>
      </c>
      <c r="N107" s="224" t="s">
        <v>43</v>
      </c>
      <c r="O107" s="86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7" t="s">
        <v>93</v>
      </c>
      <c r="AT107" s="227" t="s">
        <v>236</v>
      </c>
      <c r="AU107" s="227" t="s">
        <v>81</v>
      </c>
      <c r="AY107" s="19" t="s">
        <v>234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19" t="s">
        <v>79</v>
      </c>
      <c r="BK107" s="228">
        <f>ROUND(I107*H107,2)</f>
        <v>0</v>
      </c>
      <c r="BL107" s="19" t="s">
        <v>93</v>
      </c>
      <c r="BM107" s="227" t="s">
        <v>259</v>
      </c>
    </row>
    <row r="108" s="2" customFormat="1">
      <c r="A108" s="40"/>
      <c r="B108" s="41"/>
      <c r="C108" s="42"/>
      <c r="D108" s="229" t="s">
        <v>243</v>
      </c>
      <c r="E108" s="42"/>
      <c r="F108" s="230" t="s">
        <v>260</v>
      </c>
      <c r="G108" s="42"/>
      <c r="H108" s="42"/>
      <c r="I108" s="231"/>
      <c r="J108" s="42"/>
      <c r="K108" s="42"/>
      <c r="L108" s="46"/>
      <c r="M108" s="232"/>
      <c r="N108" s="23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243</v>
      </c>
      <c r="AU108" s="19" t="s">
        <v>81</v>
      </c>
    </row>
    <row r="109" s="2" customFormat="1">
      <c r="A109" s="40"/>
      <c r="B109" s="41"/>
      <c r="C109" s="42"/>
      <c r="D109" s="234" t="s">
        <v>244</v>
      </c>
      <c r="E109" s="42"/>
      <c r="F109" s="235" t="s">
        <v>261</v>
      </c>
      <c r="G109" s="42"/>
      <c r="H109" s="42"/>
      <c r="I109" s="231"/>
      <c r="J109" s="42"/>
      <c r="K109" s="42"/>
      <c r="L109" s="46"/>
      <c r="M109" s="232"/>
      <c r="N109" s="23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244</v>
      </c>
      <c r="AU109" s="19" t="s">
        <v>81</v>
      </c>
    </row>
    <row r="110" s="13" customFormat="1">
      <c r="A110" s="13"/>
      <c r="B110" s="236"/>
      <c r="C110" s="237"/>
      <c r="D110" s="229" t="s">
        <v>252</v>
      </c>
      <c r="E110" s="238" t="s">
        <v>19</v>
      </c>
      <c r="F110" s="239" t="s">
        <v>1371</v>
      </c>
      <c r="G110" s="237"/>
      <c r="H110" s="238" t="s">
        <v>19</v>
      </c>
      <c r="I110" s="240"/>
      <c r="J110" s="237"/>
      <c r="K110" s="237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252</v>
      </c>
      <c r="AU110" s="245" t="s">
        <v>81</v>
      </c>
      <c r="AV110" s="13" t="s">
        <v>79</v>
      </c>
      <c r="AW110" s="13" t="s">
        <v>33</v>
      </c>
      <c r="AX110" s="13" t="s">
        <v>72</v>
      </c>
      <c r="AY110" s="245" t="s">
        <v>234</v>
      </c>
    </row>
    <row r="111" s="14" customFormat="1">
      <c r="A111" s="14"/>
      <c r="B111" s="246"/>
      <c r="C111" s="247"/>
      <c r="D111" s="229" t="s">
        <v>252</v>
      </c>
      <c r="E111" s="248" t="s">
        <v>19</v>
      </c>
      <c r="F111" s="249" t="s">
        <v>1373</v>
      </c>
      <c r="G111" s="247"/>
      <c r="H111" s="250">
        <v>125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252</v>
      </c>
      <c r="AU111" s="256" t="s">
        <v>81</v>
      </c>
      <c r="AV111" s="14" t="s">
        <v>81</v>
      </c>
      <c r="AW111" s="14" t="s">
        <v>33</v>
      </c>
      <c r="AX111" s="14" t="s">
        <v>79</v>
      </c>
      <c r="AY111" s="256" t="s">
        <v>234</v>
      </c>
    </row>
    <row r="112" s="2" customFormat="1" ht="16.5" customHeight="1">
      <c r="A112" s="40"/>
      <c r="B112" s="41"/>
      <c r="C112" s="216" t="s">
        <v>93</v>
      </c>
      <c r="D112" s="216" t="s">
        <v>236</v>
      </c>
      <c r="E112" s="217" t="s">
        <v>264</v>
      </c>
      <c r="F112" s="218" t="s">
        <v>265</v>
      </c>
      <c r="G112" s="219" t="s">
        <v>248</v>
      </c>
      <c r="H112" s="220">
        <v>30</v>
      </c>
      <c r="I112" s="221"/>
      <c r="J112" s="222">
        <f>ROUND(I112*H112,2)</f>
        <v>0</v>
      </c>
      <c r="K112" s="218" t="s">
        <v>240</v>
      </c>
      <c r="L112" s="46"/>
      <c r="M112" s="223" t="s">
        <v>19</v>
      </c>
      <c r="N112" s="224" t="s">
        <v>43</v>
      </c>
      <c r="O112" s="86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7" t="s">
        <v>93</v>
      </c>
      <c r="AT112" s="227" t="s">
        <v>236</v>
      </c>
      <c r="AU112" s="227" t="s">
        <v>81</v>
      </c>
      <c r="AY112" s="19" t="s">
        <v>234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19" t="s">
        <v>79</v>
      </c>
      <c r="BK112" s="228">
        <f>ROUND(I112*H112,2)</f>
        <v>0</v>
      </c>
      <c r="BL112" s="19" t="s">
        <v>93</v>
      </c>
      <c r="BM112" s="227" t="s">
        <v>266</v>
      </c>
    </row>
    <row r="113" s="2" customFormat="1">
      <c r="A113" s="40"/>
      <c r="B113" s="41"/>
      <c r="C113" s="42"/>
      <c r="D113" s="229" t="s">
        <v>243</v>
      </c>
      <c r="E113" s="42"/>
      <c r="F113" s="230" t="s">
        <v>267</v>
      </c>
      <c r="G113" s="42"/>
      <c r="H113" s="42"/>
      <c r="I113" s="231"/>
      <c r="J113" s="42"/>
      <c r="K113" s="42"/>
      <c r="L113" s="46"/>
      <c r="M113" s="232"/>
      <c r="N113" s="23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243</v>
      </c>
      <c r="AU113" s="19" t="s">
        <v>81</v>
      </c>
    </row>
    <row r="114" s="2" customFormat="1">
      <c r="A114" s="40"/>
      <c r="B114" s="41"/>
      <c r="C114" s="42"/>
      <c r="D114" s="234" t="s">
        <v>244</v>
      </c>
      <c r="E114" s="42"/>
      <c r="F114" s="235" t="s">
        <v>268</v>
      </c>
      <c r="G114" s="42"/>
      <c r="H114" s="42"/>
      <c r="I114" s="231"/>
      <c r="J114" s="42"/>
      <c r="K114" s="42"/>
      <c r="L114" s="46"/>
      <c r="M114" s="232"/>
      <c r="N114" s="23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244</v>
      </c>
      <c r="AU114" s="19" t="s">
        <v>81</v>
      </c>
    </row>
    <row r="115" s="13" customFormat="1">
      <c r="A115" s="13"/>
      <c r="B115" s="236"/>
      <c r="C115" s="237"/>
      <c r="D115" s="229" t="s">
        <v>252</v>
      </c>
      <c r="E115" s="238" t="s">
        <v>19</v>
      </c>
      <c r="F115" s="239" t="s">
        <v>1374</v>
      </c>
      <c r="G115" s="237"/>
      <c r="H115" s="238" t="s">
        <v>19</v>
      </c>
      <c r="I115" s="240"/>
      <c r="J115" s="237"/>
      <c r="K115" s="237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252</v>
      </c>
      <c r="AU115" s="245" t="s">
        <v>81</v>
      </c>
      <c r="AV115" s="13" t="s">
        <v>79</v>
      </c>
      <c r="AW115" s="13" t="s">
        <v>33</v>
      </c>
      <c r="AX115" s="13" t="s">
        <v>72</v>
      </c>
      <c r="AY115" s="245" t="s">
        <v>234</v>
      </c>
    </row>
    <row r="116" s="14" customFormat="1">
      <c r="A116" s="14"/>
      <c r="B116" s="246"/>
      <c r="C116" s="247"/>
      <c r="D116" s="229" t="s">
        <v>252</v>
      </c>
      <c r="E116" s="248" t="s">
        <v>19</v>
      </c>
      <c r="F116" s="249" t="s">
        <v>455</v>
      </c>
      <c r="G116" s="247"/>
      <c r="H116" s="250">
        <v>30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252</v>
      </c>
      <c r="AU116" s="256" t="s">
        <v>81</v>
      </c>
      <c r="AV116" s="14" t="s">
        <v>81</v>
      </c>
      <c r="AW116" s="14" t="s">
        <v>33</v>
      </c>
      <c r="AX116" s="14" t="s">
        <v>79</v>
      </c>
      <c r="AY116" s="256" t="s">
        <v>234</v>
      </c>
    </row>
    <row r="117" s="2" customFormat="1" ht="21.75" customHeight="1">
      <c r="A117" s="40"/>
      <c r="B117" s="41"/>
      <c r="C117" s="216" t="s">
        <v>271</v>
      </c>
      <c r="D117" s="216" t="s">
        <v>236</v>
      </c>
      <c r="E117" s="217" t="s">
        <v>272</v>
      </c>
      <c r="F117" s="218" t="s">
        <v>273</v>
      </c>
      <c r="G117" s="219" t="s">
        <v>274</v>
      </c>
      <c r="H117" s="220">
        <v>6</v>
      </c>
      <c r="I117" s="221"/>
      <c r="J117" s="222">
        <f>ROUND(I117*H117,2)</f>
        <v>0</v>
      </c>
      <c r="K117" s="218" t="s">
        <v>240</v>
      </c>
      <c r="L117" s="46"/>
      <c r="M117" s="223" t="s">
        <v>19</v>
      </c>
      <c r="N117" s="224" t="s">
        <v>43</v>
      </c>
      <c r="O117" s="86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7" t="s">
        <v>93</v>
      </c>
      <c r="AT117" s="227" t="s">
        <v>236</v>
      </c>
      <c r="AU117" s="227" t="s">
        <v>81</v>
      </c>
      <c r="AY117" s="19" t="s">
        <v>234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19" t="s">
        <v>79</v>
      </c>
      <c r="BK117" s="228">
        <f>ROUND(I117*H117,2)</f>
        <v>0</v>
      </c>
      <c r="BL117" s="19" t="s">
        <v>93</v>
      </c>
      <c r="BM117" s="227" t="s">
        <v>275</v>
      </c>
    </row>
    <row r="118" s="2" customFormat="1">
      <c r="A118" s="40"/>
      <c r="B118" s="41"/>
      <c r="C118" s="42"/>
      <c r="D118" s="229" t="s">
        <v>243</v>
      </c>
      <c r="E118" s="42"/>
      <c r="F118" s="230" t="s">
        <v>276</v>
      </c>
      <c r="G118" s="42"/>
      <c r="H118" s="42"/>
      <c r="I118" s="231"/>
      <c r="J118" s="42"/>
      <c r="K118" s="42"/>
      <c r="L118" s="46"/>
      <c r="M118" s="232"/>
      <c r="N118" s="23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243</v>
      </c>
      <c r="AU118" s="19" t="s">
        <v>81</v>
      </c>
    </row>
    <row r="119" s="2" customFormat="1">
      <c r="A119" s="40"/>
      <c r="B119" s="41"/>
      <c r="C119" s="42"/>
      <c r="D119" s="234" t="s">
        <v>244</v>
      </c>
      <c r="E119" s="42"/>
      <c r="F119" s="235" t="s">
        <v>277</v>
      </c>
      <c r="G119" s="42"/>
      <c r="H119" s="42"/>
      <c r="I119" s="231"/>
      <c r="J119" s="42"/>
      <c r="K119" s="42"/>
      <c r="L119" s="46"/>
      <c r="M119" s="232"/>
      <c r="N119" s="23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244</v>
      </c>
      <c r="AU119" s="19" t="s">
        <v>81</v>
      </c>
    </row>
    <row r="120" s="13" customFormat="1">
      <c r="A120" s="13"/>
      <c r="B120" s="236"/>
      <c r="C120" s="237"/>
      <c r="D120" s="229" t="s">
        <v>252</v>
      </c>
      <c r="E120" s="238" t="s">
        <v>19</v>
      </c>
      <c r="F120" s="239" t="s">
        <v>278</v>
      </c>
      <c r="G120" s="237"/>
      <c r="H120" s="238" t="s">
        <v>19</v>
      </c>
      <c r="I120" s="240"/>
      <c r="J120" s="237"/>
      <c r="K120" s="237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252</v>
      </c>
      <c r="AU120" s="245" t="s">
        <v>81</v>
      </c>
      <c r="AV120" s="13" t="s">
        <v>79</v>
      </c>
      <c r="AW120" s="13" t="s">
        <v>33</v>
      </c>
      <c r="AX120" s="13" t="s">
        <v>72</v>
      </c>
      <c r="AY120" s="245" t="s">
        <v>234</v>
      </c>
    </row>
    <row r="121" s="13" customFormat="1">
      <c r="A121" s="13"/>
      <c r="B121" s="236"/>
      <c r="C121" s="237"/>
      <c r="D121" s="229" t="s">
        <v>252</v>
      </c>
      <c r="E121" s="238" t="s">
        <v>19</v>
      </c>
      <c r="F121" s="239" t="s">
        <v>1375</v>
      </c>
      <c r="G121" s="237"/>
      <c r="H121" s="238" t="s">
        <v>19</v>
      </c>
      <c r="I121" s="240"/>
      <c r="J121" s="237"/>
      <c r="K121" s="237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252</v>
      </c>
      <c r="AU121" s="245" t="s">
        <v>81</v>
      </c>
      <c r="AV121" s="13" t="s">
        <v>79</v>
      </c>
      <c r="AW121" s="13" t="s">
        <v>33</v>
      </c>
      <c r="AX121" s="13" t="s">
        <v>72</v>
      </c>
      <c r="AY121" s="245" t="s">
        <v>234</v>
      </c>
    </row>
    <row r="122" s="14" customFormat="1">
      <c r="A122" s="14"/>
      <c r="B122" s="246"/>
      <c r="C122" s="247"/>
      <c r="D122" s="229" t="s">
        <v>252</v>
      </c>
      <c r="E122" s="248" t="s">
        <v>19</v>
      </c>
      <c r="F122" s="249" t="s">
        <v>1376</v>
      </c>
      <c r="G122" s="247"/>
      <c r="H122" s="250">
        <v>6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252</v>
      </c>
      <c r="AU122" s="256" t="s">
        <v>81</v>
      </c>
      <c r="AV122" s="14" t="s">
        <v>81</v>
      </c>
      <c r="AW122" s="14" t="s">
        <v>33</v>
      </c>
      <c r="AX122" s="14" t="s">
        <v>79</v>
      </c>
      <c r="AY122" s="256" t="s">
        <v>234</v>
      </c>
    </row>
    <row r="123" s="2" customFormat="1" ht="24.15" customHeight="1">
      <c r="A123" s="40"/>
      <c r="B123" s="41"/>
      <c r="C123" s="216" t="s">
        <v>280</v>
      </c>
      <c r="D123" s="216" t="s">
        <v>236</v>
      </c>
      <c r="E123" s="217" t="s">
        <v>281</v>
      </c>
      <c r="F123" s="218" t="s">
        <v>282</v>
      </c>
      <c r="G123" s="219" t="s">
        <v>248</v>
      </c>
      <c r="H123" s="220">
        <v>225</v>
      </c>
      <c r="I123" s="221"/>
      <c r="J123" s="222">
        <f>ROUND(I123*H123,2)</f>
        <v>0</v>
      </c>
      <c r="K123" s="218" t="s">
        <v>240</v>
      </c>
      <c r="L123" s="46"/>
      <c r="M123" s="223" t="s">
        <v>19</v>
      </c>
      <c r="N123" s="224" t="s">
        <v>43</v>
      </c>
      <c r="O123" s="86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7" t="s">
        <v>93</v>
      </c>
      <c r="AT123" s="227" t="s">
        <v>236</v>
      </c>
      <c r="AU123" s="227" t="s">
        <v>81</v>
      </c>
      <c r="AY123" s="19" t="s">
        <v>234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19" t="s">
        <v>79</v>
      </c>
      <c r="BK123" s="228">
        <f>ROUND(I123*H123,2)</f>
        <v>0</v>
      </c>
      <c r="BL123" s="19" t="s">
        <v>93</v>
      </c>
      <c r="BM123" s="227" t="s">
        <v>283</v>
      </c>
    </row>
    <row r="124" s="2" customFormat="1">
      <c r="A124" s="40"/>
      <c r="B124" s="41"/>
      <c r="C124" s="42"/>
      <c r="D124" s="229" t="s">
        <v>243</v>
      </c>
      <c r="E124" s="42"/>
      <c r="F124" s="230" t="s">
        <v>284</v>
      </c>
      <c r="G124" s="42"/>
      <c r="H124" s="42"/>
      <c r="I124" s="231"/>
      <c r="J124" s="42"/>
      <c r="K124" s="42"/>
      <c r="L124" s="46"/>
      <c r="M124" s="232"/>
      <c r="N124" s="23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243</v>
      </c>
      <c r="AU124" s="19" t="s">
        <v>81</v>
      </c>
    </row>
    <row r="125" s="2" customFormat="1">
      <c r="A125" s="40"/>
      <c r="B125" s="41"/>
      <c r="C125" s="42"/>
      <c r="D125" s="234" t="s">
        <v>244</v>
      </c>
      <c r="E125" s="42"/>
      <c r="F125" s="235" t="s">
        <v>285</v>
      </c>
      <c r="G125" s="42"/>
      <c r="H125" s="42"/>
      <c r="I125" s="231"/>
      <c r="J125" s="42"/>
      <c r="K125" s="42"/>
      <c r="L125" s="46"/>
      <c r="M125" s="232"/>
      <c r="N125" s="23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244</v>
      </c>
      <c r="AU125" s="19" t="s">
        <v>81</v>
      </c>
    </row>
    <row r="126" s="13" customFormat="1">
      <c r="A126" s="13"/>
      <c r="B126" s="236"/>
      <c r="C126" s="237"/>
      <c r="D126" s="229" t="s">
        <v>252</v>
      </c>
      <c r="E126" s="238" t="s">
        <v>19</v>
      </c>
      <c r="F126" s="239" t="s">
        <v>1377</v>
      </c>
      <c r="G126" s="237"/>
      <c r="H126" s="238" t="s">
        <v>19</v>
      </c>
      <c r="I126" s="240"/>
      <c r="J126" s="237"/>
      <c r="K126" s="237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252</v>
      </c>
      <c r="AU126" s="245" t="s">
        <v>81</v>
      </c>
      <c r="AV126" s="13" t="s">
        <v>79</v>
      </c>
      <c r="AW126" s="13" t="s">
        <v>33</v>
      </c>
      <c r="AX126" s="13" t="s">
        <v>72</v>
      </c>
      <c r="AY126" s="245" t="s">
        <v>234</v>
      </c>
    </row>
    <row r="127" s="14" customFormat="1">
      <c r="A127" s="14"/>
      <c r="B127" s="246"/>
      <c r="C127" s="247"/>
      <c r="D127" s="229" t="s">
        <v>252</v>
      </c>
      <c r="E127" s="248" t="s">
        <v>19</v>
      </c>
      <c r="F127" s="249" t="s">
        <v>1372</v>
      </c>
      <c r="G127" s="247"/>
      <c r="H127" s="250">
        <v>225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252</v>
      </c>
      <c r="AU127" s="256" t="s">
        <v>81</v>
      </c>
      <c r="AV127" s="14" t="s">
        <v>81</v>
      </c>
      <c r="AW127" s="14" t="s">
        <v>33</v>
      </c>
      <c r="AX127" s="14" t="s">
        <v>79</v>
      </c>
      <c r="AY127" s="256" t="s">
        <v>234</v>
      </c>
    </row>
    <row r="128" s="2" customFormat="1" ht="16.5" customHeight="1">
      <c r="A128" s="40"/>
      <c r="B128" s="41"/>
      <c r="C128" s="216" t="s">
        <v>288</v>
      </c>
      <c r="D128" s="216" t="s">
        <v>236</v>
      </c>
      <c r="E128" s="217" t="s">
        <v>289</v>
      </c>
      <c r="F128" s="218" t="s">
        <v>290</v>
      </c>
      <c r="G128" s="219" t="s">
        <v>248</v>
      </c>
      <c r="H128" s="220">
        <v>30</v>
      </c>
      <c r="I128" s="221"/>
      <c r="J128" s="222">
        <f>ROUND(I128*H128,2)</f>
        <v>0</v>
      </c>
      <c r="K128" s="218" t="s">
        <v>19</v>
      </c>
      <c r="L128" s="46"/>
      <c r="M128" s="223" t="s">
        <v>19</v>
      </c>
      <c r="N128" s="224" t="s">
        <v>43</v>
      </c>
      <c r="O128" s="86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7" t="s">
        <v>241</v>
      </c>
      <c r="AT128" s="227" t="s">
        <v>236</v>
      </c>
      <c r="AU128" s="227" t="s">
        <v>81</v>
      </c>
      <c r="AY128" s="19" t="s">
        <v>234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19" t="s">
        <v>79</v>
      </c>
      <c r="BK128" s="228">
        <f>ROUND(I128*H128,2)</f>
        <v>0</v>
      </c>
      <c r="BL128" s="19" t="s">
        <v>241</v>
      </c>
      <c r="BM128" s="227" t="s">
        <v>291</v>
      </c>
    </row>
    <row r="129" s="2" customFormat="1">
      <c r="A129" s="40"/>
      <c r="B129" s="41"/>
      <c r="C129" s="42"/>
      <c r="D129" s="229" t="s">
        <v>243</v>
      </c>
      <c r="E129" s="42"/>
      <c r="F129" s="230" t="s">
        <v>292</v>
      </c>
      <c r="G129" s="42"/>
      <c r="H129" s="42"/>
      <c r="I129" s="231"/>
      <c r="J129" s="42"/>
      <c r="K129" s="42"/>
      <c r="L129" s="46"/>
      <c r="M129" s="232"/>
      <c r="N129" s="23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243</v>
      </c>
      <c r="AU129" s="19" t="s">
        <v>81</v>
      </c>
    </row>
    <row r="130" s="13" customFormat="1">
      <c r="A130" s="13"/>
      <c r="B130" s="236"/>
      <c r="C130" s="237"/>
      <c r="D130" s="229" t="s">
        <v>252</v>
      </c>
      <c r="E130" s="238" t="s">
        <v>19</v>
      </c>
      <c r="F130" s="239" t="s">
        <v>1375</v>
      </c>
      <c r="G130" s="237"/>
      <c r="H130" s="238" t="s">
        <v>19</v>
      </c>
      <c r="I130" s="240"/>
      <c r="J130" s="237"/>
      <c r="K130" s="237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252</v>
      </c>
      <c r="AU130" s="245" t="s">
        <v>81</v>
      </c>
      <c r="AV130" s="13" t="s">
        <v>79</v>
      </c>
      <c r="AW130" s="13" t="s">
        <v>33</v>
      </c>
      <c r="AX130" s="13" t="s">
        <v>72</v>
      </c>
      <c r="AY130" s="245" t="s">
        <v>234</v>
      </c>
    </row>
    <row r="131" s="14" customFormat="1">
      <c r="A131" s="14"/>
      <c r="B131" s="246"/>
      <c r="C131" s="247"/>
      <c r="D131" s="229" t="s">
        <v>252</v>
      </c>
      <c r="E131" s="248" t="s">
        <v>19</v>
      </c>
      <c r="F131" s="249" t="s">
        <v>455</v>
      </c>
      <c r="G131" s="247"/>
      <c r="H131" s="250">
        <v>30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252</v>
      </c>
      <c r="AU131" s="256" t="s">
        <v>81</v>
      </c>
      <c r="AV131" s="14" t="s">
        <v>81</v>
      </c>
      <c r="AW131" s="14" t="s">
        <v>33</v>
      </c>
      <c r="AX131" s="14" t="s">
        <v>79</v>
      </c>
      <c r="AY131" s="256" t="s">
        <v>234</v>
      </c>
    </row>
    <row r="132" s="2" customFormat="1" ht="16.5" customHeight="1">
      <c r="A132" s="40"/>
      <c r="B132" s="41"/>
      <c r="C132" s="268" t="s">
        <v>294</v>
      </c>
      <c r="D132" s="268" t="s">
        <v>295</v>
      </c>
      <c r="E132" s="269" t="s">
        <v>296</v>
      </c>
      <c r="F132" s="270" t="s">
        <v>297</v>
      </c>
      <c r="G132" s="271" t="s">
        <v>274</v>
      </c>
      <c r="H132" s="272">
        <v>6</v>
      </c>
      <c r="I132" s="273"/>
      <c r="J132" s="274">
        <f>ROUND(I132*H132,2)</f>
        <v>0</v>
      </c>
      <c r="K132" s="270" t="s">
        <v>19</v>
      </c>
      <c r="L132" s="275"/>
      <c r="M132" s="276" t="s">
        <v>19</v>
      </c>
      <c r="N132" s="277" t="s">
        <v>43</v>
      </c>
      <c r="O132" s="86"/>
      <c r="P132" s="225">
        <f>O132*H132</f>
        <v>0</v>
      </c>
      <c r="Q132" s="225">
        <v>0.59999999999999998</v>
      </c>
      <c r="R132" s="225">
        <f>Q132*H132</f>
        <v>3.5999999999999996</v>
      </c>
      <c r="S132" s="225">
        <v>0</v>
      </c>
      <c r="T132" s="22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7" t="s">
        <v>294</v>
      </c>
      <c r="AT132" s="227" t="s">
        <v>295</v>
      </c>
      <c r="AU132" s="227" t="s">
        <v>81</v>
      </c>
      <c r="AY132" s="19" t="s">
        <v>234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19" t="s">
        <v>79</v>
      </c>
      <c r="BK132" s="228">
        <f>ROUND(I132*H132,2)</f>
        <v>0</v>
      </c>
      <c r="BL132" s="19" t="s">
        <v>93</v>
      </c>
      <c r="BM132" s="227" t="s">
        <v>298</v>
      </c>
    </row>
    <row r="133" s="2" customFormat="1">
      <c r="A133" s="40"/>
      <c r="B133" s="41"/>
      <c r="C133" s="42"/>
      <c r="D133" s="229" t="s">
        <v>243</v>
      </c>
      <c r="E133" s="42"/>
      <c r="F133" s="230" t="s">
        <v>297</v>
      </c>
      <c r="G133" s="42"/>
      <c r="H133" s="42"/>
      <c r="I133" s="231"/>
      <c r="J133" s="42"/>
      <c r="K133" s="42"/>
      <c r="L133" s="46"/>
      <c r="M133" s="232"/>
      <c r="N133" s="23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243</v>
      </c>
      <c r="AU133" s="19" t="s">
        <v>81</v>
      </c>
    </row>
    <row r="134" s="13" customFormat="1">
      <c r="A134" s="13"/>
      <c r="B134" s="236"/>
      <c r="C134" s="237"/>
      <c r="D134" s="229" t="s">
        <v>252</v>
      </c>
      <c r="E134" s="238" t="s">
        <v>19</v>
      </c>
      <c r="F134" s="239" t="s">
        <v>1378</v>
      </c>
      <c r="G134" s="237"/>
      <c r="H134" s="238" t="s">
        <v>19</v>
      </c>
      <c r="I134" s="240"/>
      <c r="J134" s="237"/>
      <c r="K134" s="237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252</v>
      </c>
      <c r="AU134" s="245" t="s">
        <v>81</v>
      </c>
      <c r="AV134" s="13" t="s">
        <v>79</v>
      </c>
      <c r="AW134" s="13" t="s">
        <v>33</v>
      </c>
      <c r="AX134" s="13" t="s">
        <v>72</v>
      </c>
      <c r="AY134" s="245" t="s">
        <v>234</v>
      </c>
    </row>
    <row r="135" s="14" customFormat="1">
      <c r="A135" s="14"/>
      <c r="B135" s="246"/>
      <c r="C135" s="247"/>
      <c r="D135" s="229" t="s">
        <v>252</v>
      </c>
      <c r="E135" s="248" t="s">
        <v>19</v>
      </c>
      <c r="F135" s="249" t="s">
        <v>1376</v>
      </c>
      <c r="G135" s="247"/>
      <c r="H135" s="250">
        <v>6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252</v>
      </c>
      <c r="AU135" s="256" t="s">
        <v>81</v>
      </c>
      <c r="AV135" s="14" t="s">
        <v>81</v>
      </c>
      <c r="AW135" s="14" t="s">
        <v>33</v>
      </c>
      <c r="AX135" s="14" t="s">
        <v>79</v>
      </c>
      <c r="AY135" s="256" t="s">
        <v>234</v>
      </c>
    </row>
    <row r="136" s="2" customFormat="1" ht="16.5" customHeight="1">
      <c r="A136" s="40"/>
      <c r="B136" s="41"/>
      <c r="C136" s="216" t="s">
        <v>301</v>
      </c>
      <c r="D136" s="216" t="s">
        <v>236</v>
      </c>
      <c r="E136" s="217" t="s">
        <v>316</v>
      </c>
      <c r="F136" s="218" t="s">
        <v>317</v>
      </c>
      <c r="G136" s="219" t="s">
        <v>248</v>
      </c>
      <c r="H136" s="220">
        <v>195</v>
      </c>
      <c r="I136" s="221"/>
      <c r="J136" s="222">
        <f>ROUND(I136*H136,2)</f>
        <v>0</v>
      </c>
      <c r="K136" s="218" t="s">
        <v>240</v>
      </c>
      <c r="L136" s="46"/>
      <c r="M136" s="223" t="s">
        <v>19</v>
      </c>
      <c r="N136" s="224" t="s">
        <v>43</v>
      </c>
      <c r="O136" s="86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7" t="s">
        <v>93</v>
      </c>
      <c r="AT136" s="227" t="s">
        <v>236</v>
      </c>
      <c r="AU136" s="227" t="s">
        <v>81</v>
      </c>
      <c r="AY136" s="19" t="s">
        <v>234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19" t="s">
        <v>79</v>
      </c>
      <c r="BK136" s="228">
        <f>ROUND(I136*H136,2)</f>
        <v>0</v>
      </c>
      <c r="BL136" s="19" t="s">
        <v>93</v>
      </c>
      <c r="BM136" s="227" t="s">
        <v>318</v>
      </c>
    </row>
    <row r="137" s="2" customFormat="1">
      <c r="A137" s="40"/>
      <c r="B137" s="41"/>
      <c r="C137" s="42"/>
      <c r="D137" s="229" t="s">
        <v>243</v>
      </c>
      <c r="E137" s="42"/>
      <c r="F137" s="230" t="s">
        <v>319</v>
      </c>
      <c r="G137" s="42"/>
      <c r="H137" s="42"/>
      <c r="I137" s="231"/>
      <c r="J137" s="42"/>
      <c r="K137" s="42"/>
      <c r="L137" s="46"/>
      <c r="M137" s="232"/>
      <c r="N137" s="23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243</v>
      </c>
      <c r="AU137" s="19" t="s">
        <v>81</v>
      </c>
    </row>
    <row r="138" s="2" customFormat="1">
      <c r="A138" s="40"/>
      <c r="B138" s="41"/>
      <c r="C138" s="42"/>
      <c r="D138" s="234" t="s">
        <v>244</v>
      </c>
      <c r="E138" s="42"/>
      <c r="F138" s="235" t="s">
        <v>320</v>
      </c>
      <c r="G138" s="42"/>
      <c r="H138" s="42"/>
      <c r="I138" s="231"/>
      <c r="J138" s="42"/>
      <c r="K138" s="42"/>
      <c r="L138" s="46"/>
      <c r="M138" s="232"/>
      <c r="N138" s="23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244</v>
      </c>
      <c r="AU138" s="19" t="s">
        <v>81</v>
      </c>
    </row>
    <row r="139" s="13" customFormat="1">
      <c r="A139" s="13"/>
      <c r="B139" s="236"/>
      <c r="C139" s="237"/>
      <c r="D139" s="229" t="s">
        <v>252</v>
      </c>
      <c r="E139" s="238" t="s">
        <v>19</v>
      </c>
      <c r="F139" s="239" t="s">
        <v>958</v>
      </c>
      <c r="G139" s="237"/>
      <c r="H139" s="238" t="s">
        <v>19</v>
      </c>
      <c r="I139" s="240"/>
      <c r="J139" s="237"/>
      <c r="K139" s="237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252</v>
      </c>
      <c r="AU139" s="245" t="s">
        <v>81</v>
      </c>
      <c r="AV139" s="13" t="s">
        <v>79</v>
      </c>
      <c r="AW139" s="13" t="s">
        <v>33</v>
      </c>
      <c r="AX139" s="13" t="s">
        <v>72</v>
      </c>
      <c r="AY139" s="245" t="s">
        <v>234</v>
      </c>
    </row>
    <row r="140" s="14" customFormat="1">
      <c r="A140" s="14"/>
      <c r="B140" s="246"/>
      <c r="C140" s="247"/>
      <c r="D140" s="229" t="s">
        <v>252</v>
      </c>
      <c r="E140" s="248" t="s">
        <v>19</v>
      </c>
      <c r="F140" s="249" t="s">
        <v>959</v>
      </c>
      <c r="G140" s="247"/>
      <c r="H140" s="250">
        <v>195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252</v>
      </c>
      <c r="AU140" s="256" t="s">
        <v>81</v>
      </c>
      <c r="AV140" s="14" t="s">
        <v>81</v>
      </c>
      <c r="AW140" s="14" t="s">
        <v>33</v>
      </c>
      <c r="AX140" s="14" t="s">
        <v>79</v>
      </c>
      <c r="AY140" s="256" t="s">
        <v>234</v>
      </c>
    </row>
    <row r="141" s="2" customFormat="1" ht="16.5" customHeight="1">
      <c r="A141" s="40"/>
      <c r="B141" s="41"/>
      <c r="C141" s="216" t="s">
        <v>308</v>
      </c>
      <c r="D141" s="216" t="s">
        <v>236</v>
      </c>
      <c r="E141" s="217" t="s">
        <v>323</v>
      </c>
      <c r="F141" s="218" t="s">
        <v>324</v>
      </c>
      <c r="G141" s="219" t="s">
        <v>248</v>
      </c>
      <c r="H141" s="220">
        <v>97.5</v>
      </c>
      <c r="I141" s="221"/>
      <c r="J141" s="222">
        <f>ROUND(I141*H141,2)</f>
        <v>0</v>
      </c>
      <c r="K141" s="218" t="s">
        <v>240</v>
      </c>
      <c r="L141" s="46"/>
      <c r="M141" s="223" t="s">
        <v>19</v>
      </c>
      <c r="N141" s="224" t="s">
        <v>43</v>
      </c>
      <c r="O141" s="86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7" t="s">
        <v>93</v>
      </c>
      <c r="AT141" s="227" t="s">
        <v>236</v>
      </c>
      <c r="AU141" s="227" t="s">
        <v>81</v>
      </c>
      <c r="AY141" s="19" t="s">
        <v>234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19" t="s">
        <v>79</v>
      </c>
      <c r="BK141" s="228">
        <f>ROUND(I141*H141,2)</f>
        <v>0</v>
      </c>
      <c r="BL141" s="19" t="s">
        <v>93</v>
      </c>
      <c r="BM141" s="227" t="s">
        <v>325</v>
      </c>
    </row>
    <row r="142" s="2" customFormat="1">
      <c r="A142" s="40"/>
      <c r="B142" s="41"/>
      <c r="C142" s="42"/>
      <c r="D142" s="229" t="s">
        <v>243</v>
      </c>
      <c r="E142" s="42"/>
      <c r="F142" s="230" t="s">
        <v>326</v>
      </c>
      <c r="G142" s="42"/>
      <c r="H142" s="42"/>
      <c r="I142" s="231"/>
      <c r="J142" s="42"/>
      <c r="K142" s="42"/>
      <c r="L142" s="46"/>
      <c r="M142" s="232"/>
      <c r="N142" s="23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243</v>
      </c>
      <c r="AU142" s="19" t="s">
        <v>81</v>
      </c>
    </row>
    <row r="143" s="2" customFormat="1">
      <c r="A143" s="40"/>
      <c r="B143" s="41"/>
      <c r="C143" s="42"/>
      <c r="D143" s="234" t="s">
        <v>244</v>
      </c>
      <c r="E143" s="42"/>
      <c r="F143" s="235" t="s">
        <v>327</v>
      </c>
      <c r="G143" s="42"/>
      <c r="H143" s="42"/>
      <c r="I143" s="231"/>
      <c r="J143" s="42"/>
      <c r="K143" s="42"/>
      <c r="L143" s="46"/>
      <c r="M143" s="232"/>
      <c r="N143" s="23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244</v>
      </c>
      <c r="AU143" s="19" t="s">
        <v>81</v>
      </c>
    </row>
    <row r="144" s="13" customFormat="1">
      <c r="A144" s="13"/>
      <c r="B144" s="236"/>
      <c r="C144" s="237"/>
      <c r="D144" s="229" t="s">
        <v>252</v>
      </c>
      <c r="E144" s="238" t="s">
        <v>19</v>
      </c>
      <c r="F144" s="239" t="s">
        <v>958</v>
      </c>
      <c r="G144" s="237"/>
      <c r="H144" s="238" t="s">
        <v>19</v>
      </c>
      <c r="I144" s="240"/>
      <c r="J144" s="237"/>
      <c r="K144" s="237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252</v>
      </c>
      <c r="AU144" s="245" t="s">
        <v>81</v>
      </c>
      <c r="AV144" s="13" t="s">
        <v>79</v>
      </c>
      <c r="AW144" s="13" t="s">
        <v>33</v>
      </c>
      <c r="AX144" s="13" t="s">
        <v>72</v>
      </c>
      <c r="AY144" s="245" t="s">
        <v>234</v>
      </c>
    </row>
    <row r="145" s="14" customFormat="1">
      <c r="A145" s="14"/>
      <c r="B145" s="246"/>
      <c r="C145" s="247"/>
      <c r="D145" s="229" t="s">
        <v>252</v>
      </c>
      <c r="E145" s="248" t="s">
        <v>19</v>
      </c>
      <c r="F145" s="249" t="s">
        <v>1379</v>
      </c>
      <c r="G145" s="247"/>
      <c r="H145" s="250">
        <v>97.5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252</v>
      </c>
      <c r="AU145" s="256" t="s">
        <v>81</v>
      </c>
      <c r="AV145" s="14" t="s">
        <v>81</v>
      </c>
      <c r="AW145" s="14" t="s">
        <v>33</v>
      </c>
      <c r="AX145" s="14" t="s">
        <v>79</v>
      </c>
      <c r="AY145" s="256" t="s">
        <v>234</v>
      </c>
    </row>
    <row r="146" s="2" customFormat="1" ht="16.5" customHeight="1">
      <c r="A146" s="40"/>
      <c r="B146" s="41"/>
      <c r="C146" s="216" t="s">
        <v>315</v>
      </c>
      <c r="D146" s="216" t="s">
        <v>236</v>
      </c>
      <c r="E146" s="217" t="s">
        <v>332</v>
      </c>
      <c r="F146" s="218" t="s">
        <v>333</v>
      </c>
      <c r="G146" s="219" t="s">
        <v>248</v>
      </c>
      <c r="H146" s="220">
        <v>225</v>
      </c>
      <c r="I146" s="221"/>
      <c r="J146" s="222">
        <f>ROUND(I146*H146,2)</f>
        <v>0</v>
      </c>
      <c r="K146" s="218" t="s">
        <v>240</v>
      </c>
      <c r="L146" s="46"/>
      <c r="M146" s="223" t="s">
        <v>19</v>
      </c>
      <c r="N146" s="224" t="s">
        <v>43</v>
      </c>
      <c r="O146" s="86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7" t="s">
        <v>93</v>
      </c>
      <c r="AT146" s="227" t="s">
        <v>236</v>
      </c>
      <c r="AU146" s="227" t="s">
        <v>81</v>
      </c>
      <c r="AY146" s="19" t="s">
        <v>234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19" t="s">
        <v>79</v>
      </c>
      <c r="BK146" s="228">
        <f>ROUND(I146*H146,2)</f>
        <v>0</v>
      </c>
      <c r="BL146" s="19" t="s">
        <v>93</v>
      </c>
      <c r="BM146" s="227" t="s">
        <v>334</v>
      </c>
    </row>
    <row r="147" s="2" customFormat="1">
      <c r="A147" s="40"/>
      <c r="B147" s="41"/>
      <c r="C147" s="42"/>
      <c r="D147" s="229" t="s">
        <v>243</v>
      </c>
      <c r="E147" s="42"/>
      <c r="F147" s="230" t="s">
        <v>335</v>
      </c>
      <c r="G147" s="42"/>
      <c r="H147" s="42"/>
      <c r="I147" s="231"/>
      <c r="J147" s="42"/>
      <c r="K147" s="42"/>
      <c r="L147" s="46"/>
      <c r="M147" s="232"/>
      <c r="N147" s="23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243</v>
      </c>
      <c r="AU147" s="19" t="s">
        <v>81</v>
      </c>
    </row>
    <row r="148" s="2" customFormat="1">
      <c r="A148" s="40"/>
      <c r="B148" s="41"/>
      <c r="C148" s="42"/>
      <c r="D148" s="234" t="s">
        <v>244</v>
      </c>
      <c r="E148" s="42"/>
      <c r="F148" s="235" t="s">
        <v>336</v>
      </c>
      <c r="G148" s="42"/>
      <c r="H148" s="42"/>
      <c r="I148" s="231"/>
      <c r="J148" s="42"/>
      <c r="K148" s="42"/>
      <c r="L148" s="46"/>
      <c r="M148" s="232"/>
      <c r="N148" s="23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244</v>
      </c>
      <c r="AU148" s="19" t="s">
        <v>81</v>
      </c>
    </row>
    <row r="149" s="13" customFormat="1">
      <c r="A149" s="13"/>
      <c r="B149" s="236"/>
      <c r="C149" s="237"/>
      <c r="D149" s="229" t="s">
        <v>252</v>
      </c>
      <c r="E149" s="238" t="s">
        <v>19</v>
      </c>
      <c r="F149" s="239" t="s">
        <v>1380</v>
      </c>
      <c r="G149" s="237"/>
      <c r="H149" s="238" t="s">
        <v>19</v>
      </c>
      <c r="I149" s="240"/>
      <c r="J149" s="237"/>
      <c r="K149" s="237"/>
      <c r="L149" s="241"/>
      <c r="M149" s="242"/>
      <c r="N149" s="243"/>
      <c r="O149" s="243"/>
      <c r="P149" s="243"/>
      <c r="Q149" s="243"/>
      <c r="R149" s="243"/>
      <c r="S149" s="243"/>
      <c r="T149" s="24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5" t="s">
        <v>252</v>
      </c>
      <c r="AU149" s="245" t="s">
        <v>81</v>
      </c>
      <c r="AV149" s="13" t="s">
        <v>79</v>
      </c>
      <c r="AW149" s="13" t="s">
        <v>33</v>
      </c>
      <c r="AX149" s="13" t="s">
        <v>72</v>
      </c>
      <c r="AY149" s="245" t="s">
        <v>234</v>
      </c>
    </row>
    <row r="150" s="14" customFormat="1">
      <c r="A150" s="14"/>
      <c r="B150" s="246"/>
      <c r="C150" s="247"/>
      <c r="D150" s="229" t="s">
        <v>252</v>
      </c>
      <c r="E150" s="248" t="s">
        <v>19</v>
      </c>
      <c r="F150" s="249" t="s">
        <v>1381</v>
      </c>
      <c r="G150" s="247"/>
      <c r="H150" s="250">
        <v>225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252</v>
      </c>
      <c r="AU150" s="256" t="s">
        <v>81</v>
      </c>
      <c r="AV150" s="14" t="s">
        <v>81</v>
      </c>
      <c r="AW150" s="14" t="s">
        <v>33</v>
      </c>
      <c r="AX150" s="14" t="s">
        <v>79</v>
      </c>
      <c r="AY150" s="256" t="s">
        <v>234</v>
      </c>
    </row>
    <row r="151" s="2" customFormat="1" ht="16.5" customHeight="1">
      <c r="A151" s="40"/>
      <c r="B151" s="41"/>
      <c r="C151" s="216" t="s">
        <v>8</v>
      </c>
      <c r="D151" s="216" t="s">
        <v>236</v>
      </c>
      <c r="E151" s="217" t="s">
        <v>340</v>
      </c>
      <c r="F151" s="218" t="s">
        <v>341</v>
      </c>
      <c r="G151" s="219" t="s">
        <v>274</v>
      </c>
      <c r="H151" s="220">
        <v>6</v>
      </c>
      <c r="I151" s="221"/>
      <c r="J151" s="222">
        <f>ROUND(I151*H151,2)</f>
        <v>0</v>
      </c>
      <c r="K151" s="218" t="s">
        <v>240</v>
      </c>
      <c r="L151" s="46"/>
      <c r="M151" s="223" t="s">
        <v>19</v>
      </c>
      <c r="N151" s="224" t="s">
        <v>43</v>
      </c>
      <c r="O151" s="86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7" t="s">
        <v>93</v>
      </c>
      <c r="AT151" s="227" t="s">
        <v>236</v>
      </c>
      <c r="AU151" s="227" t="s">
        <v>81</v>
      </c>
      <c r="AY151" s="19" t="s">
        <v>234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19" t="s">
        <v>79</v>
      </c>
      <c r="BK151" s="228">
        <f>ROUND(I151*H151,2)</f>
        <v>0</v>
      </c>
      <c r="BL151" s="19" t="s">
        <v>93</v>
      </c>
      <c r="BM151" s="227" t="s">
        <v>342</v>
      </c>
    </row>
    <row r="152" s="2" customFormat="1">
      <c r="A152" s="40"/>
      <c r="B152" s="41"/>
      <c r="C152" s="42"/>
      <c r="D152" s="229" t="s">
        <v>243</v>
      </c>
      <c r="E152" s="42"/>
      <c r="F152" s="230" t="s">
        <v>343</v>
      </c>
      <c r="G152" s="42"/>
      <c r="H152" s="42"/>
      <c r="I152" s="231"/>
      <c r="J152" s="42"/>
      <c r="K152" s="42"/>
      <c r="L152" s="46"/>
      <c r="M152" s="232"/>
      <c r="N152" s="23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243</v>
      </c>
      <c r="AU152" s="19" t="s">
        <v>81</v>
      </c>
    </row>
    <row r="153" s="2" customFormat="1">
      <c r="A153" s="40"/>
      <c r="B153" s="41"/>
      <c r="C153" s="42"/>
      <c r="D153" s="234" t="s">
        <v>244</v>
      </c>
      <c r="E153" s="42"/>
      <c r="F153" s="235" t="s">
        <v>344</v>
      </c>
      <c r="G153" s="42"/>
      <c r="H153" s="42"/>
      <c r="I153" s="231"/>
      <c r="J153" s="42"/>
      <c r="K153" s="42"/>
      <c r="L153" s="46"/>
      <c r="M153" s="232"/>
      <c r="N153" s="23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244</v>
      </c>
      <c r="AU153" s="19" t="s">
        <v>81</v>
      </c>
    </row>
    <row r="154" s="13" customFormat="1">
      <c r="A154" s="13"/>
      <c r="B154" s="236"/>
      <c r="C154" s="237"/>
      <c r="D154" s="229" t="s">
        <v>252</v>
      </c>
      <c r="E154" s="238" t="s">
        <v>19</v>
      </c>
      <c r="F154" s="239" t="s">
        <v>1382</v>
      </c>
      <c r="G154" s="237"/>
      <c r="H154" s="238" t="s">
        <v>19</v>
      </c>
      <c r="I154" s="240"/>
      <c r="J154" s="237"/>
      <c r="K154" s="237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252</v>
      </c>
      <c r="AU154" s="245" t="s">
        <v>81</v>
      </c>
      <c r="AV154" s="13" t="s">
        <v>79</v>
      </c>
      <c r="AW154" s="13" t="s">
        <v>33</v>
      </c>
      <c r="AX154" s="13" t="s">
        <v>72</v>
      </c>
      <c r="AY154" s="245" t="s">
        <v>234</v>
      </c>
    </row>
    <row r="155" s="14" customFormat="1">
      <c r="A155" s="14"/>
      <c r="B155" s="246"/>
      <c r="C155" s="247"/>
      <c r="D155" s="229" t="s">
        <v>252</v>
      </c>
      <c r="E155" s="248" t="s">
        <v>19</v>
      </c>
      <c r="F155" s="249" t="s">
        <v>1376</v>
      </c>
      <c r="G155" s="247"/>
      <c r="H155" s="250">
        <v>6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252</v>
      </c>
      <c r="AU155" s="256" t="s">
        <v>81</v>
      </c>
      <c r="AV155" s="14" t="s">
        <v>81</v>
      </c>
      <c r="AW155" s="14" t="s">
        <v>33</v>
      </c>
      <c r="AX155" s="14" t="s">
        <v>79</v>
      </c>
      <c r="AY155" s="256" t="s">
        <v>234</v>
      </c>
    </row>
    <row r="156" s="2" customFormat="1" ht="21.75" customHeight="1">
      <c r="A156" s="40"/>
      <c r="B156" s="41"/>
      <c r="C156" s="216" t="s">
        <v>331</v>
      </c>
      <c r="D156" s="216" t="s">
        <v>236</v>
      </c>
      <c r="E156" s="217" t="s">
        <v>348</v>
      </c>
      <c r="F156" s="218" t="s">
        <v>349</v>
      </c>
      <c r="G156" s="219" t="s">
        <v>274</v>
      </c>
      <c r="H156" s="220">
        <v>6</v>
      </c>
      <c r="I156" s="221"/>
      <c r="J156" s="222">
        <f>ROUND(I156*H156,2)</f>
        <v>0</v>
      </c>
      <c r="K156" s="218" t="s">
        <v>240</v>
      </c>
      <c r="L156" s="46"/>
      <c r="M156" s="223" t="s">
        <v>19</v>
      </c>
      <c r="N156" s="224" t="s">
        <v>43</v>
      </c>
      <c r="O156" s="86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7" t="s">
        <v>93</v>
      </c>
      <c r="AT156" s="227" t="s">
        <v>236</v>
      </c>
      <c r="AU156" s="227" t="s">
        <v>81</v>
      </c>
      <c r="AY156" s="19" t="s">
        <v>234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19" t="s">
        <v>79</v>
      </c>
      <c r="BK156" s="228">
        <f>ROUND(I156*H156,2)</f>
        <v>0</v>
      </c>
      <c r="BL156" s="19" t="s">
        <v>93</v>
      </c>
      <c r="BM156" s="227" t="s">
        <v>350</v>
      </c>
    </row>
    <row r="157" s="2" customFormat="1">
      <c r="A157" s="40"/>
      <c r="B157" s="41"/>
      <c r="C157" s="42"/>
      <c r="D157" s="229" t="s">
        <v>243</v>
      </c>
      <c r="E157" s="42"/>
      <c r="F157" s="230" t="s">
        <v>351</v>
      </c>
      <c r="G157" s="42"/>
      <c r="H157" s="42"/>
      <c r="I157" s="231"/>
      <c r="J157" s="42"/>
      <c r="K157" s="42"/>
      <c r="L157" s="46"/>
      <c r="M157" s="232"/>
      <c r="N157" s="23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243</v>
      </c>
      <c r="AU157" s="19" t="s">
        <v>81</v>
      </c>
    </row>
    <row r="158" s="2" customFormat="1">
      <c r="A158" s="40"/>
      <c r="B158" s="41"/>
      <c r="C158" s="42"/>
      <c r="D158" s="234" t="s">
        <v>244</v>
      </c>
      <c r="E158" s="42"/>
      <c r="F158" s="235" t="s">
        <v>352</v>
      </c>
      <c r="G158" s="42"/>
      <c r="H158" s="42"/>
      <c r="I158" s="231"/>
      <c r="J158" s="42"/>
      <c r="K158" s="42"/>
      <c r="L158" s="46"/>
      <c r="M158" s="232"/>
      <c r="N158" s="23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244</v>
      </c>
      <c r="AU158" s="19" t="s">
        <v>81</v>
      </c>
    </row>
    <row r="159" s="13" customFormat="1">
      <c r="A159" s="13"/>
      <c r="B159" s="236"/>
      <c r="C159" s="237"/>
      <c r="D159" s="229" t="s">
        <v>252</v>
      </c>
      <c r="E159" s="238" t="s">
        <v>19</v>
      </c>
      <c r="F159" s="239" t="s">
        <v>1375</v>
      </c>
      <c r="G159" s="237"/>
      <c r="H159" s="238" t="s">
        <v>19</v>
      </c>
      <c r="I159" s="240"/>
      <c r="J159" s="237"/>
      <c r="K159" s="237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252</v>
      </c>
      <c r="AU159" s="245" t="s">
        <v>81</v>
      </c>
      <c r="AV159" s="13" t="s">
        <v>79</v>
      </c>
      <c r="AW159" s="13" t="s">
        <v>33</v>
      </c>
      <c r="AX159" s="13" t="s">
        <v>72</v>
      </c>
      <c r="AY159" s="245" t="s">
        <v>234</v>
      </c>
    </row>
    <row r="160" s="14" customFormat="1">
      <c r="A160" s="14"/>
      <c r="B160" s="246"/>
      <c r="C160" s="247"/>
      <c r="D160" s="229" t="s">
        <v>252</v>
      </c>
      <c r="E160" s="248" t="s">
        <v>19</v>
      </c>
      <c r="F160" s="249" t="s">
        <v>1376</v>
      </c>
      <c r="G160" s="247"/>
      <c r="H160" s="250">
        <v>6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252</v>
      </c>
      <c r="AU160" s="256" t="s">
        <v>81</v>
      </c>
      <c r="AV160" s="14" t="s">
        <v>81</v>
      </c>
      <c r="AW160" s="14" t="s">
        <v>33</v>
      </c>
      <c r="AX160" s="14" t="s">
        <v>72</v>
      </c>
      <c r="AY160" s="256" t="s">
        <v>234</v>
      </c>
    </row>
    <row r="161" s="15" customFormat="1">
      <c r="A161" s="15"/>
      <c r="B161" s="257"/>
      <c r="C161" s="258"/>
      <c r="D161" s="229" t="s">
        <v>252</v>
      </c>
      <c r="E161" s="259" t="s">
        <v>19</v>
      </c>
      <c r="F161" s="260" t="s">
        <v>256</v>
      </c>
      <c r="G161" s="258"/>
      <c r="H161" s="261">
        <v>6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252</v>
      </c>
      <c r="AU161" s="267" t="s">
        <v>81</v>
      </c>
      <c r="AV161" s="15" t="s">
        <v>93</v>
      </c>
      <c r="AW161" s="15" t="s">
        <v>33</v>
      </c>
      <c r="AX161" s="15" t="s">
        <v>79</v>
      </c>
      <c r="AY161" s="267" t="s">
        <v>234</v>
      </c>
    </row>
    <row r="162" s="2" customFormat="1" ht="16.5" customHeight="1">
      <c r="A162" s="40"/>
      <c r="B162" s="41"/>
      <c r="C162" s="216" t="s">
        <v>339</v>
      </c>
      <c r="D162" s="216" t="s">
        <v>236</v>
      </c>
      <c r="E162" s="217" t="s">
        <v>355</v>
      </c>
      <c r="F162" s="218" t="s">
        <v>356</v>
      </c>
      <c r="G162" s="219" t="s">
        <v>274</v>
      </c>
      <c r="H162" s="220">
        <v>6</v>
      </c>
      <c r="I162" s="221"/>
      <c r="J162" s="222">
        <f>ROUND(I162*H162,2)</f>
        <v>0</v>
      </c>
      <c r="K162" s="218" t="s">
        <v>240</v>
      </c>
      <c r="L162" s="46"/>
      <c r="M162" s="223" t="s">
        <v>19</v>
      </c>
      <c r="N162" s="224" t="s">
        <v>43</v>
      </c>
      <c r="O162" s="86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7" t="s">
        <v>93</v>
      </c>
      <c r="AT162" s="227" t="s">
        <v>236</v>
      </c>
      <c r="AU162" s="227" t="s">
        <v>81</v>
      </c>
      <c r="AY162" s="19" t="s">
        <v>234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19" t="s">
        <v>79</v>
      </c>
      <c r="BK162" s="228">
        <f>ROUND(I162*H162,2)</f>
        <v>0</v>
      </c>
      <c r="BL162" s="19" t="s">
        <v>93</v>
      </c>
      <c r="BM162" s="227" t="s">
        <v>357</v>
      </c>
    </row>
    <row r="163" s="2" customFormat="1">
      <c r="A163" s="40"/>
      <c r="B163" s="41"/>
      <c r="C163" s="42"/>
      <c r="D163" s="229" t="s">
        <v>243</v>
      </c>
      <c r="E163" s="42"/>
      <c r="F163" s="230" t="s">
        <v>358</v>
      </c>
      <c r="G163" s="42"/>
      <c r="H163" s="42"/>
      <c r="I163" s="231"/>
      <c r="J163" s="42"/>
      <c r="K163" s="42"/>
      <c r="L163" s="46"/>
      <c r="M163" s="232"/>
      <c r="N163" s="23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243</v>
      </c>
      <c r="AU163" s="19" t="s">
        <v>81</v>
      </c>
    </row>
    <row r="164" s="2" customFormat="1">
      <c r="A164" s="40"/>
      <c r="B164" s="41"/>
      <c r="C164" s="42"/>
      <c r="D164" s="234" t="s">
        <v>244</v>
      </c>
      <c r="E164" s="42"/>
      <c r="F164" s="235" t="s">
        <v>359</v>
      </c>
      <c r="G164" s="42"/>
      <c r="H164" s="42"/>
      <c r="I164" s="231"/>
      <c r="J164" s="42"/>
      <c r="K164" s="42"/>
      <c r="L164" s="46"/>
      <c r="M164" s="232"/>
      <c r="N164" s="23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244</v>
      </c>
      <c r="AU164" s="19" t="s">
        <v>81</v>
      </c>
    </row>
    <row r="165" s="13" customFormat="1">
      <c r="A165" s="13"/>
      <c r="B165" s="236"/>
      <c r="C165" s="237"/>
      <c r="D165" s="229" t="s">
        <v>252</v>
      </c>
      <c r="E165" s="238" t="s">
        <v>19</v>
      </c>
      <c r="F165" s="239" t="s">
        <v>1375</v>
      </c>
      <c r="G165" s="237"/>
      <c r="H165" s="238" t="s">
        <v>19</v>
      </c>
      <c r="I165" s="240"/>
      <c r="J165" s="237"/>
      <c r="K165" s="237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252</v>
      </c>
      <c r="AU165" s="245" t="s">
        <v>81</v>
      </c>
      <c r="AV165" s="13" t="s">
        <v>79</v>
      </c>
      <c r="AW165" s="13" t="s">
        <v>33</v>
      </c>
      <c r="AX165" s="13" t="s">
        <v>72</v>
      </c>
      <c r="AY165" s="245" t="s">
        <v>234</v>
      </c>
    </row>
    <row r="166" s="14" customFormat="1">
      <c r="A166" s="14"/>
      <c r="B166" s="246"/>
      <c r="C166" s="247"/>
      <c r="D166" s="229" t="s">
        <v>252</v>
      </c>
      <c r="E166" s="248" t="s">
        <v>19</v>
      </c>
      <c r="F166" s="249" t="s">
        <v>1376</v>
      </c>
      <c r="G166" s="247"/>
      <c r="H166" s="250">
        <v>6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252</v>
      </c>
      <c r="AU166" s="256" t="s">
        <v>81</v>
      </c>
      <c r="AV166" s="14" t="s">
        <v>81</v>
      </c>
      <c r="AW166" s="14" t="s">
        <v>33</v>
      </c>
      <c r="AX166" s="14" t="s">
        <v>79</v>
      </c>
      <c r="AY166" s="256" t="s">
        <v>234</v>
      </c>
    </row>
    <row r="167" s="2" customFormat="1" ht="16.5" customHeight="1">
      <c r="A167" s="40"/>
      <c r="B167" s="41"/>
      <c r="C167" s="216" t="s">
        <v>347</v>
      </c>
      <c r="D167" s="216" t="s">
        <v>236</v>
      </c>
      <c r="E167" s="217" t="s">
        <v>362</v>
      </c>
      <c r="F167" s="218" t="s">
        <v>363</v>
      </c>
      <c r="G167" s="219" t="s">
        <v>364</v>
      </c>
      <c r="H167" s="220">
        <v>8.4000000000000004</v>
      </c>
      <c r="I167" s="221"/>
      <c r="J167" s="222">
        <f>ROUND(I167*H167,2)</f>
        <v>0</v>
      </c>
      <c r="K167" s="218" t="s">
        <v>240</v>
      </c>
      <c r="L167" s="46"/>
      <c r="M167" s="223" t="s">
        <v>19</v>
      </c>
      <c r="N167" s="224" t="s">
        <v>43</v>
      </c>
      <c r="O167" s="86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7" t="s">
        <v>93</v>
      </c>
      <c r="AT167" s="227" t="s">
        <v>236</v>
      </c>
      <c r="AU167" s="227" t="s">
        <v>81</v>
      </c>
      <c r="AY167" s="19" t="s">
        <v>234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19" t="s">
        <v>79</v>
      </c>
      <c r="BK167" s="228">
        <f>ROUND(I167*H167,2)</f>
        <v>0</v>
      </c>
      <c r="BL167" s="19" t="s">
        <v>93</v>
      </c>
      <c r="BM167" s="227" t="s">
        <v>365</v>
      </c>
    </row>
    <row r="168" s="2" customFormat="1">
      <c r="A168" s="40"/>
      <c r="B168" s="41"/>
      <c r="C168" s="42"/>
      <c r="D168" s="229" t="s">
        <v>243</v>
      </c>
      <c r="E168" s="42"/>
      <c r="F168" s="230" t="s">
        <v>366</v>
      </c>
      <c r="G168" s="42"/>
      <c r="H168" s="42"/>
      <c r="I168" s="231"/>
      <c r="J168" s="42"/>
      <c r="K168" s="42"/>
      <c r="L168" s="46"/>
      <c r="M168" s="232"/>
      <c r="N168" s="23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243</v>
      </c>
      <c r="AU168" s="19" t="s">
        <v>81</v>
      </c>
    </row>
    <row r="169" s="2" customFormat="1">
      <c r="A169" s="40"/>
      <c r="B169" s="41"/>
      <c r="C169" s="42"/>
      <c r="D169" s="234" t="s">
        <v>244</v>
      </c>
      <c r="E169" s="42"/>
      <c r="F169" s="235" t="s">
        <v>367</v>
      </c>
      <c r="G169" s="42"/>
      <c r="H169" s="42"/>
      <c r="I169" s="231"/>
      <c r="J169" s="42"/>
      <c r="K169" s="42"/>
      <c r="L169" s="46"/>
      <c r="M169" s="232"/>
      <c r="N169" s="233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244</v>
      </c>
      <c r="AU169" s="19" t="s">
        <v>81</v>
      </c>
    </row>
    <row r="170" s="14" customFormat="1">
      <c r="A170" s="14"/>
      <c r="B170" s="246"/>
      <c r="C170" s="247"/>
      <c r="D170" s="229" t="s">
        <v>252</v>
      </c>
      <c r="E170" s="248" t="s">
        <v>19</v>
      </c>
      <c r="F170" s="249" t="s">
        <v>1383</v>
      </c>
      <c r="G170" s="247"/>
      <c r="H170" s="250">
        <v>8.4000000000000004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252</v>
      </c>
      <c r="AU170" s="256" t="s">
        <v>81</v>
      </c>
      <c r="AV170" s="14" t="s">
        <v>81</v>
      </c>
      <c r="AW170" s="14" t="s">
        <v>33</v>
      </c>
      <c r="AX170" s="14" t="s">
        <v>79</v>
      </c>
      <c r="AY170" s="256" t="s">
        <v>234</v>
      </c>
    </row>
    <row r="171" s="12" customFormat="1" ht="22.8" customHeight="1">
      <c r="A171" s="12"/>
      <c r="B171" s="200"/>
      <c r="C171" s="201"/>
      <c r="D171" s="202" t="s">
        <v>71</v>
      </c>
      <c r="E171" s="214" t="s">
        <v>1384</v>
      </c>
      <c r="F171" s="214" t="s">
        <v>1385</v>
      </c>
      <c r="G171" s="201"/>
      <c r="H171" s="201"/>
      <c r="I171" s="204"/>
      <c r="J171" s="215">
        <f>BK171</f>
        <v>0</v>
      </c>
      <c r="K171" s="201"/>
      <c r="L171" s="206"/>
      <c r="M171" s="207"/>
      <c r="N171" s="208"/>
      <c r="O171" s="208"/>
      <c r="P171" s="209">
        <f>SUM(P172:P204)</f>
        <v>0</v>
      </c>
      <c r="Q171" s="208"/>
      <c r="R171" s="209">
        <f>SUM(R172:R204)</f>
        <v>0</v>
      </c>
      <c r="S171" s="208"/>
      <c r="T171" s="210">
        <f>SUM(T172:T204)</f>
        <v>30.269000000000002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1" t="s">
        <v>79</v>
      </c>
      <c r="AT171" s="212" t="s">
        <v>71</v>
      </c>
      <c r="AU171" s="212" t="s">
        <v>79</v>
      </c>
      <c r="AY171" s="211" t="s">
        <v>234</v>
      </c>
      <c r="BK171" s="213">
        <f>SUM(BK172:BK204)</f>
        <v>0</v>
      </c>
    </row>
    <row r="172" s="2" customFormat="1" ht="16.5" customHeight="1">
      <c r="A172" s="40"/>
      <c r="B172" s="41"/>
      <c r="C172" s="216" t="s">
        <v>354</v>
      </c>
      <c r="D172" s="216" t="s">
        <v>236</v>
      </c>
      <c r="E172" s="217" t="s">
        <v>1386</v>
      </c>
      <c r="F172" s="218" t="s">
        <v>1387</v>
      </c>
      <c r="G172" s="219" t="s">
        <v>382</v>
      </c>
      <c r="H172" s="220">
        <v>4</v>
      </c>
      <c r="I172" s="221"/>
      <c r="J172" s="222">
        <f>ROUND(I172*H172,2)</f>
        <v>0</v>
      </c>
      <c r="K172" s="218" t="s">
        <v>240</v>
      </c>
      <c r="L172" s="46"/>
      <c r="M172" s="223" t="s">
        <v>19</v>
      </c>
      <c r="N172" s="224" t="s">
        <v>43</v>
      </c>
      <c r="O172" s="86"/>
      <c r="P172" s="225">
        <f>O172*H172</f>
        <v>0</v>
      </c>
      <c r="Q172" s="225">
        <v>0</v>
      </c>
      <c r="R172" s="225">
        <f>Q172*H172</f>
        <v>0</v>
      </c>
      <c r="S172" s="225">
        <v>0.48199999999999998</v>
      </c>
      <c r="T172" s="226">
        <f>S172*H172</f>
        <v>1.9279999999999999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7" t="s">
        <v>93</v>
      </c>
      <c r="AT172" s="227" t="s">
        <v>236</v>
      </c>
      <c r="AU172" s="227" t="s">
        <v>81</v>
      </c>
      <c r="AY172" s="19" t="s">
        <v>234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19" t="s">
        <v>79</v>
      </c>
      <c r="BK172" s="228">
        <f>ROUND(I172*H172,2)</f>
        <v>0</v>
      </c>
      <c r="BL172" s="19" t="s">
        <v>93</v>
      </c>
      <c r="BM172" s="227" t="s">
        <v>1388</v>
      </c>
    </row>
    <row r="173" s="2" customFormat="1">
      <c r="A173" s="40"/>
      <c r="B173" s="41"/>
      <c r="C173" s="42"/>
      <c r="D173" s="229" t="s">
        <v>243</v>
      </c>
      <c r="E173" s="42"/>
      <c r="F173" s="230" t="s">
        <v>1389</v>
      </c>
      <c r="G173" s="42"/>
      <c r="H173" s="42"/>
      <c r="I173" s="231"/>
      <c r="J173" s="42"/>
      <c r="K173" s="42"/>
      <c r="L173" s="46"/>
      <c r="M173" s="232"/>
      <c r="N173" s="233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243</v>
      </c>
      <c r="AU173" s="19" t="s">
        <v>81</v>
      </c>
    </row>
    <row r="174" s="2" customFormat="1">
      <c r="A174" s="40"/>
      <c r="B174" s="41"/>
      <c r="C174" s="42"/>
      <c r="D174" s="234" t="s">
        <v>244</v>
      </c>
      <c r="E174" s="42"/>
      <c r="F174" s="235" t="s">
        <v>1390</v>
      </c>
      <c r="G174" s="42"/>
      <c r="H174" s="42"/>
      <c r="I174" s="231"/>
      <c r="J174" s="42"/>
      <c r="K174" s="42"/>
      <c r="L174" s="46"/>
      <c r="M174" s="232"/>
      <c r="N174" s="23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244</v>
      </c>
      <c r="AU174" s="19" t="s">
        <v>81</v>
      </c>
    </row>
    <row r="175" s="14" customFormat="1">
      <c r="A175" s="14"/>
      <c r="B175" s="246"/>
      <c r="C175" s="247"/>
      <c r="D175" s="229" t="s">
        <v>252</v>
      </c>
      <c r="E175" s="248" t="s">
        <v>19</v>
      </c>
      <c r="F175" s="249" t="s">
        <v>93</v>
      </c>
      <c r="G175" s="247"/>
      <c r="H175" s="250">
        <v>4</v>
      </c>
      <c r="I175" s="251"/>
      <c r="J175" s="247"/>
      <c r="K175" s="247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252</v>
      </c>
      <c r="AU175" s="256" t="s">
        <v>81</v>
      </c>
      <c r="AV175" s="14" t="s">
        <v>81</v>
      </c>
      <c r="AW175" s="14" t="s">
        <v>33</v>
      </c>
      <c r="AX175" s="14" t="s">
        <v>79</v>
      </c>
      <c r="AY175" s="256" t="s">
        <v>234</v>
      </c>
    </row>
    <row r="176" s="2" customFormat="1" ht="16.5" customHeight="1">
      <c r="A176" s="40"/>
      <c r="B176" s="41"/>
      <c r="C176" s="216" t="s">
        <v>361</v>
      </c>
      <c r="D176" s="216" t="s">
        <v>236</v>
      </c>
      <c r="E176" s="217" t="s">
        <v>1391</v>
      </c>
      <c r="F176" s="218" t="s">
        <v>1392</v>
      </c>
      <c r="G176" s="219" t="s">
        <v>382</v>
      </c>
      <c r="H176" s="220">
        <v>1</v>
      </c>
      <c r="I176" s="221"/>
      <c r="J176" s="222">
        <f>ROUND(I176*H176,2)</f>
        <v>0</v>
      </c>
      <c r="K176" s="218" t="s">
        <v>240</v>
      </c>
      <c r="L176" s="46"/>
      <c r="M176" s="223" t="s">
        <v>19</v>
      </c>
      <c r="N176" s="224" t="s">
        <v>43</v>
      </c>
      <c r="O176" s="86"/>
      <c r="P176" s="225">
        <f>O176*H176</f>
        <v>0</v>
      </c>
      <c r="Q176" s="225">
        <v>0</v>
      </c>
      <c r="R176" s="225">
        <f>Q176*H176</f>
        <v>0</v>
      </c>
      <c r="S176" s="225">
        <v>0.086999999999999994</v>
      </c>
      <c r="T176" s="226">
        <f>S176*H176</f>
        <v>0.086999999999999994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7" t="s">
        <v>93</v>
      </c>
      <c r="AT176" s="227" t="s">
        <v>236</v>
      </c>
      <c r="AU176" s="227" t="s">
        <v>81</v>
      </c>
      <c r="AY176" s="19" t="s">
        <v>234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19" t="s">
        <v>79</v>
      </c>
      <c r="BK176" s="228">
        <f>ROUND(I176*H176,2)</f>
        <v>0</v>
      </c>
      <c r="BL176" s="19" t="s">
        <v>93</v>
      </c>
      <c r="BM176" s="227" t="s">
        <v>1393</v>
      </c>
    </row>
    <row r="177" s="2" customFormat="1">
      <c r="A177" s="40"/>
      <c r="B177" s="41"/>
      <c r="C177" s="42"/>
      <c r="D177" s="229" t="s">
        <v>243</v>
      </c>
      <c r="E177" s="42"/>
      <c r="F177" s="230" t="s">
        <v>1392</v>
      </c>
      <c r="G177" s="42"/>
      <c r="H177" s="42"/>
      <c r="I177" s="231"/>
      <c r="J177" s="42"/>
      <c r="K177" s="42"/>
      <c r="L177" s="46"/>
      <c r="M177" s="232"/>
      <c r="N177" s="23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243</v>
      </c>
      <c r="AU177" s="19" t="s">
        <v>81</v>
      </c>
    </row>
    <row r="178" s="2" customFormat="1">
      <c r="A178" s="40"/>
      <c r="B178" s="41"/>
      <c r="C178" s="42"/>
      <c r="D178" s="234" t="s">
        <v>244</v>
      </c>
      <c r="E178" s="42"/>
      <c r="F178" s="235" t="s">
        <v>1394</v>
      </c>
      <c r="G178" s="42"/>
      <c r="H178" s="42"/>
      <c r="I178" s="231"/>
      <c r="J178" s="42"/>
      <c r="K178" s="42"/>
      <c r="L178" s="46"/>
      <c r="M178" s="232"/>
      <c r="N178" s="23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244</v>
      </c>
      <c r="AU178" s="19" t="s">
        <v>81</v>
      </c>
    </row>
    <row r="179" s="14" customFormat="1">
      <c r="A179" s="14"/>
      <c r="B179" s="246"/>
      <c r="C179" s="247"/>
      <c r="D179" s="229" t="s">
        <v>252</v>
      </c>
      <c r="E179" s="248" t="s">
        <v>19</v>
      </c>
      <c r="F179" s="249" t="s">
        <v>79</v>
      </c>
      <c r="G179" s="247"/>
      <c r="H179" s="250">
        <v>1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252</v>
      </c>
      <c r="AU179" s="256" t="s">
        <v>81</v>
      </c>
      <c r="AV179" s="14" t="s">
        <v>81</v>
      </c>
      <c r="AW179" s="14" t="s">
        <v>33</v>
      </c>
      <c r="AX179" s="14" t="s">
        <v>79</v>
      </c>
      <c r="AY179" s="256" t="s">
        <v>234</v>
      </c>
    </row>
    <row r="180" s="2" customFormat="1" ht="16.5" customHeight="1">
      <c r="A180" s="40"/>
      <c r="B180" s="41"/>
      <c r="C180" s="216" t="s">
        <v>370</v>
      </c>
      <c r="D180" s="216" t="s">
        <v>236</v>
      </c>
      <c r="E180" s="217" t="s">
        <v>1395</v>
      </c>
      <c r="F180" s="218" t="s">
        <v>1396</v>
      </c>
      <c r="G180" s="219" t="s">
        <v>382</v>
      </c>
      <c r="H180" s="220">
        <v>12</v>
      </c>
      <c r="I180" s="221"/>
      <c r="J180" s="222">
        <f>ROUND(I180*H180,2)</f>
        <v>0</v>
      </c>
      <c r="K180" s="218" t="s">
        <v>240</v>
      </c>
      <c r="L180" s="46"/>
      <c r="M180" s="223" t="s">
        <v>19</v>
      </c>
      <c r="N180" s="224" t="s">
        <v>43</v>
      </c>
      <c r="O180" s="86"/>
      <c r="P180" s="225">
        <f>O180*H180</f>
        <v>0</v>
      </c>
      <c r="Q180" s="225">
        <v>0</v>
      </c>
      <c r="R180" s="225">
        <f>Q180*H180</f>
        <v>0</v>
      </c>
      <c r="S180" s="225">
        <v>0.16500000000000001</v>
      </c>
      <c r="T180" s="226">
        <f>S180*H180</f>
        <v>1.98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7" t="s">
        <v>93</v>
      </c>
      <c r="AT180" s="227" t="s">
        <v>236</v>
      </c>
      <c r="AU180" s="227" t="s">
        <v>81</v>
      </c>
      <c r="AY180" s="19" t="s">
        <v>234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19" t="s">
        <v>79</v>
      </c>
      <c r="BK180" s="228">
        <f>ROUND(I180*H180,2)</f>
        <v>0</v>
      </c>
      <c r="BL180" s="19" t="s">
        <v>93</v>
      </c>
      <c r="BM180" s="227" t="s">
        <v>1397</v>
      </c>
    </row>
    <row r="181" s="2" customFormat="1">
      <c r="A181" s="40"/>
      <c r="B181" s="41"/>
      <c r="C181" s="42"/>
      <c r="D181" s="229" t="s">
        <v>243</v>
      </c>
      <c r="E181" s="42"/>
      <c r="F181" s="230" t="s">
        <v>1398</v>
      </c>
      <c r="G181" s="42"/>
      <c r="H181" s="42"/>
      <c r="I181" s="231"/>
      <c r="J181" s="42"/>
      <c r="K181" s="42"/>
      <c r="L181" s="46"/>
      <c r="M181" s="232"/>
      <c r="N181" s="23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243</v>
      </c>
      <c r="AU181" s="19" t="s">
        <v>81</v>
      </c>
    </row>
    <row r="182" s="2" customFormat="1">
      <c r="A182" s="40"/>
      <c r="B182" s="41"/>
      <c r="C182" s="42"/>
      <c r="D182" s="234" t="s">
        <v>244</v>
      </c>
      <c r="E182" s="42"/>
      <c r="F182" s="235" t="s">
        <v>1399</v>
      </c>
      <c r="G182" s="42"/>
      <c r="H182" s="42"/>
      <c r="I182" s="231"/>
      <c r="J182" s="42"/>
      <c r="K182" s="42"/>
      <c r="L182" s="46"/>
      <c r="M182" s="232"/>
      <c r="N182" s="23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244</v>
      </c>
      <c r="AU182" s="19" t="s">
        <v>81</v>
      </c>
    </row>
    <row r="183" s="13" customFormat="1">
      <c r="A183" s="13"/>
      <c r="B183" s="236"/>
      <c r="C183" s="237"/>
      <c r="D183" s="229" t="s">
        <v>252</v>
      </c>
      <c r="E183" s="238" t="s">
        <v>19</v>
      </c>
      <c r="F183" s="239" t="s">
        <v>1400</v>
      </c>
      <c r="G183" s="237"/>
      <c r="H183" s="238" t="s">
        <v>19</v>
      </c>
      <c r="I183" s="240"/>
      <c r="J183" s="237"/>
      <c r="K183" s="237"/>
      <c r="L183" s="241"/>
      <c r="M183" s="242"/>
      <c r="N183" s="243"/>
      <c r="O183" s="243"/>
      <c r="P183" s="243"/>
      <c r="Q183" s="243"/>
      <c r="R183" s="243"/>
      <c r="S183" s="243"/>
      <c r="T183" s="24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5" t="s">
        <v>252</v>
      </c>
      <c r="AU183" s="245" t="s">
        <v>81</v>
      </c>
      <c r="AV183" s="13" t="s">
        <v>79</v>
      </c>
      <c r="AW183" s="13" t="s">
        <v>33</v>
      </c>
      <c r="AX183" s="13" t="s">
        <v>72</v>
      </c>
      <c r="AY183" s="245" t="s">
        <v>234</v>
      </c>
    </row>
    <row r="184" s="14" customFormat="1">
      <c r="A184" s="14"/>
      <c r="B184" s="246"/>
      <c r="C184" s="247"/>
      <c r="D184" s="229" t="s">
        <v>252</v>
      </c>
      <c r="E184" s="248" t="s">
        <v>19</v>
      </c>
      <c r="F184" s="249" t="s">
        <v>8</v>
      </c>
      <c r="G184" s="247"/>
      <c r="H184" s="250">
        <v>12</v>
      </c>
      <c r="I184" s="251"/>
      <c r="J184" s="247"/>
      <c r="K184" s="247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252</v>
      </c>
      <c r="AU184" s="256" t="s">
        <v>81</v>
      </c>
      <c r="AV184" s="14" t="s">
        <v>81</v>
      </c>
      <c r="AW184" s="14" t="s">
        <v>33</v>
      </c>
      <c r="AX184" s="14" t="s">
        <v>79</v>
      </c>
      <c r="AY184" s="256" t="s">
        <v>234</v>
      </c>
    </row>
    <row r="185" s="2" customFormat="1" ht="16.5" customHeight="1">
      <c r="A185" s="40"/>
      <c r="B185" s="41"/>
      <c r="C185" s="216" t="s">
        <v>379</v>
      </c>
      <c r="D185" s="216" t="s">
        <v>236</v>
      </c>
      <c r="E185" s="217" t="s">
        <v>1401</v>
      </c>
      <c r="F185" s="218" t="s">
        <v>1402</v>
      </c>
      <c r="G185" s="219" t="s">
        <v>879</v>
      </c>
      <c r="H185" s="220">
        <v>17</v>
      </c>
      <c r="I185" s="221"/>
      <c r="J185" s="222">
        <f>ROUND(I185*H185,2)</f>
        <v>0</v>
      </c>
      <c r="K185" s="218" t="s">
        <v>240</v>
      </c>
      <c r="L185" s="46"/>
      <c r="M185" s="223" t="s">
        <v>19</v>
      </c>
      <c r="N185" s="224" t="s">
        <v>43</v>
      </c>
      <c r="O185" s="86"/>
      <c r="P185" s="225">
        <f>O185*H185</f>
        <v>0</v>
      </c>
      <c r="Q185" s="225">
        <v>0</v>
      </c>
      <c r="R185" s="225">
        <f>Q185*H185</f>
        <v>0</v>
      </c>
      <c r="S185" s="225">
        <v>0.059999999999999998</v>
      </c>
      <c r="T185" s="226">
        <f>S185*H185</f>
        <v>1.02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7" t="s">
        <v>93</v>
      </c>
      <c r="AT185" s="227" t="s">
        <v>236</v>
      </c>
      <c r="AU185" s="227" t="s">
        <v>81</v>
      </c>
      <c r="AY185" s="19" t="s">
        <v>234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19" t="s">
        <v>79</v>
      </c>
      <c r="BK185" s="228">
        <f>ROUND(I185*H185,2)</f>
        <v>0</v>
      </c>
      <c r="BL185" s="19" t="s">
        <v>93</v>
      </c>
      <c r="BM185" s="227" t="s">
        <v>1403</v>
      </c>
    </row>
    <row r="186" s="2" customFormat="1">
      <c r="A186" s="40"/>
      <c r="B186" s="41"/>
      <c r="C186" s="42"/>
      <c r="D186" s="229" t="s">
        <v>243</v>
      </c>
      <c r="E186" s="42"/>
      <c r="F186" s="230" t="s">
        <v>1404</v>
      </c>
      <c r="G186" s="42"/>
      <c r="H186" s="42"/>
      <c r="I186" s="231"/>
      <c r="J186" s="42"/>
      <c r="K186" s="42"/>
      <c r="L186" s="46"/>
      <c r="M186" s="232"/>
      <c r="N186" s="23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243</v>
      </c>
      <c r="AU186" s="19" t="s">
        <v>81</v>
      </c>
    </row>
    <row r="187" s="2" customFormat="1">
      <c r="A187" s="40"/>
      <c r="B187" s="41"/>
      <c r="C187" s="42"/>
      <c r="D187" s="234" t="s">
        <v>244</v>
      </c>
      <c r="E187" s="42"/>
      <c r="F187" s="235" t="s">
        <v>1405</v>
      </c>
      <c r="G187" s="42"/>
      <c r="H187" s="42"/>
      <c r="I187" s="231"/>
      <c r="J187" s="42"/>
      <c r="K187" s="42"/>
      <c r="L187" s="46"/>
      <c r="M187" s="232"/>
      <c r="N187" s="23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244</v>
      </c>
      <c r="AU187" s="19" t="s">
        <v>81</v>
      </c>
    </row>
    <row r="188" s="13" customFormat="1">
      <c r="A188" s="13"/>
      <c r="B188" s="236"/>
      <c r="C188" s="237"/>
      <c r="D188" s="229" t="s">
        <v>252</v>
      </c>
      <c r="E188" s="238" t="s">
        <v>19</v>
      </c>
      <c r="F188" s="239" t="s">
        <v>1406</v>
      </c>
      <c r="G188" s="237"/>
      <c r="H188" s="238" t="s">
        <v>19</v>
      </c>
      <c r="I188" s="240"/>
      <c r="J188" s="237"/>
      <c r="K188" s="237"/>
      <c r="L188" s="241"/>
      <c r="M188" s="242"/>
      <c r="N188" s="243"/>
      <c r="O188" s="243"/>
      <c r="P188" s="243"/>
      <c r="Q188" s="243"/>
      <c r="R188" s="243"/>
      <c r="S188" s="243"/>
      <c r="T188" s="24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5" t="s">
        <v>252</v>
      </c>
      <c r="AU188" s="245" t="s">
        <v>81</v>
      </c>
      <c r="AV188" s="13" t="s">
        <v>79</v>
      </c>
      <c r="AW188" s="13" t="s">
        <v>33</v>
      </c>
      <c r="AX188" s="13" t="s">
        <v>72</v>
      </c>
      <c r="AY188" s="245" t="s">
        <v>234</v>
      </c>
    </row>
    <row r="189" s="14" customFormat="1">
      <c r="A189" s="14"/>
      <c r="B189" s="246"/>
      <c r="C189" s="247"/>
      <c r="D189" s="229" t="s">
        <v>252</v>
      </c>
      <c r="E189" s="248" t="s">
        <v>19</v>
      </c>
      <c r="F189" s="249" t="s">
        <v>361</v>
      </c>
      <c r="G189" s="247"/>
      <c r="H189" s="250">
        <v>17</v>
      </c>
      <c r="I189" s="251"/>
      <c r="J189" s="247"/>
      <c r="K189" s="247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252</v>
      </c>
      <c r="AU189" s="256" t="s">
        <v>81</v>
      </c>
      <c r="AV189" s="14" t="s">
        <v>81</v>
      </c>
      <c r="AW189" s="14" t="s">
        <v>33</v>
      </c>
      <c r="AX189" s="14" t="s">
        <v>79</v>
      </c>
      <c r="AY189" s="256" t="s">
        <v>234</v>
      </c>
    </row>
    <row r="190" s="2" customFormat="1" ht="16.5" customHeight="1">
      <c r="A190" s="40"/>
      <c r="B190" s="41"/>
      <c r="C190" s="216" t="s">
        <v>386</v>
      </c>
      <c r="D190" s="216" t="s">
        <v>236</v>
      </c>
      <c r="E190" s="217" t="s">
        <v>1407</v>
      </c>
      <c r="F190" s="218" t="s">
        <v>1408</v>
      </c>
      <c r="G190" s="219" t="s">
        <v>248</v>
      </c>
      <c r="H190" s="220">
        <v>22.5</v>
      </c>
      <c r="I190" s="221"/>
      <c r="J190" s="222">
        <f>ROUND(I190*H190,2)</f>
        <v>0</v>
      </c>
      <c r="K190" s="218" t="s">
        <v>240</v>
      </c>
      <c r="L190" s="46"/>
      <c r="M190" s="223" t="s">
        <v>19</v>
      </c>
      <c r="N190" s="224" t="s">
        <v>43</v>
      </c>
      <c r="O190" s="86"/>
      <c r="P190" s="225">
        <f>O190*H190</f>
        <v>0</v>
      </c>
      <c r="Q190" s="225">
        <v>0</v>
      </c>
      <c r="R190" s="225">
        <f>Q190*H190</f>
        <v>0</v>
      </c>
      <c r="S190" s="225">
        <v>0.63</v>
      </c>
      <c r="T190" s="226">
        <f>S190*H190</f>
        <v>14.175000000000001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7" t="s">
        <v>93</v>
      </c>
      <c r="AT190" s="227" t="s">
        <v>236</v>
      </c>
      <c r="AU190" s="227" t="s">
        <v>81</v>
      </c>
      <c r="AY190" s="19" t="s">
        <v>234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19" t="s">
        <v>79</v>
      </c>
      <c r="BK190" s="228">
        <f>ROUND(I190*H190,2)</f>
        <v>0</v>
      </c>
      <c r="BL190" s="19" t="s">
        <v>93</v>
      </c>
      <c r="BM190" s="227" t="s">
        <v>1409</v>
      </c>
    </row>
    <row r="191" s="2" customFormat="1">
      <c r="A191" s="40"/>
      <c r="B191" s="41"/>
      <c r="C191" s="42"/>
      <c r="D191" s="229" t="s">
        <v>243</v>
      </c>
      <c r="E191" s="42"/>
      <c r="F191" s="230" t="s">
        <v>1410</v>
      </c>
      <c r="G191" s="42"/>
      <c r="H191" s="42"/>
      <c r="I191" s="231"/>
      <c r="J191" s="42"/>
      <c r="K191" s="42"/>
      <c r="L191" s="46"/>
      <c r="M191" s="232"/>
      <c r="N191" s="23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243</v>
      </c>
      <c r="AU191" s="19" t="s">
        <v>81</v>
      </c>
    </row>
    <row r="192" s="2" customFormat="1">
      <c r="A192" s="40"/>
      <c r="B192" s="41"/>
      <c r="C192" s="42"/>
      <c r="D192" s="234" t="s">
        <v>244</v>
      </c>
      <c r="E192" s="42"/>
      <c r="F192" s="235" t="s">
        <v>1411</v>
      </c>
      <c r="G192" s="42"/>
      <c r="H192" s="42"/>
      <c r="I192" s="231"/>
      <c r="J192" s="42"/>
      <c r="K192" s="42"/>
      <c r="L192" s="46"/>
      <c r="M192" s="232"/>
      <c r="N192" s="23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244</v>
      </c>
      <c r="AU192" s="19" t="s">
        <v>81</v>
      </c>
    </row>
    <row r="193" s="13" customFormat="1">
      <c r="A193" s="13"/>
      <c r="B193" s="236"/>
      <c r="C193" s="237"/>
      <c r="D193" s="229" t="s">
        <v>252</v>
      </c>
      <c r="E193" s="238" t="s">
        <v>19</v>
      </c>
      <c r="F193" s="239" t="s">
        <v>1412</v>
      </c>
      <c r="G193" s="237"/>
      <c r="H193" s="238" t="s">
        <v>19</v>
      </c>
      <c r="I193" s="240"/>
      <c r="J193" s="237"/>
      <c r="K193" s="237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252</v>
      </c>
      <c r="AU193" s="245" t="s">
        <v>81</v>
      </c>
      <c r="AV193" s="13" t="s">
        <v>79</v>
      </c>
      <c r="AW193" s="13" t="s">
        <v>33</v>
      </c>
      <c r="AX193" s="13" t="s">
        <v>72</v>
      </c>
      <c r="AY193" s="245" t="s">
        <v>234</v>
      </c>
    </row>
    <row r="194" s="14" customFormat="1">
      <c r="A194" s="14"/>
      <c r="B194" s="246"/>
      <c r="C194" s="247"/>
      <c r="D194" s="229" t="s">
        <v>252</v>
      </c>
      <c r="E194" s="248" t="s">
        <v>19</v>
      </c>
      <c r="F194" s="249" t="s">
        <v>1413</v>
      </c>
      <c r="G194" s="247"/>
      <c r="H194" s="250">
        <v>22.5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252</v>
      </c>
      <c r="AU194" s="256" t="s">
        <v>81</v>
      </c>
      <c r="AV194" s="14" t="s">
        <v>81</v>
      </c>
      <c r="AW194" s="14" t="s">
        <v>33</v>
      </c>
      <c r="AX194" s="14" t="s">
        <v>79</v>
      </c>
      <c r="AY194" s="256" t="s">
        <v>234</v>
      </c>
    </row>
    <row r="195" s="2" customFormat="1" ht="16.5" customHeight="1">
      <c r="A195" s="40"/>
      <c r="B195" s="41"/>
      <c r="C195" s="216" t="s">
        <v>7</v>
      </c>
      <c r="D195" s="216" t="s">
        <v>236</v>
      </c>
      <c r="E195" s="217" t="s">
        <v>1414</v>
      </c>
      <c r="F195" s="218" t="s">
        <v>1415</v>
      </c>
      <c r="G195" s="219" t="s">
        <v>248</v>
      </c>
      <c r="H195" s="220">
        <v>22.5</v>
      </c>
      <c r="I195" s="221"/>
      <c r="J195" s="222">
        <f>ROUND(I195*H195,2)</f>
        <v>0</v>
      </c>
      <c r="K195" s="218" t="s">
        <v>240</v>
      </c>
      <c r="L195" s="46"/>
      <c r="M195" s="223" t="s">
        <v>19</v>
      </c>
      <c r="N195" s="224" t="s">
        <v>43</v>
      </c>
      <c r="O195" s="86"/>
      <c r="P195" s="225">
        <f>O195*H195</f>
        <v>0</v>
      </c>
      <c r="Q195" s="225">
        <v>0</v>
      </c>
      <c r="R195" s="225">
        <f>Q195*H195</f>
        <v>0</v>
      </c>
      <c r="S195" s="225">
        <v>0.28999999999999998</v>
      </c>
      <c r="T195" s="226">
        <f>S195*H195</f>
        <v>6.5249999999999995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7" t="s">
        <v>93</v>
      </c>
      <c r="AT195" s="227" t="s">
        <v>236</v>
      </c>
      <c r="AU195" s="227" t="s">
        <v>81</v>
      </c>
      <c r="AY195" s="19" t="s">
        <v>234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19" t="s">
        <v>79</v>
      </c>
      <c r="BK195" s="228">
        <f>ROUND(I195*H195,2)</f>
        <v>0</v>
      </c>
      <c r="BL195" s="19" t="s">
        <v>93</v>
      </c>
      <c r="BM195" s="227" t="s">
        <v>1416</v>
      </c>
    </row>
    <row r="196" s="2" customFormat="1">
      <c r="A196" s="40"/>
      <c r="B196" s="41"/>
      <c r="C196" s="42"/>
      <c r="D196" s="229" t="s">
        <v>243</v>
      </c>
      <c r="E196" s="42"/>
      <c r="F196" s="230" t="s">
        <v>1417</v>
      </c>
      <c r="G196" s="42"/>
      <c r="H196" s="42"/>
      <c r="I196" s="231"/>
      <c r="J196" s="42"/>
      <c r="K196" s="42"/>
      <c r="L196" s="46"/>
      <c r="M196" s="232"/>
      <c r="N196" s="23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243</v>
      </c>
      <c r="AU196" s="19" t="s">
        <v>81</v>
      </c>
    </row>
    <row r="197" s="2" customFormat="1">
      <c r="A197" s="40"/>
      <c r="B197" s="41"/>
      <c r="C197" s="42"/>
      <c r="D197" s="234" t="s">
        <v>244</v>
      </c>
      <c r="E197" s="42"/>
      <c r="F197" s="235" t="s">
        <v>1418</v>
      </c>
      <c r="G197" s="42"/>
      <c r="H197" s="42"/>
      <c r="I197" s="231"/>
      <c r="J197" s="42"/>
      <c r="K197" s="42"/>
      <c r="L197" s="46"/>
      <c r="M197" s="232"/>
      <c r="N197" s="23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244</v>
      </c>
      <c r="AU197" s="19" t="s">
        <v>81</v>
      </c>
    </row>
    <row r="198" s="13" customFormat="1">
      <c r="A198" s="13"/>
      <c r="B198" s="236"/>
      <c r="C198" s="237"/>
      <c r="D198" s="229" t="s">
        <v>252</v>
      </c>
      <c r="E198" s="238" t="s">
        <v>19</v>
      </c>
      <c r="F198" s="239" t="s">
        <v>1419</v>
      </c>
      <c r="G198" s="237"/>
      <c r="H198" s="238" t="s">
        <v>19</v>
      </c>
      <c r="I198" s="240"/>
      <c r="J198" s="237"/>
      <c r="K198" s="237"/>
      <c r="L198" s="241"/>
      <c r="M198" s="242"/>
      <c r="N198" s="243"/>
      <c r="O198" s="243"/>
      <c r="P198" s="243"/>
      <c r="Q198" s="243"/>
      <c r="R198" s="243"/>
      <c r="S198" s="243"/>
      <c r="T198" s="24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5" t="s">
        <v>252</v>
      </c>
      <c r="AU198" s="245" t="s">
        <v>81</v>
      </c>
      <c r="AV198" s="13" t="s">
        <v>79</v>
      </c>
      <c r="AW198" s="13" t="s">
        <v>33</v>
      </c>
      <c r="AX198" s="13" t="s">
        <v>72</v>
      </c>
      <c r="AY198" s="245" t="s">
        <v>234</v>
      </c>
    </row>
    <row r="199" s="14" customFormat="1">
      <c r="A199" s="14"/>
      <c r="B199" s="246"/>
      <c r="C199" s="247"/>
      <c r="D199" s="229" t="s">
        <v>252</v>
      </c>
      <c r="E199" s="248" t="s">
        <v>19</v>
      </c>
      <c r="F199" s="249" t="s">
        <v>1413</v>
      </c>
      <c r="G199" s="247"/>
      <c r="H199" s="250">
        <v>22.5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252</v>
      </c>
      <c r="AU199" s="256" t="s">
        <v>81</v>
      </c>
      <c r="AV199" s="14" t="s">
        <v>81</v>
      </c>
      <c r="AW199" s="14" t="s">
        <v>33</v>
      </c>
      <c r="AX199" s="14" t="s">
        <v>79</v>
      </c>
      <c r="AY199" s="256" t="s">
        <v>234</v>
      </c>
    </row>
    <row r="200" s="2" customFormat="1" ht="16.5" customHeight="1">
      <c r="A200" s="40"/>
      <c r="B200" s="41"/>
      <c r="C200" s="216" t="s">
        <v>399</v>
      </c>
      <c r="D200" s="216" t="s">
        <v>236</v>
      </c>
      <c r="E200" s="217" t="s">
        <v>1420</v>
      </c>
      <c r="F200" s="218" t="s">
        <v>1421</v>
      </c>
      <c r="G200" s="219" t="s">
        <v>879</v>
      </c>
      <c r="H200" s="220">
        <v>19.800000000000001</v>
      </c>
      <c r="I200" s="221"/>
      <c r="J200" s="222">
        <f>ROUND(I200*H200,2)</f>
        <v>0</v>
      </c>
      <c r="K200" s="218" t="s">
        <v>240</v>
      </c>
      <c r="L200" s="46"/>
      <c r="M200" s="223" t="s">
        <v>19</v>
      </c>
      <c r="N200" s="224" t="s">
        <v>43</v>
      </c>
      <c r="O200" s="86"/>
      <c r="P200" s="225">
        <f>O200*H200</f>
        <v>0</v>
      </c>
      <c r="Q200" s="225">
        <v>0</v>
      </c>
      <c r="R200" s="225">
        <f>Q200*H200</f>
        <v>0</v>
      </c>
      <c r="S200" s="225">
        <v>0.23000000000000001</v>
      </c>
      <c r="T200" s="226">
        <f>S200*H200</f>
        <v>4.5540000000000003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7" t="s">
        <v>93</v>
      </c>
      <c r="AT200" s="227" t="s">
        <v>236</v>
      </c>
      <c r="AU200" s="227" t="s">
        <v>81</v>
      </c>
      <c r="AY200" s="19" t="s">
        <v>234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19" t="s">
        <v>79</v>
      </c>
      <c r="BK200" s="228">
        <f>ROUND(I200*H200,2)</f>
        <v>0</v>
      </c>
      <c r="BL200" s="19" t="s">
        <v>93</v>
      </c>
      <c r="BM200" s="227" t="s">
        <v>1422</v>
      </c>
    </row>
    <row r="201" s="2" customFormat="1">
      <c r="A201" s="40"/>
      <c r="B201" s="41"/>
      <c r="C201" s="42"/>
      <c r="D201" s="229" t="s">
        <v>243</v>
      </c>
      <c r="E201" s="42"/>
      <c r="F201" s="230" t="s">
        <v>1423</v>
      </c>
      <c r="G201" s="42"/>
      <c r="H201" s="42"/>
      <c r="I201" s="231"/>
      <c r="J201" s="42"/>
      <c r="K201" s="42"/>
      <c r="L201" s="46"/>
      <c r="M201" s="232"/>
      <c r="N201" s="23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243</v>
      </c>
      <c r="AU201" s="19" t="s">
        <v>81</v>
      </c>
    </row>
    <row r="202" s="2" customFormat="1">
      <c r="A202" s="40"/>
      <c r="B202" s="41"/>
      <c r="C202" s="42"/>
      <c r="D202" s="234" t="s">
        <v>244</v>
      </c>
      <c r="E202" s="42"/>
      <c r="F202" s="235" t="s">
        <v>1424</v>
      </c>
      <c r="G202" s="42"/>
      <c r="H202" s="42"/>
      <c r="I202" s="231"/>
      <c r="J202" s="42"/>
      <c r="K202" s="42"/>
      <c r="L202" s="46"/>
      <c r="M202" s="232"/>
      <c r="N202" s="23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244</v>
      </c>
      <c r="AU202" s="19" t="s">
        <v>81</v>
      </c>
    </row>
    <row r="203" s="13" customFormat="1">
      <c r="A203" s="13"/>
      <c r="B203" s="236"/>
      <c r="C203" s="237"/>
      <c r="D203" s="229" t="s">
        <v>252</v>
      </c>
      <c r="E203" s="238" t="s">
        <v>19</v>
      </c>
      <c r="F203" s="239" t="s">
        <v>1425</v>
      </c>
      <c r="G203" s="237"/>
      <c r="H203" s="238" t="s">
        <v>19</v>
      </c>
      <c r="I203" s="240"/>
      <c r="J203" s="237"/>
      <c r="K203" s="237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252</v>
      </c>
      <c r="AU203" s="245" t="s">
        <v>81</v>
      </c>
      <c r="AV203" s="13" t="s">
        <v>79</v>
      </c>
      <c r="AW203" s="13" t="s">
        <v>33</v>
      </c>
      <c r="AX203" s="13" t="s">
        <v>72</v>
      </c>
      <c r="AY203" s="245" t="s">
        <v>234</v>
      </c>
    </row>
    <row r="204" s="14" customFormat="1">
      <c r="A204" s="14"/>
      <c r="B204" s="246"/>
      <c r="C204" s="247"/>
      <c r="D204" s="229" t="s">
        <v>252</v>
      </c>
      <c r="E204" s="248" t="s">
        <v>19</v>
      </c>
      <c r="F204" s="249" t="s">
        <v>1426</v>
      </c>
      <c r="G204" s="247"/>
      <c r="H204" s="250">
        <v>19.800000000000001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252</v>
      </c>
      <c r="AU204" s="256" t="s">
        <v>81</v>
      </c>
      <c r="AV204" s="14" t="s">
        <v>81</v>
      </c>
      <c r="AW204" s="14" t="s">
        <v>33</v>
      </c>
      <c r="AX204" s="14" t="s">
        <v>79</v>
      </c>
      <c r="AY204" s="256" t="s">
        <v>234</v>
      </c>
    </row>
    <row r="205" s="12" customFormat="1" ht="22.8" customHeight="1">
      <c r="A205" s="12"/>
      <c r="B205" s="200"/>
      <c r="C205" s="201"/>
      <c r="D205" s="202" t="s">
        <v>71</v>
      </c>
      <c r="E205" s="214" t="s">
        <v>1427</v>
      </c>
      <c r="F205" s="214" t="s">
        <v>1428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SUM(P206:P218)</f>
        <v>0</v>
      </c>
      <c r="Q205" s="208"/>
      <c r="R205" s="209">
        <f>SUM(R206:R218)</f>
        <v>0</v>
      </c>
      <c r="S205" s="208"/>
      <c r="T205" s="210">
        <f>SUM(T206:T218)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79</v>
      </c>
      <c r="AT205" s="212" t="s">
        <v>71</v>
      </c>
      <c r="AU205" s="212" t="s">
        <v>79</v>
      </c>
      <c r="AY205" s="211" t="s">
        <v>234</v>
      </c>
      <c r="BK205" s="213">
        <f>SUM(BK206:BK218)</f>
        <v>0</v>
      </c>
    </row>
    <row r="206" s="2" customFormat="1" ht="16.5" customHeight="1">
      <c r="A206" s="40"/>
      <c r="B206" s="41"/>
      <c r="C206" s="216" t="s">
        <v>406</v>
      </c>
      <c r="D206" s="216" t="s">
        <v>236</v>
      </c>
      <c r="E206" s="217" t="s">
        <v>1429</v>
      </c>
      <c r="F206" s="218" t="s">
        <v>1430</v>
      </c>
      <c r="G206" s="219" t="s">
        <v>364</v>
      </c>
      <c r="H206" s="220">
        <v>30.268999999999998</v>
      </c>
      <c r="I206" s="221"/>
      <c r="J206" s="222">
        <f>ROUND(I206*H206,2)</f>
        <v>0</v>
      </c>
      <c r="K206" s="218" t="s">
        <v>240</v>
      </c>
      <c r="L206" s="46"/>
      <c r="M206" s="223" t="s">
        <v>19</v>
      </c>
      <c r="N206" s="224" t="s">
        <v>43</v>
      </c>
      <c r="O206" s="86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7" t="s">
        <v>93</v>
      </c>
      <c r="AT206" s="227" t="s">
        <v>236</v>
      </c>
      <c r="AU206" s="227" t="s">
        <v>81</v>
      </c>
      <c r="AY206" s="19" t="s">
        <v>234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19" t="s">
        <v>79</v>
      </c>
      <c r="BK206" s="228">
        <f>ROUND(I206*H206,2)</f>
        <v>0</v>
      </c>
      <c r="BL206" s="19" t="s">
        <v>93</v>
      </c>
      <c r="BM206" s="227" t="s">
        <v>1431</v>
      </c>
    </row>
    <row r="207" s="2" customFormat="1">
      <c r="A207" s="40"/>
      <c r="B207" s="41"/>
      <c r="C207" s="42"/>
      <c r="D207" s="229" t="s">
        <v>243</v>
      </c>
      <c r="E207" s="42"/>
      <c r="F207" s="230" t="s">
        <v>1432</v>
      </c>
      <c r="G207" s="42"/>
      <c r="H207" s="42"/>
      <c r="I207" s="231"/>
      <c r="J207" s="42"/>
      <c r="K207" s="42"/>
      <c r="L207" s="46"/>
      <c r="M207" s="232"/>
      <c r="N207" s="23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243</v>
      </c>
      <c r="AU207" s="19" t="s">
        <v>81</v>
      </c>
    </row>
    <row r="208" s="2" customFormat="1">
      <c r="A208" s="40"/>
      <c r="B208" s="41"/>
      <c r="C208" s="42"/>
      <c r="D208" s="234" t="s">
        <v>244</v>
      </c>
      <c r="E208" s="42"/>
      <c r="F208" s="235" t="s">
        <v>1433</v>
      </c>
      <c r="G208" s="42"/>
      <c r="H208" s="42"/>
      <c r="I208" s="231"/>
      <c r="J208" s="42"/>
      <c r="K208" s="42"/>
      <c r="L208" s="46"/>
      <c r="M208" s="232"/>
      <c r="N208" s="23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244</v>
      </c>
      <c r="AU208" s="19" t="s">
        <v>81</v>
      </c>
    </row>
    <row r="209" s="2" customFormat="1" ht="16.5" customHeight="1">
      <c r="A209" s="40"/>
      <c r="B209" s="41"/>
      <c r="C209" s="216" t="s">
        <v>413</v>
      </c>
      <c r="D209" s="216" t="s">
        <v>236</v>
      </c>
      <c r="E209" s="217" t="s">
        <v>1434</v>
      </c>
      <c r="F209" s="218" t="s">
        <v>1435</v>
      </c>
      <c r="G209" s="219" t="s">
        <v>364</v>
      </c>
      <c r="H209" s="220">
        <v>30.268999999999998</v>
      </c>
      <c r="I209" s="221"/>
      <c r="J209" s="222">
        <f>ROUND(I209*H209,2)</f>
        <v>0</v>
      </c>
      <c r="K209" s="218" t="s">
        <v>240</v>
      </c>
      <c r="L209" s="46"/>
      <c r="M209" s="223" t="s">
        <v>19</v>
      </c>
      <c r="N209" s="224" t="s">
        <v>43</v>
      </c>
      <c r="O209" s="86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7" t="s">
        <v>93</v>
      </c>
      <c r="AT209" s="227" t="s">
        <v>236</v>
      </c>
      <c r="AU209" s="227" t="s">
        <v>81</v>
      </c>
      <c r="AY209" s="19" t="s">
        <v>234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19" t="s">
        <v>79</v>
      </c>
      <c r="BK209" s="228">
        <f>ROUND(I209*H209,2)</f>
        <v>0</v>
      </c>
      <c r="BL209" s="19" t="s">
        <v>93</v>
      </c>
      <c r="BM209" s="227" t="s">
        <v>1436</v>
      </c>
    </row>
    <row r="210" s="2" customFormat="1">
      <c r="A210" s="40"/>
      <c r="B210" s="41"/>
      <c r="C210" s="42"/>
      <c r="D210" s="229" t="s">
        <v>243</v>
      </c>
      <c r="E210" s="42"/>
      <c r="F210" s="230" t="s">
        <v>1437</v>
      </c>
      <c r="G210" s="42"/>
      <c r="H210" s="42"/>
      <c r="I210" s="231"/>
      <c r="J210" s="42"/>
      <c r="K210" s="42"/>
      <c r="L210" s="46"/>
      <c r="M210" s="232"/>
      <c r="N210" s="23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243</v>
      </c>
      <c r="AU210" s="19" t="s">
        <v>81</v>
      </c>
    </row>
    <row r="211" s="2" customFormat="1">
      <c r="A211" s="40"/>
      <c r="B211" s="41"/>
      <c r="C211" s="42"/>
      <c r="D211" s="234" t="s">
        <v>244</v>
      </c>
      <c r="E211" s="42"/>
      <c r="F211" s="235" t="s">
        <v>1438</v>
      </c>
      <c r="G211" s="42"/>
      <c r="H211" s="42"/>
      <c r="I211" s="231"/>
      <c r="J211" s="42"/>
      <c r="K211" s="42"/>
      <c r="L211" s="46"/>
      <c r="M211" s="232"/>
      <c r="N211" s="23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244</v>
      </c>
      <c r="AU211" s="19" t="s">
        <v>81</v>
      </c>
    </row>
    <row r="212" s="2" customFormat="1" ht="16.5" customHeight="1">
      <c r="A212" s="40"/>
      <c r="B212" s="41"/>
      <c r="C212" s="216" t="s">
        <v>420</v>
      </c>
      <c r="D212" s="216" t="s">
        <v>236</v>
      </c>
      <c r="E212" s="217" t="s">
        <v>1439</v>
      </c>
      <c r="F212" s="218" t="s">
        <v>1440</v>
      </c>
      <c r="G212" s="219" t="s">
        <v>364</v>
      </c>
      <c r="H212" s="220">
        <v>272.42099999999999</v>
      </c>
      <c r="I212" s="221"/>
      <c r="J212" s="222">
        <f>ROUND(I212*H212,2)</f>
        <v>0</v>
      </c>
      <c r="K212" s="218" t="s">
        <v>240</v>
      </c>
      <c r="L212" s="46"/>
      <c r="M212" s="223" t="s">
        <v>19</v>
      </c>
      <c r="N212" s="224" t="s">
        <v>43</v>
      </c>
      <c r="O212" s="86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7" t="s">
        <v>93</v>
      </c>
      <c r="AT212" s="227" t="s">
        <v>236</v>
      </c>
      <c r="AU212" s="227" t="s">
        <v>81</v>
      </c>
      <c r="AY212" s="19" t="s">
        <v>234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19" t="s">
        <v>79</v>
      </c>
      <c r="BK212" s="228">
        <f>ROUND(I212*H212,2)</f>
        <v>0</v>
      </c>
      <c r="BL212" s="19" t="s">
        <v>93</v>
      </c>
      <c r="BM212" s="227" t="s">
        <v>1441</v>
      </c>
    </row>
    <row r="213" s="2" customFormat="1">
      <c r="A213" s="40"/>
      <c r="B213" s="41"/>
      <c r="C213" s="42"/>
      <c r="D213" s="229" t="s">
        <v>243</v>
      </c>
      <c r="E213" s="42"/>
      <c r="F213" s="230" t="s">
        <v>1442</v>
      </c>
      <c r="G213" s="42"/>
      <c r="H213" s="42"/>
      <c r="I213" s="231"/>
      <c r="J213" s="42"/>
      <c r="K213" s="42"/>
      <c r="L213" s="46"/>
      <c r="M213" s="232"/>
      <c r="N213" s="23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243</v>
      </c>
      <c r="AU213" s="19" t="s">
        <v>81</v>
      </c>
    </row>
    <row r="214" s="2" customFormat="1">
      <c r="A214" s="40"/>
      <c r="B214" s="41"/>
      <c r="C214" s="42"/>
      <c r="D214" s="234" t="s">
        <v>244</v>
      </c>
      <c r="E214" s="42"/>
      <c r="F214" s="235" t="s">
        <v>1443</v>
      </c>
      <c r="G214" s="42"/>
      <c r="H214" s="42"/>
      <c r="I214" s="231"/>
      <c r="J214" s="42"/>
      <c r="K214" s="42"/>
      <c r="L214" s="46"/>
      <c r="M214" s="232"/>
      <c r="N214" s="23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244</v>
      </c>
      <c r="AU214" s="19" t="s">
        <v>81</v>
      </c>
    </row>
    <row r="215" s="14" customFormat="1">
      <c r="A215" s="14"/>
      <c r="B215" s="246"/>
      <c r="C215" s="247"/>
      <c r="D215" s="229" t="s">
        <v>252</v>
      </c>
      <c r="E215" s="247"/>
      <c r="F215" s="249" t="s">
        <v>1444</v>
      </c>
      <c r="G215" s="247"/>
      <c r="H215" s="250">
        <v>272.42099999999999</v>
      </c>
      <c r="I215" s="251"/>
      <c r="J215" s="247"/>
      <c r="K215" s="247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252</v>
      </c>
      <c r="AU215" s="256" t="s">
        <v>81</v>
      </c>
      <c r="AV215" s="14" t="s">
        <v>81</v>
      </c>
      <c r="AW215" s="14" t="s">
        <v>4</v>
      </c>
      <c r="AX215" s="14" t="s">
        <v>79</v>
      </c>
      <c r="AY215" s="256" t="s">
        <v>234</v>
      </c>
    </row>
    <row r="216" s="2" customFormat="1" ht="24.15" customHeight="1">
      <c r="A216" s="40"/>
      <c r="B216" s="41"/>
      <c r="C216" s="216" t="s">
        <v>427</v>
      </c>
      <c r="D216" s="216" t="s">
        <v>236</v>
      </c>
      <c r="E216" s="217" t="s">
        <v>1445</v>
      </c>
      <c r="F216" s="218" t="s">
        <v>1446</v>
      </c>
      <c r="G216" s="219" t="s">
        <v>364</v>
      </c>
      <c r="H216" s="220">
        <v>30.268999999999998</v>
      </c>
      <c r="I216" s="221"/>
      <c r="J216" s="222">
        <f>ROUND(I216*H216,2)</f>
        <v>0</v>
      </c>
      <c r="K216" s="218" t="s">
        <v>240</v>
      </c>
      <c r="L216" s="46"/>
      <c r="M216" s="223" t="s">
        <v>19</v>
      </c>
      <c r="N216" s="224" t="s">
        <v>43</v>
      </c>
      <c r="O216" s="86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7" t="s">
        <v>93</v>
      </c>
      <c r="AT216" s="227" t="s">
        <v>236</v>
      </c>
      <c r="AU216" s="227" t="s">
        <v>81</v>
      </c>
      <c r="AY216" s="19" t="s">
        <v>234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19" t="s">
        <v>79</v>
      </c>
      <c r="BK216" s="228">
        <f>ROUND(I216*H216,2)</f>
        <v>0</v>
      </c>
      <c r="BL216" s="19" t="s">
        <v>93</v>
      </c>
      <c r="BM216" s="227" t="s">
        <v>1447</v>
      </c>
    </row>
    <row r="217" s="2" customFormat="1">
      <c r="A217" s="40"/>
      <c r="B217" s="41"/>
      <c r="C217" s="42"/>
      <c r="D217" s="229" t="s">
        <v>243</v>
      </c>
      <c r="E217" s="42"/>
      <c r="F217" s="230" t="s">
        <v>1448</v>
      </c>
      <c r="G217" s="42"/>
      <c r="H217" s="42"/>
      <c r="I217" s="231"/>
      <c r="J217" s="42"/>
      <c r="K217" s="42"/>
      <c r="L217" s="46"/>
      <c r="M217" s="232"/>
      <c r="N217" s="23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243</v>
      </c>
      <c r="AU217" s="19" t="s">
        <v>81</v>
      </c>
    </row>
    <row r="218" s="2" customFormat="1">
      <c r="A218" s="40"/>
      <c r="B218" s="41"/>
      <c r="C218" s="42"/>
      <c r="D218" s="234" t="s">
        <v>244</v>
      </c>
      <c r="E218" s="42"/>
      <c r="F218" s="235" t="s">
        <v>1449</v>
      </c>
      <c r="G218" s="42"/>
      <c r="H218" s="42"/>
      <c r="I218" s="231"/>
      <c r="J218" s="42"/>
      <c r="K218" s="42"/>
      <c r="L218" s="46"/>
      <c r="M218" s="232"/>
      <c r="N218" s="23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244</v>
      </c>
      <c r="AU218" s="19" t="s">
        <v>81</v>
      </c>
    </row>
    <row r="219" s="12" customFormat="1" ht="22.8" customHeight="1">
      <c r="A219" s="12"/>
      <c r="B219" s="200"/>
      <c r="C219" s="201"/>
      <c r="D219" s="202" t="s">
        <v>71</v>
      </c>
      <c r="E219" s="214" t="s">
        <v>453</v>
      </c>
      <c r="F219" s="214" t="s">
        <v>454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SUM(P220:P222)</f>
        <v>0</v>
      </c>
      <c r="Q219" s="208"/>
      <c r="R219" s="209">
        <f>SUM(R220:R222)</f>
        <v>0</v>
      </c>
      <c r="S219" s="208"/>
      <c r="T219" s="210">
        <f>SUM(T220:T222)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79</v>
      </c>
      <c r="AT219" s="212" t="s">
        <v>71</v>
      </c>
      <c r="AU219" s="212" t="s">
        <v>79</v>
      </c>
      <c r="AY219" s="211" t="s">
        <v>234</v>
      </c>
      <c r="BK219" s="213">
        <f>SUM(BK220:BK222)</f>
        <v>0</v>
      </c>
    </row>
    <row r="220" s="2" customFormat="1" ht="16.5" customHeight="1">
      <c r="A220" s="40"/>
      <c r="B220" s="41"/>
      <c r="C220" s="216" t="s">
        <v>434</v>
      </c>
      <c r="D220" s="216" t="s">
        <v>236</v>
      </c>
      <c r="E220" s="217" t="s">
        <v>456</v>
      </c>
      <c r="F220" s="218" t="s">
        <v>457</v>
      </c>
      <c r="G220" s="219" t="s">
        <v>364</v>
      </c>
      <c r="H220" s="220">
        <v>3.6000000000000001</v>
      </c>
      <c r="I220" s="221"/>
      <c r="J220" s="222">
        <f>ROUND(I220*H220,2)</f>
        <v>0</v>
      </c>
      <c r="K220" s="218" t="s">
        <v>240</v>
      </c>
      <c r="L220" s="46"/>
      <c r="M220" s="223" t="s">
        <v>19</v>
      </c>
      <c r="N220" s="224" t="s">
        <v>43</v>
      </c>
      <c r="O220" s="86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7" t="s">
        <v>93</v>
      </c>
      <c r="AT220" s="227" t="s">
        <v>236</v>
      </c>
      <c r="AU220" s="227" t="s">
        <v>81</v>
      </c>
      <c r="AY220" s="19" t="s">
        <v>234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19" t="s">
        <v>79</v>
      </c>
      <c r="BK220" s="228">
        <f>ROUND(I220*H220,2)</f>
        <v>0</v>
      </c>
      <c r="BL220" s="19" t="s">
        <v>93</v>
      </c>
      <c r="BM220" s="227" t="s">
        <v>1450</v>
      </c>
    </row>
    <row r="221" s="2" customFormat="1">
      <c r="A221" s="40"/>
      <c r="B221" s="41"/>
      <c r="C221" s="42"/>
      <c r="D221" s="229" t="s">
        <v>243</v>
      </c>
      <c r="E221" s="42"/>
      <c r="F221" s="230" t="s">
        <v>459</v>
      </c>
      <c r="G221" s="42"/>
      <c r="H221" s="42"/>
      <c r="I221" s="231"/>
      <c r="J221" s="42"/>
      <c r="K221" s="42"/>
      <c r="L221" s="46"/>
      <c r="M221" s="232"/>
      <c r="N221" s="23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243</v>
      </c>
      <c r="AU221" s="19" t="s">
        <v>81</v>
      </c>
    </row>
    <row r="222" s="2" customFormat="1">
      <c r="A222" s="40"/>
      <c r="B222" s="41"/>
      <c r="C222" s="42"/>
      <c r="D222" s="234" t="s">
        <v>244</v>
      </c>
      <c r="E222" s="42"/>
      <c r="F222" s="235" t="s">
        <v>460</v>
      </c>
      <c r="G222" s="42"/>
      <c r="H222" s="42"/>
      <c r="I222" s="231"/>
      <c r="J222" s="42"/>
      <c r="K222" s="42"/>
      <c r="L222" s="46"/>
      <c r="M222" s="278"/>
      <c r="N222" s="279"/>
      <c r="O222" s="280"/>
      <c r="P222" s="280"/>
      <c r="Q222" s="280"/>
      <c r="R222" s="280"/>
      <c r="S222" s="280"/>
      <c r="T222" s="281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244</v>
      </c>
      <c r="AU222" s="19" t="s">
        <v>81</v>
      </c>
    </row>
    <row r="223" s="2" customFormat="1" ht="6.96" customHeight="1">
      <c r="A223" s="40"/>
      <c r="B223" s="61"/>
      <c r="C223" s="62"/>
      <c r="D223" s="62"/>
      <c r="E223" s="62"/>
      <c r="F223" s="62"/>
      <c r="G223" s="62"/>
      <c r="H223" s="62"/>
      <c r="I223" s="62"/>
      <c r="J223" s="62"/>
      <c r="K223" s="62"/>
      <c r="L223" s="46"/>
      <c r="M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</sheetData>
  <sheetProtection sheet="1" autoFilter="0" formatColumns="0" formatRows="0" objects="1" scenarios="1" spinCount="100000" saltValue="WM8KCIVkd3I4m49LbERKVZ6NraE8iPyYGbl9cKeCKJ+o681FdVIJq7SdqkkedRs69agdXddLjwKOg5WXH8yxWQ==" hashValue="+AJ/d8+Gp6O600TS7NyKja5erFRTDCF8o+xvcFWGCiEbmAj6HULRKKHOhuK5Yi/cheuN0kvUwTW+39lsY+lvEQ==" algorithmName="SHA-512" password="CA9F"/>
  <autoFilter ref="C95:K2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4_01/460010025"/>
    <hyperlink ref="F104" r:id="rId2" display="https://podminky.urs.cz/item/CS_URS_2024_01/184813511"/>
    <hyperlink ref="F109" r:id="rId3" display="https://podminky.urs.cz/item/CS_URS_2024_01/111301111"/>
    <hyperlink ref="F114" r:id="rId4" display="https://podminky.urs.cz/item/CS_URS_2024_01/121151104"/>
    <hyperlink ref="F119" r:id="rId5" display="https://podminky.urs.cz/item/CS_URS_2024_01/162351103"/>
    <hyperlink ref="F125" r:id="rId6" display="https://podminky.urs.cz/item/CS_URS_2024_01/181151311"/>
    <hyperlink ref="F138" r:id="rId7" display="https://podminky.urs.cz/item/CS_URS_2024_01/183403114"/>
    <hyperlink ref="F143" r:id="rId8" display="https://podminky.urs.cz/item/CS_URS_2024_01/183403131"/>
    <hyperlink ref="F148" r:id="rId9" display="https://podminky.urs.cz/item/CS_URS_2024_01/183403153"/>
    <hyperlink ref="F153" r:id="rId10" display="https://podminky.urs.cz/item/CS_URS_2024_01/167151111"/>
    <hyperlink ref="F158" r:id="rId11" display="https://podminky.urs.cz/item/CS_URS_2024_01/162751117"/>
    <hyperlink ref="F164" r:id="rId12" display="https://podminky.urs.cz/item/CS_URS_2024_01/171251201"/>
    <hyperlink ref="F169" r:id="rId13" display="https://podminky.urs.cz/item/CS_URS_2024_01/171201231"/>
    <hyperlink ref="F174" r:id="rId14" display="https://podminky.urs.cz/item/CS_URS_2024_01/966001211"/>
    <hyperlink ref="F178" r:id="rId15" display="https://podminky.urs.cz/item/CS_URS_2024_01/966001311"/>
    <hyperlink ref="F182" r:id="rId16" display="https://podminky.urs.cz/item/CS_URS_2024_01/966071711"/>
    <hyperlink ref="F187" r:id="rId17" display="https://podminky.urs.cz/item/CS_URS_2024_01/966003818"/>
    <hyperlink ref="F192" r:id="rId18" display="https://podminky.urs.cz/item/CS_URS_2024_01/113107337"/>
    <hyperlink ref="F197" r:id="rId19" display="https://podminky.urs.cz/item/CS_URS_2024_01/113107322"/>
    <hyperlink ref="F202" r:id="rId20" display="https://podminky.urs.cz/item/CS_URS_2024_01/113201111"/>
    <hyperlink ref="F208" r:id="rId21" display="https://podminky.urs.cz/item/CS_URS_2024_01/997221131"/>
    <hyperlink ref="F211" r:id="rId22" display="https://podminky.urs.cz/item/CS_URS_2024_01/997013511"/>
    <hyperlink ref="F214" r:id="rId23" display="https://podminky.urs.cz/item/CS_URS_2024_01/997013509"/>
    <hyperlink ref="F218" r:id="rId24" display="https://podminky.urs.cz/item/CS_URS_2024_01/997013871"/>
    <hyperlink ref="F222" r:id="rId25" display="https://podminky.urs.cz/item/CS_URS_2024_01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B847260C5AA1E4EA40E7B9FDBC8BC0E" ma:contentTypeVersion="3" ma:contentTypeDescription="Vytvoří nový dokument" ma:contentTypeScope="" ma:versionID="0fe5904e8f4c1fbaea86f255cd183dc6">
  <xsd:schema xmlns:xsd="http://www.w3.org/2001/XMLSchema" xmlns:xs="http://www.w3.org/2001/XMLSchema" xmlns:p="http://schemas.microsoft.com/office/2006/metadata/properties" xmlns:ns2="683b86a8-156b-4ad7-b6c0-5a3093d14aa9" targetNamespace="http://schemas.microsoft.com/office/2006/metadata/properties" ma:root="true" ma:fieldsID="51587f7ba25ac8c86eaa13cf51fd96dc" ns2:_="">
    <xsd:import namespace="683b86a8-156b-4ad7-b6c0-5a3093d14a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b86a8-156b-4ad7-b6c0-5a3093d14a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B5AC6B-D389-4C50-8408-218AC01B5286}"/>
</file>

<file path=customXml/itemProps2.xml><?xml version="1.0" encoding="utf-8"?>
<ds:datastoreItem xmlns:ds="http://schemas.openxmlformats.org/officeDocument/2006/customXml" ds:itemID="{946CE4C7-7E5A-4DC5-8364-E52AE69ED55D}"/>
</file>

<file path=customXml/itemProps3.xml><?xml version="1.0" encoding="utf-8"?>
<ds:datastoreItem xmlns:ds="http://schemas.openxmlformats.org/officeDocument/2006/customXml" ds:itemID="{09AB6A41-BD68-408A-9241-970AEF0D8C68}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 Štafl</dc:creator>
  <cp:lastModifiedBy>Michal Štafl</cp:lastModifiedBy>
  <dcterms:created xsi:type="dcterms:W3CDTF">2026-02-17T06:03:22Z</dcterms:created>
  <dcterms:modified xsi:type="dcterms:W3CDTF">2026-02-17T06:03:47Z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0x0101004B847260C5AA1E4EA40E7B9FDBC8BC0E</vt:lpwstr>
  </property>
</Properties>
</file>