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11.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5.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525" windowWidth="28455" windowHeight="12210"/>
  </bookViews>
  <sheets>
    <sheet name="Rekapitulace stavby" sheetId="1" r:id="rId1"/>
    <sheet name="2025-HEX-03-11 - D.1.1-Ar..." sheetId="2" r:id="rId2"/>
    <sheet name="2025-HEX-03-141 - D.1.4.1..." sheetId="3" r:id="rId3"/>
    <sheet name="2025-HEX-03-142 - D.1.4.2..." sheetId="4" r:id="rId4"/>
    <sheet name="2025-HEX-03-143-1 - D.1.4..." sheetId="5" r:id="rId5"/>
    <sheet name="2025-HEX-03-143-2 - D.1.4..." sheetId="6" r:id="rId6"/>
    <sheet name="2025-HEX-03-143-3 - D.1.4..." sheetId="7" r:id="rId7"/>
    <sheet name="2025-HEX-03-143-4 - D.1.4..." sheetId="8" r:id="rId8"/>
    <sheet name="2025-HEX-03-143-5 - D.1.4..." sheetId="9" r:id="rId9"/>
    <sheet name="2025-HEX-03-VON - Vedlejš..." sheetId="10" r:id="rId10"/>
    <sheet name="Seznam figur" sheetId="11" r:id="rId11"/>
    <sheet name="Pokyny pro vyplnění" sheetId="12" r:id="rId12"/>
  </sheets>
  <definedNames>
    <definedName name="_xlnm._FilterDatabase" localSheetId="1" hidden="1">'2025-HEX-03-11 - D.1.1-Ar...'!$C$97:$K$742</definedName>
    <definedName name="_xlnm._FilterDatabase" localSheetId="2" hidden="1">'2025-HEX-03-141 - D.1.4.1...'!$C$89:$K$121</definedName>
    <definedName name="_xlnm._FilterDatabase" localSheetId="3" hidden="1">'2025-HEX-03-142 - D.1.4.2...'!$C$92:$K$128</definedName>
    <definedName name="_xlnm._FilterDatabase" localSheetId="4" hidden="1">'2025-HEX-03-143-1 - D.1.4...'!$C$96:$K$133</definedName>
    <definedName name="_xlnm._FilterDatabase" localSheetId="5" hidden="1">'2025-HEX-03-143-2 - D.1.4...'!$C$96:$K$127</definedName>
    <definedName name="_xlnm._FilterDatabase" localSheetId="6" hidden="1">'2025-HEX-03-143-3 - D.1.4...'!$C$91:$K$94</definedName>
    <definedName name="_xlnm._FilterDatabase" localSheetId="7" hidden="1">'2025-HEX-03-143-4 - D.1.4...'!$C$96:$K$132</definedName>
    <definedName name="_xlnm._FilterDatabase" localSheetId="8" hidden="1">'2025-HEX-03-143-5 - D.1.4...'!$C$96:$K$122</definedName>
    <definedName name="_xlnm._FilterDatabase" localSheetId="9" hidden="1">'2025-HEX-03-VON - Vedlejš...'!$C$85:$K$120</definedName>
    <definedName name="_xlnm.Print_Titles" localSheetId="1">'2025-HEX-03-11 - D.1.1-Ar...'!$97:$97</definedName>
    <definedName name="_xlnm.Print_Titles" localSheetId="2">'2025-HEX-03-141 - D.1.4.1...'!$89:$89</definedName>
    <definedName name="_xlnm.Print_Titles" localSheetId="3">'2025-HEX-03-142 - D.1.4.2...'!$92:$92</definedName>
    <definedName name="_xlnm.Print_Titles" localSheetId="4">'2025-HEX-03-143-1 - D.1.4...'!$96:$96</definedName>
    <definedName name="_xlnm.Print_Titles" localSheetId="5">'2025-HEX-03-143-2 - D.1.4...'!$96:$96</definedName>
    <definedName name="_xlnm.Print_Titles" localSheetId="6">'2025-HEX-03-143-3 - D.1.4...'!$91:$91</definedName>
    <definedName name="_xlnm.Print_Titles" localSheetId="7">'2025-HEX-03-143-4 - D.1.4...'!$96:$96</definedName>
    <definedName name="_xlnm.Print_Titles" localSheetId="8">'2025-HEX-03-143-5 - D.1.4...'!$96:$96</definedName>
    <definedName name="_xlnm.Print_Titles" localSheetId="9">'2025-HEX-03-VON - Vedlejš...'!$85:$85</definedName>
    <definedName name="_xlnm.Print_Titles" localSheetId="0">'Rekapitulace stavby'!$52:$52</definedName>
    <definedName name="_xlnm.Print_Titles" localSheetId="10">'Seznam figur'!$9:$9</definedName>
    <definedName name="_xlnm.Print_Area" localSheetId="1">'2025-HEX-03-11 - D.1.1-Ar...'!$C$4:$J$39,'2025-HEX-03-11 - D.1.1-Ar...'!$C$45:$J$79,'2025-HEX-03-11 - D.1.1-Ar...'!$C$85:$K$742</definedName>
    <definedName name="_xlnm.Print_Area" localSheetId="2">'2025-HEX-03-141 - D.1.4.1...'!$C$4:$J$41,'2025-HEX-03-141 - D.1.4.1...'!$C$47:$J$69,'2025-HEX-03-141 - D.1.4.1...'!$C$75:$K$121</definedName>
    <definedName name="_xlnm.Print_Area" localSheetId="3">'2025-HEX-03-142 - D.1.4.2...'!$C$4:$J$41,'2025-HEX-03-142 - D.1.4.2...'!$C$47:$J$72,'2025-HEX-03-142 - D.1.4.2...'!$C$78:$K$128</definedName>
    <definedName name="_xlnm.Print_Area" localSheetId="4">'2025-HEX-03-143-1 - D.1.4...'!$C$4:$J$43,'2025-HEX-03-143-1 - D.1.4...'!$C$49:$J$74,'2025-HEX-03-143-1 - D.1.4...'!$C$80:$K$133</definedName>
    <definedName name="_xlnm.Print_Area" localSheetId="5">'2025-HEX-03-143-2 - D.1.4...'!$C$4:$J$43,'2025-HEX-03-143-2 - D.1.4...'!$C$49:$J$74,'2025-HEX-03-143-2 - D.1.4...'!$C$80:$K$127</definedName>
    <definedName name="_xlnm.Print_Area" localSheetId="6">'2025-HEX-03-143-3 - D.1.4...'!$C$4:$J$43,'2025-HEX-03-143-3 - D.1.4...'!$C$49:$J$69,'2025-HEX-03-143-3 - D.1.4...'!$C$75:$K$94</definedName>
    <definedName name="_xlnm.Print_Area" localSheetId="7">'2025-HEX-03-143-4 - D.1.4...'!$C$4:$J$43,'2025-HEX-03-143-4 - D.1.4...'!$C$49:$J$74,'2025-HEX-03-143-4 - D.1.4...'!$C$80:$K$132</definedName>
    <definedName name="_xlnm.Print_Area" localSheetId="8">'2025-HEX-03-143-5 - D.1.4...'!$C$4:$J$43,'2025-HEX-03-143-5 - D.1.4...'!$C$49:$J$74,'2025-HEX-03-143-5 - D.1.4...'!$C$80:$K$122</definedName>
    <definedName name="_xlnm.Print_Area" localSheetId="9">'2025-HEX-03-VON - Vedlejš...'!$C$4:$J$39,'2025-HEX-03-VON - Vedlejš...'!$C$45:$J$67,'2025-HEX-03-VON - Vedlejš...'!$C$73:$K$120</definedName>
    <definedName name="_xlnm.Print_Area" localSheetId="11">'Pokyny pro vyplnění'!$B$2:$K$71,'Pokyny pro vyplnění'!$B$74:$K$118,'Pokyny pro vyplnění'!$B$121:$K$161,'Pokyny pro vyplnění'!$B$164:$K$219</definedName>
    <definedName name="_xlnm.Print_Area" localSheetId="0">'Rekapitulace stavby'!$D$4:$AO$36,'Rekapitulace stavby'!$C$42:$AQ$66</definedName>
    <definedName name="_xlnm.Print_Area" localSheetId="10">'Seznam figur'!$C$4:$G$87</definedName>
  </definedNames>
  <calcPr calcId="125725"/>
</workbook>
</file>

<file path=xl/calcChain.xml><?xml version="1.0" encoding="utf-8"?>
<calcChain xmlns="http://schemas.openxmlformats.org/spreadsheetml/2006/main">
  <c r="D7" i="11"/>
  <c r="J37" i="10"/>
  <c r="J36"/>
  <c r="AY65" i="1" s="1"/>
  <c r="J35" i="10"/>
  <c r="AX65" i="1"/>
  <c r="BI119" i="10"/>
  <c r="BH119"/>
  <c r="BG119"/>
  <c r="BF119"/>
  <c r="T119"/>
  <c r="T118" s="1"/>
  <c r="R119"/>
  <c r="R118"/>
  <c r="P119"/>
  <c r="P118" s="1"/>
  <c r="BI115"/>
  <c r="BH115"/>
  <c r="BG115"/>
  <c r="BF115"/>
  <c r="T115"/>
  <c r="T114"/>
  <c r="R115"/>
  <c r="R114" s="1"/>
  <c r="P115"/>
  <c r="P114" s="1"/>
  <c r="BI111"/>
  <c r="BH111"/>
  <c r="BG111"/>
  <c r="BF111"/>
  <c r="T111"/>
  <c r="T110" s="1"/>
  <c r="R111"/>
  <c r="R110"/>
  <c r="P111"/>
  <c r="P110"/>
  <c r="BI107"/>
  <c r="BH107"/>
  <c r="BG107"/>
  <c r="BF107"/>
  <c r="T107"/>
  <c r="R107"/>
  <c r="P107"/>
  <c r="BI104"/>
  <c r="BH104"/>
  <c r="BG104"/>
  <c r="BF104"/>
  <c r="T104"/>
  <c r="R104"/>
  <c r="P104"/>
  <c r="BI101"/>
  <c r="BH101"/>
  <c r="BG101"/>
  <c r="BF101"/>
  <c r="T101"/>
  <c r="R101"/>
  <c r="P101"/>
  <c r="BI97"/>
  <c r="BH97"/>
  <c r="BG97"/>
  <c r="BF97"/>
  <c r="T97"/>
  <c r="T96"/>
  <c r="R97"/>
  <c r="R96"/>
  <c r="P97"/>
  <c r="P96" s="1"/>
  <c r="BI93"/>
  <c r="BH93"/>
  <c r="BG93"/>
  <c r="BF93"/>
  <c r="T93"/>
  <c r="R93"/>
  <c r="P93"/>
  <c r="BI91"/>
  <c r="BH91"/>
  <c r="BG91"/>
  <c r="BF91"/>
  <c r="T91"/>
  <c r="R91"/>
  <c r="P91"/>
  <c r="BI89"/>
  <c r="BH89"/>
  <c r="BG89"/>
  <c r="BF89"/>
  <c r="T89"/>
  <c r="R89"/>
  <c r="P89"/>
  <c r="J83"/>
  <c r="J82"/>
  <c r="F82"/>
  <c r="F80"/>
  <c r="E78"/>
  <c r="J55"/>
  <c r="J54"/>
  <c r="F54"/>
  <c r="F52"/>
  <c r="E50"/>
  <c r="J18"/>
  <c r="E18"/>
  <c r="F55" s="1"/>
  <c r="J17"/>
  <c r="J12"/>
  <c r="J80"/>
  <c r="E7"/>
  <c r="E48"/>
  <c r="J41" i="9"/>
  <c r="J40"/>
  <c r="AY64" i="1" s="1"/>
  <c r="J39" i="9"/>
  <c r="AX64" i="1"/>
  <c r="BI122" i="9"/>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2"/>
  <c r="BH112"/>
  <c r="BG112"/>
  <c r="BF112"/>
  <c r="T112"/>
  <c r="R112"/>
  <c r="P112"/>
  <c r="BI111"/>
  <c r="BH111"/>
  <c r="BG111"/>
  <c r="BF111"/>
  <c r="T111"/>
  <c r="R111"/>
  <c r="P111"/>
  <c r="BI110"/>
  <c r="BH110"/>
  <c r="BG110"/>
  <c r="BF110"/>
  <c r="T110"/>
  <c r="R110"/>
  <c r="P110"/>
  <c r="BI108"/>
  <c r="BH108"/>
  <c r="BG108"/>
  <c r="BF108"/>
  <c r="T108"/>
  <c r="R108"/>
  <c r="P108"/>
  <c r="BI107"/>
  <c r="BH107"/>
  <c r="BG107"/>
  <c r="BF107"/>
  <c r="T107"/>
  <c r="R107"/>
  <c r="P107"/>
  <c r="BI106"/>
  <c r="BH106"/>
  <c r="BG106"/>
  <c r="BF106"/>
  <c r="T106"/>
  <c r="R106"/>
  <c r="P106"/>
  <c r="BI104"/>
  <c r="BH104"/>
  <c r="BG104"/>
  <c r="BF104"/>
  <c r="T104"/>
  <c r="T103" s="1"/>
  <c r="R104"/>
  <c r="R103"/>
  <c r="P104"/>
  <c r="P103"/>
  <c r="BI102"/>
  <c r="BH102"/>
  <c r="BG102"/>
  <c r="BF102"/>
  <c r="T102"/>
  <c r="R102"/>
  <c r="P102"/>
  <c r="BI101"/>
  <c r="BH101"/>
  <c r="BG101"/>
  <c r="BF101"/>
  <c r="T101"/>
  <c r="R101"/>
  <c r="P101"/>
  <c r="BI100"/>
  <c r="BH100"/>
  <c r="BG100"/>
  <c r="BF100"/>
  <c r="T100"/>
  <c r="R100"/>
  <c r="P100"/>
  <c r="J94"/>
  <c r="J93"/>
  <c r="F93"/>
  <c r="F91"/>
  <c r="E89"/>
  <c r="J63"/>
  <c r="J62"/>
  <c r="F62"/>
  <c r="F60"/>
  <c r="E58"/>
  <c r="J22"/>
  <c r="E22"/>
  <c r="F94" s="1"/>
  <c r="J21"/>
  <c r="J16"/>
  <c r="J91" s="1"/>
  <c r="E7"/>
  <c r="E52" s="1"/>
  <c r="J41" i="8"/>
  <c r="J40"/>
  <c r="AY63" i="1"/>
  <c r="J39" i="8"/>
  <c r="AX63" i="1"/>
  <c r="BI132" i="8"/>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1"/>
  <c r="BH121"/>
  <c r="BG121"/>
  <c r="BF121"/>
  <c r="T121"/>
  <c r="R121"/>
  <c r="P121"/>
  <c r="BI120"/>
  <c r="BH120"/>
  <c r="BG120"/>
  <c r="BF120"/>
  <c r="T120"/>
  <c r="R120"/>
  <c r="P120"/>
  <c r="BI119"/>
  <c r="BH119"/>
  <c r="BG119"/>
  <c r="BF119"/>
  <c r="T119"/>
  <c r="R119"/>
  <c r="P119"/>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7"/>
  <c r="BH107"/>
  <c r="BG107"/>
  <c r="BF107"/>
  <c r="T107"/>
  <c r="T106" s="1"/>
  <c r="R107"/>
  <c r="R106" s="1"/>
  <c r="P107"/>
  <c r="P106" s="1"/>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J94"/>
  <c r="J93"/>
  <c r="F93"/>
  <c r="F91"/>
  <c r="E89"/>
  <c r="J63"/>
  <c r="J62"/>
  <c r="F62"/>
  <c r="F60"/>
  <c r="E58"/>
  <c r="J22"/>
  <c r="E22"/>
  <c r="F63"/>
  <c r="J21"/>
  <c r="J16"/>
  <c r="J60" s="1"/>
  <c r="E7"/>
  <c r="E83" s="1"/>
  <c r="J41" i="7"/>
  <c r="J40"/>
  <c r="AY62" i="1"/>
  <c r="J39" i="7"/>
  <c r="AX62" i="1"/>
  <c r="BI94" i="7"/>
  <c r="BH94"/>
  <c r="BG94"/>
  <c r="BF94"/>
  <c r="T94"/>
  <c r="T93"/>
  <c r="T92" s="1"/>
  <c r="R94"/>
  <c r="R93"/>
  <c r="R92"/>
  <c r="P94"/>
  <c r="P93" s="1"/>
  <c r="P92" s="1"/>
  <c r="AU62" i="1" s="1"/>
  <c r="J89" i="7"/>
  <c r="J88"/>
  <c r="F88"/>
  <c r="F86"/>
  <c r="E84"/>
  <c r="J63"/>
  <c r="J62"/>
  <c r="F62"/>
  <c r="F60"/>
  <c r="E58"/>
  <c r="J22"/>
  <c r="E22"/>
  <c r="F63" s="1"/>
  <c r="J21"/>
  <c r="J16"/>
  <c r="J86" s="1"/>
  <c r="E7"/>
  <c r="E52" s="1"/>
  <c r="J41" i="6"/>
  <c r="J40"/>
  <c r="AY61" i="1"/>
  <c r="J39" i="6"/>
  <c r="AX61" i="1"/>
  <c r="BI127" i="6"/>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7"/>
  <c r="BH117"/>
  <c r="BG117"/>
  <c r="BF117"/>
  <c r="T117"/>
  <c r="R117"/>
  <c r="P117"/>
  <c r="BI116"/>
  <c r="BH116"/>
  <c r="BG116"/>
  <c r="BF116"/>
  <c r="T116"/>
  <c r="R116"/>
  <c r="P116"/>
  <c r="BI115"/>
  <c r="BH115"/>
  <c r="BG115"/>
  <c r="BF115"/>
  <c r="T115"/>
  <c r="R115"/>
  <c r="P115"/>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7"/>
  <c r="BH107"/>
  <c r="BG107"/>
  <c r="BF107"/>
  <c r="T107"/>
  <c r="R107"/>
  <c r="P107"/>
  <c r="BI106"/>
  <c r="BH106"/>
  <c r="BG106"/>
  <c r="BF106"/>
  <c r="T106"/>
  <c r="R106"/>
  <c r="P106"/>
  <c r="BI105"/>
  <c r="BH105"/>
  <c r="BG105"/>
  <c r="BF105"/>
  <c r="T105"/>
  <c r="R105"/>
  <c r="P105"/>
  <c r="BI103"/>
  <c r="BH103"/>
  <c r="BG103"/>
  <c r="BF103"/>
  <c r="T103"/>
  <c r="R103"/>
  <c r="P103"/>
  <c r="BI102"/>
  <c r="BH102"/>
  <c r="BG102"/>
  <c r="BF102"/>
  <c r="T102"/>
  <c r="R102"/>
  <c r="P102"/>
  <c r="BI101"/>
  <c r="BH101"/>
  <c r="BG101"/>
  <c r="BF101"/>
  <c r="T101"/>
  <c r="R101"/>
  <c r="P101"/>
  <c r="BI100"/>
  <c r="BH100"/>
  <c r="BG100"/>
  <c r="BF100"/>
  <c r="T100"/>
  <c r="R100"/>
  <c r="P100"/>
  <c r="J94"/>
  <c r="J93"/>
  <c r="F93"/>
  <c r="F91"/>
  <c r="E89"/>
  <c r="J63"/>
  <c r="J62"/>
  <c r="F62"/>
  <c r="F60"/>
  <c r="E58"/>
  <c r="J22"/>
  <c r="E22"/>
  <c r="F94"/>
  <c r="J21"/>
  <c r="J16"/>
  <c r="J60" s="1"/>
  <c r="E7"/>
  <c r="E52" s="1"/>
  <c r="J41" i="5"/>
  <c r="J40"/>
  <c r="AY60" i="1"/>
  <c r="J39" i="5"/>
  <c r="AX60" i="1"/>
  <c r="BI133" i="5"/>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4"/>
  <c r="BH124"/>
  <c r="BG124"/>
  <c r="BF124"/>
  <c r="T124"/>
  <c r="R124"/>
  <c r="P124"/>
  <c r="BI123"/>
  <c r="BH123"/>
  <c r="BG123"/>
  <c r="BF123"/>
  <c r="T123"/>
  <c r="R123"/>
  <c r="P123"/>
  <c r="BI122"/>
  <c r="BH122"/>
  <c r="BG122"/>
  <c r="BF122"/>
  <c r="T122"/>
  <c r="R122"/>
  <c r="P122"/>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1"/>
  <c r="BH111"/>
  <c r="BG111"/>
  <c r="BF111"/>
  <c r="T111"/>
  <c r="R111"/>
  <c r="P111"/>
  <c r="BI110"/>
  <c r="BH110"/>
  <c r="BG110"/>
  <c r="BF110"/>
  <c r="T110"/>
  <c r="R110"/>
  <c r="P110"/>
  <c r="BI109"/>
  <c r="BH109"/>
  <c r="BG109"/>
  <c r="BF109"/>
  <c r="T109"/>
  <c r="R109"/>
  <c r="P109"/>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J94"/>
  <c r="J93"/>
  <c r="F93"/>
  <c r="F91"/>
  <c r="E89"/>
  <c r="J63"/>
  <c r="J62"/>
  <c r="F62"/>
  <c r="F60"/>
  <c r="E58"/>
  <c r="J22"/>
  <c r="E22"/>
  <c r="F63" s="1"/>
  <c r="J21"/>
  <c r="J16"/>
  <c r="J91" s="1"/>
  <c r="E7"/>
  <c r="E83" s="1"/>
  <c r="J39" i="4"/>
  <c r="J38"/>
  <c r="AY58" i="1"/>
  <c r="J37" i="4"/>
  <c r="AX58" i="1"/>
  <c r="BI128" i="4"/>
  <c r="BH128"/>
  <c r="BG128"/>
  <c r="BF128"/>
  <c r="T128"/>
  <c r="R128"/>
  <c r="P128"/>
  <c r="BI127"/>
  <c r="BH127"/>
  <c r="BG127"/>
  <c r="BF127"/>
  <c r="T127"/>
  <c r="R127"/>
  <c r="P127"/>
  <c r="BI126"/>
  <c r="BH126"/>
  <c r="BG126"/>
  <c r="BF126"/>
  <c r="T126"/>
  <c r="R126"/>
  <c r="P126"/>
  <c r="BI125"/>
  <c r="BH125"/>
  <c r="BG125"/>
  <c r="BF125"/>
  <c r="T125"/>
  <c r="R125"/>
  <c r="P125"/>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09"/>
  <c r="BH109"/>
  <c r="BG109"/>
  <c r="BF109"/>
  <c r="T109"/>
  <c r="T108" s="1"/>
  <c r="R109"/>
  <c r="R108" s="1"/>
  <c r="P109"/>
  <c r="P108" s="1"/>
  <c r="BI107"/>
  <c r="BH107"/>
  <c r="BG107"/>
  <c r="BF107"/>
  <c r="T107"/>
  <c r="R107"/>
  <c r="P107"/>
  <c r="BI106"/>
  <c r="BH106"/>
  <c r="BG106"/>
  <c r="BF106"/>
  <c r="T106"/>
  <c r="R106"/>
  <c r="P106"/>
  <c r="BI105"/>
  <c r="BH105"/>
  <c r="BG105"/>
  <c r="BF105"/>
  <c r="T105"/>
  <c r="R105"/>
  <c r="P105"/>
  <c r="BI104"/>
  <c r="BH104"/>
  <c r="BG104"/>
  <c r="BF104"/>
  <c r="T104"/>
  <c r="R104"/>
  <c r="P104"/>
  <c r="BI102"/>
  <c r="BH102"/>
  <c r="BG102"/>
  <c r="BF102"/>
  <c r="T102"/>
  <c r="R102"/>
  <c r="P102"/>
  <c r="BI101"/>
  <c r="BH101"/>
  <c r="BG101"/>
  <c r="BF101"/>
  <c r="T101"/>
  <c r="R101"/>
  <c r="P101"/>
  <c r="BI100"/>
  <c r="BH100"/>
  <c r="BG100"/>
  <c r="BF100"/>
  <c r="T100"/>
  <c r="R100"/>
  <c r="P100"/>
  <c r="BI98"/>
  <c r="BH98"/>
  <c r="BG98"/>
  <c r="BF98"/>
  <c r="T98"/>
  <c r="R98"/>
  <c r="P98"/>
  <c r="BI97"/>
  <c r="BH97"/>
  <c r="BG97"/>
  <c r="BF97"/>
  <c r="T97"/>
  <c r="R97"/>
  <c r="P97"/>
  <c r="BI96"/>
  <c r="BH96"/>
  <c r="BG96"/>
  <c r="BF96"/>
  <c r="T96"/>
  <c r="R96"/>
  <c r="P96"/>
  <c r="J90"/>
  <c r="J89"/>
  <c r="F89"/>
  <c r="F87"/>
  <c r="E85"/>
  <c r="J59"/>
  <c r="J58"/>
  <c r="F58"/>
  <c r="F56"/>
  <c r="E54"/>
  <c r="J20"/>
  <c r="E20"/>
  <c r="F90" s="1"/>
  <c r="J19"/>
  <c r="J14"/>
  <c r="J56" s="1"/>
  <c r="E7"/>
  <c r="E81" s="1"/>
  <c r="J39" i="3"/>
  <c r="J38"/>
  <c r="AY57" i="1"/>
  <c r="J37" i="3"/>
  <c r="AX57" i="1"/>
  <c r="BI121" i="3"/>
  <c r="BH121"/>
  <c r="BG121"/>
  <c r="BF121"/>
  <c r="T121"/>
  <c r="R121"/>
  <c r="P121"/>
  <c r="BI120"/>
  <c r="BH120"/>
  <c r="BG120"/>
  <c r="BF120"/>
  <c r="T120"/>
  <c r="R120"/>
  <c r="P120"/>
  <c r="BI119"/>
  <c r="BH119"/>
  <c r="BG119"/>
  <c r="BF119"/>
  <c r="T119"/>
  <c r="R119"/>
  <c r="P119"/>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1"/>
  <c r="BH111"/>
  <c r="BG111"/>
  <c r="BF111"/>
  <c r="T111"/>
  <c r="R111"/>
  <c r="P111"/>
  <c r="BI110"/>
  <c r="BH110"/>
  <c r="BG110"/>
  <c r="BF110"/>
  <c r="T110"/>
  <c r="R110"/>
  <c r="P110"/>
  <c r="BI109"/>
  <c r="BH109"/>
  <c r="BG109"/>
  <c r="BF109"/>
  <c r="T109"/>
  <c r="R109"/>
  <c r="P109"/>
  <c r="BI108"/>
  <c r="BH108"/>
  <c r="BG108"/>
  <c r="BF108"/>
  <c r="T108"/>
  <c r="R108"/>
  <c r="P108"/>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J87"/>
  <c r="J86"/>
  <c r="F86"/>
  <c r="F84"/>
  <c r="E82"/>
  <c r="J59"/>
  <c r="J58"/>
  <c r="F58"/>
  <c r="F56"/>
  <c r="E54"/>
  <c r="J20"/>
  <c r="E20"/>
  <c r="F59"/>
  <c r="J19"/>
  <c r="J14"/>
  <c r="J56" s="1"/>
  <c r="E7"/>
  <c r="E78"/>
  <c r="J37" i="2"/>
  <c r="J36"/>
  <c r="AY55" i="1"/>
  <c r="J35" i="2"/>
  <c r="AX55" i="1"/>
  <c r="BI739" i="2"/>
  <c r="BH739"/>
  <c r="BG739"/>
  <c r="BF739"/>
  <c r="T739"/>
  <c r="R739"/>
  <c r="P739"/>
  <c r="BI730"/>
  <c r="BH730"/>
  <c r="BG730"/>
  <c r="BF730"/>
  <c r="T730"/>
  <c r="R730"/>
  <c r="P730"/>
  <c r="BI713"/>
  <c r="BH713"/>
  <c r="BG713"/>
  <c r="BF713"/>
  <c r="T713"/>
  <c r="R713"/>
  <c r="P713"/>
  <c r="BI709"/>
  <c r="BH709"/>
  <c r="BG709"/>
  <c r="BF709"/>
  <c r="T709"/>
  <c r="R709"/>
  <c r="P709"/>
  <c r="BI705"/>
  <c r="BH705"/>
  <c r="BG705"/>
  <c r="BF705"/>
  <c r="T705"/>
  <c r="R705"/>
  <c r="P705"/>
  <c r="BI700"/>
  <c r="BH700"/>
  <c r="BG700"/>
  <c r="BF700"/>
  <c r="T700"/>
  <c r="R700"/>
  <c r="P700"/>
  <c r="BI696"/>
  <c r="BH696"/>
  <c r="BG696"/>
  <c r="BF696"/>
  <c r="T696"/>
  <c r="R696"/>
  <c r="P696"/>
  <c r="BI692"/>
  <c r="BH692"/>
  <c r="BG692"/>
  <c r="BF692"/>
  <c r="T692"/>
  <c r="R692"/>
  <c r="P692"/>
  <c r="BI689"/>
  <c r="BH689"/>
  <c r="BG689"/>
  <c r="BF689"/>
  <c r="T689"/>
  <c r="R689"/>
  <c r="P689"/>
  <c r="BI687"/>
  <c r="BH687"/>
  <c r="BG687"/>
  <c r="BF687"/>
  <c r="T687"/>
  <c r="R687"/>
  <c r="P687"/>
  <c r="BI685"/>
  <c r="BH685"/>
  <c r="BG685"/>
  <c r="BF685"/>
  <c r="T685"/>
  <c r="R685"/>
  <c r="P685"/>
  <c r="BI681"/>
  <c r="BH681"/>
  <c r="BG681"/>
  <c r="BF681"/>
  <c r="T681"/>
  <c r="R681"/>
  <c r="P681"/>
  <c r="BI676"/>
  <c r="BH676"/>
  <c r="BG676"/>
  <c r="BF676"/>
  <c r="T676"/>
  <c r="R676"/>
  <c r="P676"/>
  <c r="BI674"/>
  <c r="BH674"/>
  <c r="BG674"/>
  <c r="BF674"/>
  <c r="T674"/>
  <c r="R674"/>
  <c r="P674"/>
  <c r="BI669"/>
  <c r="BH669"/>
  <c r="BG669"/>
  <c r="BF669"/>
  <c r="T669"/>
  <c r="R669"/>
  <c r="P669"/>
  <c r="BI667"/>
  <c r="BH667"/>
  <c r="BG667"/>
  <c r="BF667"/>
  <c r="T667"/>
  <c r="R667"/>
  <c r="P667"/>
  <c r="BI663"/>
  <c r="BH663"/>
  <c r="BG663"/>
  <c r="BF663"/>
  <c r="T663"/>
  <c r="R663"/>
  <c r="P663"/>
  <c r="BI659"/>
  <c r="BH659"/>
  <c r="BG659"/>
  <c r="BF659"/>
  <c r="T659"/>
  <c r="R659"/>
  <c r="P659"/>
  <c r="BI655"/>
  <c r="BH655"/>
  <c r="BG655"/>
  <c r="BF655"/>
  <c r="T655"/>
  <c r="R655"/>
  <c r="P655"/>
  <c r="BI648"/>
  <c r="BH648"/>
  <c r="BG648"/>
  <c r="BF648"/>
  <c r="T648"/>
  <c r="R648"/>
  <c r="P648"/>
  <c r="BI644"/>
  <c r="BH644"/>
  <c r="BG644"/>
  <c r="BF644"/>
  <c r="T644"/>
  <c r="R644"/>
  <c r="P644"/>
  <c r="BI641"/>
  <c r="BH641"/>
  <c r="BG641"/>
  <c r="BF641"/>
  <c r="T641"/>
  <c r="R641"/>
  <c r="P641"/>
  <c r="BI634"/>
  <c r="BH634"/>
  <c r="BG634"/>
  <c r="BF634"/>
  <c r="T634"/>
  <c r="R634"/>
  <c r="P634"/>
  <c r="BI633"/>
  <c r="BH633"/>
  <c r="BG633"/>
  <c r="BF633"/>
  <c r="T633"/>
  <c r="R633"/>
  <c r="P633"/>
  <c r="BI629"/>
  <c r="BH629"/>
  <c r="BG629"/>
  <c r="BF629"/>
  <c r="T629"/>
  <c r="R629"/>
  <c r="P629"/>
  <c r="BI627"/>
  <c r="BH627"/>
  <c r="BG627"/>
  <c r="BF627"/>
  <c r="T627"/>
  <c r="R627"/>
  <c r="P627"/>
  <c r="BI623"/>
  <c r="BH623"/>
  <c r="BG623"/>
  <c r="BF623"/>
  <c r="T623"/>
  <c r="R623"/>
  <c r="P623"/>
  <c r="BI613"/>
  <c r="BH613"/>
  <c r="BG613"/>
  <c r="BF613"/>
  <c r="T613"/>
  <c r="R613"/>
  <c r="P613"/>
  <c r="BI608"/>
  <c r="BH608"/>
  <c r="BG608"/>
  <c r="BF608"/>
  <c r="T608"/>
  <c r="R608"/>
  <c r="P608"/>
  <c r="BI603"/>
  <c r="BH603"/>
  <c r="BG603"/>
  <c r="BF603"/>
  <c r="T603"/>
  <c r="R603"/>
  <c r="P603"/>
  <c r="BI600"/>
  <c r="BH600"/>
  <c r="BG600"/>
  <c r="BF600"/>
  <c r="T600"/>
  <c r="R600"/>
  <c r="P600"/>
  <c r="BI596"/>
  <c r="BH596"/>
  <c r="BG596"/>
  <c r="BF596"/>
  <c r="T596"/>
  <c r="R596"/>
  <c r="P596"/>
  <c r="BI592"/>
  <c r="BH592"/>
  <c r="BG592"/>
  <c r="BF592"/>
  <c r="T592"/>
  <c r="R592"/>
  <c r="P592"/>
  <c r="BI590"/>
  <c r="BH590"/>
  <c r="BG590"/>
  <c r="BF590"/>
  <c r="T590"/>
  <c r="R590"/>
  <c r="P590"/>
  <c r="BI586"/>
  <c r="BH586"/>
  <c r="BG586"/>
  <c r="BF586"/>
  <c r="T586"/>
  <c r="R586"/>
  <c r="P586"/>
  <c r="BI584"/>
  <c r="BH584"/>
  <c r="BG584"/>
  <c r="BF584"/>
  <c r="T584"/>
  <c r="R584"/>
  <c r="P584"/>
  <c r="BI577"/>
  <c r="BH577"/>
  <c r="BG577"/>
  <c r="BF577"/>
  <c r="T577"/>
  <c r="R577"/>
  <c r="P577"/>
  <c r="BI573"/>
  <c r="BH573"/>
  <c r="BG573"/>
  <c r="BF573"/>
  <c r="T573"/>
  <c r="R573"/>
  <c r="P573"/>
  <c r="BI569"/>
  <c r="BH569"/>
  <c r="BG569"/>
  <c r="BF569"/>
  <c r="T569"/>
  <c r="R569"/>
  <c r="P569"/>
  <c r="BI566"/>
  <c r="BH566"/>
  <c r="BG566"/>
  <c r="BF566"/>
  <c r="T566"/>
  <c r="R566"/>
  <c r="P566"/>
  <c r="BI560"/>
  <c r="BH560"/>
  <c r="BG560"/>
  <c r="BF560"/>
  <c r="T560"/>
  <c r="R560"/>
  <c r="P560"/>
  <c r="BI554"/>
  <c r="BH554"/>
  <c r="BG554"/>
  <c r="BF554"/>
  <c r="T554"/>
  <c r="R554"/>
  <c r="P554"/>
  <c r="BI550"/>
  <c r="BH550"/>
  <c r="BG550"/>
  <c r="BF550"/>
  <c r="T550"/>
  <c r="R550"/>
  <c r="P550"/>
  <c r="BI546"/>
  <c r="BH546"/>
  <c r="BG546"/>
  <c r="BF546"/>
  <c r="T546"/>
  <c r="R546"/>
  <c r="P546"/>
  <c r="BI542"/>
  <c r="BH542"/>
  <c r="BG542"/>
  <c r="BF542"/>
  <c r="T542"/>
  <c r="R542"/>
  <c r="P542"/>
  <c r="BI538"/>
  <c r="BH538"/>
  <c r="BG538"/>
  <c r="BF538"/>
  <c r="T538"/>
  <c r="R538"/>
  <c r="P538"/>
  <c r="BI535"/>
  <c r="BH535"/>
  <c r="BG535"/>
  <c r="BF535"/>
  <c r="T535"/>
  <c r="R535"/>
  <c r="P535"/>
  <c r="BI528"/>
  <c r="BH528"/>
  <c r="BG528"/>
  <c r="BF528"/>
  <c r="T528"/>
  <c r="R528"/>
  <c r="P528"/>
  <c r="BI527"/>
  <c r="BH527"/>
  <c r="BG527"/>
  <c r="BF527"/>
  <c r="T527"/>
  <c r="R527"/>
  <c r="P527"/>
  <c r="BI523"/>
  <c r="BH523"/>
  <c r="BG523"/>
  <c r="BF523"/>
  <c r="T523"/>
  <c r="R523"/>
  <c r="P523"/>
  <c r="BI521"/>
  <c r="BH521"/>
  <c r="BG521"/>
  <c r="BF521"/>
  <c r="T521"/>
  <c r="R521"/>
  <c r="P521"/>
  <c r="BI517"/>
  <c r="BH517"/>
  <c r="BG517"/>
  <c r="BF517"/>
  <c r="T517"/>
  <c r="R517"/>
  <c r="P517"/>
  <c r="BI513"/>
  <c r="BH513"/>
  <c r="BG513"/>
  <c r="BF513"/>
  <c r="T513"/>
  <c r="R513"/>
  <c r="P513"/>
  <c r="BI507"/>
  <c r="BH507"/>
  <c r="BG507"/>
  <c r="BF507"/>
  <c r="T507"/>
  <c r="R507"/>
  <c r="P507"/>
  <c r="BI501"/>
  <c r="BH501"/>
  <c r="BG501"/>
  <c r="BF501"/>
  <c r="T501"/>
  <c r="R501"/>
  <c r="P501"/>
  <c r="BI497"/>
  <c r="BH497"/>
  <c r="BG497"/>
  <c r="BF497"/>
  <c r="T497"/>
  <c r="R497"/>
  <c r="P497"/>
  <c r="BI493"/>
  <c r="BH493"/>
  <c r="BG493"/>
  <c r="BF493"/>
  <c r="T493"/>
  <c r="R493"/>
  <c r="P493"/>
  <c r="BI489"/>
  <c r="BH489"/>
  <c r="BG489"/>
  <c r="BF489"/>
  <c r="T489"/>
  <c r="R489"/>
  <c r="P489"/>
  <c r="BI486"/>
  <c r="BH486"/>
  <c r="BG486"/>
  <c r="BF486"/>
  <c r="T486"/>
  <c r="R486"/>
  <c r="P486"/>
  <c r="BI482"/>
  <c r="BH482"/>
  <c r="BG482"/>
  <c r="BF482"/>
  <c r="T482"/>
  <c r="R482"/>
  <c r="P482"/>
  <c r="BI478"/>
  <c r="BH478"/>
  <c r="BG478"/>
  <c r="BF478"/>
  <c r="T478"/>
  <c r="R478"/>
  <c r="P478"/>
  <c r="BI474"/>
  <c r="BH474"/>
  <c r="BG474"/>
  <c r="BF474"/>
  <c r="T474"/>
  <c r="R474"/>
  <c r="P474"/>
  <c r="BI471"/>
  <c r="BH471"/>
  <c r="BG471"/>
  <c r="BF471"/>
  <c r="T471"/>
  <c r="R471"/>
  <c r="P471"/>
  <c r="BI469"/>
  <c r="BH469"/>
  <c r="BG469"/>
  <c r="BF469"/>
  <c r="T469"/>
  <c r="R469"/>
  <c r="P469"/>
  <c r="BI466"/>
  <c r="BH466"/>
  <c r="BG466"/>
  <c r="BF466"/>
  <c r="T466"/>
  <c r="R466"/>
  <c r="P466"/>
  <c r="BI463"/>
  <c r="BH463"/>
  <c r="BG463"/>
  <c r="BF463"/>
  <c r="T463"/>
  <c r="R463"/>
  <c r="P463"/>
  <c r="BI461"/>
  <c r="BH461"/>
  <c r="BG461"/>
  <c r="BF461"/>
  <c r="T461"/>
  <c r="R461"/>
  <c r="P461"/>
  <c r="BI459"/>
  <c r="BH459"/>
  <c r="BG459"/>
  <c r="BF459"/>
  <c r="T459"/>
  <c r="R459"/>
  <c r="P459"/>
  <c r="BI457"/>
  <c r="BH457"/>
  <c r="BG457"/>
  <c r="BF457"/>
  <c r="T457"/>
  <c r="R457"/>
  <c r="P457"/>
  <c r="BI453"/>
  <c r="BH453"/>
  <c r="BG453"/>
  <c r="BF453"/>
  <c r="T453"/>
  <c r="R453"/>
  <c r="P453"/>
  <c r="BI449"/>
  <c r="BH449"/>
  <c r="BG449"/>
  <c r="BF449"/>
  <c r="T449"/>
  <c r="R449"/>
  <c r="P449"/>
  <c r="BI446"/>
  <c r="BH446"/>
  <c r="BG446"/>
  <c r="BF446"/>
  <c r="T446"/>
  <c r="R446"/>
  <c r="P446"/>
  <c r="BI442"/>
  <c r="BH442"/>
  <c r="BG442"/>
  <c r="BF442"/>
  <c r="T442"/>
  <c r="R442"/>
  <c r="P442"/>
  <c r="BI441"/>
  <c r="BH441"/>
  <c r="BG441"/>
  <c r="BF441"/>
  <c r="T441"/>
  <c r="R441"/>
  <c r="P441"/>
  <c r="BI437"/>
  <c r="BH437"/>
  <c r="BG437"/>
  <c r="BF437"/>
  <c r="T437"/>
  <c r="R437"/>
  <c r="P437"/>
  <c r="BI433"/>
  <c r="BH433"/>
  <c r="BG433"/>
  <c r="BF433"/>
  <c r="T433"/>
  <c r="R433"/>
  <c r="P433"/>
  <c r="BI429"/>
  <c r="BH429"/>
  <c r="BG429"/>
  <c r="BF429"/>
  <c r="T429"/>
  <c r="R429"/>
  <c r="P429"/>
  <c r="BI425"/>
  <c r="BH425"/>
  <c r="BG425"/>
  <c r="BF425"/>
  <c r="T425"/>
  <c r="R425"/>
  <c r="P425"/>
  <c r="BI421"/>
  <c r="BH421"/>
  <c r="BG421"/>
  <c r="BF421"/>
  <c r="T421"/>
  <c r="R421"/>
  <c r="P421"/>
  <c r="BI415"/>
  <c r="BH415"/>
  <c r="BG415"/>
  <c r="BF415"/>
  <c r="T415"/>
  <c r="R415"/>
  <c r="P415"/>
  <c r="BI414"/>
  <c r="BH414"/>
  <c r="BG414"/>
  <c r="BF414"/>
  <c r="T414"/>
  <c r="R414"/>
  <c r="P414"/>
  <c r="BI410"/>
  <c r="BH410"/>
  <c r="BG410"/>
  <c r="BF410"/>
  <c r="T410"/>
  <c r="R410"/>
  <c r="P410"/>
  <c r="BI409"/>
  <c r="BH409"/>
  <c r="BG409"/>
  <c r="BF409"/>
  <c r="T409"/>
  <c r="R409"/>
  <c r="P409"/>
  <c r="BI405"/>
  <c r="BH405"/>
  <c r="BG405"/>
  <c r="BF405"/>
  <c r="T405"/>
  <c r="R405"/>
  <c r="P405"/>
  <c r="BI404"/>
  <c r="BH404"/>
  <c r="BG404"/>
  <c r="BF404"/>
  <c r="T404"/>
  <c r="R404"/>
  <c r="P404"/>
  <c r="BI400"/>
  <c r="BH400"/>
  <c r="BG400"/>
  <c r="BF400"/>
  <c r="T400"/>
  <c r="R400"/>
  <c r="P400"/>
  <c r="BI399"/>
  <c r="BH399"/>
  <c r="BG399"/>
  <c r="BF399"/>
  <c r="T399"/>
  <c r="R399"/>
  <c r="P399"/>
  <c r="BI395"/>
  <c r="BH395"/>
  <c r="BG395"/>
  <c r="BF395"/>
  <c r="T395"/>
  <c r="R395"/>
  <c r="P395"/>
  <c r="BI386"/>
  <c r="BH386"/>
  <c r="BG386"/>
  <c r="BF386"/>
  <c r="T386"/>
  <c r="R386"/>
  <c r="P386"/>
  <c r="BI382"/>
  <c r="BH382"/>
  <c r="BG382"/>
  <c r="BF382"/>
  <c r="T382"/>
  <c r="R382"/>
  <c r="P382"/>
  <c r="BI378"/>
  <c r="BH378"/>
  <c r="BG378"/>
  <c r="BF378"/>
  <c r="T378"/>
  <c r="R378"/>
  <c r="P378"/>
  <c r="BI374"/>
  <c r="BH374"/>
  <c r="BG374"/>
  <c r="BF374"/>
  <c r="T374"/>
  <c r="R374"/>
  <c r="P374"/>
  <c r="BI368"/>
  <c r="BH368"/>
  <c r="BG368"/>
  <c r="BF368"/>
  <c r="T368"/>
  <c r="R368"/>
  <c r="P368"/>
  <c r="BI361"/>
  <c r="BH361"/>
  <c r="BG361"/>
  <c r="BF361"/>
  <c r="T361"/>
  <c r="R361"/>
  <c r="P361"/>
  <c r="BI348"/>
  <c r="BH348"/>
  <c r="BG348"/>
  <c r="BF348"/>
  <c r="T348"/>
  <c r="R348"/>
  <c r="P348"/>
  <c r="BI344"/>
  <c r="BH344"/>
  <c r="BG344"/>
  <c r="BF344"/>
  <c r="T344"/>
  <c r="R344"/>
  <c r="P344"/>
  <c r="BI339"/>
  <c r="BH339"/>
  <c r="BG339"/>
  <c r="BF339"/>
  <c r="T339"/>
  <c r="R339"/>
  <c r="P339"/>
  <c r="BI335"/>
  <c r="BH335"/>
  <c r="BG335"/>
  <c r="BF335"/>
  <c r="T335"/>
  <c r="R335"/>
  <c r="P335"/>
  <c r="BI331"/>
  <c r="BH331"/>
  <c r="BG331"/>
  <c r="BF331"/>
  <c r="T331"/>
  <c r="R331"/>
  <c r="P331"/>
  <c r="BI327"/>
  <c r="BH327"/>
  <c r="BG327"/>
  <c r="BF327"/>
  <c r="T327"/>
  <c r="R327"/>
  <c r="P327"/>
  <c r="BI323"/>
  <c r="BH323"/>
  <c r="BG323"/>
  <c r="BF323"/>
  <c r="T323"/>
  <c r="R323"/>
  <c r="P323"/>
  <c r="BI319"/>
  <c r="BH319"/>
  <c r="BG319"/>
  <c r="BF319"/>
  <c r="T319"/>
  <c r="R319"/>
  <c r="P319"/>
  <c r="BI314"/>
  <c r="BH314"/>
  <c r="BG314"/>
  <c r="BF314"/>
  <c r="T314"/>
  <c r="R314"/>
  <c r="P314"/>
  <c r="BI308"/>
  <c r="BH308"/>
  <c r="BG308"/>
  <c r="BF308"/>
  <c r="T308"/>
  <c r="R308"/>
  <c r="P308"/>
  <c r="BI303"/>
  <c r="BH303"/>
  <c r="BG303"/>
  <c r="BF303"/>
  <c r="T303"/>
  <c r="R303"/>
  <c r="P303"/>
  <c r="BI300"/>
  <c r="BH300"/>
  <c r="BG300"/>
  <c r="BF300"/>
  <c r="T300"/>
  <c r="R300"/>
  <c r="P300"/>
  <c r="BI299"/>
  <c r="BH299"/>
  <c r="BG299"/>
  <c r="BF299"/>
  <c r="T299"/>
  <c r="R299"/>
  <c r="P299"/>
  <c r="BI295"/>
  <c r="BH295"/>
  <c r="BG295"/>
  <c r="BF295"/>
  <c r="T295"/>
  <c r="R295"/>
  <c r="P295"/>
  <c r="BI291"/>
  <c r="BH291"/>
  <c r="BG291"/>
  <c r="BF291"/>
  <c r="T291"/>
  <c r="R291"/>
  <c r="P291"/>
  <c r="BI287"/>
  <c r="BH287"/>
  <c r="BG287"/>
  <c r="BF287"/>
  <c r="T287"/>
  <c r="R287"/>
  <c r="P287"/>
  <c r="BI284"/>
  <c r="BH284"/>
  <c r="BG284"/>
  <c r="BF284"/>
  <c r="T284"/>
  <c r="R284"/>
  <c r="P284"/>
  <c r="BI280"/>
  <c r="BH280"/>
  <c r="BG280"/>
  <c r="BF280"/>
  <c r="T280"/>
  <c r="R280"/>
  <c r="P280"/>
  <c r="BI279"/>
  <c r="BH279"/>
  <c r="BG279"/>
  <c r="BF279"/>
  <c r="T279"/>
  <c r="R279"/>
  <c r="P279"/>
  <c r="BI275"/>
  <c r="BH275"/>
  <c r="BG275"/>
  <c r="BF275"/>
  <c r="T275"/>
  <c r="R275"/>
  <c r="P275"/>
  <c r="BI271"/>
  <c r="BH271"/>
  <c r="BG271"/>
  <c r="BF271"/>
  <c r="T271"/>
  <c r="R271"/>
  <c r="P271"/>
  <c r="BI267"/>
  <c r="BH267"/>
  <c r="BG267"/>
  <c r="BF267"/>
  <c r="T267"/>
  <c r="R267"/>
  <c r="P267"/>
  <c r="BI262"/>
  <c r="BH262"/>
  <c r="BG262"/>
  <c r="BF262"/>
  <c r="T262"/>
  <c r="R262"/>
  <c r="P262"/>
  <c r="BI258"/>
  <c r="BH258"/>
  <c r="BG258"/>
  <c r="BF258"/>
  <c r="T258"/>
  <c r="R258"/>
  <c r="P258"/>
  <c r="BI254"/>
  <c r="BH254"/>
  <c r="BG254"/>
  <c r="BF254"/>
  <c r="T254"/>
  <c r="R254"/>
  <c r="P254"/>
  <c r="BI250"/>
  <c r="BH250"/>
  <c r="BG250"/>
  <c r="BF250"/>
  <c r="T250"/>
  <c r="R250"/>
  <c r="P250"/>
  <c r="BI246"/>
  <c r="BH246"/>
  <c r="BG246"/>
  <c r="BF246"/>
  <c r="T246"/>
  <c r="R246"/>
  <c r="P246"/>
  <c r="BI245"/>
  <c r="BH245"/>
  <c r="BG245"/>
  <c r="BF245"/>
  <c r="T245"/>
  <c r="R245"/>
  <c r="P245"/>
  <c r="BI243"/>
  <c r="BH243"/>
  <c r="BG243"/>
  <c r="BF243"/>
  <c r="T243"/>
  <c r="R243"/>
  <c r="P243"/>
  <c r="BI242"/>
  <c r="BH242"/>
  <c r="BG242"/>
  <c r="BF242"/>
  <c r="T242"/>
  <c r="R242"/>
  <c r="P242"/>
  <c r="BI240"/>
  <c r="BH240"/>
  <c r="BG240"/>
  <c r="BF240"/>
  <c r="T240"/>
  <c r="R240"/>
  <c r="P240"/>
  <c r="BI239"/>
  <c r="BH239"/>
  <c r="BG239"/>
  <c r="BF239"/>
  <c r="T239"/>
  <c r="R239"/>
  <c r="P239"/>
  <c r="BI237"/>
  <c r="BH237"/>
  <c r="BG237"/>
  <c r="BF237"/>
  <c r="T237"/>
  <c r="R237"/>
  <c r="P237"/>
  <c r="BI236"/>
  <c r="BH236"/>
  <c r="BG236"/>
  <c r="BF236"/>
  <c r="T236"/>
  <c r="R236"/>
  <c r="P236"/>
  <c r="BI234"/>
  <c r="BH234"/>
  <c r="BG234"/>
  <c r="BF234"/>
  <c r="T234"/>
  <c r="R234"/>
  <c r="P234"/>
  <c r="BI233"/>
  <c r="BH233"/>
  <c r="BG233"/>
  <c r="BF233"/>
  <c r="T233"/>
  <c r="R233"/>
  <c r="P233"/>
  <c r="BI231"/>
  <c r="BH231"/>
  <c r="BG231"/>
  <c r="BF231"/>
  <c r="T231"/>
  <c r="R231"/>
  <c r="P231"/>
  <c r="BI230"/>
  <c r="BH230"/>
  <c r="BG230"/>
  <c r="BF230"/>
  <c r="T230"/>
  <c r="R230"/>
  <c r="P230"/>
  <c r="BI228"/>
  <c r="BH228"/>
  <c r="BG228"/>
  <c r="BF228"/>
  <c r="T228"/>
  <c r="R228"/>
  <c r="P228"/>
  <c r="BI227"/>
  <c r="BH227"/>
  <c r="BG227"/>
  <c r="BF227"/>
  <c r="T227"/>
  <c r="R227"/>
  <c r="P227"/>
  <c r="BI225"/>
  <c r="BH225"/>
  <c r="BG225"/>
  <c r="BF225"/>
  <c r="T225"/>
  <c r="R225"/>
  <c r="P225"/>
  <c r="BI220"/>
  <c r="BH220"/>
  <c r="BG220"/>
  <c r="BF220"/>
  <c r="T220"/>
  <c r="R220"/>
  <c r="P220"/>
  <c r="BI216"/>
  <c r="BH216"/>
  <c r="BG216"/>
  <c r="BF216"/>
  <c r="T216"/>
  <c r="R216"/>
  <c r="P216"/>
  <c r="BI211"/>
  <c r="BH211"/>
  <c r="BG211"/>
  <c r="BF211"/>
  <c r="T211"/>
  <c r="R211"/>
  <c r="P211"/>
  <c r="BI207"/>
  <c r="BH207"/>
  <c r="BG207"/>
  <c r="BF207"/>
  <c r="T207"/>
  <c r="R207"/>
  <c r="P207"/>
  <c r="BI204"/>
  <c r="BH204"/>
  <c r="BG204"/>
  <c r="BF204"/>
  <c r="T204"/>
  <c r="R204"/>
  <c r="P204"/>
  <c r="BI202"/>
  <c r="BH202"/>
  <c r="BG202"/>
  <c r="BF202"/>
  <c r="T202"/>
  <c r="R202"/>
  <c r="P202"/>
  <c r="BI200"/>
  <c r="BH200"/>
  <c r="BG200"/>
  <c r="BF200"/>
  <c r="T200"/>
  <c r="R200"/>
  <c r="P200"/>
  <c r="BI197"/>
  <c r="BH197"/>
  <c r="BG197"/>
  <c r="BF197"/>
  <c r="T197"/>
  <c r="R197"/>
  <c r="P197"/>
  <c r="BI195"/>
  <c r="BH195"/>
  <c r="BG195"/>
  <c r="BF195"/>
  <c r="T195"/>
  <c r="R195"/>
  <c r="P195"/>
  <c r="BI193"/>
  <c r="BH193"/>
  <c r="BG193"/>
  <c r="BF193"/>
  <c r="T193"/>
  <c r="R193"/>
  <c r="P193"/>
  <c r="BI190"/>
  <c r="BH190"/>
  <c r="BG190"/>
  <c r="BF190"/>
  <c r="T190"/>
  <c r="R190"/>
  <c r="P190"/>
  <c r="BI186"/>
  <c r="BH186"/>
  <c r="BG186"/>
  <c r="BF186"/>
  <c r="T186"/>
  <c r="R186"/>
  <c r="P186"/>
  <c r="BI183"/>
  <c r="BH183"/>
  <c r="BG183"/>
  <c r="BF183"/>
  <c r="T183"/>
  <c r="R183"/>
  <c r="P183"/>
  <c r="BI179"/>
  <c r="BH179"/>
  <c r="BG179"/>
  <c r="BF179"/>
  <c r="T179"/>
  <c r="R179"/>
  <c r="P179"/>
  <c r="BI177"/>
  <c r="BH177"/>
  <c r="BG177"/>
  <c r="BF177"/>
  <c r="T177"/>
  <c r="R177"/>
  <c r="P177"/>
  <c r="BI173"/>
  <c r="BH173"/>
  <c r="BG173"/>
  <c r="BF173"/>
  <c r="T173"/>
  <c r="R173"/>
  <c r="P173"/>
  <c r="BI169"/>
  <c r="BH169"/>
  <c r="BG169"/>
  <c r="BF169"/>
  <c r="T169"/>
  <c r="T168" s="1"/>
  <c r="R169"/>
  <c r="R168" s="1"/>
  <c r="P169"/>
  <c r="P168"/>
  <c r="BI166"/>
  <c r="BH166"/>
  <c r="BG166"/>
  <c r="BF166"/>
  <c r="T166"/>
  <c r="R166"/>
  <c r="P166"/>
  <c r="BI162"/>
  <c r="BH162"/>
  <c r="BG162"/>
  <c r="BF162"/>
  <c r="T162"/>
  <c r="R162"/>
  <c r="P162"/>
  <c r="BI160"/>
  <c r="BH160"/>
  <c r="BG160"/>
  <c r="BF160"/>
  <c r="T160"/>
  <c r="R160"/>
  <c r="P160"/>
  <c r="BI158"/>
  <c r="BH158"/>
  <c r="BG158"/>
  <c r="BF158"/>
  <c r="T158"/>
  <c r="R158"/>
  <c r="P158"/>
  <c r="BI152"/>
  <c r="BH152"/>
  <c r="BG152"/>
  <c r="BF152"/>
  <c r="T152"/>
  <c r="R152"/>
  <c r="P152"/>
  <c r="BI147"/>
  <c r="BH147"/>
  <c r="BG147"/>
  <c r="BF147"/>
  <c r="T147"/>
  <c r="R147"/>
  <c r="P147"/>
  <c r="BI142"/>
  <c r="BH142"/>
  <c r="BG142"/>
  <c r="BF142"/>
  <c r="T142"/>
  <c r="R142"/>
  <c r="P142"/>
  <c r="BI135"/>
  <c r="BH135"/>
  <c r="BG135"/>
  <c r="BF135"/>
  <c r="T135"/>
  <c r="R135"/>
  <c r="P135"/>
  <c r="BI132"/>
  <c r="BH132"/>
  <c r="BG132"/>
  <c r="BF132"/>
  <c r="T132"/>
  <c r="R132"/>
  <c r="P132"/>
  <c r="BI130"/>
  <c r="BH130"/>
  <c r="BG130"/>
  <c r="BF130"/>
  <c r="T130"/>
  <c r="R130"/>
  <c r="P130"/>
  <c r="BI129"/>
  <c r="BH129"/>
  <c r="BG129"/>
  <c r="BF129"/>
  <c r="T129"/>
  <c r="R129"/>
  <c r="P129"/>
  <c r="BI125"/>
  <c r="BH125"/>
  <c r="BG125"/>
  <c r="BF125"/>
  <c r="T125"/>
  <c r="R125"/>
  <c r="P125"/>
  <c r="BI120"/>
  <c r="BH120"/>
  <c r="BG120"/>
  <c r="BF120"/>
  <c r="T120"/>
  <c r="R120"/>
  <c r="P120"/>
  <c r="BI116"/>
  <c r="BH116"/>
  <c r="BG116"/>
  <c r="BF116"/>
  <c r="T116"/>
  <c r="R116"/>
  <c r="P116"/>
  <c r="BI112"/>
  <c r="BH112"/>
  <c r="BG112"/>
  <c r="BF112"/>
  <c r="T112"/>
  <c r="R112"/>
  <c r="P112"/>
  <c r="BI108"/>
  <c r="BH108"/>
  <c r="BG108"/>
  <c r="BF108"/>
  <c r="T108"/>
  <c r="R108"/>
  <c r="P108"/>
  <c r="BI101"/>
  <c r="BH101"/>
  <c r="BG101"/>
  <c r="BF101"/>
  <c r="T101"/>
  <c r="R101"/>
  <c r="P101"/>
  <c r="J95"/>
  <c r="J94"/>
  <c r="F94"/>
  <c r="F92"/>
  <c r="E90"/>
  <c r="J55"/>
  <c r="J54"/>
  <c r="F54"/>
  <c r="F52"/>
  <c r="E50"/>
  <c r="J18"/>
  <c r="E18"/>
  <c r="F95" s="1"/>
  <c r="J17"/>
  <c r="J12"/>
  <c r="J92" s="1"/>
  <c r="E7"/>
  <c r="E48" s="1"/>
  <c r="L50" i="1"/>
  <c r="AM50"/>
  <c r="AM49"/>
  <c r="L49"/>
  <c r="AM47"/>
  <c r="L47"/>
  <c r="L45"/>
  <c r="L44"/>
  <c r="BK471" i="2"/>
  <c r="J160"/>
  <c r="BK404"/>
  <c r="BK233"/>
  <c r="J179"/>
  <c r="J116" i="3"/>
  <c r="J104" i="4"/>
  <c r="J120" i="5"/>
  <c r="J102" i="6"/>
  <c r="BK119" i="9"/>
  <c r="J523" i="2"/>
  <c r="J648"/>
  <c r="J287"/>
  <c r="BK700"/>
  <c r="J112"/>
  <c r="BK94" i="3"/>
  <c r="BK102" i="4"/>
  <c r="BK101" i="6"/>
  <c r="J123" i="8"/>
  <c r="BK111" i="9"/>
  <c r="BK284" i="2"/>
  <c r="J262"/>
  <c r="J739"/>
  <c r="BK202"/>
  <c r="J550"/>
  <c r="BK115" i="3"/>
  <c r="BK123" i="4"/>
  <c r="BK126" i="6"/>
  <c r="BK109" i="8"/>
  <c r="BK125"/>
  <c r="BK106" i="9"/>
  <c r="BK107" i="10"/>
  <c r="J528" i="2"/>
  <c r="J335"/>
  <c r="BK713"/>
  <c r="BK538"/>
  <c r="J279"/>
  <c r="J96" i="3"/>
  <c r="BK112" i="4"/>
  <c r="BK117" i="5"/>
  <c r="J125" i="6"/>
  <c r="BK119" i="8"/>
  <c r="BK118" i="9"/>
  <c r="J399" i="2"/>
  <c r="J130"/>
  <c r="J429"/>
  <c r="J284"/>
  <c r="BK239"/>
  <c r="J115" i="3"/>
  <c r="BK116" i="4"/>
  <c r="F41" i="6"/>
  <c r="J405" i="2"/>
  <c r="J195"/>
  <c r="BK116" i="3"/>
  <c r="BK113" i="4"/>
  <c r="J123" i="5"/>
  <c r="J115" i="6"/>
  <c r="J119"/>
  <c r="J105"/>
  <c r="BK107" i="9"/>
  <c r="J239" i="2"/>
  <c r="J197"/>
  <c r="BK560"/>
  <c r="BK709"/>
  <c r="J586"/>
  <c r="J386"/>
  <c r="BK121" i="3"/>
  <c r="J115" i="4"/>
  <c r="J100" i="5"/>
  <c r="J110" i="6"/>
  <c r="F39" i="7"/>
  <c r="BB62" i="1"/>
  <c r="J101" i="10"/>
  <c r="J513" i="2"/>
  <c r="J331"/>
  <c r="BK348"/>
  <c r="BK633"/>
  <c r="J100" i="3"/>
  <c r="BK96"/>
  <c r="J118" i="5"/>
  <c r="J120" i="6"/>
  <c r="BK121" i="9"/>
  <c r="J119" i="10"/>
  <c r="BK676" i="2"/>
  <c r="BK482"/>
  <c r="BK739"/>
  <c r="BK663"/>
  <c r="J250"/>
  <c r="J117" i="3"/>
  <c r="J116" i="5"/>
  <c r="BK119" i="6"/>
  <c r="J127"/>
  <c r="J101" i="9"/>
  <c r="J644" i="2"/>
  <c r="J446"/>
  <c r="J233"/>
  <c r="J152"/>
  <c r="J730"/>
  <c r="BK644"/>
  <c r="BK117" i="3"/>
  <c r="J109" i="4"/>
  <c r="BK110" i="5"/>
  <c r="J116" i="8"/>
  <c r="J103"/>
  <c r="BK183" i="2"/>
  <c r="BK415"/>
  <c r="BK254"/>
  <c r="J681"/>
  <c r="BK299"/>
  <c r="BK105" i="4"/>
  <c r="BK123" i="6"/>
  <c r="BK132" i="8"/>
  <c r="BK101"/>
  <c r="BK112" i="9"/>
  <c r="BK584" i="2"/>
  <c r="J314"/>
  <c r="BK132"/>
  <c r="J267"/>
  <c r="J237"/>
  <c r="J103" i="3"/>
  <c r="J122" i="4"/>
  <c r="BK114" i="5"/>
  <c r="BK94" i="7"/>
  <c r="J107" i="8"/>
  <c r="BK122" i="9"/>
  <c r="BK97" i="10"/>
  <c r="BK648" i="2"/>
  <c r="BK528"/>
  <c r="J584"/>
  <c r="BK204"/>
  <c r="BK93" i="3"/>
  <c r="J105" i="4"/>
  <c r="BK121"/>
  <c r="J111" i="5"/>
  <c r="BK129" i="8"/>
  <c r="BK100" i="9"/>
  <c r="BK400" i="2"/>
  <c r="J404"/>
  <c r="BK566"/>
  <c r="BK211"/>
  <c r="J275"/>
  <c r="BK303"/>
  <c r="J577"/>
  <c r="J93" i="3"/>
  <c r="BK106" i="4"/>
  <c r="J105" i="5"/>
  <c r="F40" i="7"/>
  <c r="BC62" i="1" s="1"/>
  <c r="BK287" i="2"/>
  <c r="BK446"/>
  <c r="J414"/>
  <c r="J200"/>
  <c r="J135"/>
  <c r="BK409"/>
  <c r="BK95" i="3"/>
  <c r="J127" i="4"/>
  <c r="J131" i="5"/>
  <c r="BK110" i="6"/>
  <c r="BK111" i="10"/>
  <c r="J254" i="2"/>
  <c r="J663"/>
  <c r="BK275"/>
  <c r="BK271"/>
  <c r="BK173"/>
  <c r="J113" i="3"/>
  <c r="J119" i="4"/>
  <c r="BK118" i="5"/>
  <c r="J123" i="6"/>
  <c r="J127" i="8"/>
  <c r="J121" i="9"/>
  <c r="J323" i="2"/>
  <c r="J542"/>
  <c r="BK550"/>
  <c r="BK659"/>
  <c r="J303"/>
  <c r="J119" i="3"/>
  <c r="BK120" i="4"/>
  <c r="BK127" i="5"/>
  <c r="BK112" i="8"/>
  <c r="J131"/>
  <c r="J115" i="9"/>
  <c r="BK613" i="2"/>
  <c r="BK291"/>
  <c r="BK234"/>
  <c r="BK319"/>
  <c r="J521"/>
  <c r="J603"/>
  <c r="BK97" i="3"/>
  <c r="J100" i="4"/>
  <c r="J119" i="5"/>
  <c r="BK104" i="8"/>
  <c r="J116" i="9"/>
  <c r="J573" i="2"/>
  <c r="J421"/>
  <c r="J108"/>
  <c r="BK641"/>
  <c r="J236"/>
  <c r="J190"/>
  <c r="J111" i="3"/>
  <c r="BK100" i="4"/>
  <c r="BK130" i="5"/>
  <c r="BK121" i="8"/>
  <c r="J111" i="9"/>
  <c r="J409" i="2"/>
  <c r="J271"/>
  <c r="BK245"/>
  <c r="BK696"/>
  <c r="BK469"/>
  <c r="BK100" i="3"/>
  <c r="J126" i="4"/>
  <c r="BK109" i="5"/>
  <c r="BK116" i="6"/>
  <c r="J124" i="8"/>
  <c r="J169" i="2"/>
  <c r="BK600"/>
  <c r="J183"/>
  <c r="J685"/>
  <c r="BK314"/>
  <c r="BK120" i="3"/>
  <c r="J117" i="5"/>
  <c r="BK121" i="6"/>
  <c r="J125" i="8"/>
  <c r="BK102" i="9"/>
  <c r="J204" i="2"/>
  <c r="BK474"/>
  <c r="J507"/>
  <c r="BK667"/>
  <c r="BK200"/>
  <c r="BK98" i="4"/>
  <c r="J122" i="5"/>
  <c r="BK115" i="6"/>
  <c r="BK116" i="9"/>
  <c r="J608" i="2"/>
  <c r="BK395"/>
  <c r="J327"/>
  <c r="BK147"/>
  <c r="BK108"/>
  <c r="J121" i="3"/>
  <c r="BK109" i="4"/>
  <c r="J104" i="5"/>
  <c r="J116" i="6"/>
  <c r="BK124" i="8"/>
  <c r="BK120" i="9"/>
  <c r="J173" i="2"/>
  <c r="J596"/>
  <c r="J535"/>
  <c r="BK689"/>
  <c r="BK429"/>
  <c r="J97" i="3"/>
  <c r="J125" i="4"/>
  <c r="BK124" i="5"/>
  <c r="BK102" i="6"/>
  <c r="J109" i="8"/>
  <c r="J104" i="10"/>
  <c r="BK573" i="2"/>
  <c r="J674"/>
  <c r="BK410"/>
  <c r="BK449"/>
  <c r="BK405"/>
  <c r="J453"/>
  <c r="J207"/>
  <c r="J114" i="3"/>
  <c r="J129" i="5"/>
  <c r="J113" i="6"/>
  <c r="J109"/>
  <c r="BK109"/>
  <c r="BK126" i="8"/>
  <c r="J115" i="10"/>
  <c r="BK160" i="2"/>
  <c r="BK152"/>
  <c r="J461"/>
  <c r="J689"/>
  <c r="BK457"/>
  <c r="BK109" i="3"/>
  <c r="J114" i="5"/>
  <c r="J129" i="8"/>
  <c r="BK113"/>
  <c r="BK91" i="10"/>
  <c r="BK497" i="2"/>
  <c r="BK466"/>
  <c r="J692"/>
  <c r="J101"/>
  <c r="J104" i="3"/>
  <c r="BK104"/>
  <c r="J130" i="5"/>
  <c r="J94" i="7"/>
  <c r="BK114" i="8"/>
  <c r="J119" i="9"/>
  <c r="BK104" i="10"/>
  <c r="BK228" i="2"/>
  <c r="J554"/>
  <c r="J687"/>
  <c r="BK344"/>
  <c r="BK103" i="3"/>
  <c r="J94"/>
  <c r="BK119" i="5"/>
  <c r="BK122" i="6"/>
  <c r="J130" i="8"/>
  <c r="BK115"/>
  <c r="BK101" i="9"/>
  <c r="J493" i="2"/>
  <c r="BK546"/>
  <c r="BK730"/>
  <c r="BK442"/>
  <c r="J95" i="3"/>
  <c r="J116" i="4"/>
  <c r="BK104"/>
  <c r="BK127" i="8"/>
  <c r="J111"/>
  <c r="J118" i="9"/>
  <c r="J129" i="2"/>
  <c r="BK130"/>
  <c r="BK386"/>
  <c r="J295"/>
  <c r="BK685"/>
  <c r="J120"/>
  <c r="J108" i="3"/>
  <c r="BK97" i="4"/>
  <c r="J107" i="5"/>
  <c r="BK112" i="6"/>
  <c r="BK119" i="10"/>
  <c r="J442" i="2"/>
  <c r="BK112"/>
  <c r="J228"/>
  <c r="BK231"/>
  <c r="J299"/>
  <c r="J655"/>
  <c r="BK101" i="3"/>
  <c r="J120" i="4"/>
  <c r="BK102" i="5"/>
  <c r="BK124" i="6"/>
  <c r="BK130" i="8"/>
  <c r="J110" i="9"/>
  <c r="BK596" i="2"/>
  <c r="J211"/>
  <c r="J627"/>
  <c r="BK705"/>
  <c r="BK608"/>
  <c r="BK382"/>
  <c r="BK125" i="4"/>
  <c r="BK131" i="5"/>
  <c r="BK128"/>
  <c r="J114" i="8"/>
  <c r="J112"/>
  <c r="J471" i="2"/>
  <c r="BK236"/>
  <c r="BK129"/>
  <c r="J202"/>
  <c r="BK527"/>
  <c r="BK414"/>
  <c r="BK99" i="3"/>
  <c r="BK113" i="6"/>
  <c r="BK111" i="8"/>
  <c r="J115"/>
  <c r="J120" i="9"/>
  <c r="BK453" i="2"/>
  <c r="J348"/>
  <c r="BK258"/>
  <c r="J497"/>
  <c r="J634"/>
  <c r="J231"/>
  <c r="J234"/>
  <c r="J101" i="4"/>
  <c r="J120" i="8"/>
  <c r="BK108" i="9"/>
  <c r="BK115" i="10"/>
  <c r="BK521" i="2"/>
  <c r="BK374"/>
  <c r="BK216"/>
  <c r="BK378"/>
  <c r="BK240"/>
  <c r="BK98" i="3"/>
  <c r="BK118" i="4"/>
  <c r="J132" i="5"/>
  <c r="BK127" i="6"/>
  <c r="BK105" i="8"/>
  <c r="J97" i="10"/>
  <c r="BK507" i="2"/>
  <c r="J400"/>
  <c r="BK433"/>
  <c r="J382"/>
  <c r="J177"/>
  <c r="J102" i="3"/>
  <c r="BK127" i="4"/>
  <c r="J114"/>
  <c r="BK105" i="6"/>
  <c r="J119" i="8"/>
  <c r="BK425" i="2"/>
  <c r="BK142"/>
  <c r="J437"/>
  <c r="BK331"/>
  <c r="BK523"/>
  <c r="J339"/>
  <c r="J111" i="4"/>
  <c r="J128" i="5"/>
  <c r="BK116" i="8"/>
  <c r="J111" i="10"/>
  <c r="J489" i="2"/>
  <c r="BK193"/>
  <c r="J696"/>
  <c r="BK493"/>
  <c r="BK421"/>
  <c r="BK113" i="3"/>
  <c r="J133" i="5"/>
  <c r="J103" i="6"/>
  <c r="J107" i="9"/>
  <c r="BK655" i="2"/>
  <c r="BK577"/>
  <c r="J378"/>
  <c r="BK280"/>
  <c r="J538"/>
  <c r="J220"/>
  <c r="BK107" i="4"/>
  <c r="BK115" i="5"/>
  <c r="J106" i="6"/>
  <c r="BK123" i="8"/>
  <c r="BK114" i="9"/>
  <c r="J319" i="2"/>
  <c r="J433"/>
  <c r="J425"/>
  <c r="J344"/>
  <c r="J482"/>
  <c r="J245"/>
  <c r="BK101" i="4"/>
  <c r="BK132" i="5"/>
  <c r="J121" i="6"/>
  <c r="BK111"/>
  <c r="J102" i="8"/>
  <c r="BK104" i="9"/>
  <c r="BK230" i="2"/>
  <c r="BK669"/>
  <c r="BK323"/>
  <c r="BK158"/>
  <c r="BK535"/>
  <c r="J102" i="4"/>
  <c r="J124" i="5"/>
  <c r="BK100" i="6"/>
  <c r="BK110" i="9"/>
  <c r="BK101" i="10"/>
  <c r="J449" i="2"/>
  <c r="BK339"/>
  <c r="J374"/>
  <c r="J676"/>
  <c r="J162"/>
  <c r="BK119" i="3"/>
  <c r="BK126" i="4"/>
  <c r="BK123" i="5"/>
  <c r="J102"/>
  <c r="J104" i="8"/>
  <c r="BK93" i="10"/>
  <c r="BK162" i="2"/>
  <c r="J592"/>
  <c r="J395"/>
  <c r="BK590"/>
  <c r="J463"/>
  <c r="BK627"/>
  <c r="BK128" i="4"/>
  <c r="J106" i="5"/>
  <c r="BK106" i="6"/>
  <c r="J124"/>
  <c r="J126" i="8"/>
  <c r="J122" i="9"/>
  <c r="J116" i="2"/>
  <c r="BK225"/>
  <c r="BK441"/>
  <c r="J667"/>
  <c r="BK220"/>
  <c r="BK119" i="4"/>
  <c r="BK111"/>
  <c r="BK116" i="5"/>
  <c r="J101" i="6"/>
  <c r="J105" i="8"/>
  <c r="BK586" i="2"/>
  <c r="J300"/>
  <c r="J243"/>
  <c r="J566"/>
  <c r="BK101"/>
  <c r="BK517"/>
  <c r="J110" i="3"/>
  <c r="BK122" i="5"/>
  <c r="BK105"/>
  <c r="J110" i="8"/>
  <c r="J102" i="9"/>
  <c r="J517" i="2"/>
  <c r="BK569"/>
  <c r="BK116"/>
  <c r="BK186"/>
  <c r="J641"/>
  <c r="J106" i="3"/>
  <c r="J96" i="4"/>
  <c r="BK133" i="5"/>
  <c r="BK117" i="6"/>
  <c r="J89" i="10"/>
  <c r="J501" i="2"/>
  <c r="J486"/>
  <c r="J291"/>
  <c r="BK692"/>
  <c r="J474"/>
  <c r="J99" i="3"/>
  <c r="J106" i="4"/>
  <c r="J127" i="5"/>
  <c r="J115"/>
  <c r="J122" i="6"/>
  <c r="BK120" i="8"/>
  <c r="J107" i="10"/>
  <c r="J216" i="2"/>
  <c r="J258"/>
  <c r="BK179"/>
  <c r="BK125"/>
  <c r="J147"/>
  <c r="BK106" i="3"/>
  <c r="BK122" i="4"/>
  <c r="BK100" i="5"/>
  <c r="J111" i="6"/>
  <c r="BK128" i="8"/>
  <c r="J108" i="9"/>
  <c r="J166" i="2"/>
  <c r="BK463"/>
  <c r="BK300"/>
  <c r="BK687"/>
  <c r="BK623"/>
  <c r="BK111" i="3"/>
  <c r="J128" i="4"/>
  <c r="J126" i="5"/>
  <c r="F38" i="7"/>
  <c r="BA62" i="1"/>
  <c r="BK227" i="2"/>
  <c r="BK267"/>
  <c r="J441"/>
  <c r="BK120"/>
  <c r="BK361"/>
  <c r="BK368"/>
  <c r="BK114" i="3"/>
  <c r="J98" i="4"/>
  <c r="BK106" i="5"/>
  <c r="J100" i="9"/>
  <c r="J469" i="2"/>
  <c r="J629"/>
  <c r="BK327"/>
  <c r="J709"/>
  <c r="J560"/>
  <c r="BK166"/>
  <c r="J105" i="3"/>
  <c r="J118" i="4"/>
  <c r="BK101" i="5"/>
  <c r="J112" i="6"/>
  <c r="J117"/>
  <c r="J117" i="8"/>
  <c r="BK195" i="2"/>
  <c r="J623"/>
  <c r="J125"/>
  <c r="J308"/>
  <c r="J478"/>
  <c r="AS59" i="1"/>
  <c r="BK107" i="5"/>
  <c r="BK125" i="6"/>
  <c r="J101" i="8"/>
  <c r="J117" i="9"/>
  <c r="J91" i="10"/>
  <c r="J527" i="2"/>
  <c r="BK308"/>
  <c r="BK169"/>
  <c r="J600"/>
  <c r="BK197"/>
  <c r="BK115" i="4"/>
  <c r="J101" i="5"/>
  <c r="J113" i="8"/>
  <c r="BK100"/>
  <c r="J93" i="10"/>
  <c r="J590" i="2"/>
  <c r="BK190"/>
  <c r="BK634"/>
  <c r="J713"/>
  <c r="BK243"/>
  <c r="BK108" i="3"/>
  <c r="J112" i="4"/>
  <c r="J113" i="5"/>
  <c r="J112" i="9"/>
  <c r="BK513" i="2"/>
  <c r="J193"/>
  <c r="BK629"/>
  <c r="BK478"/>
  <c r="BK681"/>
  <c r="J569"/>
  <c r="BK102" i="3"/>
  <c r="BK126" i="5"/>
  <c r="BK113"/>
  <c r="J107" i="6"/>
  <c r="J128" i="8"/>
  <c r="BK489" i="2"/>
  <c r="J457"/>
  <c r="J142"/>
  <c r="BK542"/>
  <c r="J246"/>
  <c r="J225"/>
  <c r="BK114" i="4"/>
  <c r="BK111" i="5"/>
  <c r="J100" i="6"/>
  <c r="BK103" i="8"/>
  <c r="J106" i="9"/>
  <c r="J361" i="2"/>
  <c r="BK177"/>
  <c r="J227"/>
  <c r="J700"/>
  <c r="J669"/>
  <c r="J98" i="3"/>
  <c r="J97" i="4"/>
  <c r="J103" i="5"/>
  <c r="J121" i="8"/>
  <c r="BK107"/>
  <c r="J132" i="2"/>
  <c r="BK501"/>
  <c r="BK554"/>
  <c r="J613"/>
  <c r="BK207"/>
  <c r="J459"/>
  <c r="J120" i="3"/>
  <c r="J113" i="4"/>
  <c r="BK120" i="5"/>
  <c r="BK102" i="8"/>
  <c r="J104" i="9"/>
  <c r="J280" i="2"/>
  <c r="BK335"/>
  <c r="BK250"/>
  <c r="BK295"/>
  <c r="J410"/>
  <c r="J415"/>
  <c r="BK105" i="3"/>
  <c r="J107" i="4"/>
  <c r="BK103" i="5"/>
  <c r="J126" i="6"/>
  <c r="J132" i="8"/>
  <c r="BK459" i="2"/>
  <c r="J158"/>
  <c r="J466"/>
  <c r="J240"/>
  <c r="BK674"/>
  <c r="J186"/>
  <c r="BK129" i="5"/>
  <c r="BK120" i="6"/>
  <c r="BK131" i="8"/>
  <c r="BK115" i="9"/>
  <c r="BK486" i="2"/>
  <c r="J368"/>
  <c r="BK237"/>
  <c r="J705"/>
  <c r="J659"/>
  <c r="J109" i="3"/>
  <c r="J110" i="5"/>
  <c r="BK104"/>
  <c r="BK117" i="8"/>
  <c r="J114" i="9"/>
  <c r="BK592" i="2"/>
  <c r="J242"/>
  <c r="BK279"/>
  <c r="BK603"/>
  <c r="BK399"/>
  <c r="BK246"/>
  <c r="J121" i="4"/>
  <c r="J109" i="5"/>
  <c r="F40" i="8"/>
  <c r="J230" i="2"/>
  <c r="BK262"/>
  <c r="J123" i="4"/>
  <c r="BK107" i="6"/>
  <c r="J100" i="8"/>
  <c r="BK110"/>
  <c r="BK117" i="9"/>
  <c r="J633" i="2"/>
  <c r="BK135"/>
  <c r="BK461"/>
  <c r="BK437"/>
  <c r="BK242"/>
  <c r="J546"/>
  <c r="BK110" i="3"/>
  <c r="J101"/>
  <c r="BK96" i="4"/>
  <c r="BK103" i="6"/>
  <c r="F41" i="7"/>
  <c r="BD62" i="1"/>
  <c r="BK89" i="10"/>
  <c r="BK124" i="2" l="1"/>
  <c r="J124" s="1"/>
  <c r="J62" s="1"/>
  <c r="BK172"/>
  <c r="P199"/>
  <c r="BK206"/>
  <c r="J206" s="1"/>
  <c r="J69" s="1"/>
  <c r="BK286"/>
  <c r="J286" s="1"/>
  <c r="J70" s="1"/>
  <c r="T473"/>
  <c r="R602"/>
  <c r="R691"/>
  <c r="R107" i="3"/>
  <c r="BK118"/>
  <c r="J118"/>
  <c r="J68" s="1"/>
  <c r="BK95" i="4"/>
  <c r="J95"/>
  <c r="J65"/>
  <c r="R99"/>
  <c r="T103"/>
  <c r="BK117"/>
  <c r="J117"/>
  <c r="J70" s="1"/>
  <c r="R124"/>
  <c r="R99" i="5"/>
  <c r="R108"/>
  <c r="P121"/>
  <c r="T104" i="6"/>
  <c r="R114"/>
  <c r="BK118" i="8"/>
  <c r="J118" s="1"/>
  <c r="J72" s="1"/>
  <c r="R124" i="2"/>
  <c r="BK199"/>
  <c r="J199" s="1"/>
  <c r="J68" s="1"/>
  <c r="R302"/>
  <c r="P448"/>
  <c r="P465"/>
  <c r="BK537"/>
  <c r="J537" s="1"/>
  <c r="J75" s="1"/>
  <c r="T704"/>
  <c r="P92" i="3"/>
  <c r="T107"/>
  <c r="P118"/>
  <c r="P95" i="4"/>
  <c r="T99"/>
  <c r="P110"/>
  <c r="T117"/>
  <c r="P99" i="5"/>
  <c r="P108"/>
  <c r="BK121"/>
  <c r="J121"/>
  <c r="J72" s="1"/>
  <c r="R108" i="6"/>
  <c r="T118"/>
  <c r="T108" i="8"/>
  <c r="R122"/>
  <c r="P105" i="9"/>
  <c r="R113"/>
  <c r="T100" i="2"/>
  <c r="T157"/>
  <c r="BK192"/>
  <c r="J192" s="1"/>
  <c r="J67" s="1"/>
  <c r="T302"/>
  <c r="BK448"/>
  <c r="J448"/>
  <c r="J72"/>
  <c r="R465"/>
  <c r="T537"/>
  <c r="R704"/>
  <c r="T92" i="3"/>
  <c r="T112" i="5"/>
  <c r="T121"/>
  <c r="R104" i="6"/>
  <c r="P114"/>
  <c r="BK122" i="8"/>
  <c r="J122" s="1"/>
  <c r="J73" s="1"/>
  <c r="T105" i="9"/>
  <c r="R109"/>
  <c r="BK88" i="10"/>
  <c r="P100" i="2"/>
  <c r="P157"/>
  <c r="P192"/>
  <c r="P302"/>
  <c r="R448"/>
  <c r="T465"/>
  <c r="P537"/>
  <c r="BK704"/>
  <c r="J704"/>
  <c r="J78"/>
  <c r="BK107" i="3"/>
  <c r="J107" s="1"/>
  <c r="J66" s="1"/>
  <c r="R112"/>
  <c r="T118"/>
  <c r="BK99" i="4"/>
  <c r="J99"/>
  <c r="J66"/>
  <c r="P103"/>
  <c r="P117"/>
  <c r="T124"/>
  <c r="BK99" i="5"/>
  <c r="J99"/>
  <c r="J69" s="1"/>
  <c r="BK108"/>
  <c r="J108"/>
  <c r="J70" s="1"/>
  <c r="BK125"/>
  <c r="J125"/>
  <c r="J73" s="1"/>
  <c r="P104" i="6"/>
  <c r="T114"/>
  <c r="T118" i="8"/>
  <c r="BK109" i="9"/>
  <c r="BK99" s="1"/>
  <c r="T109"/>
  <c r="P100" i="10"/>
  <c r="R100" i="2"/>
  <c r="R99" s="1"/>
  <c r="R157"/>
  <c r="T192"/>
  <c r="R206"/>
  <c r="P286"/>
  <c r="R473"/>
  <c r="P602"/>
  <c r="P691"/>
  <c r="BK112" i="5"/>
  <c r="J112"/>
  <c r="J71"/>
  <c r="T125"/>
  <c r="P108" i="6"/>
  <c r="BK118"/>
  <c r="J118" s="1"/>
  <c r="J73" s="1"/>
  <c r="P118" i="8"/>
  <c r="P113" i="9"/>
  <c r="T88" i="10"/>
  <c r="BK100"/>
  <c r="J100" s="1"/>
  <c r="J63" s="1"/>
  <c r="T124" i="2"/>
  <c r="P172"/>
  <c r="R192"/>
  <c r="BK302"/>
  <c r="J302"/>
  <c r="J71" s="1"/>
  <c r="T448"/>
  <c r="BK465"/>
  <c r="J465" s="1"/>
  <c r="J73" s="1"/>
  <c r="R537"/>
  <c r="P704"/>
  <c r="P107" i="3"/>
  <c r="T112"/>
  <c r="R95" i="4"/>
  <c r="BK103"/>
  <c r="J103" s="1"/>
  <c r="J67" s="1"/>
  <c r="R110"/>
  <c r="BK124"/>
  <c r="J124"/>
  <c r="J71" s="1"/>
  <c r="T99" i="5"/>
  <c r="T98"/>
  <c r="T97" s="1"/>
  <c r="T108"/>
  <c r="R121"/>
  <c r="T108" i="6"/>
  <c r="R118"/>
  <c r="R108" i="8"/>
  <c r="R99" s="1"/>
  <c r="R98" s="1"/>
  <c r="R97" s="1"/>
  <c r="R118"/>
  <c r="BK105" i="9"/>
  <c r="J105"/>
  <c r="J71"/>
  <c r="P109"/>
  <c r="R88" i="10"/>
  <c r="R87"/>
  <c r="R86" s="1"/>
  <c r="R100"/>
  <c r="BK100" i="2"/>
  <c r="J100"/>
  <c r="J61"/>
  <c r="BK157"/>
  <c r="J157" s="1"/>
  <c r="J63" s="1"/>
  <c r="T172"/>
  <c r="T199"/>
  <c r="T206"/>
  <c r="R286"/>
  <c r="BK473"/>
  <c r="J473" s="1"/>
  <c r="J74" s="1"/>
  <c r="T602"/>
  <c r="T691"/>
  <c r="R92" i="3"/>
  <c r="R91" s="1"/>
  <c r="R90" s="1"/>
  <c r="BK112"/>
  <c r="J112" s="1"/>
  <c r="J67" s="1"/>
  <c r="R118"/>
  <c r="P99" i="4"/>
  <c r="R103"/>
  <c r="T110"/>
  <c r="P124"/>
  <c r="R112" i="5"/>
  <c r="P125"/>
  <c r="BK104" i="6"/>
  <c r="J104"/>
  <c r="J70" s="1"/>
  <c r="BK114"/>
  <c r="J114" s="1"/>
  <c r="J72" s="1"/>
  <c r="P108" i="8"/>
  <c r="T122"/>
  <c r="R105" i="9"/>
  <c r="R99"/>
  <c r="R98" s="1"/>
  <c r="R97" s="1"/>
  <c r="T113"/>
  <c r="P88" i="10"/>
  <c r="P87"/>
  <c r="P86" s="1"/>
  <c r="AU65" i="1" s="1"/>
  <c r="P124" i="2"/>
  <c r="R172"/>
  <c r="R171"/>
  <c r="R199"/>
  <c r="P206"/>
  <c r="T286"/>
  <c r="P473"/>
  <c r="BK602"/>
  <c r="J602"/>
  <c r="J76" s="1"/>
  <c r="BK691"/>
  <c r="J691" s="1"/>
  <c r="J77" s="1"/>
  <c r="BK92" i="3"/>
  <c r="J92" s="1"/>
  <c r="J65" s="1"/>
  <c r="P112"/>
  <c r="T95" i="4"/>
  <c r="T94" s="1"/>
  <c r="T93" s="1"/>
  <c r="BK110"/>
  <c r="J110" s="1"/>
  <c r="J69" s="1"/>
  <c r="R117"/>
  <c r="P112" i="5"/>
  <c r="R125"/>
  <c r="BK108" i="6"/>
  <c r="J108"/>
  <c r="J71"/>
  <c r="P118"/>
  <c r="BK108" i="8"/>
  <c r="J108"/>
  <c r="J71" s="1"/>
  <c r="P122"/>
  <c r="BK113" i="9"/>
  <c r="J113"/>
  <c r="J73"/>
  <c r="T100" i="10"/>
  <c r="BK168" i="2"/>
  <c r="J168"/>
  <c r="J64" s="1"/>
  <c r="BK108" i="4"/>
  <c r="J108" s="1"/>
  <c r="J68" s="1"/>
  <c r="BK106" i="8"/>
  <c r="J106" s="1"/>
  <c r="J70" s="1"/>
  <c r="BK103" i="9"/>
  <c r="J103"/>
  <c r="J70" s="1"/>
  <c r="BK110" i="10"/>
  <c r="J110"/>
  <c r="J64" s="1"/>
  <c r="BK99" i="6"/>
  <c r="J99" s="1"/>
  <c r="J69" s="1"/>
  <c r="BK93" i="7"/>
  <c r="J93" s="1"/>
  <c r="J68" s="1"/>
  <c r="BK96" i="10"/>
  <c r="J96" s="1"/>
  <c r="J62" s="1"/>
  <c r="BK114"/>
  <c r="J114"/>
  <c r="J65"/>
  <c r="BK118"/>
  <c r="J118"/>
  <c r="J66"/>
  <c r="BE111"/>
  <c r="E76"/>
  <c r="F83"/>
  <c r="BE93"/>
  <c r="BE101"/>
  <c r="BE119"/>
  <c r="BE104"/>
  <c r="J52"/>
  <c r="BE89"/>
  <c r="BE91"/>
  <c r="BE107"/>
  <c r="BE115"/>
  <c r="BE97"/>
  <c r="J60" i="9"/>
  <c r="BE106"/>
  <c r="BE107"/>
  <c r="BE114"/>
  <c r="BE116"/>
  <c r="E83"/>
  <c r="BE118"/>
  <c r="F63"/>
  <c r="BE110"/>
  <c r="BE119"/>
  <c r="BE120"/>
  <c r="BE121"/>
  <c r="BE122"/>
  <c r="BE100"/>
  <c r="BE101"/>
  <c r="BE104"/>
  <c r="BE108"/>
  <c r="BE115"/>
  <c r="BE117"/>
  <c r="BE111"/>
  <c r="BE112"/>
  <c r="BE102"/>
  <c r="E52" i="8"/>
  <c r="F94"/>
  <c r="BE119"/>
  <c r="BE120"/>
  <c r="BE129"/>
  <c r="BE130"/>
  <c r="BE100"/>
  <c r="BE105"/>
  <c r="BE107"/>
  <c r="BE113"/>
  <c r="BE114"/>
  <c r="BE115"/>
  <c r="J91"/>
  <c r="BE117"/>
  <c r="BE102"/>
  <c r="BE121"/>
  <c r="BE127"/>
  <c r="BE128"/>
  <c r="BE101"/>
  <c r="BE103"/>
  <c r="BE104"/>
  <c r="BE109"/>
  <c r="BE110"/>
  <c r="BE111"/>
  <c r="BE112"/>
  <c r="BE116"/>
  <c r="BE123"/>
  <c r="BE124"/>
  <c r="BE125"/>
  <c r="BE132"/>
  <c r="BC63" i="1"/>
  <c r="BE126" i="8"/>
  <c r="BE131"/>
  <c r="E78" i="7"/>
  <c r="BE94"/>
  <c r="F89"/>
  <c r="BK98" i="6"/>
  <c r="J98" s="1"/>
  <c r="J68" s="1"/>
  <c r="J60" i="7"/>
  <c r="BK98" i="5"/>
  <c r="J98"/>
  <c r="J68" s="1"/>
  <c r="F63" i="6"/>
  <c r="J91"/>
  <c r="BE100"/>
  <c r="BE120"/>
  <c r="E83"/>
  <c r="BE109"/>
  <c r="BE117"/>
  <c r="BE123"/>
  <c r="BE102"/>
  <c r="BE103"/>
  <c r="BE105"/>
  <c r="BE125"/>
  <c r="BE127"/>
  <c r="BE101"/>
  <c r="BE124"/>
  <c r="BE126"/>
  <c r="BE106"/>
  <c r="BE115"/>
  <c r="BE116"/>
  <c r="BE119"/>
  <c r="BE121"/>
  <c r="BE110"/>
  <c r="BE111"/>
  <c r="BE112"/>
  <c r="BE113"/>
  <c r="BE107"/>
  <c r="BE122"/>
  <c r="BD61" i="1"/>
  <c r="BE104" i="5"/>
  <c r="BE110"/>
  <c r="BE113"/>
  <c r="BE119"/>
  <c r="BE120"/>
  <c r="BE122"/>
  <c r="BE126"/>
  <c r="BE102"/>
  <c r="BE103"/>
  <c r="BE124"/>
  <c r="BE131"/>
  <c r="BE132"/>
  <c r="BE133"/>
  <c r="BK94" i="4"/>
  <c r="J94" s="1"/>
  <c r="J64" s="1"/>
  <c r="J60" i="5"/>
  <c r="F94"/>
  <c r="BE128"/>
  <c r="BE114"/>
  <c r="BE123"/>
  <c r="E52"/>
  <c r="BE100"/>
  <c r="BE111"/>
  <c r="BE116"/>
  <c r="BE127"/>
  <c r="BE130"/>
  <c r="BE105"/>
  <c r="BE106"/>
  <c r="BE109"/>
  <c r="BE115"/>
  <c r="BE117"/>
  <c r="BE118"/>
  <c r="BE129"/>
  <c r="BE101"/>
  <c r="BE107"/>
  <c r="E50" i="4"/>
  <c r="F59"/>
  <c r="BE106"/>
  <c r="J87"/>
  <c r="BE96"/>
  <c r="BE101"/>
  <c r="BE107"/>
  <c r="BE114"/>
  <c r="BE127"/>
  <c r="BE119"/>
  <c r="BE121"/>
  <c r="BE122"/>
  <c r="BE128"/>
  <c r="BE100"/>
  <c r="BE112"/>
  <c r="BE118"/>
  <c r="BE97"/>
  <c r="BE102"/>
  <c r="BE104"/>
  <c r="BE115"/>
  <c r="BE123"/>
  <c r="BE125"/>
  <c r="BE98"/>
  <c r="BE120"/>
  <c r="BE126"/>
  <c r="BE105"/>
  <c r="BE116"/>
  <c r="BE109"/>
  <c r="BE111"/>
  <c r="BE113"/>
  <c r="F87" i="3"/>
  <c r="BE97"/>
  <c r="BE108"/>
  <c r="BE116"/>
  <c r="BE94"/>
  <c r="BE98"/>
  <c r="BE102"/>
  <c r="E50"/>
  <c r="BE104"/>
  <c r="J84"/>
  <c r="BE93"/>
  <c r="BE95"/>
  <c r="BE96"/>
  <c r="BE100"/>
  <c r="BE113"/>
  <c r="BE115"/>
  <c r="BE121"/>
  <c r="BE114"/>
  <c r="J172" i="2"/>
  <c r="J66"/>
  <c r="BE99" i="3"/>
  <c r="BE103"/>
  <c r="BE117"/>
  <c r="BE101"/>
  <c r="BE109"/>
  <c r="BE119"/>
  <c r="BE120"/>
  <c r="BE105"/>
  <c r="BE106"/>
  <c r="BE110"/>
  <c r="BE111"/>
  <c r="BE101" i="2"/>
  <c r="BE108"/>
  <c r="BE116"/>
  <c r="BE130"/>
  <c r="BE135"/>
  <c r="BE160"/>
  <c r="BE169"/>
  <c r="BE211"/>
  <c r="BE228"/>
  <c r="BE242"/>
  <c r="BE271"/>
  <c r="BE303"/>
  <c r="BE308"/>
  <c r="BE319"/>
  <c r="BE323"/>
  <c r="BE348"/>
  <c r="BE374"/>
  <c r="BE386"/>
  <c r="BE437"/>
  <c r="BE441"/>
  <c r="BE469"/>
  <c r="BE482"/>
  <c r="BE486"/>
  <c r="BE497"/>
  <c r="BE538"/>
  <c r="BE586"/>
  <c r="BE590"/>
  <c r="BE592"/>
  <c r="BE629"/>
  <c r="BE663"/>
  <c r="BE129"/>
  <c r="BE132"/>
  <c r="BE152"/>
  <c r="BE158"/>
  <c r="BE173"/>
  <c r="BE183"/>
  <c r="BE186"/>
  <c r="BE225"/>
  <c r="BE240"/>
  <c r="BE267"/>
  <c r="BE300"/>
  <c r="BE331"/>
  <c r="BE433"/>
  <c r="BE507"/>
  <c r="BE573"/>
  <c r="BE641"/>
  <c r="BE648"/>
  <c r="BE669"/>
  <c r="E88"/>
  <c r="BE193"/>
  <c r="BE195"/>
  <c r="BE216"/>
  <c r="BE220"/>
  <c r="BE250"/>
  <c r="BE279"/>
  <c r="BE291"/>
  <c r="BE339"/>
  <c r="BE400"/>
  <c r="BE442"/>
  <c r="BE446"/>
  <c r="BE449"/>
  <c r="BE453"/>
  <c r="BE466"/>
  <c r="BE489"/>
  <c r="BE513"/>
  <c r="BE528"/>
  <c r="BE554"/>
  <c r="BE608"/>
  <c r="BE613"/>
  <c r="BE634"/>
  <c r="BE676"/>
  <c r="BE681"/>
  <c r="BE685"/>
  <c r="BE687"/>
  <c r="BE689"/>
  <c r="BE692"/>
  <c r="BE696"/>
  <c r="BE700"/>
  <c r="BE705"/>
  <c r="BE709"/>
  <c r="BE713"/>
  <c r="BE730"/>
  <c r="BE739"/>
  <c r="J52"/>
  <c r="BE234"/>
  <c r="BE245"/>
  <c r="BE299"/>
  <c r="BE327"/>
  <c r="BE335"/>
  <c r="BE361"/>
  <c r="BE421"/>
  <c r="BE523"/>
  <c r="BE546"/>
  <c r="BE584"/>
  <c r="BE596"/>
  <c r="BE659"/>
  <c r="BE667"/>
  <c r="BE674"/>
  <c r="F55"/>
  <c r="BE112"/>
  <c r="BE142"/>
  <c r="BE190"/>
  <c r="BE202"/>
  <c r="BE395"/>
  <c r="BE399"/>
  <c r="BE404"/>
  <c r="BE405"/>
  <c r="BE471"/>
  <c r="BE474"/>
  <c r="BE493"/>
  <c r="BE501"/>
  <c r="BE517"/>
  <c r="BE527"/>
  <c r="BE535"/>
  <c r="BE542"/>
  <c r="BE569"/>
  <c r="BE577"/>
  <c r="BE600"/>
  <c r="BE603"/>
  <c r="BE623"/>
  <c r="BE655"/>
  <c r="BE147"/>
  <c r="BE162"/>
  <c r="BE166"/>
  <c r="BE227"/>
  <c r="BE230"/>
  <c r="BE237"/>
  <c r="BE284"/>
  <c r="BE287"/>
  <c r="BE344"/>
  <c r="BE378"/>
  <c r="BE409"/>
  <c r="BE457"/>
  <c r="BE521"/>
  <c r="BE550"/>
  <c r="BE633"/>
  <c r="BE120"/>
  <c r="BE125"/>
  <c r="BE179"/>
  <c r="BE197"/>
  <c r="BE200"/>
  <c r="BE204"/>
  <c r="BE231"/>
  <c r="BE236"/>
  <c r="BE239"/>
  <c r="BE254"/>
  <c r="BE258"/>
  <c r="BE275"/>
  <c r="BE280"/>
  <c r="BE295"/>
  <c r="BE382"/>
  <c r="BE414"/>
  <c r="BE415"/>
  <c r="BE425"/>
  <c r="BE429"/>
  <c r="BE459"/>
  <c r="BE461"/>
  <c r="BE478"/>
  <c r="BE560"/>
  <c r="BE644"/>
  <c r="BE177"/>
  <c r="BE207"/>
  <c r="BE233"/>
  <c r="BE243"/>
  <c r="BE246"/>
  <c r="BE262"/>
  <c r="BE314"/>
  <c r="BE368"/>
  <c r="BE410"/>
  <c r="BE463"/>
  <c r="BE566"/>
  <c r="BE627"/>
  <c r="F39" i="5"/>
  <c r="BB60" i="1" s="1"/>
  <c r="J34" i="10"/>
  <c r="AW65" i="1" s="1"/>
  <c r="F37" i="3"/>
  <c r="BB57" i="1"/>
  <c r="F39" i="6"/>
  <c r="BB61" i="1"/>
  <c r="F37" i="2"/>
  <c r="BD55" i="1" s="1"/>
  <c r="F38" i="4"/>
  <c r="BC58" i="1" s="1"/>
  <c r="F40" i="6"/>
  <c r="BC61" i="1"/>
  <c r="F38" i="9"/>
  <c r="BA64" i="1"/>
  <c r="F38" i="5"/>
  <c r="BA60" i="1" s="1"/>
  <c r="J38" i="7"/>
  <c r="AW62" i="1" s="1"/>
  <c r="F37" i="7"/>
  <c r="AZ62" i="1"/>
  <c r="F39" i="9"/>
  <c r="BB64" i="1"/>
  <c r="F41" i="5"/>
  <c r="BD60" i="1"/>
  <c r="F34" i="2"/>
  <c r="BA55" i="1" s="1"/>
  <c r="J38" i="5"/>
  <c r="AW60" i="1" s="1"/>
  <c r="F35" i="2"/>
  <c r="BB55" i="1"/>
  <c r="AS56"/>
  <c r="AS54"/>
  <c r="F38" i="6"/>
  <c r="BA61" i="1" s="1"/>
  <c r="F41" i="9"/>
  <c r="BD64" i="1" s="1"/>
  <c r="F37" i="10"/>
  <c r="BD65" i="1"/>
  <c r="F40" i="5"/>
  <c r="BC60" i="1"/>
  <c r="J38" i="8"/>
  <c r="AW63" i="1" s="1"/>
  <c r="F36" i="2"/>
  <c r="BC55" i="1" s="1"/>
  <c r="F38" i="3"/>
  <c r="BC57" i="1"/>
  <c r="F41" i="8"/>
  <c r="BD63" i="1" s="1"/>
  <c r="F36" i="4"/>
  <c r="BA58" i="1" s="1"/>
  <c r="F39" i="4"/>
  <c r="BD58" i="1" s="1"/>
  <c r="F39" i="8"/>
  <c r="BB63" i="1"/>
  <c r="F34" i="10"/>
  <c r="BA65" i="1" s="1"/>
  <c r="F36" i="3"/>
  <c r="BA57" i="1" s="1"/>
  <c r="F38" i="8"/>
  <c r="BA63" i="1" s="1"/>
  <c r="J36" i="3"/>
  <c r="AW57" i="1"/>
  <c r="F37" i="4"/>
  <c r="BB58" i="1" s="1"/>
  <c r="F35" i="10"/>
  <c r="BB65" i="1" s="1"/>
  <c r="J38" i="9"/>
  <c r="AW64" i="1" s="1"/>
  <c r="J36" i="4"/>
  <c r="AW58" i="1"/>
  <c r="F36" i="10"/>
  <c r="BC65" i="1" s="1"/>
  <c r="F39" i="3"/>
  <c r="BD57" i="1" s="1"/>
  <c r="J38" i="6"/>
  <c r="AW61" i="1" s="1"/>
  <c r="F40" i="9"/>
  <c r="BC64" i="1"/>
  <c r="J34" i="2"/>
  <c r="AW55" i="1" s="1"/>
  <c r="BK98" i="9" l="1"/>
  <c r="J99"/>
  <c r="J69" s="1"/>
  <c r="BK99" i="2"/>
  <c r="J99" s="1"/>
  <c r="J60" s="1"/>
  <c r="BK91" i="3"/>
  <c r="J109" i="9"/>
  <c r="J72" s="1"/>
  <c r="R99" i="6"/>
  <c r="R98"/>
  <c r="R97" s="1"/>
  <c r="T99" i="9"/>
  <c r="T98" s="1"/>
  <c r="T97" s="1"/>
  <c r="P99" i="8"/>
  <c r="P98" s="1"/>
  <c r="P97" s="1"/>
  <c r="AU63" i="1" s="1"/>
  <c r="T99" i="8"/>
  <c r="T98"/>
  <c r="T97" s="1"/>
  <c r="P99" i="6"/>
  <c r="P98" s="1"/>
  <c r="P97" s="1"/>
  <c r="AU61" i="1" s="1"/>
  <c r="P99" i="9"/>
  <c r="P98" s="1"/>
  <c r="P97" s="1"/>
  <c r="AU64" i="1" s="1"/>
  <c r="T99" i="6"/>
  <c r="T98" s="1"/>
  <c r="T97" s="1"/>
  <c r="BK99" i="8"/>
  <c r="J99"/>
  <c r="J69" s="1"/>
  <c r="T87" i="10"/>
  <c r="T86" s="1"/>
  <c r="P98" i="5"/>
  <c r="P97" s="1"/>
  <c r="AU60" i="1" s="1"/>
  <c r="P91" i="3"/>
  <c r="P90"/>
  <c r="AU57" i="1"/>
  <c r="T171" i="2"/>
  <c r="T98" s="1"/>
  <c r="P171"/>
  <c r="P98" s="1"/>
  <c r="AU55" i="1" s="1"/>
  <c r="T91" i="3"/>
  <c r="T90" s="1"/>
  <c r="P99" i="2"/>
  <c r="P94" i="4"/>
  <c r="P93"/>
  <c r="AU58" i="1" s="1"/>
  <c r="R98" i="5"/>
  <c r="R97" s="1"/>
  <c r="R94" i="4"/>
  <c r="R93"/>
  <c r="T99" i="2"/>
  <c r="R98"/>
  <c r="BK87" i="10"/>
  <c r="J87" s="1"/>
  <c r="J60" s="1"/>
  <c r="BK171" i="2"/>
  <c r="J171" s="1"/>
  <c r="J65" s="1"/>
  <c r="J88" i="10"/>
  <c r="J61" s="1"/>
  <c r="BK92" i="7"/>
  <c r="J92" s="1"/>
  <c r="J34" s="1"/>
  <c r="AG62" i="1" s="1"/>
  <c r="BK97" i="6"/>
  <c r="J97" s="1"/>
  <c r="J67" s="1"/>
  <c r="BK97" i="5"/>
  <c r="J97"/>
  <c r="J34" s="1"/>
  <c r="AG60" i="1" s="1"/>
  <c r="BK93" i="4"/>
  <c r="J93" s="1"/>
  <c r="J63" s="1"/>
  <c r="J37" i="6"/>
  <c r="AV61" i="1"/>
  <c r="AT61" s="1"/>
  <c r="J35" i="4"/>
  <c r="AV58" i="1" s="1"/>
  <c r="AT58" s="1"/>
  <c r="J37" i="7"/>
  <c r="AV62" i="1"/>
  <c r="AT62" s="1"/>
  <c r="J37" i="9"/>
  <c r="AV64" i="1" s="1"/>
  <c r="AT64" s="1"/>
  <c r="F33" i="10"/>
  <c r="AZ65" i="1"/>
  <c r="BD59"/>
  <c r="F35" i="3"/>
  <c r="AZ57" i="1" s="1"/>
  <c r="J37" i="8"/>
  <c r="AV63" i="1" s="1"/>
  <c r="AT63" s="1"/>
  <c r="F37" i="5"/>
  <c r="AZ60" i="1"/>
  <c r="BB59"/>
  <c r="AX59" s="1"/>
  <c r="J35" i="3"/>
  <c r="AV57" i="1"/>
  <c r="AT57" s="1"/>
  <c r="F37" i="6"/>
  <c r="AZ61" i="1"/>
  <c r="F37" i="8"/>
  <c r="AZ63" i="1" s="1"/>
  <c r="F37" i="9"/>
  <c r="AZ64" i="1"/>
  <c r="J37" i="5"/>
  <c r="AV60" i="1"/>
  <c r="AT60"/>
  <c r="BA59"/>
  <c r="AW59" s="1"/>
  <c r="F35" i="4"/>
  <c r="AZ58" i="1" s="1"/>
  <c r="F33" i="2"/>
  <c r="AZ55" i="1" s="1"/>
  <c r="BC59"/>
  <c r="AY59"/>
  <c r="J33" i="10"/>
  <c r="AV65" i="1" s="1"/>
  <c r="AT65" s="1"/>
  <c r="J33" i="2"/>
  <c r="AV55" i="1" s="1"/>
  <c r="AT55" s="1"/>
  <c r="AU59" l="1"/>
  <c r="AU56" s="1"/>
  <c r="AU54" s="1"/>
  <c r="J91" i="3"/>
  <c r="J64" s="1"/>
  <c r="BK90"/>
  <c r="J90" s="1"/>
  <c r="J98" i="9"/>
  <c r="J68" s="1"/>
  <c r="BK97"/>
  <c r="J97" s="1"/>
  <c r="BK98" i="2"/>
  <c r="J98" s="1"/>
  <c r="J59" s="1"/>
  <c r="BK98" i="8"/>
  <c r="BK97" s="1"/>
  <c r="J97" s="1"/>
  <c r="J34" s="1"/>
  <c r="AG63" i="1" s="1"/>
  <c r="J67" i="7"/>
  <c r="BK86" i="10"/>
  <c r="J86" s="1"/>
  <c r="J59" s="1"/>
  <c r="J43" i="7"/>
  <c r="AN60" i="1"/>
  <c r="J67" i="5"/>
  <c r="J43"/>
  <c r="AN62" i="1"/>
  <c r="J34" i="6"/>
  <c r="AG61" i="1"/>
  <c r="BC56"/>
  <c r="AY56" s="1"/>
  <c r="BB56"/>
  <c r="AX56" s="1"/>
  <c r="BD56"/>
  <c r="AZ59"/>
  <c r="AV59"/>
  <c r="AT59" s="1"/>
  <c r="J30" i="2"/>
  <c r="AG55" i="1" s="1"/>
  <c r="BA56"/>
  <c r="AW56" s="1"/>
  <c r="J32" i="4"/>
  <c r="AG58" i="1" s="1"/>
  <c r="J67" i="9" l="1"/>
  <c r="J34"/>
  <c r="J63" i="3"/>
  <c r="J32"/>
  <c r="J43" i="8"/>
  <c r="J67"/>
  <c r="J98"/>
  <c r="J68"/>
  <c r="J43" i="6"/>
  <c r="AN61" i="1"/>
  <c r="J41" i="4"/>
  <c r="AN58" i="1"/>
  <c r="J39" i="2"/>
  <c r="AN55" i="1"/>
  <c r="AN63"/>
  <c r="J30" i="10"/>
  <c r="AG65" i="1" s="1"/>
  <c r="AZ56"/>
  <c r="AV56" s="1"/>
  <c r="AT56" s="1"/>
  <c r="BC54"/>
  <c r="W32"/>
  <c r="BA54"/>
  <c r="W30" s="1"/>
  <c r="BB54"/>
  <c r="AX54" s="1"/>
  <c r="BD54"/>
  <c r="W33" s="1"/>
  <c r="AG64" l="1"/>
  <c r="J43" i="9"/>
  <c r="AG57" i="1"/>
  <c r="J41" i="3"/>
  <c r="J39" i="10"/>
  <c r="AN65" i="1"/>
  <c r="AW54"/>
  <c r="AK30"/>
  <c r="AY54"/>
  <c r="AZ54"/>
  <c r="W29" s="1"/>
  <c r="W31"/>
  <c r="AN64" l="1"/>
  <c r="AG59"/>
  <c r="AN59" s="1"/>
  <c r="AN57"/>
  <c r="AV54"/>
  <c r="AK29" s="1"/>
  <c r="AG56" l="1"/>
  <c r="AT54"/>
  <c r="AN56" l="1"/>
  <c r="AG54"/>
  <c r="AK26" l="1"/>
  <c r="AK35" s="1"/>
  <c r="AN54"/>
</calcChain>
</file>

<file path=xl/sharedStrings.xml><?xml version="1.0" encoding="utf-8"?>
<sst xmlns="http://schemas.openxmlformats.org/spreadsheetml/2006/main" count="10892" uniqueCount="1750">
  <si>
    <t>Export Komplet</t>
  </si>
  <si>
    <t>VZ</t>
  </si>
  <si>
    <t>2.0</t>
  </si>
  <si>
    <t>ZAMOK</t>
  </si>
  <si>
    <t>False</t>
  </si>
  <si>
    <t>{292be6bd-05de-412f-937d-1bbb99e933a0}</t>
  </si>
  <si>
    <t>0,01</t>
  </si>
  <si>
    <t>21</t>
  </si>
  <si>
    <t>12</t>
  </si>
  <si>
    <t>REKAPITULACE STAVBY</t>
  </si>
  <si>
    <t>v ---  níže se nacházejí doplnkové a pomocné údaje k sestavám  --- v</t>
  </si>
  <si>
    <t>Návod na vyplnění</t>
  </si>
  <si>
    <t>0,001</t>
  </si>
  <si>
    <t>Kód:</t>
  </si>
  <si>
    <t>2025/HEX/03</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</si>
  <si>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</si>
  <si>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</si>
  <si>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UPOL LF, ul.Hněvotínská, Olomouc-dispoziční úprava 2.np (REVIZE č.1)</t>
  </si>
  <si>
    <t>KSO:</t>
  </si>
  <si>
    <t>801 35</t>
  </si>
  <si>
    <t>CC-CZ:</t>
  </si>
  <si>
    <t/>
  </si>
  <si>
    <t>Místo:</t>
  </si>
  <si>
    <t xml:space="preserve"> </t>
  </si>
  <si>
    <t>Datum:</t>
  </si>
  <si>
    <t>6. 11. 2025</t>
  </si>
  <si>
    <t>Zadavatel:</t>
  </si>
  <si>
    <t>IČ:</t>
  </si>
  <si>
    <t>UPOL PdF Olomouc</t>
  </si>
  <si>
    <t>DIČ:</t>
  </si>
  <si>
    <t>Účastník:</t>
  </si>
  <si>
    <t>Vyplň údaj</t>
  </si>
  <si>
    <t>Projektant:</t>
  </si>
  <si>
    <t>HEXAPLAN International</t>
  </si>
  <si>
    <t>True</t>
  </si>
  <si>
    <t>Zpracovatel:</t>
  </si>
  <si>
    <t>Ing.A.Hejmalová</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</si>
  <si>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</si>
  <si>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</si>
  <si>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</si>
  <si>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</si>
  <si>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</si>
  <si>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</si>
  <si>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</si>
  <si>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</si>
  <si>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</si>
  <si>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</si>
  <si>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</si>
  <si>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</si>
  <si>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</si>
  <si>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</si>
  <si>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</si>
  <si>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</si>
  <si>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</si>
  <si>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</si>
  <si>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</si>
  <si>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</si>
  <si>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</si>
  <si>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</si>
  <si>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</si>
  <si>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</si>
  <si>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</si>
  <si>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</si>
  <si>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</si>
  <si>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</si>
  <si>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</si>
  <si>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</si>
  <si>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</si>
  <si>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</si>
  <si>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</si>
  <si>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</si>
  <si>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</si>
  <si>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</si>
  <si>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</si>
  <si>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</si>
  <si>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</si>
  <si>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</si>
  <si>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</si>
  <si>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2025/HEX/03-11</t>
  </si>
  <si>
    <t>D.1.1-Architektonické a stavebně technické řešení (REVIZE č.1)</t>
  </si>
  <si>
    <t>STA</t>
  </si>
  <si>
    <t>1</t>
  </si>
  <si>
    <t>{aa51b29a-e238-4a98-a0b4-58034c17a551}</t>
  </si>
  <si>
    <t>2</t>
  </si>
  <si>
    <t>2025/HEX/03-14</t>
  </si>
  <si>
    <t>D.1.4-Technika prostředí staveb</t>
  </si>
  <si>
    <t>{22fadfc5-4fb4-48bd-a2f4-3e756a38063f}</t>
  </si>
  <si>
    <t>2025/HEX/03-141</t>
  </si>
  <si>
    <t>D.1.4.1-VZT-chlazení</t>
  </si>
  <si>
    <t>Soupis</t>
  </si>
  <si>
    <t>{f8a55684-df61-48c5-84f6-7aaf692ccbd3}</t>
  </si>
  <si>
    <t>2025/HEX/03-142</t>
  </si>
  <si>
    <t>D.1.4.2-Zařízení silnoproudé elektrotechniky</t>
  </si>
  <si>
    <t>{81405e61-2644-435c-8993-cfe266eef8be}</t>
  </si>
  <si>
    <t>2025/HEX/03-143</t>
  </si>
  <si>
    <t>D.1.4.3-Zařízení slaboproudé elektrotechniky (REVIZE č.1)</t>
  </si>
  <si>
    <t>{cc287eb0-fefd-4ccd-a9a3-06da459340cf}</t>
  </si>
  <si>
    <t>2025/HEX/03-143-1</t>
  </si>
  <si>
    <t>D.1.4.3.1-Strukturovaná kabeláž (SK)</t>
  </si>
  <si>
    <t>3</t>
  </si>
  <si>
    <t>{3ab51b72-81ff-4a79-ad30-7e65b6a6a7bf}</t>
  </si>
  <si>
    <t>2025/HEX/03-143-2</t>
  </si>
  <si>
    <t xml:space="preserve">D.1.4.3.2-Poplachový zabezpečovací a tísňový systém (PZTS) </t>
  </si>
  <si>
    <t>{faf6436d-09b4-4ce9-acf3-7f0fd456c669}</t>
  </si>
  <si>
    <t>2025/HEX/03-143-3</t>
  </si>
  <si>
    <t>D.1.4.3.3-Přístupový systém (EKV)-revize č.1</t>
  </si>
  <si>
    <t>{8152f06b-278b-4246-8969-98ca588c59ff}</t>
  </si>
  <si>
    <t>2025/HEX/03-143-4</t>
  </si>
  <si>
    <t>D.1.4.3.4-Elektrická požární signalizace (EPS)-revize č.1</t>
  </si>
  <si>
    <t>{abfdc93e-d23a-4d39-a601-c166dfc0ae15}</t>
  </si>
  <si>
    <t>2025/HEX/03-143-5</t>
  </si>
  <si>
    <t>D.1.4.3.5-Evakuační rozhlas (ER)</t>
  </si>
  <si>
    <t>{2710967b-21d1-4dab-8327-0b55ee8d8315}</t>
  </si>
  <si>
    <t>2025/HEX/03-VON</t>
  </si>
  <si>
    <t>Vedlejší a ostatní náklady (REVIZE č.1)</t>
  </si>
  <si>
    <t>VON</t>
  </si>
  <si>
    <t>{b9754f5b-f606-44df-8180-3fce13fd00d8}</t>
  </si>
  <si>
    <t>KO</t>
  </si>
  <si>
    <t>ker.obklad nový 300/300mm</t>
  </si>
  <si>
    <t>m2</t>
  </si>
  <si>
    <t>23,638</t>
  </si>
  <si>
    <t>NIS</t>
  </si>
  <si>
    <t>nátěrová hydroizolace svislá</t>
  </si>
  <si>
    <t>6,75</t>
  </si>
  <si>
    <t>KRYCÍ LIST SOUPISU PRACÍ</t>
  </si>
  <si>
    <t>NIV</t>
  </si>
  <si>
    <t>nátěrová hydroizolace vodorovná</t>
  </si>
  <si>
    <t>3,6</t>
  </si>
  <si>
    <t>PVC</t>
  </si>
  <si>
    <t>PVC vinyl</t>
  </si>
  <si>
    <t>10,4</t>
  </si>
  <si>
    <t>OL</t>
  </si>
  <si>
    <t>obvodová lišta</t>
  </si>
  <si>
    <t>m</t>
  </si>
  <si>
    <t>24,48</t>
  </si>
  <si>
    <t>Objekt:</t>
  </si>
  <si>
    <t>2025/HEX/03-11 - D.1.1-Architektonické a stavebně technické řešení (REVIZE č.1)</t>
  </si>
  <si>
    <t>Nedílnou součástí výkazu výměr je projektová dokumentace zpracovaná firmou Hexaplan International spol.s r.o. v červenci 2025. Pro sestavení SOUPISU PRACÍ v podrobnostech vymezených vyhláškou č. 169/2016 Sb. byla použita cenová soustava URS, která obsahuje veškeré údaje nezbytné pro soupis prací.   UCHAZEČ O VEŘEJNOU ZAKÁZKU JE POVINEN PŘI OCEŇOVÁNÍ SOUTĚŽNÍHO SOUPISU STAVEBNÍCH PRACÍ, DODÁVEK A SLUŽEB S VÝKAZEM VÝMĚR PROVÉST KONTROLU FUNKCE ARITMETICKÝCH VZORCŮ JEDNOTLIVÝCH SOUPISŮ VE VAZBĚ NA JEDNOTLIVÉ ODDÍLY, REKAPITULACE A KRYCÍ LIST.   Technické a materiálové specifikace jednotlivých navržených materiálů, prvků a výrobků jsou uvedeny v samostatných částech této projektové dokumentace jako je VÝKRESOVÁ ČÁST, VÝPIS PRVKŮ PSV, SKLADBY KONSTRUKCÍ A TECHNICKÁ ZPRÁVA.                                                                                                                                 Na základě těchto podkladů bude provedeno ocenění výše uvedených prací, dodávek a služeb. U veškerých dodávek budou v ceně zahrnuty náklady na doplňkový kotevní a spojovací materiál, zhotovení případné výrobní dokumentace nebo pořízení fyzických vzorků materiálů a vzorníků barev. Kde není výslovně uvedeno, bude pracovní postup a technologie provádění stanovena oprávněnou osobou zhotovitele. Dále je potřeba při stanovení ceny dle vykázané výměry započítat všechny předpokládané doplňkové prvky a činnosti s touto položkou související tak, aby cena byla kompletní a prvek funkční. TYTO PŘÍLOHY JSOU NEDÍLNOU SOUČÁSTÍ SOUTĚŽNÍHO SOUPISU STAVEBNÍCH PRACÍ, DODÁVEK A SLUŽEB S VÝKAZEM VÝMĚR. Ve všech položkách jsou započítány náklady na dopravu. Pokud není u položky soupisu prací uvedena žádná cenová soustava, položka není zatříděna v žádné cenové soustavě (ÚRS nebo RTS).</t>
  </si>
  <si>
    <t>REKAPITULACE ČLENĚNÍ SOUPISU PRACÍ</t>
  </si>
  <si>
    <t>Kód dílu - Popis</t>
  </si>
  <si>
    <t>Cena celkem [CZK]</t>
  </si>
  <si>
    <t>-1</t>
  </si>
  <si>
    <t>HSV - Práce a dodávky HSV</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</si>
  <si>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</si>
  <si>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</si>
  <si>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</si>
  <si>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</si>
  <si>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</si>
  <si>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</si>
  <si>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721 - Zdravotechnika - vnitřní kanalizace</t>
  </si>
  <si>
    <t xml:space="preserve">    722 - Zdravotechnika - vnitřní vodovod</t>
  </si>
  <si>
    <t xml:space="preserve">    725 - Zdravotechnika - zařizovací předměty</t>
  </si>
  <si>
    <t xml:space="preserve">    726 - Zdravotechnika - předstěnové instalace</t>
  </si>
  <si>
    <t xml:space="preserve">    763 - Konstrukce suché výstavby</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</si>
  <si>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</si>
  <si>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</si>
  <si>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</si>
  <si>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</si>
  <si>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</si>
  <si>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 xml:space="preserve">    783 - Dokončovací práce - nátěry</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</si>
  <si>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</si>
  <si>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</si>
  <si>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</si>
  <si>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</si>
  <si>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</si>
  <si>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</si>
  <si>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</si>
  <si>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</si>
  <si>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</si>
  <si>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</si>
  <si>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</si>
  <si>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</si>
  <si>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</si>
  <si>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</si>
  <si>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</si>
  <si>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</si>
  <si>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</si>
  <si>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6</t>
  </si>
  <si>
    <t>Úpravy povrchů, podlahy a osazování výplní</t>
  </si>
  <si>
    <t>K</t>
  </si>
  <si>
    <t>619991001</t>
  </si>
  <si>
    <t>Zakrytí vnitřních ploch před znečištěním PE fólií včetně pozdějšího odkrytí podlah</t>
  </si>
  <si>
    <t>CS ÚRS 2025 02</t>
  </si>
  <si>
    <t>4</t>
  </si>
  <si>
    <t>-106079506</t>
  </si>
  <si>
    <t>Online PSC</t>
  </si>
  <si>
    <t>https://podminky.urs.cz/item/CS_URS_2025_02/619991001</t>
  </si>
  <si>
    <t>VV</t>
  </si>
  <si>
    <t>"dtto plocha podhledu"100</t>
  </si>
  <si>
    <t>"2.568a"15,7</t>
  </si>
  <si>
    <t>"2.574 (prostor ohraničený ochrannou stěnou)"2*3</t>
  </si>
  <si>
    <t>"přístup"30</t>
  </si>
  <si>
    <t>Mezisoučet</t>
  </si>
  <si>
    <t>619991011</t>
  </si>
  <si>
    <t>Zakrytí vnitřních ploch před znečištěním PE fólií včetně pozdějšího odkrytí samostatných konstrukcí a prvků</t>
  </si>
  <si>
    <t>-944741412</t>
  </si>
  <si>
    <t>https://podminky.urs.cz/item/CS_URS_2025_02/619991011</t>
  </si>
  <si>
    <t>"ochrana stáv.ploch a zařízení"100</t>
  </si>
  <si>
    <t>619996117</t>
  </si>
  <si>
    <t>Ochrana stavebních konstrukcí a samostatných prvků včetně pozdějšího odstranění obedněním z OSB desek podlahy</t>
  </si>
  <si>
    <t>-1427936314</t>
  </si>
  <si>
    <t>https://podminky.urs.cz/item/CS_URS_2025_02/619996117</t>
  </si>
  <si>
    <t>"exponované plochy"15</t>
  </si>
  <si>
    <t>619996147</t>
  </si>
  <si>
    <t>Ochrana stavebních konstrukcí a samostatných prvků včetně pozdějšího odstranění geotextilií zakrytím podlahy</t>
  </si>
  <si>
    <t>-1886416258</t>
  </si>
  <si>
    <t>https://podminky.urs.cz/item/CS_URS_2025_02/619996147</t>
  </si>
  <si>
    <t>5</t>
  </si>
  <si>
    <t>632683112</t>
  </si>
  <si>
    <t>Sešívání trhlin v betonových podlahách ocelovými sponkami se zálivkou pryskyřicí vzdálenosti sponek přes 10 do 15 cm</t>
  </si>
  <si>
    <t>2021480438</t>
  </si>
  <si>
    <t>https://podminky.urs.cz/item/CS_URS_2025_02/632683112</t>
  </si>
  <si>
    <t>"upřesnit dle skutečnosti"10</t>
  </si>
  <si>
    <t>9</t>
  </si>
  <si>
    <t>Ostatní konstrukce a práce, bourání</t>
  </si>
  <si>
    <t>949101111</t>
  </si>
  <si>
    <t>Lešení pomocné pracovní pro objekty pozemních staveb pro zatížení do 150 kg/m2, o výšce lešeňové podlahy do 1,9 m</t>
  </si>
  <si>
    <t>159451516</t>
  </si>
  <si>
    <t>https://podminky.urs.cz/item/CS_URS_2025_02/949101111</t>
  </si>
  <si>
    <t>7</t>
  </si>
  <si>
    <t>95-01</t>
  </si>
  <si>
    <t>Zednická výpomoc vč.jejich zpětného zapravení,odvozu,likvidace a poplatku za suť</t>
  </si>
  <si>
    <t>hod</t>
  </si>
  <si>
    <t>vlastní</t>
  </si>
  <si>
    <t>-81603151</t>
  </si>
  <si>
    <t>8</t>
  </si>
  <si>
    <t>95-02</t>
  </si>
  <si>
    <t>Náklady na stěhování stávajícího zařízení a nábytku vč.uložení a zpětného umístění (v rozsahu požadavků investora)</t>
  </si>
  <si>
    <t>-1615827162</t>
  </si>
  <si>
    <t>P</t>
  </si>
  <si>
    <t>Poznámka k položce:_x000D_
rozsah prací upřesnění investor ve smlouvě o dílo</t>
  </si>
  <si>
    <t>95-03</t>
  </si>
  <si>
    <t>Náklady na provizorní oddělení prostor objektu od stavebních úprav vč.dveří (SDK alt.dřevoštěpková stěna s utěsnými spoji,vč.potažení folií, vč.dveří)-dodávka,montáž a demontáž</t>
  </si>
  <si>
    <t>183329684</t>
  </si>
  <si>
    <t>"viz.půdorys a nový stav:2.574"3,45*(1,9*2+3)</t>
  </si>
  <si>
    <t>10</t>
  </si>
  <si>
    <t>952901111</t>
  </si>
  <si>
    <t>Vyčištění budov nebo objektů před předáním do užívání budov bytové nebo občanské výstavby, světlé výšky podlaží do 4 m</t>
  </si>
  <si>
    <t>-213119342</t>
  </si>
  <si>
    <t>https://podminky.urs.cz/item/CS_URS_2025_02/952901111</t>
  </si>
  <si>
    <t>11</t>
  </si>
  <si>
    <t>965046111</t>
  </si>
  <si>
    <t>Broušení stávajících betonových podlah úběr do 3 mm</t>
  </si>
  <si>
    <t>924303167</t>
  </si>
  <si>
    <t>https://podminky.urs.cz/item/CS_URS_2025_02/965046111</t>
  </si>
  <si>
    <t>"podklad nových podlah"PVC</t>
  </si>
  <si>
    <t>"oprava dlažby (upřesnit dle skutečnosti)"KD1*0,6*0,6</t>
  </si>
  <si>
    <t>965046119</t>
  </si>
  <si>
    <t>Broušení stávajících betonových podlah Příplatek k ceně za každý další 1 mm úběru</t>
  </si>
  <si>
    <t>437840539</t>
  </si>
  <si>
    <t>https://podminky.urs.cz/item/CS_URS_2025_02/965046119</t>
  </si>
  <si>
    <t>"podklad nových podlah"PVC*2</t>
  </si>
  <si>
    <t>"oprava dlažby (upřesnit dle skutečnosti)"KD1*0,6*0,6*2</t>
  </si>
  <si>
    <t>13</t>
  </si>
  <si>
    <t>965081213</t>
  </si>
  <si>
    <t>Bourání podlah z dlaždic bez podkladního lože nebo mazaniny, s jakoukoliv výplní spár keramických nebo xylolitových tl. do 10 mm, plochy přes 1 m2</t>
  </si>
  <si>
    <t>341522586</t>
  </si>
  <si>
    <t>https://podminky.urs.cz/item/CS_URS_2025_02/965081213</t>
  </si>
  <si>
    <t>"viz.bourání"</t>
  </si>
  <si>
    <t>"2.551"4</t>
  </si>
  <si>
    <t>997</t>
  </si>
  <si>
    <t>Přesun sutě</t>
  </si>
  <si>
    <t>14</t>
  </si>
  <si>
    <t>997013211</t>
  </si>
  <si>
    <t>Vnitrostaveništní doprava suti a vybouraných hmot vodorovně do 50 m s naložením ručně pro budovy a haly výšky do 6 m</t>
  </si>
  <si>
    <t>t</t>
  </si>
  <si>
    <t>1550860488</t>
  </si>
  <si>
    <t>https://podminky.urs.cz/item/CS_URS_2025_02/997013211</t>
  </si>
  <si>
    <t>15</t>
  </si>
  <si>
    <t>997013501</t>
  </si>
  <si>
    <t>Odvoz suti a vybouraných hmot na skládku nebo meziskládku se složením, na vzdálenost do 1 km</t>
  </si>
  <si>
    <t>1863421759</t>
  </si>
  <si>
    <t>https://podminky.urs.cz/item/CS_URS_2025_02/997013501</t>
  </si>
  <si>
    <t>16</t>
  </si>
  <si>
    <t>997013509</t>
  </si>
  <si>
    <t>Odvoz suti a vybouraných hmot na skládku nebo meziskládku se složením, na vzdálenost Příplatek k ceně za každý další započatý 1 km přes 1 km</t>
  </si>
  <si>
    <t>1170650101</t>
  </si>
  <si>
    <t>https://podminky.urs.cz/item/CS_URS_2025_02/997013509</t>
  </si>
  <si>
    <t>Poznámka k položce:_x000D_
uchazeč ve své cenové nabídce vyhodnotí vzdálenost a konečnou cenu zapracuje ve své nabídce</t>
  </si>
  <si>
    <t>3,907*19 'Přepočtené koeficientem množství</t>
  </si>
  <si>
    <t>17</t>
  </si>
  <si>
    <t>997013871</t>
  </si>
  <si>
    <t>Poplatek za uložení stavebního odpadu na recyklační skládce (skládkovné) směsného stavebního a demoličního zatříděného do Katalogu odpadů pod kódem 17 09 04</t>
  </si>
  <si>
    <t>-2050740654</t>
  </si>
  <si>
    <t>https://podminky.urs.cz/item/CS_URS_2025_02/997013871</t>
  </si>
  <si>
    <t>998</t>
  </si>
  <si>
    <t>Přesun hmot</t>
  </si>
  <si>
    <t>18</t>
  </si>
  <si>
    <t>998018001</t>
  </si>
  <si>
    <t>Přesun hmot pro budovy občanské výstavby, bydlení, výrobu a služby ruční (bez užití mechanizace) vodorovná dopravní vzdálenost do 100 m pro budovy s jakoukoliv nosnou konstrukcí výšky do 6 m</t>
  </si>
  <si>
    <t>-184096464</t>
  </si>
  <si>
    <t>https://podminky.urs.cz/item/CS_URS_2025_02/998018001</t>
  </si>
  <si>
    <t>PSV</t>
  </si>
  <si>
    <t>Práce a dodávky PSV</t>
  </si>
  <si>
    <t>711</t>
  </si>
  <si>
    <t>Izolace proti vodě, vlhkosti a plynům</t>
  </si>
  <si>
    <t>19</t>
  </si>
  <si>
    <t>711411001</t>
  </si>
  <si>
    <t>Provedení izolace proti povrchové a podpovrchové tlakové vodě natěradly a tmely za studena na ploše vodorovné V nátěrem penetračním</t>
  </si>
  <si>
    <t>-2017414817</t>
  </si>
  <si>
    <t>https://podminky.urs.cz/item/CS_URS_2025_02/711411001</t>
  </si>
  <si>
    <t>"penetrace nátěrové hydroizolace vodorovné"NIV</t>
  </si>
  <si>
    <t>20</t>
  </si>
  <si>
    <t>M</t>
  </si>
  <si>
    <t>11163150</t>
  </si>
  <si>
    <t>lak penetrační asfaltový</t>
  </si>
  <si>
    <t>32</t>
  </si>
  <si>
    <t>-369404984</t>
  </si>
  <si>
    <t>3,6*0,00033 'Přepočtené koeficientem množství</t>
  </si>
  <si>
    <t>711412001</t>
  </si>
  <si>
    <t>Provedení izolace proti povrchové a podpovrchové tlakové vodě natěradly a tmely za studena na ploše svislé S nátěrem penetračním</t>
  </si>
  <si>
    <t>717247496</t>
  </si>
  <si>
    <t>https://podminky.urs.cz/item/CS_URS_2025_02/711412001</t>
  </si>
  <si>
    <t>"penetrace nátěrové hydroizolace svislé"NIS</t>
  </si>
  <si>
    <t>22</t>
  </si>
  <si>
    <t>1517896315</t>
  </si>
  <si>
    <t>Poznámka k položce:_x000D_
Spotřeba 0,3-0,4kg/m2</t>
  </si>
  <si>
    <t>6,75*0,00034 'Přepočtené koeficientem množství</t>
  </si>
  <si>
    <t>23</t>
  </si>
  <si>
    <t>711499095</t>
  </si>
  <si>
    <t>Příplatek k cenám provedení izolace proti povrchové a podpovrchové tlakové vodě za plochu do 10 m2 natěradly za studena nebo za horka</t>
  </si>
  <si>
    <t>-890311965</t>
  </si>
  <si>
    <t>https://podminky.urs.cz/item/CS_URS_2025_02/711499095</t>
  </si>
  <si>
    <t>NIV+NIS</t>
  </si>
  <si>
    <t>24</t>
  </si>
  <si>
    <t>998711121</t>
  </si>
  <si>
    <t>Přesun hmot pro izolace proti vodě, vlhkosti a plynům stanovený z hmotnosti přesunovaného materiálu vodorovná dopravní vzdálenost do 50 m ruční (bez užití mechanizace) v objektech výšky do 6 m</t>
  </si>
  <si>
    <t>1211592453</t>
  </si>
  <si>
    <t>https://podminky.urs.cz/item/CS_URS_2025_02/998711121</t>
  </si>
  <si>
    <t>721</t>
  </si>
  <si>
    <t>Zdravotechnika - vnitřní kanalizace</t>
  </si>
  <si>
    <t>25</t>
  </si>
  <si>
    <t>721-01</t>
  </si>
  <si>
    <t>ZÁSLEPENÍ KANALIZACE - KOMPLETNÍ DODÁVKA + MONTÁŽ</t>
  </si>
  <si>
    <t>kpl</t>
  </si>
  <si>
    <t>-1178382487</t>
  </si>
  <si>
    <t xml:space="preserve">Poznámka k položce:_x000D_
Ucpávka stávajících resp. zkrácených rozvodů kanalizace KG potrubí DN 35 až 110, systémové ucpávky s těsněním_x000D_
</t>
  </si>
  <si>
    <t>26</t>
  </si>
  <si>
    <t>721290112</t>
  </si>
  <si>
    <t>Zkouška těsnosti kanalizace v objektech vodou DN 150 nebo DN 200</t>
  </si>
  <si>
    <t>-266441994</t>
  </si>
  <si>
    <t>https://podminky.urs.cz/item/CS_URS_2025_02/721290112</t>
  </si>
  <si>
    <t>27</t>
  </si>
  <si>
    <t>998721311</t>
  </si>
  <si>
    <t>Přesun hmot pro vnitřní kanalizaci stanovený procentní sazbou (%) z ceny vodorovná dopravní vzdálenost do 50 m ruční (bez užití mechanizace) v objektech výšky do 6 m</t>
  </si>
  <si>
    <t>%</t>
  </si>
  <si>
    <t>232428432</t>
  </si>
  <si>
    <t>https://podminky.urs.cz/item/CS_URS_2025_02/998721311</t>
  </si>
  <si>
    <t>722</t>
  </si>
  <si>
    <t>Zdravotechnika - vnitřní vodovod</t>
  </si>
  <si>
    <t>28</t>
  </si>
  <si>
    <t>722-01</t>
  </si>
  <si>
    <t>ZÁSLEPENÍ VODOVOD - KOMPLETNÍ DODÁVKA + MONTÁŽ</t>
  </si>
  <si>
    <t>1382459991</t>
  </si>
  <si>
    <t xml:space="preserve">Poznámka k položce:_x000D_
Šroubovací ucpávka vodovod, zaslepení montáž na stávající resp. zkrácené rozvody vody_x000D_
</t>
  </si>
  <si>
    <t>29</t>
  </si>
  <si>
    <t>722290249</t>
  </si>
  <si>
    <t>Zkoušky, proplach a desinfekce vodovodního potrubí zkoušky těsnosti vodovodního potrubí plastového přes DN 40 do DN 90</t>
  </si>
  <si>
    <t>1335965605</t>
  </si>
  <si>
    <t>https://podminky.urs.cz/item/CS_URS_2025_02/722290249</t>
  </si>
  <si>
    <t>30</t>
  </si>
  <si>
    <t>998722311</t>
  </si>
  <si>
    <t>Přesun hmot pro vnitřní vodovod stanovený procentní sazbou (%) z ceny vodorovná dopravní vzdálenost do 50 m ruční (bez užití mechanizace) v objektech výšky do 6 m</t>
  </si>
  <si>
    <t>-1436285191</t>
  </si>
  <si>
    <t>https://podminky.urs.cz/item/CS_URS_2025_02/998722311</t>
  </si>
  <si>
    <t>725</t>
  </si>
  <si>
    <t>Zdravotechnika - zařizovací předměty</t>
  </si>
  <si>
    <t>31</t>
  </si>
  <si>
    <t>725110814</t>
  </si>
  <si>
    <t>Demontáž klozetů kombi</t>
  </si>
  <si>
    <t>soubor</t>
  </si>
  <si>
    <t>-1829959227</t>
  </si>
  <si>
    <t>https://podminky.urs.cz/item/CS_URS_2025_02/725110814</t>
  </si>
  <si>
    <t>"viz.bourání"1</t>
  </si>
  <si>
    <t>725112171</t>
  </si>
  <si>
    <t>Zařízení záchodů kombi klozety s hlubokým splachováním odpad vodorovný</t>
  </si>
  <si>
    <t>-1158317339</t>
  </si>
  <si>
    <t>https://podminky.urs.cz/item/CS_URS_2025_02/725112171</t>
  </si>
  <si>
    <t>Poznámka k položce:_x000D_
Slopuží jako úklidová komora-výlevka_x000D_
Kompletní klozet záveěsný, bílý, oblý tvar bez viditelného uchycení, rymless vč.inst.materiálu a kotevních šroubů kompatobilních s WC modulem_x000D_
Šířka cca 36cm, výška cca 35cm hlouba cca 53cm_x000D_
separační tichá akustická vložka mezi obklad, spára s obkladem tmel silikon_x000D_
sedátko bélé plast odolný popř.bez sedátka s mříží pro výlevku (rozhodne investor)</t>
  </si>
  <si>
    <t>"viz.výpis ZTI"1</t>
  </si>
  <si>
    <t>33</t>
  </si>
  <si>
    <t>725210821</t>
  </si>
  <si>
    <t>Demontáž umyvadel bez výtokových armatur umyvadel</t>
  </si>
  <si>
    <t>-543114722</t>
  </si>
  <si>
    <t>https://podminky.urs.cz/item/CS_URS_2025_02/725210821</t>
  </si>
  <si>
    <t>"viz.bourání"4</t>
  </si>
  <si>
    <t>34</t>
  </si>
  <si>
    <t>725211603</t>
  </si>
  <si>
    <t>Umyvadla keramická bílá bez výtokových armatur připevněná na stěnu šrouby bez sloupu nebo krytu na sifon, šířka umyvadla 600 mm</t>
  </si>
  <si>
    <t>-626469509</t>
  </si>
  <si>
    <t>https://podminky.urs.cz/item/CS_URS_2025_02/725211603</t>
  </si>
  <si>
    <t>Poznámka k položce:_x000D_
umyvadlo oblé, bílé, otvor pro baterii</t>
  </si>
  <si>
    <t>"viz.výpis ZTI"2</t>
  </si>
  <si>
    <t>35</t>
  </si>
  <si>
    <t>725291652</t>
  </si>
  <si>
    <t>Montáž doplňků zařízení koupelen a záchodů dávkovače tekutého mýdla</t>
  </si>
  <si>
    <t>kus</t>
  </si>
  <si>
    <t>1423817950</t>
  </si>
  <si>
    <t>https://podminky.urs.cz/item/CS_URS_2025_02/725291652</t>
  </si>
  <si>
    <t>36</t>
  </si>
  <si>
    <t>55431097</t>
  </si>
  <si>
    <t>dávkovač tekutého mýdla 1,2L</t>
  </si>
  <si>
    <t>166612029</t>
  </si>
  <si>
    <t>37</t>
  </si>
  <si>
    <t>725291653</t>
  </si>
  <si>
    <t>Montáž doplňků zařízení koupelen a záchodů zásobníku toaletních papírů</t>
  </si>
  <si>
    <t>-1618027157</t>
  </si>
  <si>
    <t>https://podminky.urs.cz/item/CS_URS_2025_02/725291653</t>
  </si>
  <si>
    <t>38</t>
  </si>
  <si>
    <t>55431090</t>
  </si>
  <si>
    <t>zásobník toaletních papírů nerez D 310mm</t>
  </si>
  <si>
    <t>654622359</t>
  </si>
  <si>
    <t>39</t>
  </si>
  <si>
    <t>725291654</t>
  </si>
  <si>
    <t>Montáž doplňků zařízení koupelen a záchodů zásobníku papírových ručníků</t>
  </si>
  <si>
    <t>183634647</t>
  </si>
  <si>
    <t>https://podminky.urs.cz/item/CS_URS_2025_02/725291654</t>
  </si>
  <si>
    <t>40</t>
  </si>
  <si>
    <t>55431084</t>
  </si>
  <si>
    <t>zásobník papírových ručníků skládaných nerezové provedení</t>
  </si>
  <si>
    <t>1536037083</t>
  </si>
  <si>
    <t>41</t>
  </si>
  <si>
    <t>725291664</t>
  </si>
  <si>
    <t>Montáž doplňků zařízení koupelen a záchodů štětky závěsné</t>
  </si>
  <si>
    <t>-1130237190</t>
  </si>
  <si>
    <t>https://podminky.urs.cz/item/CS_URS_2025_02/725291664</t>
  </si>
  <si>
    <t>42</t>
  </si>
  <si>
    <t>55779012</t>
  </si>
  <si>
    <t>štětka na WC závěsná nebo na podlahu kartáč nylon nerezové záchytné pouzdro lesk</t>
  </si>
  <si>
    <t>1530982752</t>
  </si>
  <si>
    <t>43</t>
  </si>
  <si>
    <t>725291666</t>
  </si>
  <si>
    <t>Montáž doplňků zařízení koupelen a záchodů háčku</t>
  </si>
  <si>
    <t>-1455540449</t>
  </si>
  <si>
    <t>https://podminky.urs.cz/item/CS_URS_2025_02/725291666</t>
  </si>
  <si>
    <t>44</t>
  </si>
  <si>
    <t>55441011</t>
  </si>
  <si>
    <t>háček koupelnový</t>
  </si>
  <si>
    <t>1646866739</t>
  </si>
  <si>
    <t>45</t>
  </si>
  <si>
    <t>725291667</t>
  </si>
  <si>
    <t>Montáž doplňků zařízení koupelen a záchodů piktogramu</t>
  </si>
  <si>
    <t>-755887323</t>
  </si>
  <si>
    <t>https://podminky.urs.cz/item/CS_URS_2025_02/725291667</t>
  </si>
  <si>
    <t>46</t>
  </si>
  <si>
    <t>73558009</t>
  </si>
  <si>
    <t>piktogram 120x120 nalepovací různé symboly matný nerez</t>
  </si>
  <si>
    <t>2053527635</t>
  </si>
  <si>
    <t>47</t>
  </si>
  <si>
    <t>725291678</t>
  </si>
  <si>
    <t>Montáž doplňků zařízení koupelen a záchodů zrcadla nástěnného</t>
  </si>
  <si>
    <t>-1803461923</t>
  </si>
  <si>
    <t>https://podminky.urs.cz/item/CS_URS_2025_02/725291678</t>
  </si>
  <si>
    <t>48</t>
  </si>
  <si>
    <t>55441014</t>
  </si>
  <si>
    <t>zrcadlo šroubované leštěný nerez 400x600mm</t>
  </si>
  <si>
    <t>-88683699</t>
  </si>
  <si>
    <t>49</t>
  </si>
  <si>
    <t>725310823</t>
  </si>
  <si>
    <t>Demontáž dřezů jednodílných bez výtokových armatur vestavěných v kuchyňských sestavách</t>
  </si>
  <si>
    <t>-1768852345</t>
  </si>
  <si>
    <t>https://podminky.urs.cz/item/CS_URS_2025_02/725310823</t>
  </si>
  <si>
    <t>50</t>
  </si>
  <si>
    <t>725810812</t>
  </si>
  <si>
    <t>Demontáž výtokových ventilů stojánkových</t>
  </si>
  <si>
    <t>-2122598308</t>
  </si>
  <si>
    <t>https://podminky.urs.cz/item/CS_URS_2025_02/725810812</t>
  </si>
  <si>
    <t>"viz.bourání"4+1</t>
  </si>
  <si>
    <t>51</t>
  </si>
  <si>
    <t>725811116</t>
  </si>
  <si>
    <t>Ventily nástěnné s pevným výtokem G 1/2"x 150 mm</t>
  </si>
  <si>
    <t>-1568877226</t>
  </si>
  <si>
    <t>https://podminky.urs.cz/item/CS_URS_2025_02/725811116</t>
  </si>
  <si>
    <t>"viz.výpis ZTI"5</t>
  </si>
  <si>
    <t>52</t>
  </si>
  <si>
    <t>725820802</t>
  </si>
  <si>
    <t>Demontáž baterií stojánkových do 1 otvoru</t>
  </si>
  <si>
    <t>114677395</t>
  </si>
  <si>
    <t>https://podminky.urs.cz/item/CS_URS_2025_02/725820802</t>
  </si>
  <si>
    <t>53</t>
  </si>
  <si>
    <t>725822613</t>
  </si>
  <si>
    <t>Baterie umyvadlové stojánkové pákové s výpustí</t>
  </si>
  <si>
    <t>2043350676</t>
  </si>
  <si>
    <t>https://podminky.urs.cz/item/CS_URS_2025_02/725822613</t>
  </si>
  <si>
    <t>Poznámka k položce:_x000D_
baterie chrom, keramická kartuše, vyšší provedení vč.propojovacích panceřových hadiček</t>
  </si>
  <si>
    <t>54</t>
  </si>
  <si>
    <t>725850800</t>
  </si>
  <si>
    <t>Demontáž odpadních ventilů všech připojovacích dimenzí</t>
  </si>
  <si>
    <t>-870237791</t>
  </si>
  <si>
    <t>https://podminky.urs.cz/item/CS_URS_2025_02/725850800</t>
  </si>
  <si>
    <t>55</t>
  </si>
  <si>
    <t>725860811</t>
  </si>
  <si>
    <t>Demontáž zápachových uzávěrek pro zařizovací předměty jednoduchých</t>
  </si>
  <si>
    <t>1650505588</t>
  </si>
  <si>
    <t>https://podminky.urs.cz/item/CS_URS_2025_02/725860811</t>
  </si>
  <si>
    <t>56</t>
  </si>
  <si>
    <t>725869101</t>
  </si>
  <si>
    <t>Zápachové uzávěrky zařizovacích předmětů montáž zápachových uzávěrek umyvadlových do DN 40</t>
  </si>
  <si>
    <t>1241515811</t>
  </si>
  <si>
    <t>https://podminky.urs.cz/item/CS_URS_2025_02/725869101</t>
  </si>
  <si>
    <t>57</t>
  </si>
  <si>
    <t>55162001</t>
  </si>
  <si>
    <t>uzávěrka zápachová umyvadlová s celokovovým kulatým designem DN 32</t>
  </si>
  <si>
    <t>-249835100</t>
  </si>
  <si>
    <t>58</t>
  </si>
  <si>
    <t>725991811</t>
  </si>
  <si>
    <t>Demontáž ostatní konzol pro potrubí vysekáním ze zdi (bez úpravy otvoru) nebo upálením (včetně začištění konců) jednoduchých</t>
  </si>
  <si>
    <t>-1269673217</t>
  </si>
  <si>
    <t>https://podminky.urs.cz/item/CS_URS_2025_02/725991811</t>
  </si>
  <si>
    <t>"viz.bourání"(4+1)*2</t>
  </si>
  <si>
    <t>59</t>
  </si>
  <si>
    <t>998725121</t>
  </si>
  <si>
    <t>Přesun hmot pro zařizovací předměty stanovený z hmotnosti přesunovaného materiálu vodorovná dopravní vzdálenost do 50 m ruční (bez užití mechanizace) v objektech výšky do 6 m</t>
  </si>
  <si>
    <t>-1350643640</t>
  </si>
  <si>
    <t>https://podminky.urs.cz/item/CS_URS_2025_02/998725121</t>
  </si>
  <si>
    <t>726</t>
  </si>
  <si>
    <t>Zdravotechnika - předstěnové instalace</t>
  </si>
  <si>
    <t>60</t>
  </si>
  <si>
    <t>726131001</t>
  </si>
  <si>
    <t>Předstěnové instalační systémy do lehkých stěn s kovovou konstrukcí pro umyvadla stavební výšky do 1120 mm se stojánkovou baterií</t>
  </si>
  <si>
    <t>-1226725382</t>
  </si>
  <si>
    <t>https://podminky.urs.cz/item/CS_URS_2025_02/726131001</t>
  </si>
  <si>
    <t>"pro umyvadla"2</t>
  </si>
  <si>
    <t>61</t>
  </si>
  <si>
    <t>726131041</t>
  </si>
  <si>
    <t>Předstěnové instalační systémy do lehkých stěn s kovovou konstrukcí pro závěsné klozety ovládání zepředu, stavební výšky 1120 mm</t>
  </si>
  <si>
    <t>641302652</t>
  </si>
  <si>
    <t>https://podminky.urs.cz/item/CS_URS_2025_02/726131041</t>
  </si>
  <si>
    <t>62</t>
  </si>
  <si>
    <t>726191011</t>
  </si>
  <si>
    <t>Ostatní příslušenství instalačních systémů montáž ovládacích tlačítek k WC</t>
  </si>
  <si>
    <t>-1006331293</t>
  </si>
  <si>
    <t>https://podminky.urs.cz/item/CS_URS_2025_02/726191011</t>
  </si>
  <si>
    <t>63</t>
  </si>
  <si>
    <t>55281795</t>
  </si>
  <si>
    <t>tlačítko pro ovládání WC shora/zepředu plast dvě množství vody 213x142mm</t>
  </si>
  <si>
    <t>104833334</t>
  </si>
  <si>
    <t>64</t>
  </si>
  <si>
    <t>998726131</t>
  </si>
  <si>
    <t>Přesun hmot pro instalační prefabrikáty stanovený z hmotnosti přesunovaného materiálu vodorovná dopravní vzdálenost do 50 m ruční (bez užití mechanizace) v objektech výšky do 6 m</t>
  </si>
  <si>
    <t>-1819528237</t>
  </si>
  <si>
    <t>https://podminky.urs.cz/item/CS_URS_2025_02/998726131</t>
  </si>
  <si>
    <t>763</t>
  </si>
  <si>
    <t>Konstrukce suché výstavby</t>
  </si>
  <si>
    <t>65</t>
  </si>
  <si>
    <t>763111411</t>
  </si>
  <si>
    <t>Příčka ze sádrokartonových desek s nosnou konstrukcí z jednoduchých ocelových profilů UW, CW dvojitě opláštěná deskami standardními A tl. 2 x 12,5 mm s izolací, EI 60, příčka tl. 100 mm, profil 50, Rw do 51 dB</t>
  </si>
  <si>
    <t>1526730377</t>
  </si>
  <si>
    <t>https://podminky.urs.cz/item/CS_URS_2025_02/763111411</t>
  </si>
  <si>
    <t>"SDK příčka tl.100mm 2x 12,5mm"</t>
  </si>
  <si>
    <t>"2.568 a 2.568a"3,45*(4,35+2,6)-(2,52*2,6)</t>
  </si>
  <si>
    <t>66</t>
  </si>
  <si>
    <t>763111417</t>
  </si>
  <si>
    <t>Příčka ze sádrokartonových desek s nosnou konstrukcí z jednoduchých ocelových profilů UW, CW dvojitě opláštěná deskami standardními A tl. 2 x 12,5 mm s izolací, EI 60, příčka tl. 150 mm, profil 100, Rw do 56 dB</t>
  </si>
  <si>
    <t>116410726</t>
  </si>
  <si>
    <t>https://podminky.urs.cz/item/CS_URS_2025_02/763111417</t>
  </si>
  <si>
    <t>"SDK příčka tl.150mm 2x 12,5mm"</t>
  </si>
  <si>
    <t>"2.579a,b"3,45*2,0</t>
  </si>
  <si>
    <t>"2.573"3,45*2,43</t>
  </si>
  <si>
    <t>67</t>
  </si>
  <si>
    <t>763111437</t>
  </si>
  <si>
    <t>Příčka ze sádrokartonových desek s nosnou konstrukcí z jednoduchých ocelových profilů UW, CW dvojitě opláštěná deskami impregnovanými H2 tl. 2 x 12,5 mm EI 60, příčka tl. 150 mm, profil 100, s izolací, Rw do 56 dB</t>
  </si>
  <si>
    <t>397834116</t>
  </si>
  <si>
    <t>https://podminky.urs.cz/item/CS_URS_2025_02/763111437</t>
  </si>
  <si>
    <t>"SDK příčka tl.150mm H2 2x 12,5mm"</t>
  </si>
  <si>
    <t>"2.551"3,45*2,0-(0,7*1,97)</t>
  </si>
  <si>
    <t>68</t>
  </si>
  <si>
    <t>763111713</t>
  </si>
  <si>
    <t>Příčka ze sádrokartonových desek ostatní konstrukce a práce na příčkách ze sádrokartonových desek ukončení příčky ve volném prostoru</t>
  </si>
  <si>
    <t>953711838</t>
  </si>
  <si>
    <t>https://podminky.urs.cz/item/CS_URS_2025_02/763111713</t>
  </si>
  <si>
    <t>3,45*2*2</t>
  </si>
  <si>
    <t>69</t>
  </si>
  <si>
    <t>763111714</t>
  </si>
  <si>
    <t>Příčka ze sádrokartonových desek ostatní konstrukce a práce na příčkách ze sádrokartonových desek zalomení příčky</t>
  </si>
  <si>
    <t>-780404943</t>
  </si>
  <si>
    <t>https://podminky.urs.cz/item/CS_URS_2025_02/763111714</t>
  </si>
  <si>
    <t>3,45*2</t>
  </si>
  <si>
    <t>70</t>
  </si>
  <si>
    <t>763111717</t>
  </si>
  <si>
    <t>Příčka ze sádrokartonových desek ostatní konstrukce a práce na příčkách ze sádrokartonových desek základní penetrační nátěr (oboustranný)</t>
  </si>
  <si>
    <t>-121483728</t>
  </si>
  <si>
    <t>https://podminky.urs.cz/item/CS_URS_2025_02/763111717</t>
  </si>
  <si>
    <t>"dtto SDK příčky"17,426+15,284+5,521</t>
  </si>
  <si>
    <t>71</t>
  </si>
  <si>
    <t>763111720</t>
  </si>
  <si>
    <t>Příčka ze sádrokartonových desek ostatní konstrukce a práce na příčkách ze sádrokartonových desek vyztužení příčky pro osazení skříněk, polic atd.</t>
  </si>
  <si>
    <t>-2105971494</t>
  </si>
  <si>
    <t>https://podminky.urs.cz/item/CS_URS_2025_02/763111720</t>
  </si>
  <si>
    <t>"upřesnit dle potřeby interiéru"10</t>
  </si>
  <si>
    <t>72</t>
  </si>
  <si>
    <t>763111724</t>
  </si>
  <si>
    <t>Příčka ze sádrokartonových desek ostatní konstrukce a práce na příčkách ze sádrokartonových desek ochrana rohů páska k vyztužení různých úhlů vysoce pevná a nárazu odolná</t>
  </si>
  <si>
    <t>-1558896433</t>
  </si>
  <si>
    <t>https://podminky.urs.cz/item/CS_URS_2025_02/763111724</t>
  </si>
  <si>
    <t>3,45*3</t>
  </si>
  <si>
    <t>73</t>
  </si>
  <si>
    <t>763111812</t>
  </si>
  <si>
    <t>Demontáž příček ze sádrokartonových desek s nosnou konstrukcí z ocelových profilů jednoduchých, opláštění dvojité</t>
  </si>
  <si>
    <t>767133214</t>
  </si>
  <si>
    <t>https://podminky.urs.cz/item/CS_URS_2025_02/763111812</t>
  </si>
  <si>
    <t>"SDK příčky (vč.případného obkladu)-viz.bourání"</t>
  </si>
  <si>
    <t>3,45*(5,2+1,61+1,7+1,45*2)-(0,7*1,97+2,52*2,6)</t>
  </si>
  <si>
    <t>74</t>
  </si>
  <si>
    <t>763121590</t>
  </si>
  <si>
    <t>Stěna předsazená ze sádrokartonových desek pro osazení závěsného WC s nosnou konstrukcí z ocelových profilů CW, UW dvojitě opláštěná deskami impregnovanými H2 tl. 2x12,5 mm bez izolace, stěna tl. 150 - 250 mm, profil 50</t>
  </si>
  <si>
    <t>272161711</t>
  </si>
  <si>
    <t>https://podminky.urs.cz/item/CS_URS_2025_02/763121590</t>
  </si>
  <si>
    <t>"2.551"(1,2+0,15)*1,84</t>
  </si>
  <si>
    <t>75</t>
  </si>
  <si>
    <t>763121621</t>
  </si>
  <si>
    <t>Stěna předsazená ze sádrokartonových desek montáž desek na nosnou konstrukci, tl. 12,5 mm</t>
  </si>
  <si>
    <t>-396216317</t>
  </si>
  <si>
    <t>https://podminky.urs.cz/item/CS_URS_2025_02/763121621</t>
  </si>
  <si>
    <t>"SDK desky s odsekaným obkladem (viz.bourání)-doplnění"</t>
  </si>
  <si>
    <t>"A"</t>
  </si>
  <si>
    <t>"2.551 (stáv.soc.zař.)"2,8*1,89</t>
  </si>
  <si>
    <t>"2.573"2,8*(0,68+0,6)</t>
  </si>
  <si>
    <t>"ostatní potřebné poškozené desky"5</t>
  </si>
  <si>
    <t>"H2"</t>
  </si>
  <si>
    <t>"2.551b"2,8*(1,73*2+1,84)</t>
  </si>
  <si>
    <t>Součet</t>
  </si>
  <si>
    <t>76</t>
  </si>
  <si>
    <t>59030021</t>
  </si>
  <si>
    <t>deska SDK A tl 12,5mm</t>
  </si>
  <si>
    <t>194696771</t>
  </si>
  <si>
    <t>13,876*1,05 'Přepočtené koeficientem množství</t>
  </si>
  <si>
    <t>77</t>
  </si>
  <si>
    <t>59030025</t>
  </si>
  <si>
    <t>deska SDK impregnovaná H2 tl 12,5mm</t>
  </si>
  <si>
    <t>402311664</t>
  </si>
  <si>
    <t>19,84*1,05 'Přepočtené koeficientem množství</t>
  </si>
  <si>
    <t>78</t>
  </si>
  <si>
    <t>763121712</t>
  </si>
  <si>
    <t>Stěna předsazená ze sádrokartonových desek ostatní konstrukce a práce na předsazených stěnách ze sádrokartonových desek zalomení stěny</t>
  </si>
  <si>
    <t>-335644428</t>
  </si>
  <si>
    <t>https://podminky.urs.cz/item/CS_URS_2025_02/763121712</t>
  </si>
  <si>
    <t>"2.551"1,84</t>
  </si>
  <si>
    <t>79</t>
  </si>
  <si>
    <t>763121714</t>
  </si>
  <si>
    <t>Stěna předsazená ze sádrokartonových desek ostatní konstrukce a práce na předsazených stěnách ze sádrokartonových desek základní penetrační nátěr</t>
  </si>
  <si>
    <t>-383600813</t>
  </si>
  <si>
    <t>https://podminky.urs.cz/item/CS_URS_2025_02/763121714</t>
  </si>
  <si>
    <t>"SDK předsaz."33,716</t>
  </si>
  <si>
    <t>80</t>
  </si>
  <si>
    <t>763121751</t>
  </si>
  <si>
    <t>Stěna předsazená ze sádrokartonových desek Příplatek k cenám za plochu do 6 m2 jednotlivě</t>
  </si>
  <si>
    <t>-837754100</t>
  </si>
  <si>
    <t>https://podminky.urs.cz/item/CS_URS_2025_02/763121751</t>
  </si>
  <si>
    <t>81</t>
  </si>
  <si>
    <t>763122811</t>
  </si>
  <si>
    <t>Demontáž předsazených nebo šachtových stěn ze sádrokartonových desek desek na nosné konstrukci, opláštění jednoduché</t>
  </si>
  <si>
    <t>-564011311</t>
  </si>
  <si>
    <t>https://podminky.urs.cz/item/CS_URS_2025_02/763122811</t>
  </si>
  <si>
    <t>"SDK desky s odsekaným obkladem (viz.bourání)"</t>
  </si>
  <si>
    <t>"ostatní potřebné poškozené desky"10</t>
  </si>
  <si>
    <t>82</t>
  </si>
  <si>
    <t>763173111</t>
  </si>
  <si>
    <t>Montáž nosičů zařizovacích předmětů pro konstrukce ze sádrokartonových desek úchytu pro umyvadlo</t>
  </si>
  <si>
    <t>-1158515063</t>
  </si>
  <si>
    <t>https://podminky.urs.cz/item/CS_URS_2025_02/763173111</t>
  </si>
  <si>
    <t>"dle ZTI"2</t>
  </si>
  <si>
    <t>83</t>
  </si>
  <si>
    <t>59030729</t>
  </si>
  <si>
    <t>konstrukce pro uchycení umyvadla s nástěnnými bateriemi osová rozteč CW profilů 450-625mm</t>
  </si>
  <si>
    <t>-972883644</t>
  </si>
  <si>
    <t>84</t>
  </si>
  <si>
    <t>763173113</t>
  </si>
  <si>
    <t>Montáž nosičů zařizovacích předmětů pro konstrukce ze sádrokartonových desek úchytu pro WC</t>
  </si>
  <si>
    <t>-220344917</t>
  </si>
  <si>
    <t>https://podminky.urs.cz/item/CS_URS_2025_02/763173113</t>
  </si>
  <si>
    <t>"dle ZTI"1</t>
  </si>
  <si>
    <t>85</t>
  </si>
  <si>
    <t>59030731</t>
  </si>
  <si>
    <t>konstrukce pro uchycení WC osová rozteč CW profilů 450-625mm</t>
  </si>
  <si>
    <t>-1402110247</t>
  </si>
  <si>
    <t>86</t>
  </si>
  <si>
    <t>763173114</t>
  </si>
  <si>
    <t>Montáž nosičů zařizovacích předmětů pro konstrukce ze sádrokartonových desek úchytu pro potrubí</t>
  </si>
  <si>
    <t>-1419673446</t>
  </si>
  <si>
    <t>https://podminky.urs.cz/item/CS_URS_2025_02/763173114</t>
  </si>
  <si>
    <t>"dle ZTI"3*2</t>
  </si>
  <si>
    <t>87</t>
  </si>
  <si>
    <t>59030723</t>
  </si>
  <si>
    <t>konstrukce k uchycení odpadního potrubí D 40mm osová rozteč CW profilů 460-625mm</t>
  </si>
  <si>
    <t>-1941838775</t>
  </si>
  <si>
    <t>88</t>
  </si>
  <si>
    <t>763173132</t>
  </si>
  <si>
    <t>Montáž nosičů zařizovacích předmětů pro konstrukce ze sádrokartonových desek držáku baterie</t>
  </si>
  <si>
    <t>-1673472299</t>
  </si>
  <si>
    <t>https://podminky.urs.cz/item/CS_URS_2025_02/763173132</t>
  </si>
  <si>
    <t>89</t>
  </si>
  <si>
    <t>59030720</t>
  </si>
  <si>
    <t>konstrukce pro uchycení baterií osová rozteč CW profilů 460-625mm</t>
  </si>
  <si>
    <t>1749626025</t>
  </si>
  <si>
    <t>90</t>
  </si>
  <si>
    <t>763181422</t>
  </si>
  <si>
    <t>Výplně otvorů konstrukcí ze sádrokartonových desek ztužující výplň otvoru pro dveře s UA a UW profilem, výšky příčky přes 3,25 do 3,75 m</t>
  </si>
  <si>
    <t>-2113007422</t>
  </si>
  <si>
    <t>https://podminky.urs.cz/item/CS_URS_2025_02/763181422</t>
  </si>
  <si>
    <t>"pro dveře"</t>
  </si>
  <si>
    <t>"DV01"1</t>
  </si>
  <si>
    <t>"DV02"1</t>
  </si>
  <si>
    <t>91</t>
  </si>
  <si>
    <t>763181811</t>
  </si>
  <si>
    <t>Demontáž kovových zárubní konstrukcí ze sádrokartonových příček výšky do 2,75 m jednokřídlových</t>
  </si>
  <si>
    <t>827695760</t>
  </si>
  <si>
    <t>https://podminky.urs.cz/item/CS_URS_2025_02/763181811</t>
  </si>
  <si>
    <t>92</t>
  </si>
  <si>
    <t>763182313</t>
  </si>
  <si>
    <t>Výplně otvorů konstrukcí ze sádrokartonových desek ostění oken z desek hloubky do 0,3 m</t>
  </si>
  <si>
    <t>-609694403</t>
  </si>
  <si>
    <t>https://podminky.urs.cz/item/CS_URS_2025_02/763182313</t>
  </si>
  <si>
    <t>"ostění DV01 (2x opláštění)"(2,52+2,6*2)*2</t>
  </si>
  <si>
    <t>93</t>
  </si>
  <si>
    <t>763431701</t>
  </si>
  <si>
    <t>Montáž podhledu minerálního panelu připevněného na zavěšený rošt vyjímatelného</t>
  </si>
  <si>
    <t>-594027233</t>
  </si>
  <si>
    <t>https://podminky.urs.cz/item/CS_URS_2025_02/763431701</t>
  </si>
  <si>
    <t>"viz.nový stav (85% kazet stávajících, 15% kazet nových)"100</t>
  </si>
  <si>
    <t>94</t>
  </si>
  <si>
    <t>59036524</t>
  </si>
  <si>
    <t>deska podhledová minerální polodrážka jemně strukturovaná mikroperforovaná zvukově pohltivá bílá 15x600x600mm</t>
  </si>
  <si>
    <t>-1473640774</t>
  </si>
  <si>
    <t>"15% kazet nových"15</t>
  </si>
  <si>
    <t>15*1,1 'Přepočtené koeficientem množství</t>
  </si>
  <si>
    <t>95</t>
  </si>
  <si>
    <t>7634318-01</t>
  </si>
  <si>
    <t>ŠETRNÁ demontáž podhledu minerálního demontáž panelů připevněných na zavěšeném roštu vyjímatelných (pro zpětné použití)</t>
  </si>
  <si>
    <t>-1644759977</t>
  </si>
  <si>
    <t>"viz.bourání"100</t>
  </si>
  <si>
    <t>"odpočet 15% kazet do suti"-15</t>
  </si>
  <si>
    <t>96</t>
  </si>
  <si>
    <t>763431-01</t>
  </si>
  <si>
    <t>Náklady na tvarovou úpravu podkladního roštu minerálního podhledu vč.případného materiálu (předpoklad 20hodin)</t>
  </si>
  <si>
    <t>227750488</t>
  </si>
  <si>
    <t>97</t>
  </si>
  <si>
    <t>763431871</t>
  </si>
  <si>
    <t>Demontáž podhledu minerálního demontáž panelů připevněných na zavěšeném roštu vyjímatelných</t>
  </si>
  <si>
    <t>-1002694219</t>
  </si>
  <si>
    <t>https://podminky.urs.cz/item/CS_URS_2025_02/763431871</t>
  </si>
  <si>
    <t>"DMTZ 15% kazet podhledů do suti"15</t>
  </si>
  <si>
    <t>98</t>
  </si>
  <si>
    <t>998763331</t>
  </si>
  <si>
    <t>Přesun hmot pro konstrukce montované z desek sádrokartonových, sádrovláknitých, cementovláknitých nebo cementových stanovený z hmotnosti přesunovaného materiálu vodorovná dopravní vzdálenost do 50 m ruční (bez užití mechanizace) v objektech výšky do 6 m</t>
  </si>
  <si>
    <t>-1801429000</t>
  </si>
  <si>
    <t>https://podminky.urs.cz/item/CS_URS_2025_02/998763331</t>
  </si>
  <si>
    <t>766</t>
  </si>
  <si>
    <t>Konstrukce truhlářské</t>
  </si>
  <si>
    <t>99</t>
  </si>
  <si>
    <t>766691914</t>
  </si>
  <si>
    <t>Ostatní práce vyvěšení nebo zavěšení křídel dřevěných dveřních, plochy do 2 m2</t>
  </si>
  <si>
    <t>836518441</t>
  </si>
  <si>
    <t>https://podminky.urs.cz/item/CS_URS_2025_02/766691914</t>
  </si>
  <si>
    <t>100</t>
  </si>
  <si>
    <t>766812830</t>
  </si>
  <si>
    <t>Demontáž kuchyňských linek dřevěných nebo kovových včetně skříněk uchycených na stěně, délky přes 1500 do 1800 mm</t>
  </si>
  <si>
    <t>-971940847</t>
  </si>
  <si>
    <t>https://podminky.urs.cz/item/CS_URS_2025_02/766812830</t>
  </si>
  <si>
    <t>101</t>
  </si>
  <si>
    <t>766-DV02</t>
  </si>
  <si>
    <t>DV02-Vnitř.hl.pl.dř.dveře 700/1970mm HPL vč.oc.obložk.zárubně do SDK š-150mm s nátěrem, kování, VZT mřížka, zámek WC, syst.osazení-D+M(plný popis viz.výpis dveří)</t>
  </si>
  <si>
    <t>ks</t>
  </si>
  <si>
    <t>-1049191657</t>
  </si>
  <si>
    <t xml:space="preserve">Poznámka k položce:_x000D_
materiál: lehčená DTD, povrch: HPL -bílá_x000D_
zámek:pevné ovládání, WC vložka - pecka_x000D_
kování:rozetové, klika-klika, nerez kartáč, systémové závěsy panty nerez_x000D_
VZT mřížky dle projektu VZT:_x000D_
- oboustranná, plast, bílá_x000D_
- rozměry dle š. dveřního křídla - rám křídla (koordinovat s výrobcem dveří)_x000D_
vč.zpracování dílenské dokumentace (viz.VON)_x000D_
</t>
  </si>
  <si>
    <t>102</t>
  </si>
  <si>
    <t>766-DV03</t>
  </si>
  <si>
    <t>DV03-Úprava stáv.vnitř.dveří pro nové kování-D+M (plný popis viz.výpis dveří)</t>
  </si>
  <si>
    <t>-1862388062</t>
  </si>
  <si>
    <t>Poznámka k položce:_x000D_
Rozsah prací:_x000D_
-DMTZ a vyvěšení křídla_x000D_
-DMTZ pův.zámku a ovládacího kování, odlištování či jiná úprava rámu a křídla dveří _x000D_
-výměna-MTZ nového kování_x000D_
-nové ovládací kování paniková klika-klika, rozetové kování nerez v designu původního_x000D_
-zámek, cyl. vložka v syst.GK_x000D_
-položka obsahuje stavební přípomoce, demotáže a montážní práce_x000D_
vč.zpracování dílenské dokumentace (viz.VON)</t>
  </si>
  <si>
    <t>103</t>
  </si>
  <si>
    <t>766-DV04</t>
  </si>
  <si>
    <t>DV04-Úprava stáv.fasádních dveří pro nové kování-D+M (plný popis viz.výpis dveří)</t>
  </si>
  <si>
    <t>1793727827</t>
  </si>
  <si>
    <t>Poznámka k položce:_x000D_
Rozsah prací:_x000D_
-DMTZ a vyvěšení křídla_x000D_
-DMTZ pův.zámku a ovládacího kování, odlištování či jiná úprava rámu a křídla dveří _x000D_
-výměna-MTZ nového kování_x000D_
-nové ovládací kování paniková koule-klika, rozetové kování nerez v designu původního_x000D_
-zámek, cyl. vložka v syst.GK_x000D_
-položka obsahuje stavební přípomoce, demotáže a montážní práce_x000D_
vč.zpracování dílenské dokumentace (viz.VON)</t>
  </si>
  <si>
    <t>104</t>
  </si>
  <si>
    <t>998766311</t>
  </si>
  <si>
    <t>Přesun hmot pro konstrukce truhlářské stanovený procentní sazbou (%) z ceny vodorovná dopravní vzdálenost do 50 m ruční (bez užití mechanizace) v objektech výšky do 6 m</t>
  </si>
  <si>
    <t>-1341996599</t>
  </si>
  <si>
    <t>https://podminky.urs.cz/item/CS_URS_2025_02/998766311</t>
  </si>
  <si>
    <t>767</t>
  </si>
  <si>
    <t>Konstrukce zámečnické</t>
  </si>
  <si>
    <t>105</t>
  </si>
  <si>
    <t>7671148-01</t>
  </si>
  <si>
    <t>ŠETRNÁ demontáž stěn a příček rámových zasklených z hliníkových nebo ocelových profilů vnitřních přes 6 do 9 m2 (pro zpětné použití)</t>
  </si>
  <si>
    <t>-912584174</t>
  </si>
  <si>
    <t>"viz.bourání:stáv.prosklená stěna s dveřmi"2,52*2,6</t>
  </si>
  <si>
    <t>106</t>
  </si>
  <si>
    <t>767-DV01</t>
  </si>
  <si>
    <t>DV01-Celoskleněná stěna 2520/2600mm s dveřmi 900/2500mm vč.zárubně, bezp.vícevrstvé kalené sklo, kování, mech.zámek, cyl.vložka v syst.GK,samozavírač,přechodová lišta,polep, syst.osazení-D+M(plný popis viz.výpis dveří)</t>
  </si>
  <si>
    <t>-1680577752</t>
  </si>
  <si>
    <t>Poznámka k položce:_x000D_
kování:nerez bodové kování v systému prosklené stěny klika - klika, nerez kartáč, systémové závěsy panty nerez panty se samozavírací funkcí_x000D_
polep páskou pro slabozraké stříbrné čtverce 50/50 ve výšce 900 a 1500mm_x000D_
vč.zpracování dílenské dokumentace (viz.VON)</t>
  </si>
  <si>
    <t>107</t>
  </si>
  <si>
    <t>998767311</t>
  </si>
  <si>
    <t>Přesun hmot pro zámečnické konstrukce stanovený procentní sazbou (%) z ceny vodorovná dopravní vzdálenost do 50 m ruční (bez užití mechanizace) v objektech výšky do 6 m</t>
  </si>
  <si>
    <t>-400262899</t>
  </si>
  <si>
    <t>https://podminky.urs.cz/item/CS_URS_2025_02/998767311</t>
  </si>
  <si>
    <t>771</t>
  </si>
  <si>
    <t>Podlahy z dlaždic</t>
  </si>
  <si>
    <t>108</t>
  </si>
  <si>
    <t>771111011</t>
  </si>
  <si>
    <t>Příprava podkladu před provedením dlažby vysátí podlah</t>
  </si>
  <si>
    <t>-1119574836</t>
  </si>
  <si>
    <t>https://podminky.urs.cz/item/CS_URS_2025_02/771111011</t>
  </si>
  <si>
    <t>"v případě poškození stávajících při stavebních úpravách (upřesnit dle skutečnosti)"KD1*0,6*0,6</t>
  </si>
  <si>
    <t>109</t>
  </si>
  <si>
    <t>771121011</t>
  </si>
  <si>
    <t>Příprava podkladu před provedením dlažby nátěr penetrační na podlahu</t>
  </si>
  <si>
    <t>1690974124</t>
  </si>
  <si>
    <t>https://podminky.urs.cz/item/CS_URS_2025_02/771121011</t>
  </si>
  <si>
    <t>110</t>
  </si>
  <si>
    <t>771573910</t>
  </si>
  <si>
    <t>Výměna keramické dlaždice lepené velikosti přes 2 do 4 ks/m2</t>
  </si>
  <si>
    <t>1338526130</t>
  </si>
  <si>
    <t>https://podminky.urs.cz/item/CS_URS_2025_02/771573910</t>
  </si>
  <si>
    <t>"v případě poškození stávajících při stavebních úpravách (upřesnit dle skutečnosti)"10</t>
  </si>
  <si>
    <t>KD1</t>
  </si>
  <si>
    <t>111</t>
  </si>
  <si>
    <t>59761116</t>
  </si>
  <si>
    <t>dlažba keramická slinutá mrazuvzdorná R9 povrch hladký/matný tl do 10mm přes 2 do 4ks/m2</t>
  </si>
  <si>
    <t>10011619</t>
  </si>
  <si>
    <t>112</t>
  </si>
  <si>
    <t>771574903</t>
  </si>
  <si>
    <t>Oprava spárování podlah z dlaždic keramických včetně vyškrabání a vymytí spár přes 2 do 4 ks/m2</t>
  </si>
  <si>
    <t>-378056078</t>
  </si>
  <si>
    <t>https://podminky.urs.cz/item/CS_URS_2025_02/771574903</t>
  </si>
  <si>
    <t>"stáv.dlažba 2.551"1,43*1,84</t>
  </si>
  <si>
    <t>113</t>
  </si>
  <si>
    <t>771577911</t>
  </si>
  <si>
    <t>Oprava spárování podlah z dlaždic keramických Příplatek k cenám za plochu do 5 m2 jednotlivě</t>
  </si>
  <si>
    <t>232964872</t>
  </si>
  <si>
    <t>https://podminky.urs.cz/item/CS_URS_2025_02/771577911</t>
  </si>
  <si>
    <t>114</t>
  </si>
  <si>
    <t>771577912</t>
  </si>
  <si>
    <t>Oprava spárování podlah z dlaždic keramických Příplatek k cenám za podlahy v omezeném prostoru</t>
  </si>
  <si>
    <t>585836232</t>
  </si>
  <si>
    <t>https://podminky.urs.cz/item/CS_URS_2025_02/771577912</t>
  </si>
  <si>
    <t>115</t>
  </si>
  <si>
    <t>771591112</t>
  </si>
  <si>
    <t>Izolace podlahy pod dlažbu nátěrem nebo stěrkou ve dvou vrstvách</t>
  </si>
  <si>
    <t>1115745398</t>
  </si>
  <si>
    <t>https://podminky.urs.cz/item/CS_URS_2025_02/771591112</t>
  </si>
  <si>
    <t>NIV*0,15</t>
  </si>
  <si>
    <t>116</t>
  </si>
  <si>
    <t>771591115</t>
  </si>
  <si>
    <t>Podlahy - dokončovací práce spárování silikonem</t>
  </si>
  <si>
    <t>364924530</t>
  </si>
  <si>
    <t>https://podminky.urs.cz/item/CS_URS_2025_02/771591115</t>
  </si>
  <si>
    <t>"styk dlažba (stávající) a obklad"</t>
  </si>
  <si>
    <t>"2.551"1,353*2+1,84*2-0,7</t>
  </si>
  <si>
    <t>"2.551b"1,94-0,7</t>
  </si>
  <si>
    <t>117</t>
  </si>
  <si>
    <t>771591121</t>
  </si>
  <si>
    <t>Podlahy - dokončovací práce separační provazec do pružných spar, průměru 4 mm</t>
  </si>
  <si>
    <t>-1687276608</t>
  </si>
  <si>
    <t>https://podminky.urs.cz/item/CS_URS_2025_02/771591121</t>
  </si>
  <si>
    <t>"dtto spár.silikonem"6,926</t>
  </si>
  <si>
    <t>118</t>
  </si>
  <si>
    <t>771591237</t>
  </si>
  <si>
    <t>Izolace podlahy pod dlažbu montáž těsnícího pásu pro styčné nebo dilatační spáry</t>
  </si>
  <si>
    <t>-259538500</t>
  </si>
  <si>
    <t>https://podminky.urs.cz/item/CS_URS_2025_02/771591237</t>
  </si>
  <si>
    <t>119</t>
  </si>
  <si>
    <t>59054220</t>
  </si>
  <si>
    <t>páska pružná těsnící hydroizolační š 185mm</t>
  </si>
  <si>
    <t>-1380803952</t>
  </si>
  <si>
    <t>6,926*1,05 'Přepočtené koeficientem množství</t>
  </si>
  <si>
    <t>120</t>
  </si>
  <si>
    <t>771591257</t>
  </si>
  <si>
    <t>Izolace podlahy pod dlažbu montáž těsnící manžety pro postup potrubí</t>
  </si>
  <si>
    <t>962179925</t>
  </si>
  <si>
    <t>https://podminky.urs.cz/item/CS_URS_2025_02/771591257</t>
  </si>
  <si>
    <t>"upřesnit dle skutečnosti"2</t>
  </si>
  <si>
    <t>121</t>
  </si>
  <si>
    <t>59054255</t>
  </si>
  <si>
    <t>manžeta těsnící hydroizolační na prostupy potrubí</t>
  </si>
  <si>
    <t>-1461591210</t>
  </si>
  <si>
    <t>122</t>
  </si>
  <si>
    <t>771592011</t>
  </si>
  <si>
    <t>Čištění vnitřních ploch po položení dlažby podlah nebo schodišť chemickými prostředky</t>
  </si>
  <si>
    <t>1779721888</t>
  </si>
  <si>
    <t>https://podminky.urs.cz/item/CS_URS_2025_02/771592011</t>
  </si>
  <si>
    <t>123</t>
  </si>
  <si>
    <t>998771121</t>
  </si>
  <si>
    <t>Přesun hmot pro podlahy z dlaždic stanovený z hmotnosti přesunovaného materiálu vodorovná dopravní vzdálenost do 50 m ruční (bez užití mechanizace) v objektech výšky do 6 m</t>
  </si>
  <si>
    <t>58196942</t>
  </si>
  <si>
    <t>https://podminky.urs.cz/item/CS_URS_2025_02/998771121</t>
  </si>
  <si>
    <t>776</t>
  </si>
  <si>
    <t>Podlahy povlakové</t>
  </si>
  <si>
    <t>124</t>
  </si>
  <si>
    <t>776111111</t>
  </si>
  <si>
    <t>Příprava podkladu povlakových podlah a stěn broušení podlah nového podkladu anhydritového</t>
  </si>
  <si>
    <t>-645397292</t>
  </si>
  <si>
    <t>https://podminky.urs.cz/item/CS_URS_2025_02/776111111</t>
  </si>
  <si>
    <t>125</t>
  </si>
  <si>
    <t>776111311</t>
  </si>
  <si>
    <t>Příprava podkladu povlakových podlah a stěn vysátí podlah</t>
  </si>
  <si>
    <t>749815642</t>
  </si>
  <si>
    <t>https://podminky.urs.cz/item/CS_URS_2025_02/776111311</t>
  </si>
  <si>
    <t>PVC*2</t>
  </si>
  <si>
    <t>126</t>
  </si>
  <si>
    <t>776121112</t>
  </si>
  <si>
    <t>Příprava podkladu povlakových podlah a stěn penetrace vodou ředitelná podlah</t>
  </si>
  <si>
    <t>1865768894</t>
  </si>
  <si>
    <t>https://podminky.urs.cz/item/CS_URS_2025_02/776121112</t>
  </si>
  <si>
    <t>127</t>
  </si>
  <si>
    <t>776141123</t>
  </si>
  <si>
    <t>Příprava podkladu povlakových podlah a stěn vyrovnání samonivelační stěrkou podlah pevnosti 30 MPa, tloušťky přes 5 do 8 mm</t>
  </si>
  <si>
    <t>-418328503</t>
  </si>
  <si>
    <t>https://podminky.urs.cz/item/CS_URS_2025_02/776141123</t>
  </si>
  <si>
    <t>"tl.upřesnit skutečnosti"PVC</t>
  </si>
  <si>
    <t>128</t>
  </si>
  <si>
    <t>776201812</t>
  </si>
  <si>
    <t>Demontáž povlakových podlahovin lepených ručně s podložkou</t>
  </si>
  <si>
    <t>128150184</t>
  </si>
  <si>
    <t>https://podminky.urs.cz/item/CS_URS_2025_02/776201812</t>
  </si>
  <si>
    <t>"2.579a"4</t>
  </si>
  <si>
    <t>"2.573"2,34*0,6+0,5*2,6</t>
  </si>
  <si>
    <t>129</t>
  </si>
  <si>
    <t>776221111</t>
  </si>
  <si>
    <t>Montáž podlahovin z PVC lepením standardním lepidlem z pásů</t>
  </si>
  <si>
    <t>679836696</t>
  </si>
  <si>
    <t>https://podminky.urs.cz/item/CS_URS_2025_02/776221111</t>
  </si>
  <si>
    <t>"viz.nový stav"</t>
  </si>
  <si>
    <t>"2.573"5,1+0,5*2,6</t>
  </si>
  <si>
    <t>130</t>
  </si>
  <si>
    <t>28411124</t>
  </si>
  <si>
    <t>podlahovina vinylová heterogenní protiskluzná bez povrchové úpravy třída zátěže 34/43, hořlavost Bfl-s1, nášlapná vrstva 1mm tl 2mm</t>
  </si>
  <si>
    <t>-455886458</t>
  </si>
  <si>
    <t>Poznámka k položce:_x000D_
specifikace viz.TZ (dle stávajícího vinylu)_x000D_
Vysocezátěžová hybridní vinylová podlahová krytina. Rubová vrstva z recyklovaného vinylu, výztuha ze sklené sítě, silně lisovaná nášlapná vrstva probarvená v celkové tloušťce tvořená čipsy čistého vinylu bez plniv, lejzrem tvrzená povrchová úprava s vysokou odolností vůči chemikáliím nevyžadující aplikaci ochranných emulzí._x000D_
Celková tloušťka 2 mm s atibakteriální přísadou Sanosol, tlouška nášlapné vrstvy min. 1 mm, kluznost za mokra R10, reakce na oheň Bfl-s1, kročejová neprůzvučnost 8dB, součinitel smykového tření dle ČSN 744507 min. 0,5. TVOC po 28 dnech &lt; 10μg/ m3 dle ISO 16000-6. Bez obsahu těžkých kovů a ftalátů spadajících do skupiny CMR (karcinogeny, mutageny, reprotoxika dle REACH)._x000D_
Spojovat svařovacími šňůrami stejného odstínu od stejného výrobce.</t>
  </si>
  <si>
    <t>10,4*1,1 'Přepočtené koeficientem množství</t>
  </si>
  <si>
    <t>131</t>
  </si>
  <si>
    <t>776223111</t>
  </si>
  <si>
    <t>Montáž podlahovin z PVC spoj podlah svařováním za tepla (včetně frézování)</t>
  </si>
  <si>
    <t>1806878316</t>
  </si>
  <si>
    <t>https://podminky.urs.cz/item/CS_URS_2025_02/776223111</t>
  </si>
  <si>
    <t>PVC*0,75</t>
  </si>
  <si>
    <t>132</t>
  </si>
  <si>
    <t>776410811</t>
  </si>
  <si>
    <t>Demontáž soklíků nebo lišt pryžových nebo plastových</t>
  </si>
  <si>
    <t>-1754360478</t>
  </si>
  <si>
    <t>https://podminky.urs.cz/item/CS_URS_2025_02/776410811</t>
  </si>
  <si>
    <t>"viz.bourání"2,34+2,52*2+1,7+1,45*2</t>
  </si>
  <si>
    <t>133</t>
  </si>
  <si>
    <t>776411111</t>
  </si>
  <si>
    <t>Montáž soklíků lepením obvodových, výšky do 80 mm</t>
  </si>
  <si>
    <t>1136758005</t>
  </si>
  <si>
    <t>https://podminky.urs.cz/item/CS_URS_2025_02/776411111</t>
  </si>
  <si>
    <t>"2.568a a 2.568"4,35*2+2,5*2-0,9*2</t>
  </si>
  <si>
    <t>"2.579"2+0,3*2</t>
  </si>
  <si>
    <t>"2.573"0,68+0,6+2,04+1,8+2,43*2</t>
  </si>
  <si>
    <t>134</t>
  </si>
  <si>
    <t>28341070</t>
  </si>
  <si>
    <t>lišta soklová vinilová s HDF jádrem 15x45mm</t>
  </si>
  <si>
    <t>11150719</t>
  </si>
  <si>
    <t>24,48*1,05 'Přepočtené koeficientem množství</t>
  </si>
  <si>
    <t>135</t>
  </si>
  <si>
    <t>776421312</t>
  </si>
  <si>
    <t>Montáž lišt přechodových šroubovaných</t>
  </si>
  <si>
    <t>-2057088645</t>
  </si>
  <si>
    <t>https://podminky.urs.cz/item/CS_URS_2025_02/776421312</t>
  </si>
  <si>
    <t>"viz.nový stav"1,3</t>
  </si>
  <si>
    <t>136</t>
  </si>
  <si>
    <t>59054100</t>
  </si>
  <si>
    <t>profil přechodový Al s pohyblivým ramenem 8x20mm</t>
  </si>
  <si>
    <t>-1517675961</t>
  </si>
  <si>
    <t>1,3*1,05 'Přepočtené koeficientem množství</t>
  </si>
  <si>
    <t>137</t>
  </si>
  <si>
    <t>776991111</t>
  </si>
  <si>
    <t>Ostatní práce spárování silikonem</t>
  </si>
  <si>
    <t>1413085052</t>
  </si>
  <si>
    <t>https://podminky.urs.cz/item/CS_URS_2025_02/776991111</t>
  </si>
  <si>
    <t>138</t>
  </si>
  <si>
    <t>776991121</t>
  </si>
  <si>
    <t>Ostatní práce údržba nových podlahovin po pokládce čištění základní</t>
  </si>
  <si>
    <t>1738673205</t>
  </si>
  <si>
    <t>https://podminky.urs.cz/item/CS_URS_2025_02/776991121</t>
  </si>
  <si>
    <t>139</t>
  </si>
  <si>
    <t>998776121</t>
  </si>
  <si>
    <t>Přesun hmot pro podlahy povlakové stanovený z hmotnosti přesunovaného materiálu vodorovná dopravní vzdálenost do 50 m ruční (bez užití mechanizace) v objektech výšky do 6 m</t>
  </si>
  <si>
    <t>-1430891789</t>
  </si>
  <si>
    <t>https://podminky.urs.cz/item/CS_URS_2025_02/998776121</t>
  </si>
  <si>
    <t>781</t>
  </si>
  <si>
    <t>Dokončovací práce - obklady</t>
  </si>
  <si>
    <t>140</t>
  </si>
  <si>
    <t>781111011</t>
  </si>
  <si>
    <t>Příprava podkladu před provedením obkladu oprášení (ometení) stěny</t>
  </si>
  <si>
    <t>-156549256</t>
  </si>
  <si>
    <t>https://podminky.urs.cz/item/CS_URS_2025_02/781111011</t>
  </si>
  <si>
    <t>"ker.obklad"KO</t>
  </si>
  <si>
    <t>"ker.obklad výměna 300/300mm"KO1*0,3*0,3</t>
  </si>
  <si>
    <t>141</t>
  </si>
  <si>
    <t>781121011</t>
  </si>
  <si>
    <t>Příprava podkladu před provedením obkladu nátěr penetrační na stěnu</t>
  </si>
  <si>
    <t>1669068883</t>
  </si>
  <si>
    <t>https://podminky.urs.cz/item/CS_URS_2025_02/781121011</t>
  </si>
  <si>
    <t>142</t>
  </si>
  <si>
    <t>781131112</t>
  </si>
  <si>
    <t>Izolace stěny pod obklad izolace nátěrem nebo stěrkou ve dvou vrstvách</t>
  </si>
  <si>
    <t>-818197536</t>
  </si>
  <si>
    <t>https://podminky.urs.cz/item/CS_URS_2025_02/781131112</t>
  </si>
  <si>
    <t>"nátěrová hydroizolace"</t>
  </si>
  <si>
    <t>"ker.obklady-viz.nový stav (výška do podhledu)"</t>
  </si>
  <si>
    <t>"2.551"0,3*(1,58*2+1,84*2)-(0,7*0,3)+(2,8-0,3)*(0,6*2)</t>
  </si>
  <si>
    <t>"2.551b (na novou příčku)"0,3*1,94-(0,7*0,3)</t>
  </si>
  <si>
    <t>"2.573 v-1,2 (za umyvadlem)"1,2*(0,68+0,6)</t>
  </si>
  <si>
    <t>NIS*0,2</t>
  </si>
  <si>
    <t>143</t>
  </si>
  <si>
    <t>781131237</t>
  </si>
  <si>
    <t>Izolace stěny pod obklad montáž těsnícího pásu pro styčné nebo dilatační spáry</t>
  </si>
  <si>
    <t>-468472596</t>
  </si>
  <si>
    <t>https://podminky.urs.cz/item/CS_URS_2025_02/781131237</t>
  </si>
  <si>
    <t>"kouty s hydroizolací"0,3*4+1,2+(2,8-0,3)*1</t>
  </si>
  <si>
    <t>144</t>
  </si>
  <si>
    <t>-1540439417</t>
  </si>
  <si>
    <t>4,9*1,05 'Přepočtené koeficientem množství</t>
  </si>
  <si>
    <t>145</t>
  </si>
  <si>
    <t>781131257</t>
  </si>
  <si>
    <t>Izolace stěny pod obklad montáž těsnící manžety pro postup potrubí</t>
  </si>
  <si>
    <t>1099404307</t>
  </si>
  <si>
    <t>https://podminky.urs.cz/item/CS_URS_2025_02/781131257</t>
  </si>
  <si>
    <t>3+1</t>
  </si>
  <si>
    <t>146</t>
  </si>
  <si>
    <t>1678195108</t>
  </si>
  <si>
    <t>147</t>
  </si>
  <si>
    <t>781472216</t>
  </si>
  <si>
    <t>Montáž keramických obkladů stěn lepených cementovým flexibilním lepidlem hladkých přes 9 do 12 ks/m2</t>
  </si>
  <si>
    <t>-1218220293</t>
  </si>
  <si>
    <t>https://podminky.urs.cz/item/CS_URS_2025_02/781472216</t>
  </si>
  <si>
    <t>"2.551"2,8*(1,58*2+1,84*2)+0,15*1,84-(0,7*1,97)</t>
  </si>
  <si>
    <t>"2.551b (na novou příčku)"2,8*1,94-(0,7*1,97)</t>
  </si>
  <si>
    <t>148</t>
  </si>
  <si>
    <t>59761790</t>
  </si>
  <si>
    <t>obklad keramický nemrazuvzdorný povrch hladký/lesklý tl do 10mm přes 9 do 12ks/m2</t>
  </si>
  <si>
    <t>1731339442</t>
  </si>
  <si>
    <t>Poznámka k položce:_x000D_
plný popis viz.TZ (dle stávajících)_x000D_
keramický obklad formátu 20-30x20-30cm, tl. 4-6mm. Kvalitní obklad rektifikovaný. Barevnost bílá, pololesk až lesk. Výběr a specifikace dlažby je ilustrativní, sloužící pro účely nacenění. Je možno předložit vzorky odpovídající původní – stávajícího obkladu.</t>
  </si>
  <si>
    <t>23,638*1,1 'Přepočtené koeficientem množství</t>
  </si>
  <si>
    <t>149</t>
  </si>
  <si>
    <t>781472291</t>
  </si>
  <si>
    <t>Montáž keramických obkladů stěn lepených cementovým flexibilním lepidlem Příplatek k cenám za plochu do 10 m2 jednotlivě</t>
  </si>
  <si>
    <t>848187692</t>
  </si>
  <si>
    <t>https://podminky.urs.cz/item/CS_URS_2025_02/781472291</t>
  </si>
  <si>
    <t>150</t>
  </si>
  <si>
    <t>781473810</t>
  </si>
  <si>
    <t>Demontáž obkladů z dlaždic keramických lepených</t>
  </si>
  <si>
    <t>-793985367</t>
  </si>
  <si>
    <t>https://podminky.urs.cz/item/CS_URS_2025_02/781473810</t>
  </si>
  <si>
    <t>"viz.bourání (obklady na nebouraných SDK příčkách)"</t>
  </si>
  <si>
    <t>151</t>
  </si>
  <si>
    <t>781473920</t>
  </si>
  <si>
    <t>Výměna keramické obkladačky lepené, velikosti přes 9 do 12 ks/m2</t>
  </si>
  <si>
    <t>-944316480</t>
  </si>
  <si>
    <t>https://podminky.urs.cz/item/CS_URS_2025_02/781473920</t>
  </si>
  <si>
    <t>"v případě poškození stávajících při stavebních úpravách (upřesnit dle skutečnosti)"30</t>
  </si>
  <si>
    <t>KO1</t>
  </si>
  <si>
    <t>152</t>
  </si>
  <si>
    <t>-1434324529</t>
  </si>
  <si>
    <t>2,7*1,1 'Přepočtené koeficientem množství</t>
  </si>
  <si>
    <t>153</t>
  </si>
  <si>
    <t>781492211</t>
  </si>
  <si>
    <t>Obklad - dokončující práce montáž profilu lepeného flexibilním cementovým lepidlem rohového</t>
  </si>
  <si>
    <t>1485690988</t>
  </si>
  <si>
    <t>https://podminky.urs.cz/item/CS_URS_2025_02/781492211</t>
  </si>
  <si>
    <t>"rohy"1,84+2,8</t>
  </si>
  <si>
    <t>154</t>
  </si>
  <si>
    <t>19416012</t>
  </si>
  <si>
    <t>lišta ukončovací nerezová 10mm</t>
  </si>
  <si>
    <t>1573705686</t>
  </si>
  <si>
    <t>4,64*1,05 'Přepočtené koeficientem množství</t>
  </si>
  <si>
    <t>155</t>
  </si>
  <si>
    <t>781492251</t>
  </si>
  <si>
    <t>Obklad - dokončující práce montáž profilu lepeného flexibilním cementovým lepidlem ukončovacího</t>
  </si>
  <si>
    <t>-1260210281</t>
  </si>
  <si>
    <t>https://podminky.urs.cz/item/CS_URS_2025_02/781492251</t>
  </si>
  <si>
    <t>"ukončení obkladu v podhledu"0</t>
  </si>
  <si>
    <t>"2.573-za umyvadlem"0,68+0,6+1,2*2</t>
  </si>
  <si>
    <t>156</t>
  </si>
  <si>
    <t>331288379</t>
  </si>
  <si>
    <t>3,68*1,05 'Přepočtené koeficientem množství</t>
  </si>
  <si>
    <t>157</t>
  </si>
  <si>
    <t>781495115</t>
  </si>
  <si>
    <t>Obklad - dokončující práce ostatní práce spárování silikonem</t>
  </si>
  <si>
    <t>1562646365</t>
  </si>
  <si>
    <t>https://podminky.urs.cz/item/CS_URS_2025_02/781495115</t>
  </si>
  <si>
    <t>"kouty"2,8*5+1,2+1,84</t>
  </si>
  <si>
    <t>"okolo dveří"(0,7+1,97*2)*2</t>
  </si>
  <si>
    <t>158</t>
  </si>
  <si>
    <t>781495122</t>
  </si>
  <si>
    <t>Obklad - dokončující práce ostatní práce separační provazec do pružných spar, průměru 4 mm</t>
  </si>
  <si>
    <t>-1088153585</t>
  </si>
  <si>
    <t>https://podminky.urs.cz/item/CS_URS_2025_02/781495122</t>
  </si>
  <si>
    <t>"dtto silikonování"26,32</t>
  </si>
  <si>
    <t>159</t>
  </si>
  <si>
    <t>781495141</t>
  </si>
  <si>
    <t>Obklad - dokončující práce průnik obkladem kruhový, bez izolace do DN 30</t>
  </si>
  <si>
    <t>-411199490</t>
  </si>
  <si>
    <t>https://podminky.urs.cz/item/CS_URS_2025_02/781495141</t>
  </si>
  <si>
    <t>160</t>
  </si>
  <si>
    <t>781495143</t>
  </si>
  <si>
    <t>Obklad - dokončující práce průnik obkladem kruhový, bez izolace přes DN 90</t>
  </si>
  <si>
    <t>-1839780242</t>
  </si>
  <si>
    <t>https://podminky.urs.cz/item/CS_URS_2025_02/781495143</t>
  </si>
  <si>
    <t>161</t>
  </si>
  <si>
    <t>998781121</t>
  </si>
  <si>
    <t>Přesun hmot pro obklady keramické stanovený z hmotnosti přesunovaného materiálu vodorovná dopravní vzdálenost do 50 m ruční (bez užití mechanizace) v objektech výšky do 6 m</t>
  </si>
  <si>
    <t>1762878126</t>
  </si>
  <si>
    <t>https://podminky.urs.cz/item/CS_URS_2025_02/998781121</t>
  </si>
  <si>
    <t>783</t>
  </si>
  <si>
    <t>Dokončovací práce - nátěry</t>
  </si>
  <si>
    <t>162</t>
  </si>
  <si>
    <t>783901453</t>
  </si>
  <si>
    <t>Příprava podkladu betonových podlah před provedením nátěru vysátím</t>
  </si>
  <si>
    <t>1779185468</t>
  </si>
  <si>
    <t>https://podminky.urs.cz/item/CS_URS_2025_02/783901453</t>
  </si>
  <si>
    <t>"penetrace vyrov.stěrky"PVC</t>
  </si>
  <si>
    <t>163</t>
  </si>
  <si>
    <t>783913161</t>
  </si>
  <si>
    <t>Penetrační nátěr betonových podlah pórovitých ( např. z cihelné dlažby, betonu apod.) syntetický</t>
  </si>
  <si>
    <t>200006044</t>
  </si>
  <si>
    <t>https://podminky.urs.cz/item/CS_URS_2025_02/783913161</t>
  </si>
  <si>
    <t>164</t>
  </si>
  <si>
    <t>783932153</t>
  </si>
  <si>
    <t>Vyrovnání podkladu betonových podlah lokálně, tloušťky do 3 mm, tmelem epoxidovým, plochy jednotlivě přes 0,1 do 0,25 m2</t>
  </si>
  <si>
    <t>1232209935</t>
  </si>
  <si>
    <t>https://podminky.urs.cz/item/CS_URS_2025_02/783932153</t>
  </si>
  <si>
    <t>"pro výměnu dlaždic"KD1</t>
  </si>
  <si>
    <t>784</t>
  </si>
  <si>
    <t>Dokončovací práce - malby a tapety</t>
  </si>
  <si>
    <t>165</t>
  </si>
  <si>
    <t>784111001</t>
  </si>
  <si>
    <t>Oprášení (ometení) podkladu v místnostech výšky do 3,80 m</t>
  </si>
  <si>
    <t>-1887467483</t>
  </si>
  <si>
    <t>https://podminky.urs.cz/item/CS_URS_2025_02/784111001</t>
  </si>
  <si>
    <t>"dtto malby"176,257</t>
  </si>
  <si>
    <t>166</t>
  </si>
  <si>
    <t>784181121</t>
  </si>
  <si>
    <t>Penetrace podkladu jednonásobná hloubková akrylátová bezbarvá v místnostech výšky do 3,80 m</t>
  </si>
  <si>
    <t>-642341598</t>
  </si>
  <si>
    <t>https://podminky.urs.cz/item/CS_URS_2025_02/784181121</t>
  </si>
  <si>
    <t>167</t>
  </si>
  <si>
    <t>784211001</t>
  </si>
  <si>
    <t>Malby z malířských směsí oděruvzdorných za mokra jednonásobné, bílé za mokra odruvzdorné výborně v místnostech výšky do 3,80 m</t>
  </si>
  <si>
    <t>-64294570</t>
  </si>
  <si>
    <t>https://podminky.urs.cz/item/CS_URS_2025_02/784211001</t>
  </si>
  <si>
    <t>"dtto nové SDK příčky-po podhled"</t>
  </si>
  <si>
    <t>"2.568 a 2.568a"(2,85*(4,35+2,6)-(2,52*2,6))*2</t>
  </si>
  <si>
    <t>"2.579a,b"2,85*2,0*2</t>
  </si>
  <si>
    <t>"2.573"2,85*2,43*2</t>
  </si>
  <si>
    <t>"2.551"(2,85*2,0-(0,7*1,97))*2</t>
  </si>
  <si>
    <t>"SDK předstěny doplnění"33,716</t>
  </si>
  <si>
    <t>"odpočet ker.obkladů"-KO</t>
  </si>
  <si>
    <t>168</t>
  </si>
  <si>
    <t>784211101</t>
  </si>
  <si>
    <t>Malby z malířských směsí oděruvzdorných za mokra dvojnásobné, bílé za mokra oděruvzdorné výborně v místnostech výšky do 3,80 m</t>
  </si>
  <si>
    <t>169775859</t>
  </si>
  <si>
    <t>https://podminky.urs.cz/item/CS_URS_2025_02/784211101</t>
  </si>
  <si>
    <t>"dtto nové SDK příčky (mimo obkladů)"70,482</t>
  </si>
  <si>
    <t>"2.568a"2,85*3,75</t>
  </si>
  <si>
    <t>"2.573"2,85*(4+2,04+0,68+4+5,1)</t>
  </si>
  <si>
    <t>"ostatní potřebné plochy"50</t>
  </si>
  <si>
    <t>169</t>
  </si>
  <si>
    <t>784211163</t>
  </si>
  <si>
    <t>Malby z malířských směsí oděruvzdorných za mokra Příplatek k cenám dvojnásobných maleb za provádění barevné malby tónované na tónovacích automatech, v odstínu středně sytém</t>
  </si>
  <si>
    <t>-419057266</t>
  </si>
  <si>
    <t>https://podminky.urs.cz/item/CS_URS_2025_02/784211163</t>
  </si>
  <si>
    <t>2025/HEX/03-14 - D.1.4-Technika prostředí staveb</t>
  </si>
  <si>
    <t>Soupis:</t>
  </si>
  <si>
    <t>2025/HEX/03-141 - D.1.4.1-VZT-chlazení</t>
  </si>
  <si>
    <t>Ing.L.Válka</t>
  </si>
  <si>
    <t>a) veškeré položky na přípomoce, lešení, přesuny hmot a suti, uložení suti na skládku vč.poplatku, dopravu, montáž, zpevněné montážní plochy, atd... jsou zahrnuty v jednotlivých jednotkových cenách b) součásti prací jsou veškeré zkoušky, znovu napuštění systému, potřebná měření, inspekce, uvedení zařízení do provozu, zaškolení obsluhy, provozní řády, manuály a revize v českém jazyce. Za komplexní vyzkoušení se považuje bezporuchový provoz po dobu minimálně 96 hod. c) součástí dodávky je zpracování veškeré dílenské dokumentace a dokumentace skutečného provedení d) součástí dodávky je kompletní dokladová část díla nutná k získání kolaudačního souhlasu stavby e) v rozsahu prací zhotovitele jsou rovněž jakékoliv prvky, zařízení, práce a pomocné materiály, neuvedené v tomto soupisu výkonů, které jsou ale nezbytně nutné k dodání, instalaci , dokončení a provozování díla (např. požární ucpávky, štítky pro řádné a trvalé značení komponent, zařízení a potrubní závěsy, nátěry, pomocné konstrukce, montážní a kotvící materiály, materiály a práce nezbytné z důvodu koordinace s ostatními profesemi, speciální nářadí a nástroje, speciální opatření při provádění prací, první náplně atd.) které je provedeno řádně a je plně funkční a je v souladu se zákony a předpisy platnými v České republice f) součástí dodávky jsou veškerá geodetická měření jako například vytyčení konstrukcí, kontrolní měření, zaměření skutečného stavu apod. g) součástí dodávky jsou i náklady na případná  opatření související s ochranou stávajících sítí, komunikací či staveb h) součástí jednotkových cen jsou i vícenáklady související s výstavbou v zimním období, průběžný úklid staveniště a přilehlých komunikací, likvidaci odpadů, dočasná dopravní omezení atd. i) Součástí jednotkových cen jsou i příplatky za noční práci a doprava j) ceny v nabídce musí vycházet nejen z předloženého soupisu výkonů, ale i ze znalosti celého projektu. Prostudování kompletní dokumentace je nutnou podmínkou předložení nabídky.  k) v případě, že ten, kdo s dokumentací pracuje, shledá disproporci mezi částmi dokumentace (výkresová část, technická zpráva a výkaz výměr), je nutno vzít v úvahu takovou variantu, za kterou dodavatel vzhledem ke své odbornosti převezme plné garance. Dtto, když dodavatel zjistí určité řešení, za které nemůže vzít garance ve vztahu k požadovanému výsledku, v tomto případě je povinen v ceně počítat s nápravou řešení a investora upozornit. Před zahájením dodávek a montáží je nutno provést kontrolu, zda stav na stavbě odpovídá projektové dokumentaci. Bez provedení kontroly není možno držet záruky za škody vzniklé vynecháním kontroly l) dodavatel musí zpracovat realizační dokumentaci stavby, dále dodavatelskou dokumentaci stavby. Realizační dokumentaci musí zhotovitel předložit stavebníkovi a autorskému dozoru před realizací ke kontrole. m) s ohledem nařízení komise (EU) č.1253/2014 ze dne 7.června 2014, je povinnost, aby veškeré vzduchotechnikcé jendotky splňovaly směrnici Evropského parlamentu a Rady 2009/125/ES na ekodesign větracích jednotek  o) podrobnost, přesnost, rozsah i obsah dokumentace odpovídá jejímu účelu a poskytnutým podkladům ze strany zadavatele a správců inženýrských sítí. Tato dokumentace nenahrazuje podrobnější stupně dokumentací (výrobní dokumentaci apod.), při využití této PD k jiným účelům než pro jaké je určena není zpracovatel PD odpovědný za případné škody či vady PD. Dokumentace je celek složený z textové části (technická zpráva + výkaz výměr), výkresové části (výkresy + schémata).   Pokud není u položky soupisu prací uvedena žádná cenová soustava, položka není zatříděna v žádné cenové soustavě (ÚRS nebo RTS).</t>
  </si>
  <si>
    <t>D1 - Dodávka a montáž VZT-chlazení</t>
  </si>
  <si>
    <t xml:space="preserve">    K1 - Chlazení barvící automaty</t>
  </si>
  <si>
    <t xml:space="preserve">    S - Zasedací místnost</t>
  </si>
  <si>
    <t xml:space="preserve">    M - Montážní a těsnící materiál</t>
  </si>
  <si>
    <t xml:space="preserve">    DOP - Doprava</t>
  </si>
  <si>
    <t>D1</t>
  </si>
  <si>
    <t>Dodávka a montáž VZT-chlazení</t>
  </si>
  <si>
    <t>K1</t>
  </si>
  <si>
    <t>Chlazení barvící automaty</t>
  </si>
  <si>
    <t>001</t>
  </si>
  <si>
    <t>Kondenzační jednotka SPLIT Qch=10,0kW, U=400V, P=2,47kW chladivo R32, m(max)=100kg, Lp(1m max)=47dBA, rozměr max 940x1420x330mm(ŠxVxH), provozní rozsah chlazení venkovní jednotky -20~52°C</t>
  </si>
  <si>
    <t>002</t>
  </si>
  <si>
    <t>Vnitřní kazetová jednotka Qch=10kW, s integrovaným čerpadlem kondenzátu dekorační panel 940x950mm barva bílá, Lp(1m max)=44dBA rozměr max 840x288x840mm (ŠxVxH)</t>
  </si>
  <si>
    <t>003</t>
  </si>
  <si>
    <t>Cu potrubí (2 trubky) vč. chladiva, izolace a kabeláže</t>
  </si>
  <si>
    <t>bm</t>
  </si>
  <si>
    <t>004</t>
  </si>
  <si>
    <t>Nástěnný ovladač - kabelový (jazyk CZ)</t>
  </si>
  <si>
    <t>005</t>
  </si>
  <si>
    <t>Stěnový prostup pro Cu potrubí - min. D100 izolavaný</t>
  </si>
  <si>
    <t>006</t>
  </si>
  <si>
    <t>Průhledítko do 5/8"</t>
  </si>
  <si>
    <t>007</t>
  </si>
  <si>
    <t>Vakuování</t>
  </si>
  <si>
    <t>008</t>
  </si>
  <si>
    <t>Zprovoznění</t>
  </si>
  <si>
    <t>009</t>
  </si>
  <si>
    <t>Zkoušky těsnosti s detektorem</t>
  </si>
  <si>
    <t>010</t>
  </si>
  <si>
    <t>Modulární podstavná konstukce pod kondezační jednotku, osazení na plochou podlahu, roznášecí plastové nohy + montážní materiál, dodávka vč. sady fixačních šroubů.</t>
  </si>
  <si>
    <t>012</t>
  </si>
  <si>
    <t>HL 136N PP Sifon pro odvod kondenzátu DN32/DN40</t>
  </si>
  <si>
    <t>013</t>
  </si>
  <si>
    <t>Plastová hadička DN6mm pro odvod kondenzátu</t>
  </si>
  <si>
    <t>014</t>
  </si>
  <si>
    <t>Potrubí PPs hrdlové odpadní D40-HT vč. tvarovek</t>
  </si>
  <si>
    <t>015</t>
  </si>
  <si>
    <t>Nastavení systému</t>
  </si>
  <si>
    <t>S</t>
  </si>
  <si>
    <t>Zasedací místnost</t>
  </si>
  <si>
    <t>001.1</t>
  </si>
  <si>
    <t>Demontáž FCU jednotky + zpětná montáž do nového umístění viz výkres</t>
  </si>
  <si>
    <t>002.1</t>
  </si>
  <si>
    <t>Flexi hadice opletená nerezová do rozměru 1" délky 100cm</t>
  </si>
  <si>
    <t>003.1</t>
  </si>
  <si>
    <t>Spojka mosazná do rozměru 1"</t>
  </si>
  <si>
    <t>004.1</t>
  </si>
  <si>
    <t>Montážní a těsnící materiál</t>
  </si>
  <si>
    <t>001.2</t>
  </si>
  <si>
    <t>Montážní materiál</t>
  </si>
  <si>
    <t>kg</t>
  </si>
  <si>
    <t>002.2</t>
  </si>
  <si>
    <t>Doplňkové vynášecí profily, pozinkovaný materiál</t>
  </si>
  <si>
    <t>003.2</t>
  </si>
  <si>
    <t>Revizní SDK dvířka 600x600 do sádrokartonu, osazení do stropu. Konstrukce z hliníkového profilu osazeného sádrokartonovou deskou.</t>
  </si>
  <si>
    <t>005.1</t>
  </si>
  <si>
    <t>Plechový žlab do venkovního prostředí, 125x100, vč. zakrytu, spojovacího materiálu, materiál pozink. plech</t>
  </si>
  <si>
    <t>006.1</t>
  </si>
  <si>
    <t>Stavební přípomoce</t>
  </si>
  <si>
    <t>DOP</t>
  </si>
  <si>
    <t>Doprava</t>
  </si>
  <si>
    <t>001.3</t>
  </si>
  <si>
    <t>Doprava (Olomouc)</t>
  </si>
  <si>
    <t>002.3</t>
  </si>
  <si>
    <t>Montážní plošina (do výšky 3m)</t>
  </si>
  <si>
    <t>003.3</t>
  </si>
  <si>
    <t>Štítky a značení</t>
  </si>
  <si>
    <t>2025/HEX/03-142 - D.1.4.2-Zařízení silnoproudé elektrotechniky</t>
  </si>
  <si>
    <t>Ing.J.Petlach, M.Masařík</t>
  </si>
  <si>
    <t>Před započetím prací nutno odsouhlasit přesné umístění, typ, barevné řešení všech koncových prvků elektro (slaboproud, silnoproudu), vzduchotechniky, zdravotechniky s investorem a projektantem interiérového řešení.  V níže uvedené specifikaci zařízení jsou uvedené typy výrobků a zařízení pouze jako příklad určující minimální mez standardu výrobků. Tato specifikace materiálu byla vypracována na základě znalostí a podkladů známých v době jejího zhotovení. Je specifikací předběžnou a proto není konečným podkladem pro objednávky a dodávky. Ze strany projektanta není námitek v případě záměny výrobků, které jsou uvedeny v projektu za předpokladu, že budou dodrženy veškeré standardy a technické parametry, zejména hlučnost, výkon, váha a rozměry jsou hodnoty maximální. Záměně výrobků musí předcházet vzorkování a odsouhlasení od investora. Dále při záměně výrobků je nutno dořešit či prověřit veškeré vazby na navazující profese. Dokumentace tvoří jeden celek a je nutno, zvláště při stanovení ceny, se s ní komplexně seznámit. Tato dokumentace je dokumentací pro výběr dodavatele a nenahrazuje dokumentaci prováděcí a dodavatelskou. Při zpracování nabídky je nutné vycházet ze všech částí dokumentace (zadávací dokumenty, technické zprávy, výkresové dokumentace a specifikace materiálu). Povinností dodavatele je překontrolovat specifikaci materiálu a případný chybějící materiál nebo výkony doplnit a ocenit. Součástí ceny musí být veškeré náklady, aby cena byla konečná a zahrnovala celou dodávku a montáž akce. Dodávka akce se předpokládá včetně dopravy na stavbu a místo určení, kompletní montáže, veškerého souvisejícího doplňkového, podružného a montážního materiálu tak, aby celé zařízení bylo funkční a splňovalo všechny předpisy, které se na ně vztahují. Součástí ceny (zahrnuto v jednotkových cenách - pokud není uvedeno v samostaté položce) je mimo jiné: jiné materiály, montáž atd. neuvedené samostatně, ale které je nutné zahrnout do celkového rozsahu prací podle výkresů a praxe dodavatele, stavební přípomoce, požární zatěsnění prostupů potrubí při průchodu požárními úseky, montáž, demontáž a udržování montážního lešení s pracovními podlážkami včetně těch nad 2 m výšky, přesun hmot a suti, uložení suti na skládku vč. poplatku, doprava, zpevněné montážní plochy, veškeré pomocné nosné konstrukce, štítky pro řádné a trvalé značení komponent, závěsy, nátěry, materiály a práce nezbytné z důvodu koordinace s ostatními profesemi, speciální nářadí a nástroje, speciální opatření při provádění prací,  náklady související s výstavbou v zimním období, průběžný úklid staveniště a přilehlých komunikací, likvidace odpadů, dočasná dopravní omezení apod. a jakékoliv další prvky, zařízení, práce a pomocné materiály, neuvedené v tomto soupisu výkonů, které jsou ale nezbytně nutné k dodání, instalaci, dokončení a provozování díla které je provedeno řádně a je plně funkční a je v souladu s projektovou dokumentací a se zákony a předpisy platnými v České republice. Ve všech položkách jsou započítány náklady na dopravu. Pokud není u položky soupisu prací uvedena žádná cenová soustava, položka není zatříděna v žádné cenové soustavě (ÚRS nebo RTS).</t>
  </si>
  <si>
    <t>D1 - Elektromontáže</t>
  </si>
  <si>
    <t xml:space="preserve">    D2 - Demontáže</t>
  </si>
  <si>
    <t xml:space="preserve">    D3 - Doplnění rozavděče R2.11</t>
  </si>
  <si>
    <t xml:space="preserve">    D4 - Doplnění rozavděče R2.12</t>
  </si>
  <si>
    <t xml:space="preserve">    D5 - Osvětlení</t>
  </si>
  <si>
    <t xml:space="preserve">    D6 - Spínače, zásuvky, instalační materiál</t>
  </si>
  <si>
    <t xml:space="preserve">    D7 - Kabely, úložné konstrukce</t>
  </si>
  <si>
    <t xml:space="preserve">    D8 - Hodinové zúčtovací sazby</t>
  </si>
  <si>
    <t>Elektromontáže</t>
  </si>
  <si>
    <t>D2</t>
  </si>
  <si>
    <t>Demontáže</t>
  </si>
  <si>
    <t>PC001</t>
  </si>
  <si>
    <t>Demontáž svítidla</t>
  </si>
  <si>
    <t>PC002</t>
  </si>
  <si>
    <t>Demontáž zásuvky 230V/16A</t>
  </si>
  <si>
    <t>PC003</t>
  </si>
  <si>
    <t>Demontáž vypínače 230V</t>
  </si>
  <si>
    <t>D3</t>
  </si>
  <si>
    <t>Doplnění rozavděče R2.11</t>
  </si>
  <si>
    <t>PC004</t>
  </si>
  <si>
    <t>RCBO 16B-1N-030A Jističochránič</t>
  </si>
  <si>
    <t>Ks</t>
  </si>
  <si>
    <t>PC005</t>
  </si>
  <si>
    <t>H07V-U 16 CR</t>
  </si>
  <si>
    <t>PC006</t>
  </si>
  <si>
    <t>Uprava stavajiciho zarizeni</t>
  </si>
  <si>
    <t>D4</t>
  </si>
  <si>
    <t>Doplnění rozavděče R2.12</t>
  </si>
  <si>
    <t>PC007</t>
  </si>
  <si>
    <t>PC008</t>
  </si>
  <si>
    <t>RCBO 16B-3N-030A Jističochránič</t>
  </si>
  <si>
    <t>PC009</t>
  </si>
  <si>
    <t>PC010</t>
  </si>
  <si>
    <t>D5</t>
  </si>
  <si>
    <t>Osvětlení</t>
  </si>
  <si>
    <t>PC011</t>
  </si>
  <si>
    <t>Opětovná montáž svítidla</t>
  </si>
  <si>
    <t>D6</t>
  </si>
  <si>
    <t>Spínače, zásuvky, instalační materiál</t>
  </si>
  <si>
    <t>PC012</t>
  </si>
  <si>
    <t>spínač jednopólový; řazení 1, 1So, IP20, pod omítku</t>
  </si>
  <si>
    <t>PC013</t>
  </si>
  <si>
    <t>přepínač seriový; řazení 5, 1So, IP20, pod omítku</t>
  </si>
  <si>
    <t>PC014</t>
  </si>
  <si>
    <t>Zásuvka jednonásobná 230V/16A (2P+PE), IP20, s ochranným kolíkem, clonkami, bezšroubové svorky, včetně rámečku, do hořlavých podkladů B až E)</t>
  </si>
  <si>
    <t>PC015</t>
  </si>
  <si>
    <t>Zásuvka dvounásobná 230V/16A (2P+PE), IP20, s ochranným kolíkem, clonkami, bezšroubové svorky, včetně rámečku, do hořlavých podkladů B až E)</t>
  </si>
  <si>
    <t>PC016</t>
  </si>
  <si>
    <t>Zásuvka čtyřnásobnánásobná 230V/16A (2P+PE), IP20, s ochranným kolíkem, clonkami, bezšroubové svorky, včetně rámečku, do hořlavých podkladů B až E) s přěpěťovou ochranou T3</t>
  </si>
  <si>
    <t>PC017</t>
  </si>
  <si>
    <t>Zásuvka jednonásobná 230V/16A (2P+PE), IP20, s ochranným kolíkem, clonkami, bezšroubové svorky, včetně rámečku, modul 45 do parapetního kanálu</t>
  </si>
  <si>
    <t>D7</t>
  </si>
  <si>
    <t>Kabely, úložné konstrukce</t>
  </si>
  <si>
    <t>PC018</t>
  </si>
  <si>
    <t>Bezhalogenový silový kabel s třídou B2caS1d0 bez funkční schopností při požáru, s PE vodičem CHKE-R 3x1,5 RE</t>
  </si>
  <si>
    <t>PC019</t>
  </si>
  <si>
    <t>Bezhalogenový silový kabel s třídou B2caS1d0 bez funkční schopností při požáru, s PE vodičem CHKE-R 3x2,5 RE</t>
  </si>
  <si>
    <t>PC020</t>
  </si>
  <si>
    <t>Bezhalogenový silový kabel s třídou B2caS1d0 bez funkční schopností při požáru, bez PE vodiče CHKE-RX-O 5x2,5 RE, pevně</t>
  </si>
  <si>
    <t>PC021</t>
  </si>
  <si>
    <t>PARAPETNÍ KANÁL MODUL 45X45 (2m), 120x55, včetně závěsů</t>
  </si>
  <si>
    <t>PC022</t>
  </si>
  <si>
    <t>Ukončení vodičů v rozvaděčích Do 4 mm2</t>
  </si>
  <si>
    <t>PC023</t>
  </si>
  <si>
    <t>Ukončení kabelů v rozvaděčích 5x4 mm2</t>
  </si>
  <si>
    <t>D8</t>
  </si>
  <si>
    <t>Hodinové zúčtovací sazby</t>
  </si>
  <si>
    <t>PC024</t>
  </si>
  <si>
    <t>S ostatnimi profesemi</t>
  </si>
  <si>
    <t>PC025</t>
  </si>
  <si>
    <t>Revizni technik</t>
  </si>
  <si>
    <t>PC026</t>
  </si>
  <si>
    <t>Spoluprace s reviz.technikem</t>
  </si>
  <si>
    <t>PC027</t>
  </si>
  <si>
    <t>Prohlídka a zkouška zařízení třídy I Inspektor TIČR</t>
  </si>
  <si>
    <t>2025/HEX/03-143 - D.1.4.3-Zařízení slaboproudé elektrotechniky (REVIZE č.1)</t>
  </si>
  <si>
    <t>Úroveň 3:</t>
  </si>
  <si>
    <t>2025/HEX/03-143-1 - D.1.4.3.1-Strukturovaná kabeláž (SK)</t>
  </si>
  <si>
    <t>Ing.E.Lobpraisová</t>
  </si>
  <si>
    <t>742 - Strukturovaná kabeláž</t>
  </si>
  <si>
    <t xml:space="preserve">    D1 - Instalační materiál</t>
  </si>
  <si>
    <t xml:space="preserve">    10 - Kabely</t>
  </si>
  <si>
    <t xml:space="preserve">    13. - Rozvaděče, zásuvky, ukončovací hw</t>
  </si>
  <si>
    <t xml:space="preserve">    22. - Práce na stávajících zařízeních, demontáže</t>
  </si>
  <si>
    <t xml:space="preserve">    26. - Ostatní</t>
  </si>
  <si>
    <t>742</t>
  </si>
  <si>
    <t>Strukturovaná kabeláž</t>
  </si>
  <si>
    <t>Instalační materiál</t>
  </si>
  <si>
    <t>1.</t>
  </si>
  <si>
    <t>Trubka 1423, 320N, pod omítku, vč. zasekání</t>
  </si>
  <si>
    <t>Trubka 1423, 320N, v podhledu, vč. příchytky</t>
  </si>
  <si>
    <t>Trubka 1436, 320N, v podhledu, vč. Příchytky</t>
  </si>
  <si>
    <t>Trubka 1450, 320N, v podhledu, vč. Příchytky</t>
  </si>
  <si>
    <t>Krabice instalační univerzální, pod omítku</t>
  </si>
  <si>
    <t>Krabice instalační univerzální, pod povrch</t>
  </si>
  <si>
    <t>Požární ucpávky materiál, včetně označení dle ČSN, prostup do 100/50</t>
  </si>
  <si>
    <t>Pomocný stavební a instalační materiál</t>
  </si>
  <si>
    <t>Kabely</t>
  </si>
  <si>
    <t>Kabel UTP cat.6, drát AWG23, LSOH</t>
  </si>
  <si>
    <t>Pol1</t>
  </si>
  <si>
    <t>Patch kabel UTP CAT6, 1,5m</t>
  </si>
  <si>
    <t>Patch kabel UTP CAT6, 3m</t>
  </si>
  <si>
    <t>13.</t>
  </si>
  <si>
    <t>Rozvaděče, zásuvky, ukončovací hw</t>
  </si>
  <si>
    <t>14.</t>
  </si>
  <si>
    <t>Patch panel 24 RJ45 cat 6</t>
  </si>
  <si>
    <t>15.</t>
  </si>
  <si>
    <t>Panel vyvazovací 1U/125 šedý</t>
  </si>
  <si>
    <t>16.</t>
  </si>
  <si>
    <t>Zásuvka datová neosázená bílá (Design zásuvek sjednotit se zásuvkami 230V)</t>
  </si>
  <si>
    <t>17.</t>
  </si>
  <si>
    <t>Nosná maska 2xRJ45 pro datovou zásuvku</t>
  </si>
  <si>
    <t>18.</t>
  </si>
  <si>
    <t>Modul zařezávací keystone CAT6 UTP</t>
  </si>
  <si>
    <t>19.</t>
  </si>
  <si>
    <t>Konektor RJ45 (zakončení přípravy kabeláže EKV)</t>
  </si>
  <si>
    <t>20.</t>
  </si>
  <si>
    <t>Rámeček jednonásobný bílý</t>
  </si>
  <si>
    <t>21.</t>
  </si>
  <si>
    <t>Drobný montážní materiál</t>
  </si>
  <si>
    <t>22.</t>
  </si>
  <si>
    <t>Práce na stávajících zařízeních, demontáže</t>
  </si>
  <si>
    <t>23.</t>
  </si>
  <si>
    <t>Demontáž stávajících instalací a zařízení</t>
  </si>
  <si>
    <t>24.</t>
  </si>
  <si>
    <t>Proměření stávajícího vedení, přepojení a údržba stávajících koncových zařízeních</t>
  </si>
  <si>
    <t>25.</t>
  </si>
  <si>
    <t>Likvidace odpadu vč.odvozu a poplatku za likvidaci na skládce</t>
  </si>
  <si>
    <t>26.</t>
  </si>
  <si>
    <t>Ostatní</t>
  </si>
  <si>
    <t>27.</t>
  </si>
  <si>
    <t>Stavební příprava</t>
  </si>
  <si>
    <t>28.</t>
  </si>
  <si>
    <t>Pomocné montážní práce</t>
  </si>
  <si>
    <t>29.</t>
  </si>
  <si>
    <t>Zednické přípomoce ( zapravení drážek )</t>
  </si>
  <si>
    <t>30.</t>
  </si>
  <si>
    <t>Koordinace se správcem IT</t>
  </si>
  <si>
    <t>31.</t>
  </si>
  <si>
    <t>Montážní práce ve stávajících rozvaděčích</t>
  </si>
  <si>
    <t>32.</t>
  </si>
  <si>
    <t>Nezměřitelné pracovní výkony</t>
  </si>
  <si>
    <t>33.</t>
  </si>
  <si>
    <t>Měření metalické kabeláže, vč. měřícího protokolu (vč.lůžkové části)</t>
  </si>
  <si>
    <t>35.</t>
  </si>
  <si>
    <t>Doprava materiálu</t>
  </si>
  <si>
    <t xml:space="preserve">2025/HEX/03-143-2 - D.1.4.3.2-Poplachový zabezpečovací a tísňový systém (PZTS) </t>
  </si>
  <si>
    <t>742 - Poplachový zabezpečovací a tísňový systém</t>
  </si>
  <si>
    <t xml:space="preserve">      5 - Kabely </t>
  </si>
  <si>
    <t xml:space="preserve">      9 - Detektory, moduly a příslušenství </t>
  </si>
  <si>
    <t xml:space="preserve">      15. - Práce na stávajících zařízeních, demontáže</t>
  </si>
  <si>
    <t xml:space="preserve">      19. - Ostatní</t>
  </si>
  <si>
    <t>Poplachový zabezpečovací a tísňový systém</t>
  </si>
  <si>
    <t>Trubka 1416, 320N, pod omítku, vč. zasekání</t>
  </si>
  <si>
    <t xml:space="preserve">Kabely </t>
  </si>
  <si>
    <t>Kabel sběrnice FTP, drát 4pár, Cat 5e</t>
  </si>
  <si>
    <t>Kabel podružného napájení 2x1</t>
  </si>
  <si>
    <t>Kabel pro napojení koncových prvků, stíněný 3x2x0,5</t>
  </si>
  <si>
    <t xml:space="preserve">Detektory, moduly a příslušenství </t>
  </si>
  <si>
    <t>Koncentrátor 8 zón + 4 PGM výstupy v kovovém krytu se sabotážním kontaktem</t>
  </si>
  <si>
    <t>PIR detektor pohybu s antimaskingem, dosah vějíř 12m</t>
  </si>
  <si>
    <t>MG kontakt vnitřní, 4 drát. polarizovaný, přívodní kabel;</t>
  </si>
  <si>
    <t>Plastová nízká propojovací krabice pro zápustnou montáž, šroubovací svorky, počet svorek 24 + 1, ochranný kontakt NC, barva bílá, rozměry 116 x 116 x 32 mm.</t>
  </si>
  <si>
    <t>Vyčištění a servis stávajících koncových zařízeních a jejich opětovná montáž</t>
  </si>
  <si>
    <t>Koordinace se správcem systému</t>
  </si>
  <si>
    <t>Oživení a nastavení systému</t>
  </si>
  <si>
    <t>Ostatní koordinace</t>
  </si>
  <si>
    <t>Funkční zkouška, uvedení systému do provozu</t>
  </si>
  <si>
    <t>2025/HEX/03-143-3 - D.1.4.3.3-Přístupový systém (EKV)-revize č.1</t>
  </si>
  <si>
    <t>742 - Přístupový systém</t>
  </si>
  <si>
    <t>Přístupový systém</t>
  </si>
  <si>
    <t>742-01</t>
  </si>
  <si>
    <t>Přístupový systém (EKV) není součástí výkazu výměr (není řešeno)</t>
  </si>
  <si>
    <t>1543192359</t>
  </si>
  <si>
    <t>2025/HEX/03-143-4 - D.1.4.3.4-Elektrická požární signalizace (EPS)-revize č.1</t>
  </si>
  <si>
    <t>742 - Elektrická a požární signalizace</t>
  </si>
  <si>
    <t xml:space="preserve">      8 - Kabely</t>
  </si>
  <si>
    <t xml:space="preserve">      12 - Požární hlásiče, moduly a příslušenství EPS</t>
  </si>
  <si>
    <t xml:space="preserve">      30. - Práce na stávajících zařízeních, demontáže</t>
  </si>
  <si>
    <t xml:space="preserve">      34. - Ostatní</t>
  </si>
  <si>
    <t>Elektrická a požární signalizace</t>
  </si>
  <si>
    <t>Trubka elektroinst.bezhalogenová 1516EHF, v podhledu, vč. Příchytky</t>
  </si>
  <si>
    <t>Trubka elektroinstalační tuhá z PVC 1516 E, vč. Příchytky</t>
  </si>
  <si>
    <t>Instalační krabice požárně odolná 105/105/40</t>
  </si>
  <si>
    <t>set</t>
  </si>
  <si>
    <t>Bezhalogenový kabel kruhové linky, stíněný - 1x2x0,8</t>
  </si>
  <si>
    <t>Požární hlásiče, moduly a příslušenství EPS</t>
  </si>
  <si>
    <t>Multisenzorový hlásič</t>
  </si>
  <si>
    <t>Optický hlásič</t>
  </si>
  <si>
    <t>Patice pro hlásiče</t>
  </si>
  <si>
    <t>Elektronika tlačítka s oddělovačem</t>
  </si>
  <si>
    <t>Skříň tlačítka červená</t>
  </si>
  <si>
    <t>Tlačítkový hlásič adresovatelný/konvenční, IP65</t>
  </si>
  <si>
    <t>Držák popisných štítků/bal.10ks</t>
  </si>
  <si>
    <t>bal</t>
  </si>
  <si>
    <t>Paralelní optická signalizace</t>
  </si>
  <si>
    <t>34.</t>
  </si>
  <si>
    <t>36.</t>
  </si>
  <si>
    <t>37.</t>
  </si>
  <si>
    <t>38.</t>
  </si>
  <si>
    <t>39.</t>
  </si>
  <si>
    <t>Koordinace s dodavateli PBZ - napojení a přezkoušení součinnosti PBZ</t>
  </si>
  <si>
    <t>40.</t>
  </si>
  <si>
    <t>41.</t>
  </si>
  <si>
    <t>42.</t>
  </si>
  <si>
    <t>Výchozí revize systému</t>
  </si>
  <si>
    <t>43.</t>
  </si>
  <si>
    <t>45.</t>
  </si>
  <si>
    <t>Doprava materiálu a pracovníků</t>
  </si>
  <si>
    <t>2025/HEX/03-143-5 - D.1.4.3.5-Evakuační rozhlas (ER)</t>
  </si>
  <si>
    <t>742 - Evakuační rozhlas</t>
  </si>
  <si>
    <t xml:space="preserve">      4 - Kabely</t>
  </si>
  <si>
    <t xml:space="preserve">      6 - Reproduktory a příslušenství </t>
  </si>
  <si>
    <t xml:space="preserve">      10 - Práce na stávajících zařízeních, demontáže</t>
  </si>
  <si>
    <t xml:space="preserve">      14. - Ostatní</t>
  </si>
  <si>
    <t>Evakuační rozhlas</t>
  </si>
  <si>
    <t>Ohniodolné uchycení kabelu – příchytka včetně šroubu a hmoždinky - trasa s požární funkčností</t>
  </si>
  <si>
    <t>Kabel typu PRAFlaDur PH 120-R, 2x1,5</t>
  </si>
  <si>
    <t xml:space="preserve">Reproduktory a příslušenství </t>
  </si>
  <si>
    <t>Skříňkový reproduktor 6W, čtvercová kovová skříňka, EN 54-24</t>
  </si>
  <si>
    <t>Modul zakončení reproduktorové linky, 2vodičové připojení</t>
  </si>
  <si>
    <t>Průrazy zdivem do 100/100 do tl. Zdiva 400, vč. zapravení</t>
  </si>
  <si>
    <t>Koordinace s ostatními profesemi</t>
  </si>
  <si>
    <t>Výchozí revize systému, zkouška srozumitelnosti</t>
  </si>
  <si>
    <t>2025/HEX/03-VON - Vedlejší a ostatní náklady (REVIZE č.1)</t>
  </si>
  <si>
    <t>VRN - Vedlejší rozpočtové náklady</t>
  </si>
  <si>
    <t xml:space="preserve">    VRN1 - Průzkumné, zeměměřičské a projektové práce</t>
  </si>
  <si>
    <t xml:space="preserve">    VRN3 - Zařízení staveniště</t>
  </si>
  <si>
    <t xml:space="preserve">    VRN4 - Inženýrská činnost</t>
  </si>
  <si>
    <t xml:space="preserve">    VRN5 - Finanční náklady</t>
  </si>
  <si>
    <t xml:space="preserve">    VRN7 - Provozní vlivy</t>
  </si>
  <si>
    <t xml:space="preserve">    VRN9 - Ostatní náklady</t>
  </si>
  <si>
    <t>VRN</t>
  </si>
  <si>
    <t>Vedlejší rozpočtové náklady</t>
  </si>
  <si>
    <t>VRN1</t>
  </si>
  <si>
    <t>Průzkumné, zeměměřičské a projektové práce</t>
  </si>
  <si>
    <t>011503000</t>
  </si>
  <si>
    <t>Stavební průzkum</t>
  </si>
  <si>
    <t>1024</t>
  </si>
  <si>
    <t>1908575612</t>
  </si>
  <si>
    <t>https://podminky.urs.cz/item/CS_URS_2025_02/011503000</t>
  </si>
  <si>
    <t>0132440-01</t>
  </si>
  <si>
    <t>Dokumentace pro provádění stavby (dílenská dokumentace)</t>
  </si>
  <si>
    <t>976254379</t>
  </si>
  <si>
    <t>Poznámka k položce:_x000D_
Zpracování dílenských dokumentací (výkresy výztuže, interiér,ocelové k-ce,zámečnické a truhlářské výrobky apod.)-dle smlouvy o dílo.</t>
  </si>
  <si>
    <t>013254000</t>
  </si>
  <si>
    <t>Dokumentace skutečného provedení stavby</t>
  </si>
  <si>
    <t>-460877741</t>
  </si>
  <si>
    <t>https://podminky.urs.cz/item/CS_URS_2025_02/013254000</t>
  </si>
  <si>
    <t>Poznámka k položce:_x000D_
Dokumentace skutečného provedení bude provedena podle následujících zásad:_x000D__x000D__x000D_
Do projektové dokumentace pro provedení stavby všech stavebních objektů a provozních souborů budou zřetelně vyznačeny všechny změny, k nimž došlo v průběhu zhotovení díla._x000D__x000D__x000D_
Ty části projektové dokumentace pro provedení stavby, u kterých nedošlo k žádným změnám, budou označeny nápisem """"beze změn""""._x000D__x000D__x000D_
Každý výkres dokumentace skutečného provedení stavby bude opatřen jménem a příjmením osoby, která změny zakreslila, jejím podpisem a razítkem zhotovitele._x000D__x000D__x000D_
U výkresů obsahujících změnu proti projektu pro provedení stavby bude přiložen i doklad, ze kterého bude vyplývat projednání změny s odpovědnou osobou objednatele a její souhlasné stanovisko._x000D__x000D__x000D_
Projektovou dokumentace skutečného provedení, se zakreslením změn, 2x v tištěné podobě, 1x v digitální podobě, která bude vytvořena ve formátu vektorové CAD grafiky DGN (BENTLEY MicroStation), DWG (AutoCAD Graphics Autodesk) a/nebo DXF (Data eXchange File). Textové části je možno vytvářet ve formátech RTF (Rich Text File) nebo DOC (Microsoft Word)._x000D__x000D__x000D_
_x000D__x000D__x000D_
DLE SMLOUVY O DÍLO  (vč.profesí)</t>
  </si>
  <si>
    <t>VRN3</t>
  </si>
  <si>
    <t>Zařízení staveniště</t>
  </si>
  <si>
    <t>030001000</t>
  </si>
  <si>
    <t>432486657</t>
  </si>
  <si>
    <t>https://podminky.urs.cz/item/CS_URS_2025_02/030001000</t>
  </si>
  <si>
    <t>Poznámka k položce:_x000D_
Zařízení staveniště obsahuje náklady na:_x000D__x000D__x000D_
-předání a převzetí staveniště_x000D__x000D__x000D_
-terénní úpravy zařízení staveniště (jsou to např.náklady na hlavní terénní úpravy: přípravu základové roviny pro uložení mobilních buněk, terénní úpravy pro zřízení provizorních komunikací apod.)_x000D__x000D__x000D_
-náklady na stavení buňky (náklady na zřízení, demontáž a opotřebení nebo pronájem stavebních buněk, na kanceláře, stavební sklady, mobilní WC, umývárny, sprchy, apod. Náleží sem i případy, kdy jsou pro tyto účely přizpůsobeny stávající objekty.)_x000D__x000D__x000D_
-provizorní komunikace (jedná se o náklady související se zřízením provizorních silnic,chodníků,popř.jeřábových drah,zřízení provizorních lávek,můstků,schodišť,ramp apod. a to v jakémkoliv materiálovém provedení,přes jakékoliv konstrukce či překážky sloužících k vybavení staveniště.)_x000D__x000D_
-mechanizace staveniště_x000D__x000D__x000D_
-skládky na staveništi (náklady související se zřízením skládek na staveništi a jejich zrušením)_x000D__x000D__x000D_
-náklady na provoz a údržbu vybavení staveniště (úklid staveniště po dobu realizace díla a před protokolárním předáním a převzetím díla.Provádění denního hrubého úklidu, po skončení prací každé z etap, případně části provedení čistého úklidu mokrou cestou.Provedení opatření proti vnikání prachu, nečistot a nadměrného hluku souvisejícího se stavbou do okolí.)_x000D__x000D__x000D_
-energie pro zařízení staveniště (náklady na připojení zařízení staveniště na inženýrské sítě (elektro,voda,kanalizace, apod.) včetně elektroměrů, vodoměrů aj. a zřízení požadovaných odběrných míst, včetně nákladů na případné související výkopy. Zahrnuje i náklady na odebírané energie.)_x000D__x000D__x000D_
-oplocení staveniště_x000D__x000D__x000D_
-opatření na ochranu pozemků sousedících se staveništěm (náklady na případná opatření na ochranu sousedních pozemků proti poškození a znečištění.)_x000D__x000D_
-dopravní značení na staveništi (jedná se o dopravní značení na staveništi a v jeho bezprostředním okolí, včetně značení staveniště pro probíhající provoz investora nebo třetích osob. Zajištění dopravního značení k dopravním omezením, jejich údržba, přemísťování po dobu realizace díla a následné odstranění po předání díla.)_x000D__x000D__x000D_
-osvětlení staveniště (náklady na osvětlení jsou řešeny podle rozsahu a charakteru staveniště -vč.rozvodných skříní.)_x000D__x000D__x000D_
-informační tabule na staveništi (zohledňuje náklady na vyrobení a osazení informačních tabulí (označení) stavby -jejich údržba, přemísťování po dobu realizace díla a následné odstranění po předání díla. Řádné vyznačení obvodu staveniště informačními a výstražnými tabulkami.)_x000D__x000D__x000D_
-alarm, strážní služba staveniště (zabezpečení staveniště -např.technické opatření,strážní služba,zabezpečení přístupů ke skladům, apod.)_x000D__x000D_
-pronájem ploch (zábor veřejných prostranství a prostranství okolo stavby před zahájením stavby a jejich uvedení do původního stavu, vč.poplatku za pronájem ploch,projednání a zajištění případného zvláštního užívání komunikací a veřejných ploch včetně úhrady)_x000D__x000D__x000D_
-rozebrání, bourání a odvoz zařízení staveniště (postihuje náklady na rozebrání, bourání a odvoz veškerého zařízení staveniště,vč.přípojek energií a jejich odvoz, úklid ploch, na kterých bylo zařízení staveniště provozováno -jsou zde zahrnuty veškeré náklady této povahy mimo úpravu terénu do původního stavu)_x000D__x000D__x000D_
-úprava terénu po zrušení zařízení staveniště (jedná se o náklady za práce, jejichž smyslem je uvedení místa zařízení staveniště do původního stavu. Uvedení všech povrchů dotčených stavbou do původního stavu-komunikace,chodníky,zeleň,…)._x000D__x000D__x000D_
Rozsah je dán požadavky investora (viz.smlouva o dílo)._x000D_</t>
  </si>
  <si>
    <t>VRN4</t>
  </si>
  <si>
    <t>Inženýrská činnost</t>
  </si>
  <si>
    <t>0414030-01</t>
  </si>
  <si>
    <t>BOZP na staveništi vč.koordinátora</t>
  </si>
  <si>
    <t>1075977353</t>
  </si>
  <si>
    <t>https://podminky.urs.cz/item/CS_URS_2025_02/0414030-01</t>
  </si>
  <si>
    <t>Poznámka k položce:_x000D_
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 vč.příslušného značení uvnitř budov i na venkovních plochách._x000D__x000D__x000D_
Účelem BOZP je zajistit bezpečnost práce a ochranu zdraví na staveništi, eliminovat rizika ohrožení zdraví a majetku, zajistit ochranu životního prostředí a předejít vzniku mimořádných událostí. _x000D__x000D__x000D_
Předpokládá se jmenování koordinátora BOZP na staveništi, určeného zadavatelem stavby k provádění stanovených činností při realizaci stavby._x000D__x000D__x000D_
Budou stanoveny provozní předpisy, podmínky pro dopravu._x000D__x000D__x000D_
Bude stanoveno vymezení činnosti, rozsah prací a stanovení odpovědnosti v BOZP, rizika provádění stavby._x000D__x000D_
_x000D__x000D_
Zajištění a zabezpečení BOZP - dodržení podmínek plánu BOZP na staveništi, technické a ochranné konstrukce a zařízení dle požadavků koordinátora BOZP (práce ve výškách), tak aby byla zajištěna bezpečná zdraví neohrožující práce po celou dobu rekonstrukce.(ochranné konstrukce, záchytné systémy, dočasná lešení, zábradlí ochranné sítě a konstrukce, technické vybavení, technické vybavení,, ochranné vybavení, dočasné ochranné konstrukce ve výškách)._x000D__x000D_
Dodržení podmínek BOZP při práci ve výškách (dočasná lešení, zábradlí, ochranné sítě a konstrukce, technické vybavení, ochranné vybavení, dočasné ochranné konstrukce ve výškách, zajištění nebezpečných prostorů, stálý dozor při bouracích pracích, OOPP proti pádu z výšky, práce ve výtahové šachtě), atd._x000D__x000D__x000D_
plný popis viz.SoD</t>
  </si>
  <si>
    <t>043194000</t>
  </si>
  <si>
    <t>Zkoušky ostatní</t>
  </si>
  <si>
    <t>-2000943663</t>
  </si>
  <si>
    <t>https://podminky.urs.cz/item/CS_URS_2025_02/043194000</t>
  </si>
  <si>
    <t>Poznámka k položce:_x000D_
POŘÍZENÍ- ODBĚR  FYZICKÝCH VZORKU PODLAH, VČ.ZAJIŠTĚNÍ AUTORIZOVANÝCH PROTOKOLU_x000D_
Revize a odtrhové zkoušky-náklady spojené s provedením všech technickými normami předepsaných zkoušek a revizí stavebních konstrukcí nebo stavebních prací._x000D_
Před prováděním podlah budou ověřeny zkouškami vlastnosti podkladních vrstev. Jedná se o odtrhové, tlakové zkoušky a další, podmiňující kvalitní položení a funkčnost podlah._x000D_
Dále se jedná o zkoušku soudržnosti podkladu pro zateplení fasády (odtrhové zkoušky)</t>
  </si>
  <si>
    <t>045002000</t>
  </si>
  <si>
    <t>Kompletační a koordinační činnost</t>
  </si>
  <si>
    <t>-1924873503</t>
  </si>
  <si>
    <t>https://podminky.urs.cz/item/CS_URS_2025_02/045002000</t>
  </si>
  <si>
    <t>Poznámka k položce:_x000D_
Jedná se o zajišťování:_x000D__x000D__x000D_
* činností souvisejících se zakázkou-tj.účastí všech zainteresovaných osob ve všech fázích přípravy,realizace i dokončení zakázky,komplexního vyzkoušení a měření, odstranění vad díla podléhajících záruční lhůtě._x000D__x000D__x000D_
* poradenství (technická pomoc,aj.)_x000D__x000D__x000D_
* zpracování technologických postupů prováděných prací*podkladů (výkresů,rozpočtů,posudků,zkoušek,protokolů apod.)včetně zakreslování změn do výkresů, ke kterým došlo v průběhu výstavby._x000D__x000D__x000D_
* účasti zástupců zainteresovaných stran na jednáních,zkouškách,odevzdávání a přebírání konstrukcí,objektů a celků._x000D__x000D__x000D_
* kontroly činností na staveništi,výše uvedených činností i souvisejících správních činností._x000D__x000D__x000D_
*vypracování provozních řádů, návodů na provoz a údržbu,uživatelská dokumentace (návod k použití)_x000D__x000D_
*zpracování podrobné fotodokumentace v průběhu provádění stavby (zejména před zakrytím instalovaných konstrukcí a prvků instalací)_x000D__x000D_
*předložení výsledku hygienického rozboru vody dle požadavků KHS_x000D__x000D__x000D_
Předání záručních listů, popř. návodů k obsluze v českém jazyce._x000D__x000D__x000D_
Zajištění a předání atestů a dokladů o požadovaných vlastnostech výrobků k předání předmětu veřejné zakázky ( vč.případných prohlášení o shodě dle zákona č. 22/1997 Sb. O technických požadavcích na výrobky)._x000D__x000D__x000D_
Zajištění a provedení všech nutných zkoušek dle norem ČSN případně jiných norem, revizí (vč.revizí a zkoušek pro profese:EL,VZT,ÚT,ZTI,MaR,přípojky,apod.) vztahujících se k prováděnému předmětu veřejné zakázky, vč. pořízení protokolů (např.odtrhové zkoušky,výtažné,únosnost podloží,apod.)._x000D__x000D__x000D_
Oznámení zahájení stavebních prací správcům sítí před zahájením prací v souladu s projektovou dokumentací, platnými rozhodnutími a vyjádřeními._x000D__x000D__x000D_
Předložení dokladů o nezávadném zneškodňování odpadu._x000D__x000D__x000D_
_x000D__x000D__x000D_
ROZSAH JE DÁN SMLUVNÍMI PODMÍNKAMI._x000D_</t>
  </si>
  <si>
    <t>VRN5</t>
  </si>
  <si>
    <t>Finanční náklady</t>
  </si>
  <si>
    <t>051002000</t>
  </si>
  <si>
    <t>Pojistné</t>
  </si>
  <si>
    <t>-153818458</t>
  </si>
  <si>
    <t>https://podminky.urs.cz/item/CS_URS_2025_02/051002000</t>
  </si>
  <si>
    <t>Poznámka k položce:_x000D_
Náklady spojené s povinným pojištěním dodavatele nebo stavebního díla či jeho části, v rozsahu obchodních podmínek.</t>
  </si>
  <si>
    <t>VRN7</t>
  </si>
  <si>
    <t>Provozní vlivy</t>
  </si>
  <si>
    <t>071103000</t>
  </si>
  <si>
    <t>Provoz investora</t>
  </si>
  <si>
    <t>-625903382</t>
  </si>
  <si>
    <t>https://podminky.urs.cz/item/CS_URS_2025_02/071103000</t>
  </si>
  <si>
    <t xml:space="preserve">Poznámka k položce:_x000D_
Náklady na ztížené provádění stavebních prací v důsledku nepřerušeného provozu na staveništi nebo v případech nepřerušeného provozu v objektech v nichž se stavební práce provádí. Náklady na provizorní oddělení stavebních prací od provozu objektu.	Náklady na několikanásobný úklid a stěhování zařízení v průběhu výstavby._x000D_
Ochrana stávajících konstrukcí, podlah a povrchů (např.střešní k-ce, fasáda, apod.)._x000D_
Popis rozsahu viz.:plán BOZP a zásady organizace výstavby, TZ a koordinační situace_x000D_
</t>
  </si>
  <si>
    <t>VRN9</t>
  </si>
  <si>
    <t>Ostatní náklady</t>
  </si>
  <si>
    <t>091002-01</t>
  </si>
  <si>
    <t>Nakládání s odpady</t>
  </si>
  <si>
    <t>521395637</t>
  </si>
  <si>
    <t>Poznámka k položce:_x000D_
Likvidace, odvoz a uložení odpadů ze stavby (obaly materiálů, ztratné-prořez) na skládku v souladu s ustanoveními zákona č. 185/2001 Sb., o odpadech, protokol o uložení.</t>
  </si>
  <si>
    <t>SEZNAM FIGUR</t>
  </si>
  <si>
    <t>Výměra</t>
  </si>
  <si>
    <t xml:space="preserve">ker.dlažba 600/600mm výměna </t>
  </si>
  <si>
    <t>Použití figury:</t>
  </si>
  <si>
    <t>Výměna dlaždice keramické lepené velikosti přes 2 do 4 ks/m2</t>
  </si>
  <si>
    <t>Vysátí podkladu před pokládkou dlažby</t>
  </si>
  <si>
    <t>Nátěr penetrační na podlahu</t>
  </si>
  <si>
    <t>Izolace pod dlažbu nátěrem nebo stěrkou ve dvou vrstvách</t>
  </si>
  <si>
    <t>Čištění vnitřních ploch podlah nebo schodišť po položení dlažby chemickými prostředky</t>
  </si>
  <si>
    <t>Lokální vyrovnání betonové podlahy epoxidovým tmelem tl do 3 mm pl přes 0,1 do 0,25 m2</t>
  </si>
  <si>
    <t>Příplatek k broušení stávajících betonových podlah za každý další 1 mm úběru</t>
  </si>
  <si>
    <t>Montáž obkladů keramických hladkých lepených cementovým flexibilním lepidlem přes 9 do 12 ks/m2</t>
  </si>
  <si>
    <t>Ometení (oprášení) stěny při přípravě podkladu</t>
  </si>
  <si>
    <t>Nátěr penetrační na stěnu</t>
  </si>
  <si>
    <t>Jednonásobné bílé malby ze směsí za mokra výborně oděruvzdorných v místnostech v do 3,80 m</t>
  </si>
  <si>
    <t>ker.obklad-výměna</t>
  </si>
  <si>
    <t>Výměna obkladačky keramické lepené velikosti přes 9 do 12 ks/m2</t>
  </si>
  <si>
    <t>Příplatek k montáži obkladů keramických lepených cementovým flexibilním lepidlem za plochu do 10 m2</t>
  </si>
  <si>
    <t>Izolace pod obklad nátěrem nebo stěrkou ve dvou vrstvách</t>
  </si>
  <si>
    <t>Provedení izolace proti tlakové vodě svislé za studena nátěrem penetračním</t>
  </si>
  <si>
    <t>Příplatek k izolacím proti tlakové vodě natěradly za plochu do 10 m2</t>
  </si>
  <si>
    <t>Provedení izolace proti tlakové vodě vodorovné za studena nátěrem penetračním</t>
  </si>
  <si>
    <t>Montáž obvodových soklíků výšky do 80 mm</t>
  </si>
  <si>
    <t>Spárování silikonem</t>
  </si>
  <si>
    <t>Lepení pásů z PVC standardním lepidlem</t>
  </si>
  <si>
    <t>Broušení anhydritového podkladu povlakových podlah</t>
  </si>
  <si>
    <t>Vysátí podkladu povlakových podlah</t>
  </si>
  <si>
    <t>Vodou ředitelná penetrace savého podkladu povlakových podlah</t>
  </si>
  <si>
    <t>Stěrka podlahová nivelační pro vyrovnání podkladu povlakových podlah pevnosti 30 MPa tl přes 5 do 8 mm</t>
  </si>
  <si>
    <t>Spoj povlakových podlahovin z PVC svařováním za tepla</t>
  </si>
  <si>
    <t>Základní čištění nově položených podlahovin vysátím a setřením vlhkým mopem</t>
  </si>
  <si>
    <t>Vysátí betonových podlah před provedením nátěru</t>
  </si>
  <si>
    <t>Penetrační syntetický nátěr pórovitých betonových podlah</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</si>
  <si>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</si>
  <si>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</si>
  <si>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</si>
  <si>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</si>
  <si>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</si>
  <si>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</si>
  <si>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</si>
  <si>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</si>
  <si>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</si>
  <si>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</si>
  <si>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</si>
  <si>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</si>
  <si>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</si>
  <si>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</si>
  <si>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</si>
  <si>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</si>
  <si>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Vedlejší a ostatní náklady</t>
  </si>
  <si>
    <t>OST</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</si>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</sst>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6">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0000A8"/>
      <name val="Arial CE"/>
    </font>
    <font>
      <sz val="8"/>
      <color rgb="FF80008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4" fillId="0" borderId="0" applyNumberFormat="0" applyFill="0" applyBorder="0" applyAlignment="0" applyProtection="0"/>
  </cellStyleXfs>
  <cellXfs count="434">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0" fontId="7" fillId="0" borderId="0" xfId="0"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31" fillId="0" borderId="0" xfId="0" applyFont="1" applyAlignment="1">
      <alignment horizontal="left" vertical="center"/>
    </xf>
    <xf numFmtId="0" fontId="0" fillId="0" borderId="2" xfId="0" applyBorder="1"/>
    <xf numFmtId="0" fontId="0" fillId="0" borderId="3" xfId="0" applyBorder="1"/>
    <xf numFmtId="0" fontId="14"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4" fillId="0" borderId="13" xfId="0" applyNumberFormat="1" applyFont="1" applyBorder="1" applyAlignment="1" applyProtection="1"/>
    <xf numFmtId="166" fontId="34" fillId="0" borderId="14" xfId="0" applyNumberFormat="1" applyFont="1" applyBorder="1" applyAlignment="1" applyProtection="1"/>
    <xf numFmtId="4" fontId="35"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8"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39" fillId="0" borderId="0" xfId="0" applyFont="1" applyAlignment="1" applyProtection="1">
      <alignment vertical="center" wrapText="1"/>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40" fillId="0" borderId="23" xfId="0" applyFont="1" applyBorder="1" applyAlignment="1" applyProtection="1">
      <alignment horizontal="center" vertical="center"/>
    </xf>
    <xf numFmtId="49" fontId="40" fillId="0" borderId="23" xfId="0" applyNumberFormat="1" applyFont="1" applyBorder="1" applyAlignment="1" applyProtection="1">
      <alignment horizontal="left" vertical="center" wrapText="1"/>
    </xf>
    <xf numFmtId="0" fontId="40" fillId="0" borderId="23" xfId="0" applyFont="1" applyBorder="1" applyAlignment="1" applyProtection="1">
      <alignment horizontal="left" vertical="center" wrapText="1"/>
    </xf>
    <xf numFmtId="0" fontId="40" fillId="0" borderId="23" xfId="0" applyFont="1" applyBorder="1" applyAlignment="1" applyProtection="1">
      <alignment horizontal="center" vertical="center" wrapText="1"/>
    </xf>
    <xf numFmtId="167" fontId="40" fillId="0" borderId="23" xfId="0" applyNumberFormat="1" applyFont="1" applyBorder="1" applyAlignment="1" applyProtection="1">
      <alignment vertical="center"/>
    </xf>
    <xf numFmtId="4" fontId="40" fillId="2" borderId="23" xfId="0" applyNumberFormat="1" applyFont="1" applyFill="1" applyBorder="1" applyAlignment="1" applyProtection="1">
      <alignment vertical="center"/>
      <protection locked="0"/>
    </xf>
    <xf numFmtId="4" fontId="40" fillId="0" borderId="23" xfId="0" applyNumberFormat="1" applyFont="1" applyBorder="1" applyAlignment="1" applyProtection="1">
      <alignment vertical="center"/>
    </xf>
    <xf numFmtId="0" fontId="41" fillId="0" borderId="4" xfId="0" applyFont="1" applyBorder="1" applyAlignment="1">
      <alignment vertical="center"/>
    </xf>
    <xf numFmtId="0" fontId="40" fillId="2" borderId="15" xfId="0" applyFont="1" applyFill="1" applyBorder="1" applyAlignment="1" applyProtection="1">
      <alignment horizontal="left" vertical="center"/>
      <protection locked="0"/>
    </xf>
    <xf numFmtId="0" fontId="40" fillId="0" borderId="0" xfId="0" applyFont="1" applyBorder="1" applyAlignment="1" applyProtection="1">
      <alignment horizontal="center" vertical="center"/>
    </xf>
    <xf numFmtId="167" fontId="22" fillId="2" borderId="23" xfId="0" applyNumberFormat="1" applyFont="1" applyFill="1" applyBorder="1" applyAlignment="1" applyProtection="1">
      <alignment vertical="center"/>
      <protection locked="0"/>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23" fillId="2" borderId="20" xfId="0" applyFont="1" applyFill="1" applyBorder="1" applyAlignment="1" applyProtection="1">
      <alignment horizontal="left" vertical="center"/>
      <protection locked="0"/>
    </xf>
    <xf numFmtId="0" fontId="23"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2" xfId="0"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0" fillId="0" borderId="4" xfId="0" applyFont="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4" fillId="0" borderId="0" xfId="0" applyFont="1" applyAlignment="1">
      <alignment horizontal="left" vertical="center" wrapText="1"/>
    </xf>
    <xf numFmtId="0" fontId="42" fillId="0" borderId="17" xfId="0" applyFont="1" applyBorder="1" applyAlignment="1">
      <alignment horizontal="left" vertical="center" wrapText="1"/>
    </xf>
    <xf numFmtId="0" fontId="42" fillId="0" borderId="23" xfId="0" applyFont="1" applyBorder="1" applyAlignment="1">
      <alignment horizontal="left" vertical="center" wrapText="1"/>
    </xf>
    <xf numFmtId="0" fontId="42" fillId="0" borderId="23" xfId="0" applyFont="1" applyBorder="1" applyAlignment="1">
      <alignment horizontal="left" vertical="center"/>
    </xf>
    <xf numFmtId="167" fontId="42" fillId="0" borderId="19"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5" fillId="0" borderId="0" xfId="0" applyFont="1" applyAlignment="1">
      <alignment horizontal="left" vertical="center"/>
    </xf>
    <xf numFmtId="0" fontId="0" fillId="0" borderId="0" xfId="0" applyAlignment="1">
      <alignment vertical="top"/>
    </xf>
    <xf numFmtId="0" fontId="43" fillId="0" borderId="24" xfId="0" applyFont="1" applyBorder="1" applyAlignment="1">
      <alignment vertical="center" wrapText="1"/>
    </xf>
    <xf numFmtId="0" fontId="43" fillId="0" borderId="25" xfId="0" applyFont="1" applyBorder="1" applyAlignment="1">
      <alignment vertical="center" wrapText="1"/>
    </xf>
    <xf numFmtId="0" fontId="43" fillId="0" borderId="26" xfId="0" applyFont="1" applyBorder="1" applyAlignment="1">
      <alignment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27" xfId="0" applyFont="1" applyBorder="1" applyAlignment="1">
      <alignment vertical="center" wrapText="1"/>
    </xf>
    <xf numFmtId="0" fontId="43" fillId="0" borderId="28" xfId="0" applyFont="1" applyBorder="1" applyAlignment="1">
      <alignment vertical="center" wrapText="1"/>
    </xf>
    <xf numFmtId="0" fontId="45" fillId="0" borderId="1" xfId="0" applyFont="1" applyBorder="1" applyAlignment="1">
      <alignment horizontal="left" vertical="center" wrapText="1"/>
    </xf>
    <xf numFmtId="0" fontId="46" fillId="0" borderId="1" xfId="0" applyFont="1" applyBorder="1" applyAlignment="1">
      <alignment horizontal="left" vertical="center" wrapText="1"/>
    </xf>
    <xf numFmtId="0" fontId="47" fillId="0" borderId="27" xfId="0" applyFont="1" applyBorder="1" applyAlignment="1">
      <alignment vertical="center" wrapText="1"/>
    </xf>
    <xf numFmtId="0" fontId="46" fillId="0" borderId="1" xfId="0" applyFont="1" applyBorder="1" applyAlignment="1">
      <alignment vertical="center" wrapText="1"/>
    </xf>
    <xf numFmtId="0" fontId="46" fillId="0" borderId="1" xfId="0" applyFont="1" applyBorder="1" applyAlignment="1">
      <alignment horizontal="left" vertical="center"/>
    </xf>
    <xf numFmtId="0" fontId="46" fillId="0" borderId="1" xfId="0" applyFont="1" applyBorder="1" applyAlignment="1">
      <alignment vertical="center"/>
    </xf>
    <xf numFmtId="49" fontId="46" fillId="0" borderId="1" xfId="0" applyNumberFormat="1" applyFont="1" applyBorder="1" applyAlignment="1">
      <alignment vertical="center" wrapText="1"/>
    </xf>
    <xf numFmtId="0" fontId="43" fillId="0" borderId="30" xfId="0" applyFont="1" applyBorder="1" applyAlignment="1">
      <alignment vertical="center" wrapText="1"/>
    </xf>
    <xf numFmtId="0" fontId="48" fillId="0" borderId="29" xfId="0" applyFont="1" applyBorder="1" applyAlignment="1">
      <alignment vertical="center" wrapText="1"/>
    </xf>
    <xf numFmtId="0" fontId="43" fillId="0" borderId="31" xfId="0" applyFont="1" applyBorder="1" applyAlignment="1">
      <alignment vertical="center" wrapText="1"/>
    </xf>
    <xf numFmtId="0" fontId="43" fillId="0" borderId="1" xfId="0" applyFont="1" applyBorder="1" applyAlignment="1">
      <alignment vertical="top"/>
    </xf>
    <xf numFmtId="0" fontId="43" fillId="0" borderId="0" xfId="0" applyFont="1" applyAlignment="1">
      <alignment vertical="top"/>
    </xf>
    <xf numFmtId="0" fontId="43" fillId="0" borderId="24" xfId="0" applyFont="1" applyBorder="1" applyAlignment="1">
      <alignment horizontal="left" vertical="center"/>
    </xf>
    <xf numFmtId="0" fontId="43" fillId="0" borderId="25" xfId="0" applyFont="1" applyBorder="1" applyAlignment="1">
      <alignment horizontal="left" vertical="center"/>
    </xf>
    <xf numFmtId="0" fontId="43" fillId="0" borderId="26" xfId="0" applyFont="1" applyBorder="1" applyAlignment="1">
      <alignment horizontal="left" vertical="center"/>
    </xf>
    <xf numFmtId="0" fontId="43" fillId="0" borderId="27" xfId="0" applyFont="1" applyBorder="1" applyAlignment="1">
      <alignment horizontal="left" vertical="center"/>
    </xf>
    <xf numFmtId="0" fontId="43" fillId="0" borderId="28" xfId="0" applyFont="1" applyBorder="1" applyAlignment="1">
      <alignment horizontal="left" vertical="center"/>
    </xf>
    <xf numFmtId="0" fontId="45" fillId="0" borderId="1" xfId="0" applyFont="1" applyBorder="1" applyAlignment="1">
      <alignment horizontal="left" vertical="center"/>
    </xf>
    <xf numFmtId="0" fontId="49" fillId="0" borderId="0" xfId="0" applyFont="1" applyAlignment="1">
      <alignment horizontal="left" vertical="center"/>
    </xf>
    <xf numFmtId="0" fontId="45" fillId="0" borderId="29" xfId="0" applyFont="1" applyBorder="1" applyAlignment="1">
      <alignment horizontal="left" vertical="center"/>
    </xf>
    <xf numFmtId="0" fontId="45" fillId="0" borderId="29" xfId="0" applyFont="1" applyBorder="1" applyAlignment="1">
      <alignment horizontal="center" vertical="center"/>
    </xf>
    <xf numFmtId="0" fontId="49" fillId="0" borderId="29" xfId="0" applyFont="1" applyBorder="1" applyAlignment="1">
      <alignment horizontal="left" vertical="center"/>
    </xf>
    <xf numFmtId="0" fontId="50" fillId="0" borderId="1" xfId="0" applyFont="1" applyBorder="1" applyAlignment="1">
      <alignment horizontal="left" vertical="center"/>
    </xf>
    <xf numFmtId="0" fontId="47" fillId="0" borderId="0" xfId="0" applyFont="1" applyAlignment="1">
      <alignment horizontal="left" vertical="center"/>
    </xf>
    <xf numFmtId="0" fontId="51" fillId="0" borderId="1" xfId="0" applyFont="1" applyBorder="1" applyAlignment="1">
      <alignment horizontal="left" vertical="center"/>
    </xf>
    <xf numFmtId="0" fontId="46" fillId="0" borderId="1" xfId="0" applyFont="1" applyBorder="1" applyAlignment="1">
      <alignment horizontal="center" vertical="center"/>
    </xf>
    <xf numFmtId="0" fontId="46" fillId="0" borderId="0" xfId="0" applyFont="1" applyAlignment="1">
      <alignment horizontal="left" vertical="center"/>
    </xf>
    <xf numFmtId="0" fontId="47" fillId="0" borderId="27" xfId="0" applyFont="1" applyBorder="1" applyAlignment="1">
      <alignment horizontal="left" vertical="center"/>
    </xf>
    <xf numFmtId="0" fontId="46" fillId="0" borderId="1" xfId="0" applyFont="1" applyFill="1" applyBorder="1" applyAlignment="1">
      <alignment horizontal="left" vertical="center"/>
    </xf>
    <xf numFmtId="0" fontId="46" fillId="0" borderId="1" xfId="0" applyFont="1" applyFill="1" applyBorder="1" applyAlignment="1">
      <alignment horizontal="center" vertical="center"/>
    </xf>
    <xf numFmtId="0" fontId="43" fillId="0" borderId="30" xfId="0" applyFont="1" applyBorder="1" applyAlignment="1">
      <alignment horizontal="left" vertical="center"/>
    </xf>
    <xf numFmtId="0" fontId="48" fillId="0" borderId="29" xfId="0" applyFont="1" applyBorder="1" applyAlignment="1">
      <alignment horizontal="left" vertical="center"/>
    </xf>
    <xf numFmtId="0" fontId="43" fillId="0" borderId="31" xfId="0" applyFont="1" applyBorder="1" applyAlignment="1">
      <alignment horizontal="left" vertical="center"/>
    </xf>
    <xf numFmtId="0" fontId="43" fillId="0" borderId="1" xfId="0" applyFont="1" applyBorder="1" applyAlignment="1">
      <alignment horizontal="left" vertical="center"/>
    </xf>
    <xf numFmtId="0" fontId="48" fillId="0" borderId="1" xfId="0" applyFont="1" applyBorder="1" applyAlignment="1">
      <alignment horizontal="left" vertical="center"/>
    </xf>
    <xf numFmtId="0" fontId="49" fillId="0" borderId="1" xfId="0" applyFont="1" applyBorder="1" applyAlignment="1">
      <alignment horizontal="left" vertical="center"/>
    </xf>
    <xf numFmtId="0" fontId="47" fillId="0" borderId="29" xfId="0" applyFont="1" applyBorder="1" applyAlignment="1">
      <alignment horizontal="left" vertical="center"/>
    </xf>
    <xf numFmtId="0" fontId="43" fillId="0" borderId="1" xfId="0" applyFont="1" applyBorder="1" applyAlignment="1">
      <alignment horizontal="left" vertical="center" wrapText="1"/>
    </xf>
    <xf numFmtId="0" fontId="47" fillId="0" borderId="1" xfId="0" applyFont="1" applyBorder="1" applyAlignment="1">
      <alignment horizontal="left" vertical="center" wrapText="1"/>
    </xf>
    <xf numFmtId="0" fontId="47" fillId="0" borderId="1" xfId="0" applyFont="1" applyBorder="1" applyAlignment="1">
      <alignment horizontal="center" vertical="center" wrapText="1"/>
    </xf>
    <xf numFmtId="0" fontId="43" fillId="0" borderId="24" xfId="0" applyFont="1" applyBorder="1" applyAlignment="1">
      <alignment horizontal="left" vertical="center" wrapText="1"/>
    </xf>
    <xf numFmtId="0" fontId="43" fillId="0" borderId="25" xfId="0" applyFont="1" applyBorder="1" applyAlignment="1">
      <alignment horizontal="left" vertical="center" wrapText="1"/>
    </xf>
    <xf numFmtId="0" fontId="43" fillId="0" borderId="26" xfId="0" applyFont="1" applyBorder="1" applyAlignment="1">
      <alignment horizontal="left" vertical="center" wrapText="1"/>
    </xf>
    <xf numFmtId="0" fontId="43" fillId="0" borderId="27" xfId="0" applyFont="1" applyBorder="1" applyAlignment="1">
      <alignment horizontal="left" vertical="center" wrapText="1"/>
    </xf>
    <xf numFmtId="0" fontId="43" fillId="0" borderId="28" xfId="0" applyFont="1" applyBorder="1" applyAlignment="1">
      <alignment horizontal="left" vertical="center" wrapText="1"/>
    </xf>
    <xf numFmtId="0" fontId="49" fillId="0" borderId="27" xfId="0" applyFont="1" applyBorder="1" applyAlignment="1">
      <alignment horizontal="left" vertical="center" wrapText="1"/>
    </xf>
    <xf numFmtId="0" fontId="49"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1" xfId="0" applyFont="1" applyBorder="1" applyAlignment="1">
      <alignment horizontal="left" vertical="center"/>
    </xf>
    <xf numFmtId="0" fontId="47" fillId="0" borderId="28" xfId="0" applyFont="1" applyBorder="1" applyAlignment="1">
      <alignment horizontal="left" vertical="center" wrapText="1"/>
    </xf>
    <xf numFmtId="0" fontId="47" fillId="0" borderId="28" xfId="0" applyFont="1" applyBorder="1" applyAlignment="1">
      <alignment horizontal="left" vertical="center"/>
    </xf>
    <xf numFmtId="0" fontId="47" fillId="0" borderId="30" xfId="0" applyFont="1" applyBorder="1" applyAlignment="1">
      <alignment horizontal="left" vertical="center" wrapText="1"/>
    </xf>
    <xf numFmtId="0" fontId="47" fillId="0" borderId="29" xfId="0" applyFont="1" applyBorder="1" applyAlignment="1">
      <alignment horizontal="left" vertical="center" wrapText="1"/>
    </xf>
    <xf numFmtId="0" fontId="47" fillId="0" borderId="31" xfId="0" applyFont="1" applyBorder="1" applyAlignment="1">
      <alignment horizontal="left" vertical="center" wrapText="1"/>
    </xf>
    <xf numFmtId="0" fontId="46" fillId="0" borderId="1" xfId="0" applyFont="1" applyBorder="1" applyAlignment="1">
      <alignment horizontal="left" vertical="top"/>
    </xf>
    <xf numFmtId="0" fontId="46" fillId="0" borderId="1" xfId="0" applyFont="1" applyBorder="1" applyAlignment="1">
      <alignment horizontal="center" vertical="top"/>
    </xf>
    <xf numFmtId="0" fontId="47" fillId="0" borderId="30" xfId="0" applyFont="1" applyBorder="1" applyAlignment="1">
      <alignment horizontal="left" vertical="center"/>
    </xf>
    <xf numFmtId="0" fontId="47" fillId="0" borderId="31" xfId="0" applyFont="1" applyBorder="1" applyAlignment="1">
      <alignment horizontal="left" vertical="center"/>
    </xf>
    <xf numFmtId="0" fontId="47" fillId="0" borderId="1" xfId="0" applyFont="1" applyBorder="1" applyAlignment="1">
      <alignment horizontal="center" vertical="center"/>
    </xf>
    <xf numFmtId="0" fontId="49" fillId="0" borderId="0" xfId="0" applyFont="1" applyAlignment="1">
      <alignment vertical="center"/>
    </xf>
    <xf numFmtId="0" fontId="45" fillId="0" borderId="1" xfId="0" applyFont="1" applyBorder="1" applyAlignment="1">
      <alignment vertical="center"/>
    </xf>
    <xf numFmtId="0" fontId="49" fillId="0" borderId="29" xfId="0" applyFont="1" applyBorder="1" applyAlignment="1">
      <alignment vertical="center"/>
    </xf>
    <xf numFmtId="0" fontId="45" fillId="0" borderId="29" xfId="0" applyFont="1" applyBorder="1" applyAlignment="1">
      <alignment vertical="center"/>
    </xf>
    <xf numFmtId="0" fontId="46" fillId="0" borderId="1" xfId="0" applyFont="1" applyBorder="1" applyAlignment="1">
      <alignment vertical="top"/>
    </xf>
    <xf numFmtId="49" fontId="46" fillId="0" borderId="1" xfId="0" applyNumberFormat="1" applyFont="1" applyBorder="1" applyAlignment="1">
      <alignment horizontal="left" vertical="center"/>
    </xf>
    <xf numFmtId="0" fontId="52" fillId="0" borderId="27" xfId="0" applyFont="1" applyBorder="1" applyAlignment="1" applyProtection="1">
      <alignment horizontal="left" vertical="center"/>
    </xf>
    <xf numFmtId="0" fontId="53" fillId="0" borderId="1" xfId="0" applyFont="1" applyBorder="1" applyAlignment="1" applyProtection="1">
      <alignment vertical="top"/>
    </xf>
    <xf numFmtId="0" fontId="53" fillId="0" borderId="1" xfId="0" applyFont="1" applyBorder="1" applyAlignment="1" applyProtection="1">
      <alignment horizontal="left" vertical="center"/>
    </xf>
    <xf numFmtId="0" fontId="53" fillId="0" borderId="1" xfId="0" applyFont="1" applyBorder="1" applyAlignment="1" applyProtection="1">
      <alignment horizontal="center" vertical="center"/>
    </xf>
    <xf numFmtId="49" fontId="53" fillId="0" borderId="1" xfId="0" applyNumberFormat="1" applyFont="1" applyBorder="1" applyAlignment="1" applyProtection="1">
      <alignment horizontal="left" vertical="center"/>
    </xf>
    <xf numFmtId="0" fontId="52" fillId="0" borderId="28" xfId="0" applyFont="1" applyBorder="1" applyAlignment="1" applyProtection="1">
      <alignment horizontal="left" vertical="center"/>
    </xf>
    <xf numFmtId="0" fontId="0" fillId="0" borderId="29" xfId="0" applyBorder="1" applyAlignment="1">
      <alignment vertical="top"/>
    </xf>
    <xf numFmtId="0" fontId="45" fillId="0" borderId="29" xfId="0" applyFont="1" applyBorder="1" applyAlignment="1">
      <alignment horizontal="left"/>
    </xf>
    <xf numFmtId="0" fontId="49" fillId="0" borderId="29" xfId="0" applyFont="1" applyBorder="1" applyAlignment="1"/>
    <xf numFmtId="0" fontId="43" fillId="0" borderId="27" xfId="0" applyFont="1" applyBorder="1" applyAlignment="1">
      <alignment vertical="top"/>
    </xf>
    <xf numFmtId="0" fontId="43" fillId="0" borderId="28" xfId="0" applyFont="1" applyBorder="1" applyAlignment="1">
      <alignment vertical="top"/>
    </xf>
    <xf numFmtId="0" fontId="43" fillId="0" borderId="30" xfId="0" applyFont="1" applyBorder="1" applyAlignment="1">
      <alignment vertical="top"/>
    </xf>
    <xf numFmtId="0" fontId="43" fillId="0" borderId="29" xfId="0" applyFont="1" applyBorder="1" applyAlignment="1">
      <alignment vertical="top"/>
    </xf>
    <xf numFmtId="0" fontId="43" fillId="0" borderId="31" xfId="0" applyFont="1" applyBorder="1" applyAlignment="1">
      <alignment vertical="top"/>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27" fillId="0" borderId="0" xfId="0" applyFont="1" applyAlignment="1" applyProtection="1">
      <alignment horizontal="left" vertical="center" wrapText="1"/>
    </xf>
    <xf numFmtId="0" fontId="30" fillId="0" borderId="0" xfId="0" applyFont="1" applyAlignment="1" applyProtection="1">
      <alignment horizontal="left" vertical="center" wrapText="1"/>
    </xf>
    <xf numFmtId="0" fontId="22" fillId="4" borderId="8"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4" fontId="24" fillId="0" borderId="0" xfId="0" applyNumberFormat="1" applyFont="1" applyAlignment="1" applyProtection="1">
      <alignment horizontal="righ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8"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19"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4" fillId="3" borderId="8"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3" borderId="9" xfId="0" applyFont="1" applyFill="1" applyBorder="1" applyAlignment="1" applyProtection="1">
      <alignment vertical="center"/>
    </xf>
    <xf numFmtId="0" fontId="4" fillId="3" borderId="8" xfId="0" applyFont="1" applyFill="1" applyBorder="1" applyAlignment="1" applyProtection="1">
      <alignment horizontal="left" vertical="center"/>
    </xf>
    <xf numFmtId="0" fontId="0" fillId="0" borderId="0" xfId="0"/>
    <xf numFmtId="0" fontId="22" fillId="4" borderId="8" xfId="0" applyFont="1" applyFill="1" applyBorder="1" applyAlignment="1" applyProtection="1">
      <alignment horizontal="right" vertical="center"/>
    </xf>
    <xf numFmtId="4" fontId="7" fillId="0" borderId="0" xfId="0" applyNumberFormat="1" applyFont="1" applyAlignment="1" applyProtection="1">
      <alignment vertical="center"/>
    </xf>
    <xf numFmtId="0" fontId="7" fillId="0" borderId="0" xfId="0" applyFont="1" applyAlignment="1" applyProtection="1">
      <alignment vertical="center"/>
    </xf>
    <xf numFmtId="4" fontId="28" fillId="0" borderId="0" xfId="0" applyNumberFormat="1" applyFont="1" applyAlignment="1" applyProtection="1">
      <alignment horizontal="right" vertical="center"/>
    </xf>
    <xf numFmtId="0" fontId="28" fillId="0" borderId="0" xfId="0" applyFont="1" applyAlignment="1" applyProtection="1">
      <alignment vertical="center"/>
    </xf>
    <xf numFmtId="4" fontId="7"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2" fillId="0" borderId="0" xfId="0" applyFont="1" applyAlignment="1" applyProtection="1">
      <alignment vertical="center" wrapText="1"/>
    </xf>
    <xf numFmtId="0" fontId="2" fillId="0" borderId="0" xfId="0" applyFont="1" applyAlignment="1" applyProtection="1">
      <alignment vertical="center"/>
    </xf>
    <xf numFmtId="165" fontId="2" fillId="0" borderId="0" xfId="0" applyNumberFormat="1" applyFont="1" applyAlignment="1" applyProtection="1">
      <alignment horizontal="lef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4" fontId="24" fillId="0" borderId="0" xfId="0" applyNumberFormat="1" applyFont="1" applyAlignment="1" applyProtection="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21" fillId="0" borderId="0" xfId="0" applyFont="1" applyAlignment="1">
      <alignment horizontal="left" vertical="center"/>
    </xf>
    <xf numFmtId="0" fontId="21" fillId="0" borderId="0" xfId="0" applyFont="1" applyAlignment="1" applyProtection="1">
      <alignment horizontal="left" vertical="center"/>
    </xf>
    <xf numFmtId="0" fontId="3" fillId="0" borderId="0" xfId="0" applyFont="1" applyAlignment="1">
      <alignment horizontal="left" vertical="top" wrapText="1"/>
    </xf>
    <xf numFmtId="0" fontId="46" fillId="0" borderId="1" xfId="0" applyFont="1" applyBorder="1" applyAlignment="1">
      <alignment horizontal="left" vertical="center" wrapText="1"/>
    </xf>
    <xf numFmtId="0" fontId="45" fillId="0" borderId="29" xfId="0" applyFont="1" applyBorder="1" applyAlignment="1">
      <alignment horizontal="left" wrapText="1"/>
    </xf>
    <xf numFmtId="0" fontId="44" fillId="0" borderId="1" xfId="0" applyFont="1" applyBorder="1" applyAlignment="1">
      <alignment horizontal="center" vertical="center" wrapText="1"/>
    </xf>
    <xf numFmtId="49" fontId="46" fillId="0" borderId="1" xfId="0" applyNumberFormat="1" applyFont="1" applyBorder="1" applyAlignment="1">
      <alignment horizontal="left" vertical="center" wrapText="1"/>
    </xf>
    <xf numFmtId="0" fontId="44" fillId="0" borderId="1" xfId="0" applyFont="1" applyBorder="1" applyAlignment="1">
      <alignment horizontal="center" vertical="center"/>
    </xf>
    <xf numFmtId="0" fontId="45" fillId="0" borderId="29" xfId="0" applyFont="1" applyBorder="1" applyAlignment="1">
      <alignment horizontal="left"/>
    </xf>
    <xf numFmtId="0" fontId="46" fillId="0" borderId="1" xfId="0" applyFont="1" applyBorder="1" applyAlignment="1">
      <alignment horizontal="left" vertical="center"/>
    </xf>
    <xf numFmtId="0" fontId="46"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podminky.urs.cz/item/CS_URS_2025_02/071103000" TargetMode="External"/><Relationship Id="rId3" Type="http://schemas.openxmlformats.org/officeDocument/2006/relationships/hyperlink" Target="https://podminky.urs.cz/item/CS_URS_2025_02/030001000" TargetMode="External"/><Relationship Id="rId7" Type="http://schemas.openxmlformats.org/officeDocument/2006/relationships/hyperlink" Target="https://podminky.urs.cz/item/CS_URS_2025_02/051002000" TargetMode="External"/><Relationship Id="rId2" Type="http://schemas.openxmlformats.org/officeDocument/2006/relationships/hyperlink" Target="https://podminky.urs.cz/item/CS_URS_2025_02/013254000" TargetMode="External"/><Relationship Id="rId1" Type="http://schemas.openxmlformats.org/officeDocument/2006/relationships/hyperlink" Target="https://podminky.urs.cz/item/CS_URS_2025_02/011503000" TargetMode="External"/><Relationship Id="rId6" Type="http://schemas.openxmlformats.org/officeDocument/2006/relationships/hyperlink" Target="https://podminky.urs.cz/item/CS_URS_2025_02/045002000" TargetMode="External"/><Relationship Id="rId5" Type="http://schemas.openxmlformats.org/officeDocument/2006/relationships/hyperlink" Target="https://podminky.urs.cz/item/CS_URS_2025_02/043194000" TargetMode="External"/><Relationship Id="rId4" Type="http://schemas.openxmlformats.org/officeDocument/2006/relationships/hyperlink" Target="https://podminky.urs.cz/item/CS_URS_2025_02/0414030-01" TargetMode="External"/><Relationship Id="rId9"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podminky.urs.cz/item/CS_URS_2025_02/725210821" TargetMode="External"/><Relationship Id="rId117" Type="http://schemas.openxmlformats.org/officeDocument/2006/relationships/hyperlink" Target="https://podminky.urs.cz/item/CS_URS_2025_02/781495141" TargetMode="External"/><Relationship Id="rId21" Type="http://schemas.openxmlformats.org/officeDocument/2006/relationships/hyperlink" Target="https://podminky.urs.cz/item/CS_URS_2025_02/998721311" TargetMode="External"/><Relationship Id="rId42" Type="http://schemas.openxmlformats.org/officeDocument/2006/relationships/hyperlink" Target="https://podminky.urs.cz/item/CS_URS_2025_02/725869101" TargetMode="External"/><Relationship Id="rId47" Type="http://schemas.openxmlformats.org/officeDocument/2006/relationships/hyperlink" Target="https://podminky.urs.cz/item/CS_URS_2025_02/726191011" TargetMode="External"/><Relationship Id="rId63" Type="http://schemas.openxmlformats.org/officeDocument/2006/relationships/hyperlink" Target="https://podminky.urs.cz/item/CS_URS_2025_02/763122811" TargetMode="External"/><Relationship Id="rId68" Type="http://schemas.openxmlformats.org/officeDocument/2006/relationships/hyperlink" Target="https://podminky.urs.cz/item/CS_URS_2025_02/763181422" TargetMode="External"/><Relationship Id="rId84" Type="http://schemas.openxmlformats.org/officeDocument/2006/relationships/hyperlink" Target="https://podminky.urs.cz/item/CS_URS_2025_02/771591112" TargetMode="External"/><Relationship Id="rId89" Type="http://schemas.openxmlformats.org/officeDocument/2006/relationships/hyperlink" Target="https://podminky.urs.cz/item/CS_URS_2025_02/771592011" TargetMode="External"/><Relationship Id="rId112" Type="http://schemas.openxmlformats.org/officeDocument/2006/relationships/hyperlink" Target="https://podminky.urs.cz/item/CS_URS_2025_02/781473920" TargetMode="External"/><Relationship Id="rId16" Type="http://schemas.openxmlformats.org/officeDocument/2006/relationships/hyperlink" Target="https://podminky.urs.cz/item/CS_URS_2025_02/711411001" TargetMode="External"/><Relationship Id="rId107" Type="http://schemas.openxmlformats.org/officeDocument/2006/relationships/hyperlink" Target="https://podminky.urs.cz/item/CS_URS_2025_02/781131237" TargetMode="External"/><Relationship Id="rId11" Type="http://schemas.openxmlformats.org/officeDocument/2006/relationships/hyperlink" Target="https://podminky.urs.cz/item/CS_URS_2025_02/997013211" TargetMode="External"/><Relationship Id="rId32" Type="http://schemas.openxmlformats.org/officeDocument/2006/relationships/hyperlink" Target="https://podminky.urs.cz/item/CS_URS_2025_02/725291666" TargetMode="External"/><Relationship Id="rId37" Type="http://schemas.openxmlformats.org/officeDocument/2006/relationships/hyperlink" Target="https://podminky.urs.cz/item/CS_URS_2025_02/725811116" TargetMode="External"/><Relationship Id="rId53" Type="http://schemas.openxmlformats.org/officeDocument/2006/relationships/hyperlink" Target="https://podminky.urs.cz/item/CS_URS_2025_02/763111714" TargetMode="External"/><Relationship Id="rId58" Type="http://schemas.openxmlformats.org/officeDocument/2006/relationships/hyperlink" Target="https://podminky.urs.cz/item/CS_URS_2025_02/763121590" TargetMode="External"/><Relationship Id="rId74" Type="http://schemas.openxmlformats.org/officeDocument/2006/relationships/hyperlink" Target="https://podminky.urs.cz/item/CS_URS_2025_02/766691914" TargetMode="External"/><Relationship Id="rId79" Type="http://schemas.openxmlformats.org/officeDocument/2006/relationships/hyperlink" Target="https://podminky.urs.cz/item/CS_URS_2025_02/771121011" TargetMode="External"/><Relationship Id="rId102" Type="http://schemas.openxmlformats.org/officeDocument/2006/relationships/hyperlink" Target="https://podminky.urs.cz/item/CS_URS_2025_02/776991121" TargetMode="External"/><Relationship Id="rId123" Type="http://schemas.openxmlformats.org/officeDocument/2006/relationships/hyperlink" Target="https://podminky.urs.cz/item/CS_URS_2025_02/784111001" TargetMode="External"/><Relationship Id="rId128" Type="http://schemas.openxmlformats.org/officeDocument/2006/relationships/drawing" Target="../drawings/drawing2.xml"/><Relationship Id="rId5" Type="http://schemas.openxmlformats.org/officeDocument/2006/relationships/hyperlink" Target="https://podminky.urs.cz/item/CS_URS_2025_02/632683112" TargetMode="External"/><Relationship Id="rId90" Type="http://schemas.openxmlformats.org/officeDocument/2006/relationships/hyperlink" Target="https://podminky.urs.cz/item/CS_URS_2025_02/998771121" TargetMode="External"/><Relationship Id="rId95" Type="http://schemas.openxmlformats.org/officeDocument/2006/relationships/hyperlink" Target="https://podminky.urs.cz/item/CS_URS_2025_02/776201812" TargetMode="External"/><Relationship Id="rId19" Type="http://schemas.openxmlformats.org/officeDocument/2006/relationships/hyperlink" Target="https://podminky.urs.cz/item/CS_URS_2025_02/998711121" TargetMode="External"/><Relationship Id="rId14" Type="http://schemas.openxmlformats.org/officeDocument/2006/relationships/hyperlink" Target="https://podminky.urs.cz/item/CS_URS_2025_02/997013871" TargetMode="External"/><Relationship Id="rId22" Type="http://schemas.openxmlformats.org/officeDocument/2006/relationships/hyperlink" Target="https://podminky.urs.cz/item/CS_URS_2025_02/722290249" TargetMode="External"/><Relationship Id="rId27" Type="http://schemas.openxmlformats.org/officeDocument/2006/relationships/hyperlink" Target="https://podminky.urs.cz/item/CS_URS_2025_02/725211603" TargetMode="External"/><Relationship Id="rId30" Type="http://schemas.openxmlformats.org/officeDocument/2006/relationships/hyperlink" Target="https://podminky.urs.cz/item/CS_URS_2025_02/725291654" TargetMode="External"/><Relationship Id="rId35" Type="http://schemas.openxmlformats.org/officeDocument/2006/relationships/hyperlink" Target="https://podminky.urs.cz/item/CS_URS_2025_02/725310823" TargetMode="External"/><Relationship Id="rId43" Type="http://schemas.openxmlformats.org/officeDocument/2006/relationships/hyperlink" Target="https://podminky.urs.cz/item/CS_URS_2025_02/725991811" TargetMode="External"/><Relationship Id="rId48" Type="http://schemas.openxmlformats.org/officeDocument/2006/relationships/hyperlink" Target="https://podminky.urs.cz/item/CS_URS_2025_02/998726131" TargetMode="External"/><Relationship Id="rId56" Type="http://schemas.openxmlformats.org/officeDocument/2006/relationships/hyperlink" Target="https://podminky.urs.cz/item/CS_URS_2025_02/763111724" TargetMode="External"/><Relationship Id="rId64" Type="http://schemas.openxmlformats.org/officeDocument/2006/relationships/hyperlink" Target="https://podminky.urs.cz/item/CS_URS_2025_02/763173111" TargetMode="External"/><Relationship Id="rId69" Type="http://schemas.openxmlformats.org/officeDocument/2006/relationships/hyperlink" Target="https://podminky.urs.cz/item/CS_URS_2025_02/763181811" TargetMode="External"/><Relationship Id="rId77" Type="http://schemas.openxmlformats.org/officeDocument/2006/relationships/hyperlink" Target="https://podminky.urs.cz/item/CS_URS_2025_02/998767311" TargetMode="External"/><Relationship Id="rId100" Type="http://schemas.openxmlformats.org/officeDocument/2006/relationships/hyperlink" Target="https://podminky.urs.cz/item/CS_URS_2025_02/776421312" TargetMode="External"/><Relationship Id="rId105" Type="http://schemas.openxmlformats.org/officeDocument/2006/relationships/hyperlink" Target="https://podminky.urs.cz/item/CS_URS_2025_02/781121011" TargetMode="External"/><Relationship Id="rId113" Type="http://schemas.openxmlformats.org/officeDocument/2006/relationships/hyperlink" Target="https://podminky.urs.cz/item/CS_URS_2025_02/781492211" TargetMode="External"/><Relationship Id="rId118" Type="http://schemas.openxmlformats.org/officeDocument/2006/relationships/hyperlink" Target="https://podminky.urs.cz/item/CS_URS_2025_02/781495143" TargetMode="External"/><Relationship Id="rId126" Type="http://schemas.openxmlformats.org/officeDocument/2006/relationships/hyperlink" Target="https://podminky.urs.cz/item/CS_URS_2025_02/784211101" TargetMode="External"/><Relationship Id="rId8" Type="http://schemas.openxmlformats.org/officeDocument/2006/relationships/hyperlink" Target="https://podminky.urs.cz/item/CS_URS_2025_02/965046111" TargetMode="External"/><Relationship Id="rId51" Type="http://schemas.openxmlformats.org/officeDocument/2006/relationships/hyperlink" Target="https://podminky.urs.cz/item/CS_URS_2025_02/763111437" TargetMode="External"/><Relationship Id="rId72" Type="http://schemas.openxmlformats.org/officeDocument/2006/relationships/hyperlink" Target="https://podminky.urs.cz/item/CS_URS_2025_02/763431871" TargetMode="External"/><Relationship Id="rId80" Type="http://schemas.openxmlformats.org/officeDocument/2006/relationships/hyperlink" Target="https://podminky.urs.cz/item/CS_URS_2025_02/771573910" TargetMode="External"/><Relationship Id="rId85" Type="http://schemas.openxmlformats.org/officeDocument/2006/relationships/hyperlink" Target="https://podminky.urs.cz/item/CS_URS_2025_02/771591115" TargetMode="External"/><Relationship Id="rId93" Type="http://schemas.openxmlformats.org/officeDocument/2006/relationships/hyperlink" Target="https://podminky.urs.cz/item/CS_URS_2025_02/776121112" TargetMode="External"/><Relationship Id="rId98" Type="http://schemas.openxmlformats.org/officeDocument/2006/relationships/hyperlink" Target="https://podminky.urs.cz/item/CS_URS_2025_02/776410811" TargetMode="External"/><Relationship Id="rId121" Type="http://schemas.openxmlformats.org/officeDocument/2006/relationships/hyperlink" Target="https://podminky.urs.cz/item/CS_URS_2025_02/783913161" TargetMode="External"/><Relationship Id="rId3" Type="http://schemas.openxmlformats.org/officeDocument/2006/relationships/hyperlink" Target="https://podminky.urs.cz/item/CS_URS_2025_02/619996117" TargetMode="External"/><Relationship Id="rId12" Type="http://schemas.openxmlformats.org/officeDocument/2006/relationships/hyperlink" Target="https://podminky.urs.cz/item/CS_URS_2025_02/997013501" TargetMode="External"/><Relationship Id="rId17" Type="http://schemas.openxmlformats.org/officeDocument/2006/relationships/hyperlink" Target="https://podminky.urs.cz/item/CS_URS_2025_02/711412001" TargetMode="External"/><Relationship Id="rId25" Type="http://schemas.openxmlformats.org/officeDocument/2006/relationships/hyperlink" Target="https://podminky.urs.cz/item/CS_URS_2025_02/725112171" TargetMode="External"/><Relationship Id="rId33" Type="http://schemas.openxmlformats.org/officeDocument/2006/relationships/hyperlink" Target="https://podminky.urs.cz/item/CS_URS_2025_02/725291667" TargetMode="External"/><Relationship Id="rId38" Type="http://schemas.openxmlformats.org/officeDocument/2006/relationships/hyperlink" Target="https://podminky.urs.cz/item/CS_URS_2025_02/725820802" TargetMode="External"/><Relationship Id="rId46" Type="http://schemas.openxmlformats.org/officeDocument/2006/relationships/hyperlink" Target="https://podminky.urs.cz/item/CS_URS_2025_02/726131041" TargetMode="External"/><Relationship Id="rId59" Type="http://schemas.openxmlformats.org/officeDocument/2006/relationships/hyperlink" Target="https://podminky.urs.cz/item/CS_URS_2025_02/763121621" TargetMode="External"/><Relationship Id="rId67" Type="http://schemas.openxmlformats.org/officeDocument/2006/relationships/hyperlink" Target="https://podminky.urs.cz/item/CS_URS_2025_02/763173132" TargetMode="External"/><Relationship Id="rId103" Type="http://schemas.openxmlformats.org/officeDocument/2006/relationships/hyperlink" Target="https://podminky.urs.cz/item/CS_URS_2025_02/998776121" TargetMode="External"/><Relationship Id="rId108" Type="http://schemas.openxmlformats.org/officeDocument/2006/relationships/hyperlink" Target="https://podminky.urs.cz/item/CS_URS_2025_02/781131257" TargetMode="External"/><Relationship Id="rId116" Type="http://schemas.openxmlformats.org/officeDocument/2006/relationships/hyperlink" Target="https://podminky.urs.cz/item/CS_URS_2025_02/781495122" TargetMode="External"/><Relationship Id="rId124" Type="http://schemas.openxmlformats.org/officeDocument/2006/relationships/hyperlink" Target="https://podminky.urs.cz/item/CS_URS_2025_02/784181121" TargetMode="External"/><Relationship Id="rId20" Type="http://schemas.openxmlformats.org/officeDocument/2006/relationships/hyperlink" Target="https://podminky.urs.cz/item/CS_URS_2025_02/721290112" TargetMode="External"/><Relationship Id="rId41" Type="http://schemas.openxmlformats.org/officeDocument/2006/relationships/hyperlink" Target="https://podminky.urs.cz/item/CS_URS_2025_02/725860811" TargetMode="External"/><Relationship Id="rId54" Type="http://schemas.openxmlformats.org/officeDocument/2006/relationships/hyperlink" Target="https://podminky.urs.cz/item/CS_URS_2025_02/763111717" TargetMode="External"/><Relationship Id="rId62" Type="http://schemas.openxmlformats.org/officeDocument/2006/relationships/hyperlink" Target="https://podminky.urs.cz/item/CS_URS_2025_02/763121751" TargetMode="External"/><Relationship Id="rId70" Type="http://schemas.openxmlformats.org/officeDocument/2006/relationships/hyperlink" Target="https://podminky.urs.cz/item/CS_URS_2025_02/763182313" TargetMode="External"/><Relationship Id="rId75" Type="http://schemas.openxmlformats.org/officeDocument/2006/relationships/hyperlink" Target="https://podminky.urs.cz/item/CS_URS_2025_02/766812830" TargetMode="External"/><Relationship Id="rId83" Type="http://schemas.openxmlformats.org/officeDocument/2006/relationships/hyperlink" Target="https://podminky.urs.cz/item/CS_URS_2025_02/771577912" TargetMode="External"/><Relationship Id="rId88" Type="http://schemas.openxmlformats.org/officeDocument/2006/relationships/hyperlink" Target="https://podminky.urs.cz/item/CS_URS_2025_02/771591257" TargetMode="External"/><Relationship Id="rId91" Type="http://schemas.openxmlformats.org/officeDocument/2006/relationships/hyperlink" Target="https://podminky.urs.cz/item/CS_URS_2025_02/776111111" TargetMode="External"/><Relationship Id="rId96" Type="http://schemas.openxmlformats.org/officeDocument/2006/relationships/hyperlink" Target="https://podminky.urs.cz/item/CS_URS_2025_02/776221111" TargetMode="External"/><Relationship Id="rId111" Type="http://schemas.openxmlformats.org/officeDocument/2006/relationships/hyperlink" Target="https://podminky.urs.cz/item/CS_URS_2025_02/781473810" TargetMode="External"/><Relationship Id="rId1" Type="http://schemas.openxmlformats.org/officeDocument/2006/relationships/hyperlink" Target="https://podminky.urs.cz/item/CS_URS_2025_02/619991001" TargetMode="External"/><Relationship Id="rId6" Type="http://schemas.openxmlformats.org/officeDocument/2006/relationships/hyperlink" Target="https://podminky.urs.cz/item/CS_URS_2025_02/949101111" TargetMode="External"/><Relationship Id="rId15" Type="http://schemas.openxmlformats.org/officeDocument/2006/relationships/hyperlink" Target="https://podminky.urs.cz/item/CS_URS_2025_02/998018001" TargetMode="External"/><Relationship Id="rId23" Type="http://schemas.openxmlformats.org/officeDocument/2006/relationships/hyperlink" Target="https://podminky.urs.cz/item/CS_URS_2025_02/998722311" TargetMode="External"/><Relationship Id="rId28" Type="http://schemas.openxmlformats.org/officeDocument/2006/relationships/hyperlink" Target="https://podminky.urs.cz/item/CS_URS_2025_02/725291652" TargetMode="External"/><Relationship Id="rId36" Type="http://schemas.openxmlformats.org/officeDocument/2006/relationships/hyperlink" Target="https://podminky.urs.cz/item/CS_URS_2025_02/725810812" TargetMode="External"/><Relationship Id="rId49" Type="http://schemas.openxmlformats.org/officeDocument/2006/relationships/hyperlink" Target="https://podminky.urs.cz/item/CS_URS_2025_02/763111411" TargetMode="External"/><Relationship Id="rId57" Type="http://schemas.openxmlformats.org/officeDocument/2006/relationships/hyperlink" Target="https://podminky.urs.cz/item/CS_URS_2025_02/763111812" TargetMode="External"/><Relationship Id="rId106" Type="http://schemas.openxmlformats.org/officeDocument/2006/relationships/hyperlink" Target="https://podminky.urs.cz/item/CS_URS_2025_02/781131112" TargetMode="External"/><Relationship Id="rId114" Type="http://schemas.openxmlformats.org/officeDocument/2006/relationships/hyperlink" Target="https://podminky.urs.cz/item/CS_URS_2025_02/781492251" TargetMode="External"/><Relationship Id="rId119" Type="http://schemas.openxmlformats.org/officeDocument/2006/relationships/hyperlink" Target="https://podminky.urs.cz/item/CS_URS_2025_02/998781121" TargetMode="External"/><Relationship Id="rId127" Type="http://schemas.openxmlformats.org/officeDocument/2006/relationships/hyperlink" Target="https://podminky.urs.cz/item/CS_URS_2025_02/784211163" TargetMode="External"/><Relationship Id="rId10" Type="http://schemas.openxmlformats.org/officeDocument/2006/relationships/hyperlink" Target="https://podminky.urs.cz/item/CS_URS_2025_02/965081213" TargetMode="External"/><Relationship Id="rId31" Type="http://schemas.openxmlformats.org/officeDocument/2006/relationships/hyperlink" Target="https://podminky.urs.cz/item/CS_URS_2025_02/725291664" TargetMode="External"/><Relationship Id="rId44" Type="http://schemas.openxmlformats.org/officeDocument/2006/relationships/hyperlink" Target="https://podminky.urs.cz/item/CS_URS_2025_02/998725121" TargetMode="External"/><Relationship Id="rId52" Type="http://schemas.openxmlformats.org/officeDocument/2006/relationships/hyperlink" Target="https://podminky.urs.cz/item/CS_URS_2025_02/763111713" TargetMode="External"/><Relationship Id="rId60" Type="http://schemas.openxmlformats.org/officeDocument/2006/relationships/hyperlink" Target="https://podminky.urs.cz/item/CS_URS_2025_02/763121712" TargetMode="External"/><Relationship Id="rId65" Type="http://schemas.openxmlformats.org/officeDocument/2006/relationships/hyperlink" Target="https://podminky.urs.cz/item/CS_URS_2025_02/763173113" TargetMode="External"/><Relationship Id="rId73" Type="http://schemas.openxmlformats.org/officeDocument/2006/relationships/hyperlink" Target="https://podminky.urs.cz/item/CS_URS_2025_02/998763331" TargetMode="External"/><Relationship Id="rId78" Type="http://schemas.openxmlformats.org/officeDocument/2006/relationships/hyperlink" Target="https://podminky.urs.cz/item/CS_URS_2025_02/771111011" TargetMode="External"/><Relationship Id="rId81" Type="http://schemas.openxmlformats.org/officeDocument/2006/relationships/hyperlink" Target="https://podminky.urs.cz/item/CS_URS_2025_02/771574903" TargetMode="External"/><Relationship Id="rId86" Type="http://schemas.openxmlformats.org/officeDocument/2006/relationships/hyperlink" Target="https://podminky.urs.cz/item/CS_URS_2025_02/771591121" TargetMode="External"/><Relationship Id="rId94" Type="http://schemas.openxmlformats.org/officeDocument/2006/relationships/hyperlink" Target="https://podminky.urs.cz/item/CS_URS_2025_02/776141123" TargetMode="External"/><Relationship Id="rId99" Type="http://schemas.openxmlformats.org/officeDocument/2006/relationships/hyperlink" Target="https://podminky.urs.cz/item/CS_URS_2025_02/776411111" TargetMode="External"/><Relationship Id="rId101" Type="http://schemas.openxmlformats.org/officeDocument/2006/relationships/hyperlink" Target="https://podminky.urs.cz/item/CS_URS_2025_02/776991111" TargetMode="External"/><Relationship Id="rId122" Type="http://schemas.openxmlformats.org/officeDocument/2006/relationships/hyperlink" Target="https://podminky.urs.cz/item/CS_URS_2025_02/783932153" TargetMode="External"/><Relationship Id="rId4" Type="http://schemas.openxmlformats.org/officeDocument/2006/relationships/hyperlink" Target="https://podminky.urs.cz/item/CS_URS_2025_02/619996147" TargetMode="External"/><Relationship Id="rId9" Type="http://schemas.openxmlformats.org/officeDocument/2006/relationships/hyperlink" Target="https://podminky.urs.cz/item/CS_URS_2025_02/965046119" TargetMode="External"/><Relationship Id="rId13" Type="http://schemas.openxmlformats.org/officeDocument/2006/relationships/hyperlink" Target="https://podminky.urs.cz/item/CS_URS_2025_02/997013509" TargetMode="External"/><Relationship Id="rId18" Type="http://schemas.openxmlformats.org/officeDocument/2006/relationships/hyperlink" Target="https://podminky.urs.cz/item/CS_URS_2025_02/711499095" TargetMode="External"/><Relationship Id="rId39" Type="http://schemas.openxmlformats.org/officeDocument/2006/relationships/hyperlink" Target="https://podminky.urs.cz/item/CS_URS_2025_02/725822613" TargetMode="External"/><Relationship Id="rId109" Type="http://schemas.openxmlformats.org/officeDocument/2006/relationships/hyperlink" Target="https://podminky.urs.cz/item/CS_URS_2025_02/781472216" TargetMode="External"/><Relationship Id="rId34" Type="http://schemas.openxmlformats.org/officeDocument/2006/relationships/hyperlink" Target="https://podminky.urs.cz/item/CS_URS_2025_02/725291678" TargetMode="External"/><Relationship Id="rId50" Type="http://schemas.openxmlformats.org/officeDocument/2006/relationships/hyperlink" Target="https://podminky.urs.cz/item/CS_URS_2025_02/763111417" TargetMode="External"/><Relationship Id="rId55" Type="http://schemas.openxmlformats.org/officeDocument/2006/relationships/hyperlink" Target="https://podminky.urs.cz/item/CS_URS_2025_02/763111720" TargetMode="External"/><Relationship Id="rId76" Type="http://schemas.openxmlformats.org/officeDocument/2006/relationships/hyperlink" Target="https://podminky.urs.cz/item/CS_URS_2025_02/998766311" TargetMode="External"/><Relationship Id="rId97" Type="http://schemas.openxmlformats.org/officeDocument/2006/relationships/hyperlink" Target="https://podminky.urs.cz/item/CS_URS_2025_02/776223111" TargetMode="External"/><Relationship Id="rId104" Type="http://schemas.openxmlformats.org/officeDocument/2006/relationships/hyperlink" Target="https://podminky.urs.cz/item/CS_URS_2025_02/781111011" TargetMode="External"/><Relationship Id="rId120" Type="http://schemas.openxmlformats.org/officeDocument/2006/relationships/hyperlink" Target="https://podminky.urs.cz/item/CS_URS_2025_02/783901453" TargetMode="External"/><Relationship Id="rId125" Type="http://schemas.openxmlformats.org/officeDocument/2006/relationships/hyperlink" Target="https://podminky.urs.cz/item/CS_URS_2025_02/784211001" TargetMode="External"/><Relationship Id="rId7" Type="http://schemas.openxmlformats.org/officeDocument/2006/relationships/hyperlink" Target="https://podminky.urs.cz/item/CS_URS_2025_02/952901111" TargetMode="External"/><Relationship Id="rId71" Type="http://schemas.openxmlformats.org/officeDocument/2006/relationships/hyperlink" Target="https://podminky.urs.cz/item/CS_URS_2025_02/763431701" TargetMode="External"/><Relationship Id="rId92" Type="http://schemas.openxmlformats.org/officeDocument/2006/relationships/hyperlink" Target="https://podminky.urs.cz/item/CS_URS_2025_02/776111311" TargetMode="External"/><Relationship Id="rId2" Type="http://schemas.openxmlformats.org/officeDocument/2006/relationships/hyperlink" Target="https://podminky.urs.cz/item/CS_URS_2025_02/619991011" TargetMode="External"/><Relationship Id="rId29" Type="http://schemas.openxmlformats.org/officeDocument/2006/relationships/hyperlink" Target="https://podminky.urs.cz/item/CS_URS_2025_02/725291653" TargetMode="External"/><Relationship Id="rId24" Type="http://schemas.openxmlformats.org/officeDocument/2006/relationships/hyperlink" Target="https://podminky.urs.cz/item/CS_URS_2025_02/725110814" TargetMode="External"/><Relationship Id="rId40" Type="http://schemas.openxmlformats.org/officeDocument/2006/relationships/hyperlink" Target="https://podminky.urs.cz/item/CS_URS_2025_02/725850800" TargetMode="External"/><Relationship Id="rId45" Type="http://schemas.openxmlformats.org/officeDocument/2006/relationships/hyperlink" Target="https://podminky.urs.cz/item/CS_URS_2025_02/726131001" TargetMode="External"/><Relationship Id="rId66" Type="http://schemas.openxmlformats.org/officeDocument/2006/relationships/hyperlink" Target="https://podminky.urs.cz/item/CS_URS_2025_02/763173114" TargetMode="External"/><Relationship Id="rId87" Type="http://schemas.openxmlformats.org/officeDocument/2006/relationships/hyperlink" Target="https://podminky.urs.cz/item/CS_URS_2025_02/771591237" TargetMode="External"/><Relationship Id="rId110" Type="http://schemas.openxmlformats.org/officeDocument/2006/relationships/hyperlink" Target="https://podminky.urs.cz/item/CS_URS_2025_02/781472291" TargetMode="External"/><Relationship Id="rId115" Type="http://schemas.openxmlformats.org/officeDocument/2006/relationships/hyperlink" Target="https://podminky.urs.cz/item/CS_URS_2025_02/781495115" TargetMode="External"/><Relationship Id="rId61" Type="http://schemas.openxmlformats.org/officeDocument/2006/relationships/hyperlink" Target="https://podminky.urs.cz/item/CS_URS_2025_02/763121714" TargetMode="External"/><Relationship Id="rId82" Type="http://schemas.openxmlformats.org/officeDocument/2006/relationships/hyperlink" Target="https://podminky.urs.cz/item/CS_URS_2025_02/771577911"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pageSetUpPr fitToPage="1"/>
  </sheetPr>
  <dimension ref="A1:CM67"/>
  <sheetViews>
    <sheetView showGridLines="0" tabSelected="1" topLeftCell="A13" workbookViewId="0">
      <selection activeCell="BE50" sqref="BE50"/>
    </sheetView>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9" t="s">
        <v>0</v>
      </c>
      <c r="AZ1" s="19" t="s">
        <v>1</v>
      </c>
      <c r="BA1" s="19" t="s">
        <v>2</v>
      </c>
      <c r="BB1" s="19" t="s">
        <v>3</v>
      </c>
      <c r="BT1" s="19" t="s">
        <v>4</v>
      </c>
      <c r="BU1" s="19" t="s">
        <v>4</v>
      </c>
      <c r="BV1" s="19" t="s">
        <v>5</v>
      </c>
    </row>
    <row r="2" spans="1:74" s="1" customFormat="1" ht="36.950000000000003" customHeight="1">
      <c r="AR2" s="395"/>
      <c r="AS2" s="395"/>
      <c r="AT2" s="395"/>
      <c r="AU2" s="395"/>
      <c r="AV2" s="395"/>
      <c r="AW2" s="395"/>
      <c r="AX2" s="395"/>
      <c r="AY2" s="395"/>
      <c r="AZ2" s="395"/>
      <c r="BA2" s="395"/>
      <c r="BB2" s="395"/>
      <c r="BC2" s="395"/>
      <c r="BD2" s="395"/>
      <c r="BE2" s="395"/>
      <c r="BS2" s="20" t="s">
        <v>6</v>
      </c>
      <c r="BT2" s="20" t="s">
        <v>7</v>
      </c>
    </row>
    <row r="3" spans="1:74" s="1" customFormat="1" ht="6.95"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pans="1:74" s="1" customFormat="1" ht="24.95"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pans="1:74" s="1" customFormat="1" ht="12" customHeight="1">
      <c r="B5" s="24"/>
      <c r="C5" s="25"/>
      <c r="D5" s="29" t="s">
        <v>13</v>
      </c>
      <c r="E5" s="25"/>
      <c r="F5" s="25"/>
      <c r="G5" s="25"/>
      <c r="H5" s="25"/>
      <c r="I5" s="25"/>
      <c r="J5" s="25"/>
      <c r="K5" s="379" t="s">
        <v>14</v>
      </c>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25"/>
      <c r="AQ5" s="25"/>
      <c r="AR5" s="23"/>
      <c r="BE5" s="376" t="s">
        <v>15</v>
      </c>
      <c r="BS5" s="20" t="s">
        <v>6</v>
      </c>
    </row>
    <row r="6" spans="1:74" s="1" customFormat="1" ht="36.950000000000003" customHeight="1">
      <c r="B6" s="24"/>
      <c r="C6" s="25"/>
      <c r="D6" s="31" t="s">
        <v>16</v>
      </c>
      <c r="E6" s="25"/>
      <c r="F6" s="25"/>
      <c r="G6" s="25"/>
      <c r="H6" s="25"/>
      <c r="I6" s="25"/>
      <c r="J6" s="25"/>
      <c r="K6" s="381" t="s">
        <v>17</v>
      </c>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25"/>
      <c r="AQ6" s="25"/>
      <c r="AR6" s="23"/>
      <c r="BE6" s="377"/>
      <c r="BS6" s="20" t="s">
        <v>6</v>
      </c>
    </row>
    <row r="7" spans="1:74" s="1" customFormat="1" ht="12" customHeight="1">
      <c r="B7" s="24"/>
      <c r="C7" s="25"/>
      <c r="D7" s="32"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2" t="s">
        <v>20</v>
      </c>
      <c r="AL7" s="25"/>
      <c r="AM7" s="25"/>
      <c r="AN7" s="30" t="s">
        <v>21</v>
      </c>
      <c r="AO7" s="25"/>
      <c r="AP7" s="25"/>
      <c r="AQ7" s="25"/>
      <c r="AR7" s="23"/>
      <c r="BE7" s="377"/>
      <c r="BS7" s="20" t="s">
        <v>6</v>
      </c>
    </row>
    <row r="8" spans="1:74" s="1" customFormat="1" ht="12" customHeight="1">
      <c r="B8" s="24"/>
      <c r="C8" s="25"/>
      <c r="D8" s="32" t="s">
        <v>22</v>
      </c>
      <c r="E8" s="25"/>
      <c r="F8" s="25"/>
      <c r="G8" s="25"/>
      <c r="H8" s="25"/>
      <c r="I8" s="25"/>
      <c r="J8" s="25"/>
      <c r="K8" s="30" t="s">
        <v>23</v>
      </c>
      <c r="L8" s="25"/>
      <c r="M8" s="25"/>
      <c r="N8" s="25"/>
      <c r="O8" s="25"/>
      <c r="P8" s="25"/>
      <c r="Q8" s="25"/>
      <c r="R8" s="25"/>
      <c r="S8" s="25"/>
      <c r="T8" s="25"/>
      <c r="U8" s="25"/>
      <c r="V8" s="25"/>
      <c r="W8" s="25"/>
      <c r="X8" s="25"/>
      <c r="Y8" s="25"/>
      <c r="Z8" s="25"/>
      <c r="AA8" s="25"/>
      <c r="AB8" s="25"/>
      <c r="AC8" s="25"/>
      <c r="AD8" s="25"/>
      <c r="AE8" s="25"/>
      <c r="AF8" s="25"/>
      <c r="AG8" s="25"/>
      <c r="AH8" s="25"/>
      <c r="AI8" s="25"/>
      <c r="AJ8" s="25"/>
      <c r="AK8" s="32" t="s">
        <v>24</v>
      </c>
      <c r="AL8" s="25"/>
      <c r="AM8" s="25"/>
      <c r="AN8" s="33" t="s">
        <v>25</v>
      </c>
      <c r="AO8" s="25"/>
      <c r="AP8" s="25"/>
      <c r="AQ8" s="25"/>
      <c r="AR8" s="23"/>
      <c r="BE8" s="377"/>
      <c r="BS8" s="20" t="s">
        <v>6</v>
      </c>
    </row>
    <row r="9" spans="1:74" s="1" customFormat="1" ht="14.45"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77"/>
      <c r="BS9" s="20" t="s">
        <v>6</v>
      </c>
    </row>
    <row r="10" spans="1:74" s="1" customFormat="1" ht="12" customHeight="1">
      <c r="B10" s="24"/>
      <c r="C10" s="25"/>
      <c r="D10" s="32" t="s">
        <v>26</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2" t="s">
        <v>27</v>
      </c>
      <c r="AL10" s="25"/>
      <c r="AM10" s="25"/>
      <c r="AN10" s="30" t="s">
        <v>21</v>
      </c>
      <c r="AO10" s="25"/>
      <c r="AP10" s="25"/>
      <c r="AQ10" s="25"/>
      <c r="AR10" s="23"/>
      <c r="BE10" s="377"/>
      <c r="BS10" s="20" t="s">
        <v>6</v>
      </c>
    </row>
    <row r="11" spans="1:74" s="1" customFormat="1" ht="18.399999999999999" customHeight="1">
      <c r="B11" s="24"/>
      <c r="C11" s="25"/>
      <c r="D11" s="25"/>
      <c r="E11" s="30" t="s">
        <v>28</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2" t="s">
        <v>29</v>
      </c>
      <c r="AL11" s="25"/>
      <c r="AM11" s="25"/>
      <c r="AN11" s="30" t="s">
        <v>21</v>
      </c>
      <c r="AO11" s="25"/>
      <c r="AP11" s="25"/>
      <c r="AQ11" s="25"/>
      <c r="AR11" s="23"/>
      <c r="BE11" s="377"/>
      <c r="BS11" s="20" t="s">
        <v>6</v>
      </c>
    </row>
    <row r="12" spans="1:74" s="1" customFormat="1" ht="6.95"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77"/>
      <c r="BS12" s="20" t="s">
        <v>6</v>
      </c>
    </row>
    <row r="13" spans="1:74" s="1" customFormat="1" ht="12" customHeight="1">
      <c r="B13" s="24"/>
      <c r="C13" s="25"/>
      <c r="D13" s="32" t="s">
        <v>30</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2" t="s">
        <v>27</v>
      </c>
      <c r="AL13" s="25"/>
      <c r="AM13" s="25"/>
      <c r="AN13" s="34" t="s">
        <v>31</v>
      </c>
      <c r="AO13" s="25"/>
      <c r="AP13" s="25"/>
      <c r="AQ13" s="25"/>
      <c r="AR13" s="23"/>
      <c r="BE13" s="377"/>
      <c r="BS13" s="20" t="s">
        <v>6</v>
      </c>
    </row>
    <row r="14" spans="1:74" ht="12.75">
      <c r="B14" s="24"/>
      <c r="C14" s="25"/>
      <c r="D14" s="25"/>
      <c r="E14" s="382" t="s">
        <v>31</v>
      </c>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3"/>
      <c r="AK14" s="32" t="s">
        <v>29</v>
      </c>
      <c r="AL14" s="25"/>
      <c r="AM14" s="25"/>
      <c r="AN14" s="34" t="s">
        <v>31</v>
      </c>
      <c r="AO14" s="25"/>
      <c r="AP14" s="25"/>
      <c r="AQ14" s="25"/>
      <c r="AR14" s="23"/>
      <c r="BE14" s="377"/>
      <c r="BS14" s="20" t="s">
        <v>6</v>
      </c>
    </row>
    <row r="15" spans="1:74" s="1" customFormat="1" ht="6.95"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77"/>
      <c r="BS15" s="20" t="s">
        <v>4</v>
      </c>
    </row>
    <row r="16" spans="1:74" s="1" customFormat="1" ht="12" customHeight="1">
      <c r="B16" s="24"/>
      <c r="C16" s="25"/>
      <c r="D16" s="32" t="s">
        <v>32</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2" t="s">
        <v>27</v>
      </c>
      <c r="AL16" s="25"/>
      <c r="AM16" s="25"/>
      <c r="AN16" s="30" t="s">
        <v>21</v>
      </c>
      <c r="AO16" s="25"/>
      <c r="AP16" s="25"/>
      <c r="AQ16" s="25"/>
      <c r="AR16" s="23"/>
      <c r="BE16" s="377"/>
      <c r="BS16" s="20" t="s">
        <v>4</v>
      </c>
    </row>
    <row r="17" spans="1:71" s="1" customFormat="1" ht="18.399999999999999" customHeight="1">
      <c r="B17" s="24"/>
      <c r="C17" s="25"/>
      <c r="D17" s="25"/>
      <c r="E17" s="30" t="s">
        <v>33</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2" t="s">
        <v>29</v>
      </c>
      <c r="AL17" s="25"/>
      <c r="AM17" s="25"/>
      <c r="AN17" s="30" t="s">
        <v>21</v>
      </c>
      <c r="AO17" s="25"/>
      <c r="AP17" s="25"/>
      <c r="AQ17" s="25"/>
      <c r="AR17" s="23"/>
      <c r="BE17" s="377"/>
      <c r="BS17" s="20" t="s">
        <v>34</v>
      </c>
    </row>
    <row r="18" spans="1:71" s="1" customFormat="1" ht="6.95"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77"/>
      <c r="BS18" s="20" t="s">
        <v>6</v>
      </c>
    </row>
    <row r="19" spans="1:71" s="1" customFormat="1" ht="12" customHeight="1">
      <c r="B19" s="24"/>
      <c r="C19" s="25"/>
      <c r="D19" s="32" t="s">
        <v>35</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2" t="s">
        <v>27</v>
      </c>
      <c r="AL19" s="25"/>
      <c r="AM19" s="25"/>
      <c r="AN19" s="30" t="s">
        <v>21</v>
      </c>
      <c r="AO19" s="25"/>
      <c r="AP19" s="25"/>
      <c r="AQ19" s="25"/>
      <c r="AR19" s="23"/>
      <c r="BE19" s="377"/>
      <c r="BS19" s="20" t="s">
        <v>6</v>
      </c>
    </row>
    <row r="20" spans="1:71" s="1" customFormat="1" ht="18.399999999999999" customHeight="1">
      <c r="B20" s="24"/>
      <c r="C20" s="25"/>
      <c r="D20" s="25"/>
      <c r="E20" s="30" t="s">
        <v>36</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2" t="s">
        <v>29</v>
      </c>
      <c r="AL20" s="25"/>
      <c r="AM20" s="25"/>
      <c r="AN20" s="30" t="s">
        <v>21</v>
      </c>
      <c r="AO20" s="25"/>
      <c r="AP20" s="25"/>
      <c r="AQ20" s="25"/>
      <c r="AR20" s="23"/>
      <c r="BE20" s="377"/>
      <c r="BS20" s="20" t="s">
        <v>4</v>
      </c>
    </row>
    <row r="21" spans="1:71" s="1" customFormat="1" ht="6.95"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77"/>
    </row>
    <row r="22" spans="1:71" s="1" customFormat="1" ht="12" customHeight="1">
      <c r="B22" s="24"/>
      <c r="C22" s="25"/>
      <c r="D22" s="32" t="s">
        <v>37</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77"/>
    </row>
    <row r="23" spans="1:71" s="1" customFormat="1" ht="75" customHeight="1">
      <c r="B23" s="24"/>
      <c r="C23" s="25"/>
      <c r="D23" s="25"/>
      <c r="E23" s="384" t="s">
        <v>38</v>
      </c>
      <c r="F23" s="384"/>
      <c r="G23" s="384"/>
      <c r="H23" s="384"/>
      <c r="I23" s="384"/>
      <c r="J23" s="384"/>
      <c r="K23" s="384"/>
      <c r="L23" s="384"/>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4"/>
      <c r="AJ23" s="384"/>
      <c r="AK23" s="384"/>
      <c r="AL23" s="384"/>
      <c r="AM23" s="384"/>
      <c r="AN23" s="384"/>
      <c r="AO23" s="25"/>
      <c r="AP23" s="25"/>
      <c r="AQ23" s="25"/>
      <c r="AR23" s="23"/>
      <c r="BE23" s="377"/>
    </row>
    <row r="24" spans="1:71" s="1" customFormat="1" ht="6.95"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77"/>
    </row>
    <row r="25" spans="1:71" s="1" customFormat="1" ht="6.95" customHeight="1">
      <c r="B25" s="24"/>
      <c r="C25" s="25"/>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5"/>
      <c r="AQ25" s="25"/>
      <c r="AR25" s="23"/>
      <c r="BE25" s="377"/>
    </row>
    <row r="26" spans="1:71" s="2" customFormat="1" ht="25.9" customHeight="1">
      <c r="A26" s="37"/>
      <c r="B26" s="38"/>
      <c r="C26" s="39"/>
      <c r="D26" s="40" t="s">
        <v>39</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385">
        <f>ROUND(AG54,2)</f>
        <v>0</v>
      </c>
      <c r="AL26" s="386"/>
      <c r="AM26" s="386"/>
      <c r="AN26" s="386"/>
      <c r="AO26" s="386"/>
      <c r="AP26" s="39"/>
      <c r="AQ26" s="39"/>
      <c r="AR26" s="42"/>
      <c r="BE26" s="377"/>
    </row>
    <row r="27" spans="1:71" s="2" customFormat="1" ht="6.95" customHeight="1">
      <c r="A27" s="37"/>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2"/>
      <c r="BE27" s="377"/>
    </row>
    <row r="28" spans="1:71" s="2" customFormat="1" ht="12.75">
      <c r="A28" s="37"/>
      <c r="B28" s="38"/>
      <c r="C28" s="39"/>
      <c r="D28" s="39"/>
      <c r="E28" s="39"/>
      <c r="F28" s="39"/>
      <c r="G28" s="39"/>
      <c r="H28" s="39"/>
      <c r="I28" s="39"/>
      <c r="J28" s="39"/>
      <c r="K28" s="39"/>
      <c r="L28" s="387" t="s">
        <v>40</v>
      </c>
      <c r="M28" s="387"/>
      <c r="N28" s="387"/>
      <c r="O28" s="387"/>
      <c r="P28" s="387"/>
      <c r="Q28" s="39"/>
      <c r="R28" s="39"/>
      <c r="S28" s="39"/>
      <c r="T28" s="39"/>
      <c r="U28" s="39"/>
      <c r="V28" s="39"/>
      <c r="W28" s="387" t="s">
        <v>41</v>
      </c>
      <c r="X28" s="387"/>
      <c r="Y28" s="387"/>
      <c r="Z28" s="387"/>
      <c r="AA28" s="387"/>
      <c r="AB28" s="387"/>
      <c r="AC28" s="387"/>
      <c r="AD28" s="387"/>
      <c r="AE28" s="387"/>
      <c r="AF28" s="39"/>
      <c r="AG28" s="39"/>
      <c r="AH28" s="39"/>
      <c r="AI28" s="39"/>
      <c r="AJ28" s="39"/>
      <c r="AK28" s="387" t="s">
        <v>42</v>
      </c>
      <c r="AL28" s="387"/>
      <c r="AM28" s="387"/>
      <c r="AN28" s="387"/>
      <c r="AO28" s="387"/>
      <c r="AP28" s="39"/>
      <c r="AQ28" s="39"/>
      <c r="AR28" s="42"/>
      <c r="BE28" s="377"/>
    </row>
    <row r="29" spans="1:71" s="3" customFormat="1" ht="14.45" customHeight="1">
      <c r="B29" s="43"/>
      <c r="C29" s="44"/>
      <c r="D29" s="32" t="s">
        <v>43</v>
      </c>
      <c r="E29" s="44"/>
      <c r="F29" s="32" t="s">
        <v>44</v>
      </c>
      <c r="G29" s="44"/>
      <c r="H29" s="44"/>
      <c r="I29" s="44"/>
      <c r="J29" s="44"/>
      <c r="K29" s="44"/>
      <c r="L29" s="390">
        <v>0.21</v>
      </c>
      <c r="M29" s="389"/>
      <c r="N29" s="389"/>
      <c r="O29" s="389"/>
      <c r="P29" s="389"/>
      <c r="Q29" s="44"/>
      <c r="R29" s="44"/>
      <c r="S29" s="44"/>
      <c r="T29" s="44"/>
      <c r="U29" s="44"/>
      <c r="V29" s="44"/>
      <c r="W29" s="388">
        <f>ROUND(AZ54, 2)</f>
        <v>0</v>
      </c>
      <c r="X29" s="389"/>
      <c r="Y29" s="389"/>
      <c r="Z29" s="389"/>
      <c r="AA29" s="389"/>
      <c r="AB29" s="389"/>
      <c r="AC29" s="389"/>
      <c r="AD29" s="389"/>
      <c r="AE29" s="389"/>
      <c r="AF29" s="44"/>
      <c r="AG29" s="44"/>
      <c r="AH29" s="44"/>
      <c r="AI29" s="44"/>
      <c r="AJ29" s="44"/>
      <c r="AK29" s="388">
        <f>ROUND(AV54, 2)</f>
        <v>0</v>
      </c>
      <c r="AL29" s="389"/>
      <c r="AM29" s="389"/>
      <c r="AN29" s="389"/>
      <c r="AO29" s="389"/>
      <c r="AP29" s="44"/>
      <c r="AQ29" s="44"/>
      <c r="AR29" s="45"/>
      <c r="BE29" s="378"/>
    </row>
    <row r="30" spans="1:71" s="3" customFormat="1" ht="14.45" customHeight="1">
      <c r="B30" s="43"/>
      <c r="C30" s="44"/>
      <c r="D30" s="44"/>
      <c r="E30" s="44"/>
      <c r="F30" s="32" t="s">
        <v>45</v>
      </c>
      <c r="G30" s="44"/>
      <c r="H30" s="44"/>
      <c r="I30" s="44"/>
      <c r="J30" s="44"/>
      <c r="K30" s="44"/>
      <c r="L30" s="390">
        <v>0.12</v>
      </c>
      <c r="M30" s="389"/>
      <c r="N30" s="389"/>
      <c r="O30" s="389"/>
      <c r="P30" s="389"/>
      <c r="Q30" s="44"/>
      <c r="R30" s="44"/>
      <c r="S30" s="44"/>
      <c r="T30" s="44"/>
      <c r="U30" s="44"/>
      <c r="V30" s="44"/>
      <c r="W30" s="388">
        <f>ROUND(BA54, 2)</f>
        <v>0</v>
      </c>
      <c r="X30" s="389"/>
      <c r="Y30" s="389"/>
      <c r="Z30" s="389"/>
      <c r="AA30" s="389"/>
      <c r="AB30" s="389"/>
      <c r="AC30" s="389"/>
      <c r="AD30" s="389"/>
      <c r="AE30" s="389"/>
      <c r="AF30" s="44"/>
      <c r="AG30" s="44"/>
      <c r="AH30" s="44"/>
      <c r="AI30" s="44"/>
      <c r="AJ30" s="44"/>
      <c r="AK30" s="388">
        <f>ROUND(AW54, 2)</f>
        <v>0</v>
      </c>
      <c r="AL30" s="389"/>
      <c r="AM30" s="389"/>
      <c r="AN30" s="389"/>
      <c r="AO30" s="389"/>
      <c r="AP30" s="44"/>
      <c r="AQ30" s="44"/>
      <c r="AR30" s="45"/>
      <c r="BE30" s="378"/>
    </row>
    <row r="31" spans="1:71" s="3" customFormat="1" ht="14.45" hidden="1" customHeight="1">
      <c r="B31" s="43"/>
      <c r="C31" s="44"/>
      <c r="D31" s="44"/>
      <c r="E31" s="44"/>
      <c r="F31" s="32" t="s">
        <v>46</v>
      </c>
      <c r="G31" s="44"/>
      <c r="H31" s="44"/>
      <c r="I31" s="44"/>
      <c r="J31" s="44"/>
      <c r="K31" s="44"/>
      <c r="L31" s="390">
        <v>0.21</v>
      </c>
      <c r="M31" s="389"/>
      <c r="N31" s="389"/>
      <c r="O31" s="389"/>
      <c r="P31" s="389"/>
      <c r="Q31" s="44"/>
      <c r="R31" s="44"/>
      <c r="S31" s="44"/>
      <c r="T31" s="44"/>
      <c r="U31" s="44"/>
      <c r="V31" s="44"/>
      <c r="W31" s="388">
        <f>ROUND(BB54, 2)</f>
        <v>0</v>
      </c>
      <c r="X31" s="389"/>
      <c r="Y31" s="389"/>
      <c r="Z31" s="389"/>
      <c r="AA31" s="389"/>
      <c r="AB31" s="389"/>
      <c r="AC31" s="389"/>
      <c r="AD31" s="389"/>
      <c r="AE31" s="389"/>
      <c r="AF31" s="44"/>
      <c r="AG31" s="44"/>
      <c r="AH31" s="44"/>
      <c r="AI31" s="44"/>
      <c r="AJ31" s="44"/>
      <c r="AK31" s="388">
        <v>0</v>
      </c>
      <c r="AL31" s="389"/>
      <c r="AM31" s="389"/>
      <c r="AN31" s="389"/>
      <c r="AO31" s="389"/>
      <c r="AP31" s="44"/>
      <c r="AQ31" s="44"/>
      <c r="AR31" s="45"/>
      <c r="BE31" s="378"/>
    </row>
    <row r="32" spans="1:71" s="3" customFormat="1" ht="14.45" hidden="1" customHeight="1">
      <c r="B32" s="43"/>
      <c r="C32" s="44"/>
      <c r="D32" s="44"/>
      <c r="E32" s="44"/>
      <c r="F32" s="32" t="s">
        <v>47</v>
      </c>
      <c r="G32" s="44"/>
      <c r="H32" s="44"/>
      <c r="I32" s="44"/>
      <c r="J32" s="44"/>
      <c r="K32" s="44"/>
      <c r="L32" s="390">
        <v>0.12</v>
      </c>
      <c r="M32" s="389"/>
      <c r="N32" s="389"/>
      <c r="O32" s="389"/>
      <c r="P32" s="389"/>
      <c r="Q32" s="44"/>
      <c r="R32" s="44"/>
      <c r="S32" s="44"/>
      <c r="T32" s="44"/>
      <c r="U32" s="44"/>
      <c r="V32" s="44"/>
      <c r="W32" s="388">
        <f>ROUND(BC54, 2)</f>
        <v>0</v>
      </c>
      <c r="X32" s="389"/>
      <c r="Y32" s="389"/>
      <c r="Z32" s="389"/>
      <c r="AA32" s="389"/>
      <c r="AB32" s="389"/>
      <c r="AC32" s="389"/>
      <c r="AD32" s="389"/>
      <c r="AE32" s="389"/>
      <c r="AF32" s="44"/>
      <c r="AG32" s="44"/>
      <c r="AH32" s="44"/>
      <c r="AI32" s="44"/>
      <c r="AJ32" s="44"/>
      <c r="AK32" s="388">
        <v>0</v>
      </c>
      <c r="AL32" s="389"/>
      <c r="AM32" s="389"/>
      <c r="AN32" s="389"/>
      <c r="AO32" s="389"/>
      <c r="AP32" s="44"/>
      <c r="AQ32" s="44"/>
      <c r="AR32" s="45"/>
      <c r="BE32" s="378"/>
    </row>
    <row r="33" spans="1:57" s="3" customFormat="1" ht="14.45" hidden="1" customHeight="1">
      <c r="B33" s="43"/>
      <c r="C33" s="44"/>
      <c r="D33" s="44"/>
      <c r="E33" s="44"/>
      <c r="F33" s="32" t="s">
        <v>48</v>
      </c>
      <c r="G33" s="44"/>
      <c r="H33" s="44"/>
      <c r="I33" s="44"/>
      <c r="J33" s="44"/>
      <c r="K33" s="44"/>
      <c r="L33" s="390">
        <v>0</v>
      </c>
      <c r="M33" s="389"/>
      <c r="N33" s="389"/>
      <c r="O33" s="389"/>
      <c r="P33" s="389"/>
      <c r="Q33" s="44"/>
      <c r="R33" s="44"/>
      <c r="S33" s="44"/>
      <c r="T33" s="44"/>
      <c r="U33" s="44"/>
      <c r="V33" s="44"/>
      <c r="W33" s="388">
        <f>ROUND(BD54, 2)</f>
        <v>0</v>
      </c>
      <c r="X33" s="389"/>
      <c r="Y33" s="389"/>
      <c r="Z33" s="389"/>
      <c r="AA33" s="389"/>
      <c r="AB33" s="389"/>
      <c r="AC33" s="389"/>
      <c r="AD33" s="389"/>
      <c r="AE33" s="389"/>
      <c r="AF33" s="44"/>
      <c r="AG33" s="44"/>
      <c r="AH33" s="44"/>
      <c r="AI33" s="44"/>
      <c r="AJ33" s="44"/>
      <c r="AK33" s="388">
        <v>0</v>
      </c>
      <c r="AL33" s="389"/>
      <c r="AM33" s="389"/>
      <c r="AN33" s="389"/>
      <c r="AO33" s="389"/>
      <c r="AP33" s="44"/>
      <c r="AQ33" s="44"/>
      <c r="AR33" s="45"/>
    </row>
    <row r="34" spans="1:57" s="2" customFormat="1" ht="6.95" customHeight="1">
      <c r="A34" s="37"/>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2"/>
      <c r="BE34" s="37"/>
    </row>
    <row r="35" spans="1:57" s="2" customFormat="1" ht="25.9" customHeight="1">
      <c r="A35" s="37"/>
      <c r="B35" s="38"/>
      <c r="C35" s="46"/>
      <c r="D35" s="47" t="s">
        <v>49</v>
      </c>
      <c r="E35" s="48"/>
      <c r="F35" s="48"/>
      <c r="G35" s="48"/>
      <c r="H35" s="48"/>
      <c r="I35" s="48"/>
      <c r="J35" s="48"/>
      <c r="K35" s="48"/>
      <c r="L35" s="48"/>
      <c r="M35" s="48"/>
      <c r="N35" s="48"/>
      <c r="O35" s="48"/>
      <c r="P35" s="48"/>
      <c r="Q35" s="48"/>
      <c r="R35" s="48"/>
      <c r="S35" s="48"/>
      <c r="T35" s="49" t="s">
        <v>50</v>
      </c>
      <c r="U35" s="48"/>
      <c r="V35" s="48"/>
      <c r="W35" s="48"/>
      <c r="X35" s="394" t="s">
        <v>51</v>
      </c>
      <c r="Y35" s="392"/>
      <c r="Z35" s="392"/>
      <c r="AA35" s="392"/>
      <c r="AB35" s="392"/>
      <c r="AC35" s="48"/>
      <c r="AD35" s="48"/>
      <c r="AE35" s="48"/>
      <c r="AF35" s="48"/>
      <c r="AG35" s="48"/>
      <c r="AH35" s="48"/>
      <c r="AI35" s="48"/>
      <c r="AJ35" s="48"/>
      <c r="AK35" s="391">
        <f>SUM(AK26:AK33)</f>
        <v>0</v>
      </c>
      <c r="AL35" s="392"/>
      <c r="AM35" s="392"/>
      <c r="AN35" s="392"/>
      <c r="AO35" s="393"/>
      <c r="AP35" s="46"/>
      <c r="AQ35" s="46"/>
      <c r="AR35" s="42"/>
      <c r="BE35" s="37"/>
    </row>
    <row r="36" spans="1:57" s="2" customFormat="1" ht="6.95" customHeight="1">
      <c r="A36" s="37"/>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2"/>
      <c r="BE36" s="37"/>
    </row>
    <row r="37" spans="1:57" s="2" customFormat="1" ht="6.95" customHeight="1">
      <c r="A37" s="37"/>
      <c r="B37" s="50"/>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42"/>
      <c r="BE37" s="37"/>
    </row>
    <row r="41" spans="1:57" s="2" customFormat="1" ht="6.95" customHeight="1">
      <c r="A41" s="37"/>
      <c r="B41" s="52"/>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42"/>
      <c r="BE41" s="37"/>
    </row>
    <row r="42" spans="1:57" s="2" customFormat="1" ht="24.95" customHeight="1">
      <c r="A42" s="37"/>
      <c r="B42" s="38"/>
      <c r="C42" s="26" t="s">
        <v>52</v>
      </c>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42"/>
      <c r="BE42" s="37"/>
    </row>
    <row r="43" spans="1:57" s="2" customFormat="1" ht="6.95" customHeight="1">
      <c r="A43" s="37"/>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42"/>
      <c r="BE43" s="37"/>
    </row>
    <row r="44" spans="1:57" s="4" customFormat="1" ht="12" customHeight="1">
      <c r="B44" s="54"/>
      <c r="C44" s="32" t="s">
        <v>13</v>
      </c>
      <c r="D44" s="55"/>
      <c r="E44" s="55"/>
      <c r="F44" s="55"/>
      <c r="G44" s="55"/>
      <c r="H44" s="55"/>
      <c r="I44" s="55"/>
      <c r="J44" s="55"/>
      <c r="K44" s="55"/>
      <c r="L44" s="55" t="str">
        <f>K5</f>
        <v>2025/HEX/03</v>
      </c>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6"/>
    </row>
    <row r="45" spans="1:57" s="5" customFormat="1" ht="36.950000000000003" customHeight="1">
      <c r="B45" s="57"/>
      <c r="C45" s="58" t="s">
        <v>16</v>
      </c>
      <c r="D45" s="59"/>
      <c r="E45" s="59"/>
      <c r="F45" s="59"/>
      <c r="G45" s="59"/>
      <c r="H45" s="59"/>
      <c r="I45" s="59"/>
      <c r="J45" s="59"/>
      <c r="K45" s="59"/>
      <c r="L45" s="373" t="str">
        <f>K6</f>
        <v>UPOL LF, ul.Hněvotínská, Olomouc-dispoziční úprava 2.np (REVIZE č.1)</v>
      </c>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374"/>
      <c r="AN45" s="374"/>
      <c r="AO45" s="374"/>
      <c r="AP45" s="59"/>
      <c r="AQ45" s="59"/>
      <c r="AR45" s="60"/>
    </row>
    <row r="46" spans="1:57" s="2" customFormat="1" ht="6.95" customHeight="1">
      <c r="A46" s="37"/>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42"/>
      <c r="BE46" s="37"/>
    </row>
    <row r="47" spans="1:57" s="2" customFormat="1" ht="12" customHeight="1">
      <c r="A47" s="37"/>
      <c r="B47" s="38"/>
      <c r="C47" s="32" t="s">
        <v>22</v>
      </c>
      <c r="D47" s="39"/>
      <c r="E47" s="39"/>
      <c r="F47" s="39"/>
      <c r="G47" s="39"/>
      <c r="H47" s="39"/>
      <c r="I47" s="39"/>
      <c r="J47" s="39"/>
      <c r="K47" s="39"/>
      <c r="L47" s="61" t="str">
        <f>IF(K8="","",K8)</f>
        <v xml:space="preserve"> </v>
      </c>
      <c r="M47" s="39"/>
      <c r="N47" s="39"/>
      <c r="O47" s="39"/>
      <c r="P47" s="39"/>
      <c r="Q47" s="39"/>
      <c r="R47" s="39"/>
      <c r="S47" s="39"/>
      <c r="T47" s="39"/>
      <c r="U47" s="39"/>
      <c r="V47" s="39"/>
      <c r="W47" s="39"/>
      <c r="X47" s="39"/>
      <c r="Y47" s="39"/>
      <c r="Z47" s="39"/>
      <c r="AA47" s="39"/>
      <c r="AB47" s="39"/>
      <c r="AC47" s="39"/>
      <c r="AD47" s="39"/>
      <c r="AE47" s="39"/>
      <c r="AF47" s="39"/>
      <c r="AG47" s="39"/>
      <c r="AH47" s="39"/>
      <c r="AI47" s="32" t="s">
        <v>24</v>
      </c>
      <c r="AJ47" s="39"/>
      <c r="AK47" s="39"/>
      <c r="AL47" s="39"/>
      <c r="AM47" s="405" t="str">
        <f>IF(AN8= "","",AN8)</f>
        <v>6. 11. 2025</v>
      </c>
      <c r="AN47" s="405"/>
      <c r="AO47" s="39"/>
      <c r="AP47" s="39"/>
      <c r="AQ47" s="39"/>
      <c r="AR47" s="42"/>
      <c r="BE47" s="37"/>
    </row>
    <row r="48" spans="1:57" s="2" customFormat="1" ht="6.95" customHeight="1">
      <c r="A48" s="37"/>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42"/>
      <c r="BE48" s="37"/>
    </row>
    <row r="49" spans="1:91" s="2" customFormat="1" ht="15.2" customHeight="1">
      <c r="A49" s="37"/>
      <c r="B49" s="38"/>
      <c r="C49" s="32" t="s">
        <v>26</v>
      </c>
      <c r="D49" s="39"/>
      <c r="E49" s="39"/>
      <c r="F49" s="39"/>
      <c r="G49" s="39"/>
      <c r="H49" s="39"/>
      <c r="I49" s="39"/>
      <c r="J49" s="39"/>
      <c r="K49" s="39"/>
      <c r="L49" s="55" t="str">
        <f>IF(E11= "","",E11)</f>
        <v>UPOL PdF Olomouc</v>
      </c>
      <c r="M49" s="39"/>
      <c r="N49" s="39"/>
      <c r="O49" s="39"/>
      <c r="P49" s="39"/>
      <c r="Q49" s="39"/>
      <c r="R49" s="39"/>
      <c r="S49" s="39"/>
      <c r="T49" s="39"/>
      <c r="U49" s="39"/>
      <c r="V49" s="39"/>
      <c r="W49" s="39"/>
      <c r="X49" s="39"/>
      <c r="Y49" s="39"/>
      <c r="Z49" s="39"/>
      <c r="AA49" s="39"/>
      <c r="AB49" s="39"/>
      <c r="AC49" s="39"/>
      <c r="AD49" s="39"/>
      <c r="AE49" s="39"/>
      <c r="AF49" s="39"/>
      <c r="AG49" s="39"/>
      <c r="AH49" s="39"/>
      <c r="AI49" s="32" t="s">
        <v>32</v>
      </c>
      <c r="AJ49" s="39"/>
      <c r="AK49" s="39"/>
      <c r="AL49" s="39"/>
      <c r="AM49" s="403" t="str">
        <f>IF(E17="","",E17)</f>
        <v>HEXAPLAN International</v>
      </c>
      <c r="AN49" s="404"/>
      <c r="AO49" s="404"/>
      <c r="AP49" s="404"/>
      <c r="AQ49" s="39"/>
      <c r="AR49" s="42"/>
      <c r="AS49" s="406" t="s">
        <v>53</v>
      </c>
      <c r="AT49" s="407"/>
      <c r="AU49" s="63"/>
      <c r="AV49" s="63"/>
      <c r="AW49" s="63"/>
      <c r="AX49" s="63"/>
      <c r="AY49" s="63"/>
      <c r="AZ49" s="63"/>
      <c r="BA49" s="63"/>
      <c r="BB49" s="63"/>
      <c r="BC49" s="63"/>
      <c r="BD49" s="64"/>
      <c r="BE49" s="37"/>
    </row>
    <row r="50" spans="1:91" s="2" customFormat="1" ht="15.2" customHeight="1">
      <c r="A50" s="37"/>
      <c r="B50" s="38"/>
      <c r="C50" s="32" t="s">
        <v>30</v>
      </c>
      <c r="D50" s="39"/>
      <c r="E50" s="39"/>
      <c r="F50" s="39"/>
      <c r="G50" s="39"/>
      <c r="H50" s="39"/>
      <c r="I50" s="39"/>
      <c r="J50" s="39"/>
      <c r="K50" s="39"/>
      <c r="L50" s="55" t="str">
        <f>IF(E14= "Vyplň údaj","",E14)</f>
        <v/>
      </c>
      <c r="M50" s="39"/>
      <c r="N50" s="39"/>
      <c r="O50" s="39"/>
      <c r="P50" s="39"/>
      <c r="Q50" s="39"/>
      <c r="R50" s="39"/>
      <c r="S50" s="39"/>
      <c r="T50" s="39"/>
      <c r="U50" s="39"/>
      <c r="V50" s="39"/>
      <c r="W50" s="39"/>
      <c r="X50" s="39"/>
      <c r="Y50" s="39"/>
      <c r="Z50" s="39"/>
      <c r="AA50" s="39"/>
      <c r="AB50" s="39"/>
      <c r="AC50" s="39"/>
      <c r="AD50" s="39"/>
      <c r="AE50" s="39"/>
      <c r="AF50" s="39"/>
      <c r="AG50" s="39"/>
      <c r="AH50" s="39"/>
      <c r="AI50" s="32" t="s">
        <v>35</v>
      </c>
      <c r="AJ50" s="39"/>
      <c r="AK50" s="39"/>
      <c r="AL50" s="39"/>
      <c r="AM50" s="403" t="str">
        <f>IF(E20="","",E20)</f>
        <v>Ing.A.Hejmalová</v>
      </c>
      <c r="AN50" s="404"/>
      <c r="AO50" s="404"/>
      <c r="AP50" s="404"/>
      <c r="AQ50" s="39"/>
      <c r="AR50" s="42"/>
      <c r="AS50" s="408"/>
      <c r="AT50" s="409"/>
      <c r="AU50" s="65"/>
      <c r="AV50" s="65"/>
      <c r="AW50" s="65"/>
      <c r="AX50" s="65"/>
      <c r="AY50" s="65"/>
      <c r="AZ50" s="65"/>
      <c r="BA50" s="65"/>
      <c r="BB50" s="65"/>
      <c r="BC50" s="65"/>
      <c r="BD50" s="66"/>
      <c r="BE50" s="37"/>
    </row>
    <row r="51" spans="1:91" s="2" customFormat="1" ht="10.9" customHeight="1">
      <c r="A51" s="37"/>
      <c r="B51" s="38"/>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42"/>
      <c r="AS51" s="410"/>
      <c r="AT51" s="411"/>
      <c r="AU51" s="67"/>
      <c r="AV51" s="67"/>
      <c r="AW51" s="67"/>
      <c r="AX51" s="67"/>
      <c r="AY51" s="67"/>
      <c r="AZ51" s="67"/>
      <c r="BA51" s="67"/>
      <c r="BB51" s="67"/>
      <c r="BC51" s="67"/>
      <c r="BD51" s="68"/>
      <c r="BE51" s="37"/>
    </row>
    <row r="52" spans="1:91" s="2" customFormat="1" ht="29.25" customHeight="1">
      <c r="A52" s="37"/>
      <c r="B52" s="38"/>
      <c r="C52" s="368" t="s">
        <v>54</v>
      </c>
      <c r="D52" s="369"/>
      <c r="E52" s="369"/>
      <c r="F52" s="369"/>
      <c r="G52" s="369"/>
      <c r="H52" s="69"/>
      <c r="I52" s="372" t="s">
        <v>55</v>
      </c>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96" t="s">
        <v>56</v>
      </c>
      <c r="AH52" s="369"/>
      <c r="AI52" s="369"/>
      <c r="AJ52" s="369"/>
      <c r="AK52" s="369"/>
      <c r="AL52" s="369"/>
      <c r="AM52" s="369"/>
      <c r="AN52" s="372" t="s">
        <v>57</v>
      </c>
      <c r="AO52" s="369"/>
      <c r="AP52" s="369"/>
      <c r="AQ52" s="70" t="s">
        <v>58</v>
      </c>
      <c r="AR52" s="42"/>
      <c r="AS52" s="71" t="s">
        <v>59</v>
      </c>
      <c r="AT52" s="72" t="s">
        <v>60</v>
      </c>
      <c r="AU52" s="72" t="s">
        <v>61</v>
      </c>
      <c r="AV52" s="72" t="s">
        <v>62</v>
      </c>
      <c r="AW52" s="72" t="s">
        <v>63</v>
      </c>
      <c r="AX52" s="72" t="s">
        <v>64</v>
      </c>
      <c r="AY52" s="72" t="s">
        <v>65</v>
      </c>
      <c r="AZ52" s="72" t="s">
        <v>66</v>
      </c>
      <c r="BA52" s="72" t="s">
        <v>67</v>
      </c>
      <c r="BB52" s="72" t="s">
        <v>68</v>
      </c>
      <c r="BC52" s="72" t="s">
        <v>69</v>
      </c>
      <c r="BD52" s="73" t="s">
        <v>70</v>
      </c>
      <c r="BE52" s="37"/>
    </row>
    <row r="53" spans="1:91" s="2" customFormat="1" ht="10.9" customHeight="1">
      <c r="A53" s="37"/>
      <c r="B53" s="38"/>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42"/>
      <c r="AS53" s="74"/>
      <c r="AT53" s="75"/>
      <c r="AU53" s="75"/>
      <c r="AV53" s="75"/>
      <c r="AW53" s="75"/>
      <c r="AX53" s="75"/>
      <c r="AY53" s="75"/>
      <c r="AZ53" s="75"/>
      <c r="BA53" s="75"/>
      <c r="BB53" s="75"/>
      <c r="BC53" s="75"/>
      <c r="BD53" s="76"/>
      <c r="BE53" s="37"/>
    </row>
    <row r="54" spans="1:91" s="6" customFormat="1" ht="32.450000000000003" customHeight="1">
      <c r="B54" s="77"/>
      <c r="C54" s="78" t="s">
        <v>71</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375">
        <f>ROUND(AG55+AG56+AG65,2)</f>
        <v>0</v>
      </c>
      <c r="AH54" s="375"/>
      <c r="AI54" s="375"/>
      <c r="AJ54" s="375"/>
      <c r="AK54" s="375"/>
      <c r="AL54" s="375"/>
      <c r="AM54" s="375"/>
      <c r="AN54" s="412">
        <f t="shared" ref="AN54:AN65" si="0">SUM(AG54,AT54)</f>
        <v>0</v>
      </c>
      <c r="AO54" s="412"/>
      <c r="AP54" s="412"/>
      <c r="AQ54" s="81" t="s">
        <v>21</v>
      </c>
      <c r="AR54" s="82"/>
      <c r="AS54" s="83">
        <f>ROUND(AS55+AS56+AS65,2)</f>
        <v>0</v>
      </c>
      <c r="AT54" s="84">
        <f t="shared" ref="AT54:AT65" si="1">ROUND(SUM(AV54:AW54),2)</f>
        <v>0</v>
      </c>
      <c r="AU54" s="85">
        <f>ROUND(AU55+AU56+AU65,5)</f>
        <v>0</v>
      </c>
      <c r="AV54" s="84">
        <f>ROUND(AZ54*L29,2)</f>
        <v>0</v>
      </c>
      <c r="AW54" s="84">
        <f>ROUND(BA54*L30,2)</f>
        <v>0</v>
      </c>
      <c r="AX54" s="84">
        <f>ROUND(BB54*L29,2)</f>
        <v>0</v>
      </c>
      <c r="AY54" s="84">
        <f>ROUND(BC54*L30,2)</f>
        <v>0</v>
      </c>
      <c r="AZ54" s="84">
        <f>ROUND(AZ55+AZ56+AZ65,2)</f>
        <v>0</v>
      </c>
      <c r="BA54" s="84">
        <f>ROUND(BA55+BA56+BA65,2)</f>
        <v>0</v>
      </c>
      <c r="BB54" s="84">
        <f>ROUND(BB55+BB56+BB65,2)</f>
        <v>0</v>
      </c>
      <c r="BC54" s="84">
        <f>ROUND(BC55+BC56+BC65,2)</f>
        <v>0</v>
      </c>
      <c r="BD54" s="86">
        <f>ROUND(BD55+BD56+BD65,2)</f>
        <v>0</v>
      </c>
      <c r="BS54" s="87" t="s">
        <v>72</v>
      </c>
      <c r="BT54" s="87" t="s">
        <v>73</v>
      </c>
      <c r="BU54" s="88" t="s">
        <v>74</v>
      </c>
      <c r="BV54" s="87" t="s">
        <v>75</v>
      </c>
      <c r="BW54" s="87" t="s">
        <v>5</v>
      </c>
      <c r="BX54" s="87" t="s">
        <v>76</v>
      </c>
      <c r="CL54" s="87" t="s">
        <v>19</v>
      </c>
    </row>
    <row r="55" spans="1:91" s="7" customFormat="1" ht="39.950000000000003" customHeight="1">
      <c r="A55" s="89" t="s">
        <v>77</v>
      </c>
      <c r="B55" s="90"/>
      <c r="C55" s="91"/>
      <c r="D55" s="370" t="s">
        <v>78</v>
      </c>
      <c r="E55" s="370"/>
      <c r="F55" s="370"/>
      <c r="G55" s="370"/>
      <c r="H55" s="370"/>
      <c r="I55" s="92"/>
      <c r="J55" s="370" t="s">
        <v>79</v>
      </c>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402">
        <f>'2025-HEX-03-11 - D.1.1-Ar...'!J30</f>
        <v>0</v>
      </c>
      <c r="AH55" s="400"/>
      <c r="AI55" s="400"/>
      <c r="AJ55" s="400"/>
      <c r="AK55" s="400"/>
      <c r="AL55" s="400"/>
      <c r="AM55" s="400"/>
      <c r="AN55" s="402">
        <f t="shared" si="0"/>
        <v>0</v>
      </c>
      <c r="AO55" s="400"/>
      <c r="AP55" s="400"/>
      <c r="AQ55" s="93" t="s">
        <v>80</v>
      </c>
      <c r="AR55" s="94"/>
      <c r="AS55" s="95">
        <v>0</v>
      </c>
      <c r="AT55" s="96">
        <f t="shared" si="1"/>
        <v>0</v>
      </c>
      <c r="AU55" s="97">
        <f>'2025-HEX-03-11 - D.1.1-Ar...'!P98</f>
        <v>0</v>
      </c>
      <c r="AV55" s="96">
        <f>'2025-HEX-03-11 - D.1.1-Ar...'!J33</f>
        <v>0</v>
      </c>
      <c r="AW55" s="96">
        <f>'2025-HEX-03-11 - D.1.1-Ar...'!J34</f>
        <v>0</v>
      </c>
      <c r="AX55" s="96">
        <f>'2025-HEX-03-11 - D.1.1-Ar...'!J35</f>
        <v>0</v>
      </c>
      <c r="AY55" s="96">
        <f>'2025-HEX-03-11 - D.1.1-Ar...'!J36</f>
        <v>0</v>
      </c>
      <c r="AZ55" s="96">
        <f>'2025-HEX-03-11 - D.1.1-Ar...'!F33</f>
        <v>0</v>
      </c>
      <c r="BA55" s="96">
        <f>'2025-HEX-03-11 - D.1.1-Ar...'!F34</f>
        <v>0</v>
      </c>
      <c r="BB55" s="96">
        <f>'2025-HEX-03-11 - D.1.1-Ar...'!F35</f>
        <v>0</v>
      </c>
      <c r="BC55" s="96">
        <f>'2025-HEX-03-11 - D.1.1-Ar...'!F36</f>
        <v>0</v>
      </c>
      <c r="BD55" s="98">
        <f>'2025-HEX-03-11 - D.1.1-Ar...'!F37</f>
        <v>0</v>
      </c>
      <c r="BT55" s="99" t="s">
        <v>81</v>
      </c>
      <c r="BV55" s="99" t="s">
        <v>75</v>
      </c>
      <c r="BW55" s="99" t="s">
        <v>82</v>
      </c>
      <c r="BX55" s="99" t="s">
        <v>5</v>
      </c>
      <c r="CL55" s="99" t="s">
        <v>19</v>
      </c>
      <c r="CM55" s="99" t="s">
        <v>83</v>
      </c>
    </row>
    <row r="56" spans="1:91" s="7" customFormat="1" ht="39.950000000000003" customHeight="1">
      <c r="B56" s="90"/>
      <c r="C56" s="91"/>
      <c r="D56" s="370" t="s">
        <v>84</v>
      </c>
      <c r="E56" s="370"/>
      <c r="F56" s="370"/>
      <c r="G56" s="370"/>
      <c r="H56" s="370"/>
      <c r="I56" s="92"/>
      <c r="J56" s="370" t="s">
        <v>85</v>
      </c>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99">
        <f>ROUND(AG57+AG58+AG59,2)</f>
        <v>0</v>
      </c>
      <c r="AH56" s="400"/>
      <c r="AI56" s="400"/>
      <c r="AJ56" s="400"/>
      <c r="AK56" s="400"/>
      <c r="AL56" s="400"/>
      <c r="AM56" s="400"/>
      <c r="AN56" s="402">
        <f t="shared" si="0"/>
        <v>0</v>
      </c>
      <c r="AO56" s="400"/>
      <c r="AP56" s="400"/>
      <c r="AQ56" s="93" t="s">
        <v>80</v>
      </c>
      <c r="AR56" s="94"/>
      <c r="AS56" s="95">
        <f>ROUND(AS57+AS58+AS59,2)</f>
        <v>0</v>
      </c>
      <c r="AT56" s="96">
        <f t="shared" si="1"/>
        <v>0</v>
      </c>
      <c r="AU56" s="97">
        <f>ROUND(AU57+AU58+AU59,5)</f>
        <v>0</v>
      </c>
      <c r="AV56" s="96">
        <f>ROUND(AZ56*L29,2)</f>
        <v>0</v>
      </c>
      <c r="AW56" s="96">
        <f>ROUND(BA56*L30,2)</f>
        <v>0</v>
      </c>
      <c r="AX56" s="96">
        <f>ROUND(BB56*L29,2)</f>
        <v>0</v>
      </c>
      <c r="AY56" s="96">
        <f>ROUND(BC56*L30,2)</f>
        <v>0</v>
      </c>
      <c r="AZ56" s="96">
        <f>ROUND(AZ57+AZ58+AZ59,2)</f>
        <v>0</v>
      </c>
      <c r="BA56" s="96">
        <f>ROUND(BA57+BA58+BA59,2)</f>
        <v>0</v>
      </c>
      <c r="BB56" s="96">
        <f>ROUND(BB57+BB58+BB59,2)</f>
        <v>0</v>
      </c>
      <c r="BC56" s="96">
        <f>ROUND(BC57+BC58+BC59,2)</f>
        <v>0</v>
      </c>
      <c r="BD56" s="98">
        <f>ROUND(BD57+BD58+BD59,2)</f>
        <v>0</v>
      </c>
      <c r="BS56" s="99" t="s">
        <v>72</v>
      </c>
      <c r="BT56" s="99" t="s">
        <v>81</v>
      </c>
      <c r="BU56" s="99" t="s">
        <v>74</v>
      </c>
      <c r="BV56" s="99" t="s">
        <v>75</v>
      </c>
      <c r="BW56" s="99" t="s">
        <v>86</v>
      </c>
      <c r="BX56" s="99" t="s">
        <v>5</v>
      </c>
      <c r="CL56" s="99" t="s">
        <v>19</v>
      </c>
      <c r="CM56" s="99" t="s">
        <v>83</v>
      </c>
    </row>
    <row r="57" spans="1:91" s="4" customFormat="1" ht="39.950000000000003" customHeight="1">
      <c r="A57" s="89" t="s">
        <v>77</v>
      </c>
      <c r="B57" s="54"/>
      <c r="C57" s="100"/>
      <c r="D57" s="100"/>
      <c r="E57" s="371" t="s">
        <v>87</v>
      </c>
      <c r="F57" s="371"/>
      <c r="G57" s="371"/>
      <c r="H57" s="371"/>
      <c r="I57" s="371"/>
      <c r="J57" s="100"/>
      <c r="K57" s="371" t="s">
        <v>88</v>
      </c>
      <c r="L57" s="371"/>
      <c r="M57" s="371"/>
      <c r="N57" s="371"/>
      <c r="O57" s="371"/>
      <c r="P57" s="371"/>
      <c r="Q57" s="371"/>
      <c r="R57" s="371"/>
      <c r="S57" s="371"/>
      <c r="T57" s="371"/>
      <c r="U57" s="371"/>
      <c r="V57" s="371"/>
      <c r="W57" s="371"/>
      <c r="X57" s="371"/>
      <c r="Y57" s="371"/>
      <c r="Z57" s="371"/>
      <c r="AA57" s="371"/>
      <c r="AB57" s="371"/>
      <c r="AC57" s="371"/>
      <c r="AD57" s="371"/>
      <c r="AE57" s="371"/>
      <c r="AF57" s="371"/>
      <c r="AG57" s="397">
        <f>'2025-HEX-03-141 - D.1.4.1...'!J32</f>
        <v>0</v>
      </c>
      <c r="AH57" s="398"/>
      <c r="AI57" s="398"/>
      <c r="AJ57" s="398"/>
      <c r="AK57" s="398"/>
      <c r="AL57" s="398"/>
      <c r="AM57" s="398"/>
      <c r="AN57" s="397">
        <f t="shared" si="0"/>
        <v>0</v>
      </c>
      <c r="AO57" s="398"/>
      <c r="AP57" s="398"/>
      <c r="AQ57" s="101" t="s">
        <v>89</v>
      </c>
      <c r="AR57" s="56"/>
      <c r="AS57" s="102">
        <v>0</v>
      </c>
      <c r="AT57" s="103">
        <f t="shared" si="1"/>
        <v>0</v>
      </c>
      <c r="AU57" s="104">
        <f>'2025-HEX-03-141 - D.1.4.1...'!P90</f>
        <v>0</v>
      </c>
      <c r="AV57" s="103">
        <f>'2025-HEX-03-141 - D.1.4.1...'!J35</f>
        <v>0</v>
      </c>
      <c r="AW57" s="103">
        <f>'2025-HEX-03-141 - D.1.4.1...'!J36</f>
        <v>0</v>
      </c>
      <c r="AX57" s="103">
        <f>'2025-HEX-03-141 - D.1.4.1...'!J37</f>
        <v>0</v>
      </c>
      <c r="AY57" s="103">
        <f>'2025-HEX-03-141 - D.1.4.1...'!J38</f>
        <v>0</v>
      </c>
      <c r="AZ57" s="103">
        <f>'2025-HEX-03-141 - D.1.4.1...'!F35</f>
        <v>0</v>
      </c>
      <c r="BA57" s="103">
        <f>'2025-HEX-03-141 - D.1.4.1...'!F36</f>
        <v>0</v>
      </c>
      <c r="BB57" s="103">
        <f>'2025-HEX-03-141 - D.1.4.1...'!F37</f>
        <v>0</v>
      </c>
      <c r="BC57" s="103">
        <f>'2025-HEX-03-141 - D.1.4.1...'!F38</f>
        <v>0</v>
      </c>
      <c r="BD57" s="105">
        <f>'2025-HEX-03-141 - D.1.4.1...'!F39</f>
        <v>0</v>
      </c>
      <c r="BT57" s="106" t="s">
        <v>83</v>
      </c>
      <c r="BV57" s="106" t="s">
        <v>75</v>
      </c>
      <c r="BW57" s="106" t="s">
        <v>90</v>
      </c>
      <c r="BX57" s="106" t="s">
        <v>86</v>
      </c>
      <c r="CL57" s="106" t="s">
        <v>19</v>
      </c>
    </row>
    <row r="58" spans="1:91" s="4" customFormat="1" ht="39.950000000000003" customHeight="1">
      <c r="A58" s="89" t="s">
        <v>77</v>
      </c>
      <c r="B58" s="54"/>
      <c r="C58" s="100"/>
      <c r="D58" s="100"/>
      <c r="E58" s="371" t="s">
        <v>91</v>
      </c>
      <c r="F58" s="371"/>
      <c r="G58" s="371"/>
      <c r="H58" s="371"/>
      <c r="I58" s="371"/>
      <c r="J58" s="100"/>
      <c r="K58" s="371" t="s">
        <v>92</v>
      </c>
      <c r="L58" s="371"/>
      <c r="M58" s="371"/>
      <c r="N58" s="371"/>
      <c r="O58" s="371"/>
      <c r="P58" s="371"/>
      <c r="Q58" s="371"/>
      <c r="R58" s="371"/>
      <c r="S58" s="371"/>
      <c r="T58" s="371"/>
      <c r="U58" s="371"/>
      <c r="V58" s="371"/>
      <c r="W58" s="371"/>
      <c r="X58" s="371"/>
      <c r="Y58" s="371"/>
      <c r="Z58" s="371"/>
      <c r="AA58" s="371"/>
      <c r="AB58" s="371"/>
      <c r="AC58" s="371"/>
      <c r="AD58" s="371"/>
      <c r="AE58" s="371"/>
      <c r="AF58" s="371"/>
      <c r="AG58" s="397">
        <f>'2025-HEX-03-142 - D.1.4.2...'!J32</f>
        <v>0</v>
      </c>
      <c r="AH58" s="398"/>
      <c r="AI58" s="398"/>
      <c r="AJ58" s="398"/>
      <c r="AK58" s="398"/>
      <c r="AL58" s="398"/>
      <c r="AM58" s="398"/>
      <c r="AN58" s="397">
        <f t="shared" si="0"/>
        <v>0</v>
      </c>
      <c r="AO58" s="398"/>
      <c r="AP58" s="398"/>
      <c r="AQ58" s="101" t="s">
        <v>89</v>
      </c>
      <c r="AR58" s="56"/>
      <c r="AS58" s="102">
        <v>0</v>
      </c>
      <c r="AT58" s="103">
        <f t="shared" si="1"/>
        <v>0</v>
      </c>
      <c r="AU58" s="104">
        <f>'2025-HEX-03-142 - D.1.4.2...'!P93</f>
        <v>0</v>
      </c>
      <c r="AV58" s="103">
        <f>'2025-HEX-03-142 - D.1.4.2...'!J35</f>
        <v>0</v>
      </c>
      <c r="AW58" s="103">
        <f>'2025-HEX-03-142 - D.1.4.2...'!J36</f>
        <v>0</v>
      </c>
      <c r="AX58" s="103">
        <f>'2025-HEX-03-142 - D.1.4.2...'!J37</f>
        <v>0</v>
      </c>
      <c r="AY58" s="103">
        <f>'2025-HEX-03-142 - D.1.4.2...'!J38</f>
        <v>0</v>
      </c>
      <c r="AZ58" s="103">
        <f>'2025-HEX-03-142 - D.1.4.2...'!F35</f>
        <v>0</v>
      </c>
      <c r="BA58" s="103">
        <f>'2025-HEX-03-142 - D.1.4.2...'!F36</f>
        <v>0</v>
      </c>
      <c r="BB58" s="103">
        <f>'2025-HEX-03-142 - D.1.4.2...'!F37</f>
        <v>0</v>
      </c>
      <c r="BC58" s="103">
        <f>'2025-HEX-03-142 - D.1.4.2...'!F38</f>
        <v>0</v>
      </c>
      <c r="BD58" s="105">
        <f>'2025-HEX-03-142 - D.1.4.2...'!F39</f>
        <v>0</v>
      </c>
      <c r="BT58" s="106" t="s">
        <v>83</v>
      </c>
      <c r="BV58" s="106" t="s">
        <v>75</v>
      </c>
      <c r="BW58" s="106" t="s">
        <v>93</v>
      </c>
      <c r="BX58" s="106" t="s">
        <v>86</v>
      </c>
      <c r="CL58" s="106" t="s">
        <v>19</v>
      </c>
    </row>
    <row r="59" spans="1:91" s="4" customFormat="1" ht="39.950000000000003" customHeight="1">
      <c r="B59" s="54"/>
      <c r="C59" s="100"/>
      <c r="D59" s="100"/>
      <c r="E59" s="371" t="s">
        <v>94</v>
      </c>
      <c r="F59" s="371"/>
      <c r="G59" s="371"/>
      <c r="H59" s="371"/>
      <c r="I59" s="371"/>
      <c r="J59" s="100"/>
      <c r="K59" s="371" t="s">
        <v>95</v>
      </c>
      <c r="L59" s="371"/>
      <c r="M59" s="371"/>
      <c r="N59" s="371"/>
      <c r="O59" s="371"/>
      <c r="P59" s="371"/>
      <c r="Q59" s="371"/>
      <c r="R59" s="371"/>
      <c r="S59" s="371"/>
      <c r="T59" s="371"/>
      <c r="U59" s="371"/>
      <c r="V59" s="371"/>
      <c r="W59" s="371"/>
      <c r="X59" s="371"/>
      <c r="Y59" s="371"/>
      <c r="Z59" s="371"/>
      <c r="AA59" s="371"/>
      <c r="AB59" s="371"/>
      <c r="AC59" s="371"/>
      <c r="AD59" s="371"/>
      <c r="AE59" s="371"/>
      <c r="AF59" s="371"/>
      <c r="AG59" s="401">
        <f>ROUND(SUM(AG60:AG64),2)</f>
        <v>0</v>
      </c>
      <c r="AH59" s="398"/>
      <c r="AI59" s="398"/>
      <c r="AJ59" s="398"/>
      <c r="AK59" s="398"/>
      <c r="AL59" s="398"/>
      <c r="AM59" s="398"/>
      <c r="AN59" s="397">
        <f t="shared" si="0"/>
        <v>0</v>
      </c>
      <c r="AO59" s="398"/>
      <c r="AP59" s="398"/>
      <c r="AQ59" s="101" t="s">
        <v>89</v>
      </c>
      <c r="AR59" s="56"/>
      <c r="AS59" s="102">
        <f>ROUND(SUM(AS60:AS64),2)</f>
        <v>0</v>
      </c>
      <c r="AT59" s="103">
        <f t="shared" si="1"/>
        <v>0</v>
      </c>
      <c r="AU59" s="104">
        <f>ROUND(SUM(AU60:AU64),5)</f>
        <v>0</v>
      </c>
      <c r="AV59" s="103">
        <f>ROUND(AZ59*L29,2)</f>
        <v>0</v>
      </c>
      <c r="AW59" s="103">
        <f>ROUND(BA59*L30,2)</f>
        <v>0</v>
      </c>
      <c r="AX59" s="103">
        <f>ROUND(BB59*L29,2)</f>
        <v>0</v>
      </c>
      <c r="AY59" s="103">
        <f>ROUND(BC59*L30,2)</f>
        <v>0</v>
      </c>
      <c r="AZ59" s="103">
        <f>ROUND(SUM(AZ60:AZ64),2)</f>
        <v>0</v>
      </c>
      <c r="BA59" s="103">
        <f>ROUND(SUM(BA60:BA64),2)</f>
        <v>0</v>
      </c>
      <c r="BB59" s="103">
        <f>ROUND(SUM(BB60:BB64),2)</f>
        <v>0</v>
      </c>
      <c r="BC59" s="103">
        <f>ROUND(SUM(BC60:BC64),2)</f>
        <v>0</v>
      </c>
      <c r="BD59" s="105">
        <f>ROUND(SUM(BD60:BD64),2)</f>
        <v>0</v>
      </c>
      <c r="BS59" s="106" t="s">
        <v>72</v>
      </c>
      <c r="BT59" s="106" t="s">
        <v>83</v>
      </c>
      <c r="BU59" s="106" t="s">
        <v>74</v>
      </c>
      <c r="BV59" s="106" t="s">
        <v>75</v>
      </c>
      <c r="BW59" s="106" t="s">
        <v>96</v>
      </c>
      <c r="BX59" s="106" t="s">
        <v>86</v>
      </c>
      <c r="CL59" s="106" t="s">
        <v>19</v>
      </c>
    </row>
    <row r="60" spans="1:91" s="4" customFormat="1" ht="39.950000000000003" customHeight="1">
      <c r="A60" s="89" t="s">
        <v>77</v>
      </c>
      <c r="B60" s="54"/>
      <c r="C60" s="100"/>
      <c r="D60" s="100"/>
      <c r="E60" s="100"/>
      <c r="F60" s="371" t="s">
        <v>97</v>
      </c>
      <c r="G60" s="371"/>
      <c r="H60" s="371"/>
      <c r="I60" s="371"/>
      <c r="J60" s="371"/>
      <c r="K60" s="100"/>
      <c r="L60" s="371" t="s">
        <v>98</v>
      </c>
      <c r="M60" s="371"/>
      <c r="N60" s="371"/>
      <c r="O60" s="371"/>
      <c r="P60" s="371"/>
      <c r="Q60" s="371"/>
      <c r="R60" s="371"/>
      <c r="S60" s="371"/>
      <c r="T60" s="371"/>
      <c r="U60" s="371"/>
      <c r="V60" s="371"/>
      <c r="W60" s="371"/>
      <c r="X60" s="371"/>
      <c r="Y60" s="371"/>
      <c r="Z60" s="371"/>
      <c r="AA60" s="371"/>
      <c r="AB60" s="371"/>
      <c r="AC60" s="371"/>
      <c r="AD60" s="371"/>
      <c r="AE60" s="371"/>
      <c r="AF60" s="371"/>
      <c r="AG60" s="397">
        <f>'2025-HEX-03-143-1 - D.1.4...'!J34</f>
        <v>0</v>
      </c>
      <c r="AH60" s="398"/>
      <c r="AI60" s="398"/>
      <c r="AJ60" s="398"/>
      <c r="AK60" s="398"/>
      <c r="AL60" s="398"/>
      <c r="AM60" s="398"/>
      <c r="AN60" s="397">
        <f t="shared" si="0"/>
        <v>0</v>
      </c>
      <c r="AO60" s="398"/>
      <c r="AP60" s="398"/>
      <c r="AQ60" s="101" t="s">
        <v>89</v>
      </c>
      <c r="AR60" s="56"/>
      <c r="AS60" s="102">
        <v>0</v>
      </c>
      <c r="AT60" s="103">
        <f t="shared" si="1"/>
        <v>0</v>
      </c>
      <c r="AU60" s="104">
        <f>'2025-HEX-03-143-1 - D.1.4...'!P97</f>
        <v>0</v>
      </c>
      <c r="AV60" s="103">
        <f>'2025-HEX-03-143-1 - D.1.4...'!J37</f>
        <v>0</v>
      </c>
      <c r="AW60" s="103">
        <f>'2025-HEX-03-143-1 - D.1.4...'!J38</f>
        <v>0</v>
      </c>
      <c r="AX60" s="103">
        <f>'2025-HEX-03-143-1 - D.1.4...'!J39</f>
        <v>0</v>
      </c>
      <c r="AY60" s="103">
        <f>'2025-HEX-03-143-1 - D.1.4...'!J40</f>
        <v>0</v>
      </c>
      <c r="AZ60" s="103">
        <f>'2025-HEX-03-143-1 - D.1.4...'!F37</f>
        <v>0</v>
      </c>
      <c r="BA60" s="103">
        <f>'2025-HEX-03-143-1 - D.1.4...'!F38</f>
        <v>0</v>
      </c>
      <c r="BB60" s="103">
        <f>'2025-HEX-03-143-1 - D.1.4...'!F39</f>
        <v>0</v>
      </c>
      <c r="BC60" s="103">
        <f>'2025-HEX-03-143-1 - D.1.4...'!F40</f>
        <v>0</v>
      </c>
      <c r="BD60" s="105">
        <f>'2025-HEX-03-143-1 - D.1.4...'!F41</f>
        <v>0</v>
      </c>
      <c r="BT60" s="106" t="s">
        <v>99</v>
      </c>
      <c r="BV60" s="106" t="s">
        <v>75</v>
      </c>
      <c r="BW60" s="106" t="s">
        <v>100</v>
      </c>
      <c r="BX60" s="106" t="s">
        <v>96</v>
      </c>
      <c r="CL60" s="106" t="s">
        <v>19</v>
      </c>
    </row>
    <row r="61" spans="1:91" s="4" customFormat="1" ht="39.950000000000003" customHeight="1">
      <c r="A61" s="89" t="s">
        <v>77</v>
      </c>
      <c r="B61" s="54"/>
      <c r="C61" s="100"/>
      <c r="D61" s="100"/>
      <c r="E61" s="100"/>
      <c r="F61" s="371" t="s">
        <v>101</v>
      </c>
      <c r="G61" s="371"/>
      <c r="H61" s="371"/>
      <c r="I61" s="371"/>
      <c r="J61" s="371"/>
      <c r="K61" s="100"/>
      <c r="L61" s="371" t="s">
        <v>102</v>
      </c>
      <c r="M61" s="371"/>
      <c r="N61" s="371"/>
      <c r="O61" s="371"/>
      <c r="P61" s="371"/>
      <c r="Q61" s="371"/>
      <c r="R61" s="371"/>
      <c r="S61" s="371"/>
      <c r="T61" s="371"/>
      <c r="U61" s="371"/>
      <c r="V61" s="371"/>
      <c r="W61" s="371"/>
      <c r="X61" s="371"/>
      <c r="Y61" s="371"/>
      <c r="Z61" s="371"/>
      <c r="AA61" s="371"/>
      <c r="AB61" s="371"/>
      <c r="AC61" s="371"/>
      <c r="AD61" s="371"/>
      <c r="AE61" s="371"/>
      <c r="AF61" s="371"/>
      <c r="AG61" s="397">
        <f>'2025-HEX-03-143-2 - D.1.4...'!J34</f>
        <v>0</v>
      </c>
      <c r="AH61" s="398"/>
      <c r="AI61" s="398"/>
      <c r="AJ61" s="398"/>
      <c r="AK61" s="398"/>
      <c r="AL61" s="398"/>
      <c r="AM61" s="398"/>
      <c r="AN61" s="397">
        <f t="shared" si="0"/>
        <v>0</v>
      </c>
      <c r="AO61" s="398"/>
      <c r="AP61" s="398"/>
      <c r="AQ61" s="101" t="s">
        <v>89</v>
      </c>
      <c r="AR61" s="56"/>
      <c r="AS61" s="102">
        <v>0</v>
      </c>
      <c r="AT61" s="103">
        <f t="shared" si="1"/>
        <v>0</v>
      </c>
      <c r="AU61" s="104">
        <f>'2025-HEX-03-143-2 - D.1.4...'!P97</f>
        <v>0</v>
      </c>
      <c r="AV61" s="103">
        <f>'2025-HEX-03-143-2 - D.1.4...'!J37</f>
        <v>0</v>
      </c>
      <c r="AW61" s="103">
        <f>'2025-HEX-03-143-2 - D.1.4...'!J38</f>
        <v>0</v>
      </c>
      <c r="AX61" s="103">
        <f>'2025-HEX-03-143-2 - D.1.4...'!J39</f>
        <v>0</v>
      </c>
      <c r="AY61" s="103">
        <f>'2025-HEX-03-143-2 - D.1.4...'!J40</f>
        <v>0</v>
      </c>
      <c r="AZ61" s="103">
        <f>'2025-HEX-03-143-2 - D.1.4...'!F37</f>
        <v>0</v>
      </c>
      <c r="BA61" s="103">
        <f>'2025-HEX-03-143-2 - D.1.4...'!F38</f>
        <v>0</v>
      </c>
      <c r="BB61" s="103">
        <f>'2025-HEX-03-143-2 - D.1.4...'!F39</f>
        <v>0</v>
      </c>
      <c r="BC61" s="103">
        <f>'2025-HEX-03-143-2 - D.1.4...'!F40</f>
        <v>0</v>
      </c>
      <c r="BD61" s="105">
        <f>'2025-HEX-03-143-2 - D.1.4...'!F41</f>
        <v>0</v>
      </c>
      <c r="BT61" s="106" t="s">
        <v>99</v>
      </c>
      <c r="BV61" s="106" t="s">
        <v>75</v>
      </c>
      <c r="BW61" s="106" t="s">
        <v>103</v>
      </c>
      <c r="BX61" s="106" t="s">
        <v>96</v>
      </c>
      <c r="CL61" s="106" t="s">
        <v>19</v>
      </c>
    </row>
    <row r="62" spans="1:91" s="4" customFormat="1" ht="39.950000000000003" customHeight="1">
      <c r="A62" s="89" t="s">
        <v>77</v>
      </c>
      <c r="B62" s="54"/>
      <c r="C62" s="100"/>
      <c r="D62" s="100"/>
      <c r="E62" s="100"/>
      <c r="F62" s="371" t="s">
        <v>104</v>
      </c>
      <c r="G62" s="371"/>
      <c r="H62" s="371"/>
      <c r="I62" s="371"/>
      <c r="J62" s="371"/>
      <c r="K62" s="100"/>
      <c r="L62" s="371" t="s">
        <v>105</v>
      </c>
      <c r="M62" s="371"/>
      <c r="N62" s="371"/>
      <c r="O62" s="371"/>
      <c r="P62" s="371"/>
      <c r="Q62" s="371"/>
      <c r="R62" s="371"/>
      <c r="S62" s="371"/>
      <c r="T62" s="371"/>
      <c r="U62" s="371"/>
      <c r="V62" s="371"/>
      <c r="W62" s="371"/>
      <c r="X62" s="371"/>
      <c r="Y62" s="371"/>
      <c r="Z62" s="371"/>
      <c r="AA62" s="371"/>
      <c r="AB62" s="371"/>
      <c r="AC62" s="371"/>
      <c r="AD62" s="371"/>
      <c r="AE62" s="371"/>
      <c r="AF62" s="371"/>
      <c r="AG62" s="397">
        <f>'2025-HEX-03-143-3 - D.1.4...'!J34</f>
        <v>0</v>
      </c>
      <c r="AH62" s="398"/>
      <c r="AI62" s="398"/>
      <c r="AJ62" s="398"/>
      <c r="AK62" s="398"/>
      <c r="AL62" s="398"/>
      <c r="AM62" s="398"/>
      <c r="AN62" s="397">
        <f t="shared" si="0"/>
        <v>0</v>
      </c>
      <c r="AO62" s="398"/>
      <c r="AP62" s="398"/>
      <c r="AQ62" s="101" t="s">
        <v>89</v>
      </c>
      <c r="AR62" s="56"/>
      <c r="AS62" s="102">
        <v>0</v>
      </c>
      <c r="AT62" s="103">
        <f t="shared" si="1"/>
        <v>0</v>
      </c>
      <c r="AU62" s="104">
        <f>'2025-HEX-03-143-3 - D.1.4...'!P92</f>
        <v>0</v>
      </c>
      <c r="AV62" s="103">
        <f>'2025-HEX-03-143-3 - D.1.4...'!J37</f>
        <v>0</v>
      </c>
      <c r="AW62" s="103">
        <f>'2025-HEX-03-143-3 - D.1.4...'!J38</f>
        <v>0</v>
      </c>
      <c r="AX62" s="103">
        <f>'2025-HEX-03-143-3 - D.1.4...'!J39</f>
        <v>0</v>
      </c>
      <c r="AY62" s="103">
        <f>'2025-HEX-03-143-3 - D.1.4...'!J40</f>
        <v>0</v>
      </c>
      <c r="AZ62" s="103">
        <f>'2025-HEX-03-143-3 - D.1.4...'!F37</f>
        <v>0</v>
      </c>
      <c r="BA62" s="103">
        <f>'2025-HEX-03-143-3 - D.1.4...'!F38</f>
        <v>0</v>
      </c>
      <c r="BB62" s="103">
        <f>'2025-HEX-03-143-3 - D.1.4...'!F39</f>
        <v>0</v>
      </c>
      <c r="BC62" s="103">
        <f>'2025-HEX-03-143-3 - D.1.4...'!F40</f>
        <v>0</v>
      </c>
      <c r="BD62" s="105">
        <f>'2025-HEX-03-143-3 - D.1.4...'!F41</f>
        <v>0</v>
      </c>
      <c r="BT62" s="106" t="s">
        <v>99</v>
      </c>
      <c r="BV62" s="106" t="s">
        <v>75</v>
      </c>
      <c r="BW62" s="106" t="s">
        <v>106</v>
      </c>
      <c r="BX62" s="106" t="s">
        <v>96</v>
      </c>
      <c r="CL62" s="106" t="s">
        <v>19</v>
      </c>
    </row>
    <row r="63" spans="1:91" s="4" customFormat="1" ht="39.950000000000003" customHeight="1">
      <c r="A63" s="89" t="s">
        <v>77</v>
      </c>
      <c r="B63" s="54"/>
      <c r="C63" s="100"/>
      <c r="D63" s="100"/>
      <c r="E63" s="100"/>
      <c r="F63" s="371" t="s">
        <v>107</v>
      </c>
      <c r="G63" s="371"/>
      <c r="H63" s="371"/>
      <c r="I63" s="371"/>
      <c r="J63" s="371"/>
      <c r="K63" s="100"/>
      <c r="L63" s="371" t="s">
        <v>108</v>
      </c>
      <c r="M63" s="371"/>
      <c r="N63" s="371"/>
      <c r="O63" s="371"/>
      <c r="P63" s="371"/>
      <c r="Q63" s="371"/>
      <c r="R63" s="371"/>
      <c r="S63" s="371"/>
      <c r="T63" s="371"/>
      <c r="U63" s="371"/>
      <c r="V63" s="371"/>
      <c r="W63" s="371"/>
      <c r="X63" s="371"/>
      <c r="Y63" s="371"/>
      <c r="Z63" s="371"/>
      <c r="AA63" s="371"/>
      <c r="AB63" s="371"/>
      <c r="AC63" s="371"/>
      <c r="AD63" s="371"/>
      <c r="AE63" s="371"/>
      <c r="AF63" s="371"/>
      <c r="AG63" s="397">
        <f>'2025-HEX-03-143-4 - D.1.4...'!J34</f>
        <v>0</v>
      </c>
      <c r="AH63" s="398"/>
      <c r="AI63" s="398"/>
      <c r="AJ63" s="398"/>
      <c r="AK63" s="398"/>
      <c r="AL63" s="398"/>
      <c r="AM63" s="398"/>
      <c r="AN63" s="397">
        <f t="shared" si="0"/>
        <v>0</v>
      </c>
      <c r="AO63" s="398"/>
      <c r="AP63" s="398"/>
      <c r="AQ63" s="101" t="s">
        <v>89</v>
      </c>
      <c r="AR63" s="56"/>
      <c r="AS63" s="102">
        <v>0</v>
      </c>
      <c r="AT63" s="103">
        <f t="shared" si="1"/>
        <v>0</v>
      </c>
      <c r="AU63" s="104">
        <f>'2025-HEX-03-143-4 - D.1.4...'!P97</f>
        <v>0</v>
      </c>
      <c r="AV63" s="103">
        <f>'2025-HEX-03-143-4 - D.1.4...'!J37</f>
        <v>0</v>
      </c>
      <c r="AW63" s="103">
        <f>'2025-HEX-03-143-4 - D.1.4...'!J38</f>
        <v>0</v>
      </c>
      <c r="AX63" s="103">
        <f>'2025-HEX-03-143-4 - D.1.4...'!J39</f>
        <v>0</v>
      </c>
      <c r="AY63" s="103">
        <f>'2025-HEX-03-143-4 - D.1.4...'!J40</f>
        <v>0</v>
      </c>
      <c r="AZ63" s="103">
        <f>'2025-HEX-03-143-4 - D.1.4...'!F37</f>
        <v>0</v>
      </c>
      <c r="BA63" s="103">
        <f>'2025-HEX-03-143-4 - D.1.4...'!F38</f>
        <v>0</v>
      </c>
      <c r="BB63" s="103">
        <f>'2025-HEX-03-143-4 - D.1.4...'!F39</f>
        <v>0</v>
      </c>
      <c r="BC63" s="103">
        <f>'2025-HEX-03-143-4 - D.1.4...'!F40</f>
        <v>0</v>
      </c>
      <c r="BD63" s="105">
        <f>'2025-HEX-03-143-4 - D.1.4...'!F41</f>
        <v>0</v>
      </c>
      <c r="BT63" s="106" t="s">
        <v>99</v>
      </c>
      <c r="BV63" s="106" t="s">
        <v>75</v>
      </c>
      <c r="BW63" s="106" t="s">
        <v>109</v>
      </c>
      <c r="BX63" s="106" t="s">
        <v>96</v>
      </c>
      <c r="CL63" s="106" t="s">
        <v>19</v>
      </c>
    </row>
    <row r="64" spans="1:91" s="4" customFormat="1" ht="39.950000000000003" customHeight="1">
      <c r="A64" s="89" t="s">
        <v>77</v>
      </c>
      <c r="B64" s="54"/>
      <c r="C64" s="100"/>
      <c r="D64" s="100"/>
      <c r="E64" s="100"/>
      <c r="F64" s="371" t="s">
        <v>110</v>
      </c>
      <c r="G64" s="371"/>
      <c r="H64" s="371"/>
      <c r="I64" s="371"/>
      <c r="J64" s="371"/>
      <c r="K64" s="100"/>
      <c r="L64" s="371" t="s">
        <v>111</v>
      </c>
      <c r="M64" s="371"/>
      <c r="N64" s="371"/>
      <c r="O64" s="371"/>
      <c r="P64" s="371"/>
      <c r="Q64" s="371"/>
      <c r="R64" s="371"/>
      <c r="S64" s="371"/>
      <c r="T64" s="371"/>
      <c r="U64" s="371"/>
      <c r="V64" s="371"/>
      <c r="W64" s="371"/>
      <c r="X64" s="371"/>
      <c r="Y64" s="371"/>
      <c r="Z64" s="371"/>
      <c r="AA64" s="371"/>
      <c r="AB64" s="371"/>
      <c r="AC64" s="371"/>
      <c r="AD64" s="371"/>
      <c r="AE64" s="371"/>
      <c r="AF64" s="371"/>
      <c r="AG64" s="397">
        <f>'2025-HEX-03-143-5 - D.1.4...'!J34</f>
        <v>0</v>
      </c>
      <c r="AH64" s="398"/>
      <c r="AI64" s="398"/>
      <c r="AJ64" s="398"/>
      <c r="AK64" s="398"/>
      <c r="AL64" s="398"/>
      <c r="AM64" s="398"/>
      <c r="AN64" s="397">
        <f t="shared" si="0"/>
        <v>0</v>
      </c>
      <c r="AO64" s="398"/>
      <c r="AP64" s="398"/>
      <c r="AQ64" s="101" t="s">
        <v>89</v>
      </c>
      <c r="AR64" s="56"/>
      <c r="AS64" s="102">
        <v>0</v>
      </c>
      <c r="AT64" s="103">
        <f t="shared" si="1"/>
        <v>0</v>
      </c>
      <c r="AU64" s="104">
        <f>'2025-HEX-03-143-5 - D.1.4...'!P97</f>
        <v>0</v>
      </c>
      <c r="AV64" s="103">
        <f>'2025-HEX-03-143-5 - D.1.4...'!J37</f>
        <v>0</v>
      </c>
      <c r="AW64" s="103">
        <f>'2025-HEX-03-143-5 - D.1.4...'!J38</f>
        <v>0</v>
      </c>
      <c r="AX64" s="103">
        <f>'2025-HEX-03-143-5 - D.1.4...'!J39</f>
        <v>0</v>
      </c>
      <c r="AY64" s="103">
        <f>'2025-HEX-03-143-5 - D.1.4...'!J40</f>
        <v>0</v>
      </c>
      <c r="AZ64" s="103">
        <f>'2025-HEX-03-143-5 - D.1.4...'!F37</f>
        <v>0</v>
      </c>
      <c r="BA64" s="103">
        <f>'2025-HEX-03-143-5 - D.1.4...'!F38</f>
        <v>0</v>
      </c>
      <c r="BB64" s="103">
        <f>'2025-HEX-03-143-5 - D.1.4...'!F39</f>
        <v>0</v>
      </c>
      <c r="BC64" s="103">
        <f>'2025-HEX-03-143-5 - D.1.4...'!F40</f>
        <v>0</v>
      </c>
      <c r="BD64" s="105">
        <f>'2025-HEX-03-143-5 - D.1.4...'!F41</f>
        <v>0</v>
      </c>
      <c r="BT64" s="106" t="s">
        <v>99</v>
      </c>
      <c r="BV64" s="106" t="s">
        <v>75</v>
      </c>
      <c r="BW64" s="106" t="s">
        <v>112</v>
      </c>
      <c r="BX64" s="106" t="s">
        <v>96</v>
      </c>
      <c r="CL64" s="106" t="s">
        <v>19</v>
      </c>
    </row>
    <row r="65" spans="1:91" s="7" customFormat="1" ht="39.950000000000003" customHeight="1">
      <c r="A65" s="89" t="s">
        <v>77</v>
      </c>
      <c r="B65" s="90"/>
      <c r="C65" s="91"/>
      <c r="D65" s="370" t="s">
        <v>113</v>
      </c>
      <c r="E65" s="370"/>
      <c r="F65" s="370"/>
      <c r="G65" s="370"/>
      <c r="H65" s="370"/>
      <c r="I65" s="92"/>
      <c r="J65" s="370" t="s">
        <v>114</v>
      </c>
      <c r="K65" s="370"/>
      <c r="L65" s="370"/>
      <c r="M65" s="370"/>
      <c r="N65" s="370"/>
      <c r="O65" s="370"/>
      <c r="P65" s="370"/>
      <c r="Q65" s="370"/>
      <c r="R65" s="370"/>
      <c r="S65" s="370"/>
      <c r="T65" s="370"/>
      <c r="U65" s="370"/>
      <c r="V65" s="370"/>
      <c r="W65" s="370"/>
      <c r="X65" s="370"/>
      <c r="Y65" s="370"/>
      <c r="Z65" s="370"/>
      <c r="AA65" s="370"/>
      <c r="AB65" s="370"/>
      <c r="AC65" s="370"/>
      <c r="AD65" s="370"/>
      <c r="AE65" s="370"/>
      <c r="AF65" s="370"/>
      <c r="AG65" s="402">
        <f>'2025-HEX-03-VON - Vedlejš...'!J30</f>
        <v>0</v>
      </c>
      <c r="AH65" s="400"/>
      <c r="AI65" s="400"/>
      <c r="AJ65" s="400"/>
      <c r="AK65" s="400"/>
      <c r="AL65" s="400"/>
      <c r="AM65" s="400"/>
      <c r="AN65" s="402">
        <f t="shared" si="0"/>
        <v>0</v>
      </c>
      <c r="AO65" s="400"/>
      <c r="AP65" s="400"/>
      <c r="AQ65" s="93" t="s">
        <v>115</v>
      </c>
      <c r="AR65" s="94"/>
      <c r="AS65" s="107">
        <v>0</v>
      </c>
      <c r="AT65" s="108">
        <f t="shared" si="1"/>
        <v>0</v>
      </c>
      <c r="AU65" s="109">
        <f>'2025-HEX-03-VON - Vedlejš...'!P86</f>
        <v>0</v>
      </c>
      <c r="AV65" s="108">
        <f>'2025-HEX-03-VON - Vedlejš...'!J33</f>
        <v>0</v>
      </c>
      <c r="AW65" s="108">
        <f>'2025-HEX-03-VON - Vedlejš...'!J34</f>
        <v>0</v>
      </c>
      <c r="AX65" s="108">
        <f>'2025-HEX-03-VON - Vedlejš...'!J35</f>
        <v>0</v>
      </c>
      <c r="AY65" s="108">
        <f>'2025-HEX-03-VON - Vedlejš...'!J36</f>
        <v>0</v>
      </c>
      <c r="AZ65" s="108">
        <f>'2025-HEX-03-VON - Vedlejš...'!F33</f>
        <v>0</v>
      </c>
      <c r="BA65" s="108">
        <f>'2025-HEX-03-VON - Vedlejš...'!F34</f>
        <v>0</v>
      </c>
      <c r="BB65" s="108">
        <f>'2025-HEX-03-VON - Vedlejš...'!F35</f>
        <v>0</v>
      </c>
      <c r="BC65" s="108">
        <f>'2025-HEX-03-VON - Vedlejš...'!F36</f>
        <v>0</v>
      </c>
      <c r="BD65" s="110">
        <f>'2025-HEX-03-VON - Vedlejš...'!F37</f>
        <v>0</v>
      </c>
      <c r="BT65" s="99" t="s">
        <v>81</v>
      </c>
      <c r="BV65" s="99" t="s">
        <v>75</v>
      </c>
      <c r="BW65" s="99" t="s">
        <v>116</v>
      </c>
      <c r="BX65" s="99" t="s">
        <v>5</v>
      </c>
      <c r="CL65" s="99" t="s">
        <v>19</v>
      </c>
      <c r="CM65" s="99" t="s">
        <v>83</v>
      </c>
    </row>
    <row r="66" spans="1:91" s="2" customFormat="1" ht="30" customHeight="1">
      <c r="A66" s="37"/>
      <c r="B66" s="38"/>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42"/>
      <c r="AS66" s="37"/>
      <c r="AT66" s="37"/>
      <c r="AU66" s="37"/>
      <c r="AV66" s="37"/>
      <c r="AW66" s="37"/>
      <c r="AX66" s="37"/>
      <c r="AY66" s="37"/>
      <c r="AZ66" s="37"/>
      <c r="BA66" s="37"/>
      <c r="BB66" s="37"/>
      <c r="BC66" s="37"/>
      <c r="BD66" s="37"/>
      <c r="BE66" s="37"/>
    </row>
    <row r="67" spans="1:91" s="2" customFormat="1" ht="6.95" customHeight="1">
      <c r="A67" s="37"/>
      <c r="B67" s="50"/>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42"/>
      <c r="AS67" s="37"/>
      <c r="AT67" s="37"/>
      <c r="AU67" s="37"/>
      <c r="AV67" s="37"/>
      <c r="AW67" s="37"/>
      <c r="AX67" s="37"/>
      <c r="AY67" s="37"/>
      <c r="AZ67" s="37"/>
      <c r="BA67" s="37"/>
      <c r="BB67" s="37"/>
      <c r="BC67" s="37"/>
      <c r="BD67" s="37"/>
      <c r="BE67" s="37"/>
    </row>
  </sheetData>
  <sheetProtection algorithmName="SHA-512" hashValue="zi8pbFo1qtB2RRDjPPsfLc8FHtDTwY5L3+k+lMw35eIbiJ3P8/eFc8gY2qrajqmEcHlsclTJ3Eq/Fu2dWtBnEQ==" saltValue="0mVKxRx0DWLv+iqOA8PXbZYlvIbcAa4kt7mwvlOrTyjbYOw/Z8K2Q+/IcZfRqdDTKkBX6A1AEOr5B7l1eC55fA==" spinCount="100000" sheet="1" objects="1" scenarios="1" formatColumns="0" formatRows="0"/>
  <mergeCells count="82">
    <mergeCell ref="AN64:AP64"/>
    <mergeCell ref="AS49:AT51"/>
    <mergeCell ref="AN65:AP65"/>
    <mergeCell ref="AG65:AM65"/>
    <mergeCell ref="AN54:AP54"/>
    <mergeCell ref="AN63:AP63"/>
    <mergeCell ref="AN52:AP52"/>
    <mergeCell ref="AN58:AP58"/>
    <mergeCell ref="AN61:AP61"/>
    <mergeCell ref="AN57:AP57"/>
    <mergeCell ref="AN55:AP55"/>
    <mergeCell ref="AN60:AP60"/>
    <mergeCell ref="AN59:AP59"/>
    <mergeCell ref="AN56:AP56"/>
    <mergeCell ref="AN62:AP62"/>
    <mergeCell ref="AG58:AM58"/>
    <mergeCell ref="AG59:AM59"/>
    <mergeCell ref="AG64:AM64"/>
    <mergeCell ref="AG55:AM55"/>
    <mergeCell ref="AG61:AM61"/>
    <mergeCell ref="AG63:AM63"/>
    <mergeCell ref="AG62:AM62"/>
    <mergeCell ref="AG60:AM60"/>
    <mergeCell ref="AK35:AO35"/>
    <mergeCell ref="X35:AB35"/>
    <mergeCell ref="AR2:BE2"/>
    <mergeCell ref="AG52:AM52"/>
    <mergeCell ref="AG57:AM57"/>
    <mergeCell ref="AG56:AM56"/>
    <mergeCell ref="AM50:AP50"/>
    <mergeCell ref="AM49:AP49"/>
    <mergeCell ref="AM47:AN47"/>
    <mergeCell ref="L32:P32"/>
    <mergeCell ref="W32:AE32"/>
    <mergeCell ref="AK32:AO32"/>
    <mergeCell ref="L33:P33"/>
    <mergeCell ref="W33:AE33"/>
    <mergeCell ref="AK33:AO33"/>
    <mergeCell ref="W30:AE30"/>
    <mergeCell ref="AK30:AO30"/>
    <mergeCell ref="L30:P30"/>
    <mergeCell ref="W31:AE31"/>
    <mergeCell ref="L31:P31"/>
    <mergeCell ref="AK31:AO31"/>
    <mergeCell ref="L45:AO45"/>
    <mergeCell ref="D65:H65"/>
    <mergeCell ref="J65:AF65"/>
    <mergeCell ref="AG54:AM54"/>
    <mergeCell ref="BE5:BE32"/>
    <mergeCell ref="K5:AO5"/>
    <mergeCell ref="K6:AO6"/>
    <mergeCell ref="E14:AJ14"/>
    <mergeCell ref="E23:AN23"/>
    <mergeCell ref="AK26:AO26"/>
    <mergeCell ref="L28:P28"/>
    <mergeCell ref="W28:AE28"/>
    <mergeCell ref="AK28:AO28"/>
    <mergeCell ref="AK29:AO29"/>
    <mergeCell ref="W29:AE29"/>
    <mergeCell ref="L29:P29"/>
    <mergeCell ref="L61:AF61"/>
    <mergeCell ref="L62:AF62"/>
    <mergeCell ref="L60:AF60"/>
    <mergeCell ref="L63:AF63"/>
    <mergeCell ref="L64:AF64"/>
    <mergeCell ref="F61:J61"/>
    <mergeCell ref="F63:J63"/>
    <mergeCell ref="F64:J64"/>
    <mergeCell ref="F62:J62"/>
    <mergeCell ref="F60:J60"/>
    <mergeCell ref="C52:G52"/>
    <mergeCell ref="D56:H56"/>
    <mergeCell ref="D55:H55"/>
    <mergeCell ref="E58:I58"/>
    <mergeCell ref="E59:I59"/>
    <mergeCell ref="E57:I57"/>
    <mergeCell ref="I52:AF52"/>
    <mergeCell ref="J55:AF55"/>
    <mergeCell ref="J56:AF56"/>
    <mergeCell ref="K57:AF57"/>
    <mergeCell ref="K59:AF59"/>
    <mergeCell ref="K58:AF58"/>
  </mergeCells>
  <hyperlinks>
    <hyperlink ref="A55" location="'2025-HEX-03-11 - D.1.1-Ar...'!C2" display="/"/>
    <hyperlink ref="A57" location="'2025-HEX-03-141 - D.1.4.1...'!C2" display="/"/>
    <hyperlink ref="A58" location="'2025-HEX-03-142 - D.1.4.2...'!C2" display="/"/>
    <hyperlink ref="A60" location="'2025-HEX-03-143-1 - D.1.4...'!C2" display="/"/>
    <hyperlink ref="A61" location="'2025-HEX-03-143-2 - D.1.4...'!C2" display="/"/>
    <hyperlink ref="A62" location="'2025-HEX-03-143-3 - D.1.4...'!C2" display="/"/>
    <hyperlink ref="A63" location="'2025-HEX-03-143-4 - D.1.4...'!C2" display="/"/>
    <hyperlink ref="A64" location="'2025-HEX-03-143-5 - D.1.4...'!C2" display="/"/>
    <hyperlink ref="A65" location="'2025-HEX-03-VON - Vedlejš...'!C2" display="/"/>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sheetPr>
    <pageSetUpPr fitToPage="1"/>
  </sheetPr>
  <dimension ref="A2:BM121"/>
  <sheetViews>
    <sheetView showGridLines="0" topLeftCell="A110" workbookViewId="0">
      <selection activeCell="F120" sqref="F120"/>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5"/>
      <c r="M2" s="395"/>
      <c r="N2" s="395"/>
      <c r="O2" s="395"/>
      <c r="P2" s="395"/>
      <c r="Q2" s="395"/>
      <c r="R2" s="395"/>
      <c r="S2" s="395"/>
      <c r="T2" s="395"/>
      <c r="U2" s="395"/>
      <c r="V2" s="395"/>
      <c r="AT2" s="20" t="s">
        <v>116</v>
      </c>
    </row>
    <row r="3" spans="1:46" s="1" customFormat="1" ht="6.95" customHeight="1">
      <c r="B3" s="112"/>
      <c r="C3" s="113"/>
      <c r="D3" s="113"/>
      <c r="E3" s="113"/>
      <c r="F3" s="113"/>
      <c r="G3" s="113"/>
      <c r="H3" s="113"/>
      <c r="I3" s="113"/>
      <c r="J3" s="113"/>
      <c r="K3" s="113"/>
      <c r="L3" s="23"/>
      <c r="AT3" s="20" t="s">
        <v>83</v>
      </c>
    </row>
    <row r="4" spans="1:46" s="1" customFormat="1" ht="24.95" customHeight="1">
      <c r="B4" s="23"/>
      <c r="D4" s="114" t="s">
        <v>124</v>
      </c>
      <c r="L4" s="23"/>
      <c r="M4" s="115" t="s">
        <v>10</v>
      </c>
      <c r="AT4" s="20" t="s">
        <v>4</v>
      </c>
    </row>
    <row r="5" spans="1:46" s="1" customFormat="1" ht="6.95" customHeight="1">
      <c r="B5" s="23"/>
      <c r="L5" s="23"/>
    </row>
    <row r="6" spans="1:46" s="1" customFormat="1" ht="12" customHeight="1">
      <c r="B6" s="23"/>
      <c r="D6" s="116" t="s">
        <v>16</v>
      </c>
      <c r="L6" s="23"/>
    </row>
    <row r="7" spans="1:46" s="1" customFormat="1" ht="16.5" customHeight="1">
      <c r="B7" s="23"/>
      <c r="E7" s="413" t="str">
        <f>'Rekapitulace stavby'!K6</f>
        <v>UPOL LF, ul.Hněvotínská, Olomouc-dispoziční úprava 2.np (REVIZE č.1)</v>
      </c>
      <c r="F7" s="414"/>
      <c r="G7" s="414"/>
      <c r="H7" s="414"/>
      <c r="L7" s="23"/>
    </row>
    <row r="8" spans="1:46" s="2" customFormat="1" ht="12" customHeight="1">
      <c r="A8" s="37"/>
      <c r="B8" s="42"/>
      <c r="C8" s="37"/>
      <c r="D8" s="116" t="s">
        <v>135</v>
      </c>
      <c r="E8" s="37"/>
      <c r="F8" s="37"/>
      <c r="G8" s="37"/>
      <c r="H8" s="37"/>
      <c r="I8" s="37"/>
      <c r="J8" s="37"/>
      <c r="K8" s="37"/>
      <c r="L8" s="117"/>
      <c r="S8" s="37"/>
      <c r="T8" s="37"/>
      <c r="U8" s="37"/>
      <c r="V8" s="37"/>
      <c r="W8" s="37"/>
      <c r="X8" s="37"/>
      <c r="Y8" s="37"/>
      <c r="Z8" s="37"/>
      <c r="AA8" s="37"/>
      <c r="AB8" s="37"/>
      <c r="AC8" s="37"/>
      <c r="AD8" s="37"/>
      <c r="AE8" s="37"/>
    </row>
    <row r="9" spans="1:46" s="2" customFormat="1" ht="16.5" customHeight="1">
      <c r="A9" s="37"/>
      <c r="B9" s="42"/>
      <c r="C9" s="37"/>
      <c r="D9" s="37"/>
      <c r="E9" s="415" t="s">
        <v>1464</v>
      </c>
      <c r="F9" s="416"/>
      <c r="G9" s="416"/>
      <c r="H9" s="416"/>
      <c r="I9" s="37"/>
      <c r="J9" s="37"/>
      <c r="K9" s="37"/>
      <c r="L9" s="117"/>
      <c r="S9" s="37"/>
      <c r="T9" s="37"/>
      <c r="U9" s="37"/>
      <c r="V9" s="37"/>
      <c r="W9" s="37"/>
      <c r="X9" s="37"/>
      <c r="Y9" s="37"/>
      <c r="Z9" s="37"/>
      <c r="AA9" s="37"/>
      <c r="AB9" s="37"/>
      <c r="AC9" s="37"/>
      <c r="AD9" s="37"/>
      <c r="AE9" s="37"/>
    </row>
    <row r="10" spans="1:46" s="2" customFormat="1" ht="11.25">
      <c r="A10" s="37"/>
      <c r="B10" s="42"/>
      <c r="C10" s="37"/>
      <c r="D10" s="37"/>
      <c r="E10" s="37"/>
      <c r="F10" s="37"/>
      <c r="G10" s="37"/>
      <c r="H10" s="37"/>
      <c r="I10" s="37"/>
      <c r="J10" s="37"/>
      <c r="K10" s="37"/>
      <c r="L10" s="117"/>
      <c r="S10" s="37"/>
      <c r="T10" s="37"/>
      <c r="U10" s="37"/>
      <c r="V10" s="37"/>
      <c r="W10" s="37"/>
      <c r="X10" s="37"/>
      <c r="Y10" s="37"/>
      <c r="Z10" s="37"/>
      <c r="AA10" s="37"/>
      <c r="AB10" s="37"/>
      <c r="AC10" s="37"/>
      <c r="AD10" s="37"/>
      <c r="AE10" s="37"/>
    </row>
    <row r="11" spans="1:46" s="2" customFormat="1" ht="12" customHeight="1">
      <c r="A11" s="37"/>
      <c r="B11" s="42"/>
      <c r="C11" s="37"/>
      <c r="D11" s="116" t="s">
        <v>18</v>
      </c>
      <c r="E11" s="37"/>
      <c r="F11" s="106" t="s">
        <v>19</v>
      </c>
      <c r="G11" s="37"/>
      <c r="H11" s="37"/>
      <c r="I11" s="116" t="s">
        <v>20</v>
      </c>
      <c r="J11" s="106" t="s">
        <v>21</v>
      </c>
      <c r="K11" s="37"/>
      <c r="L11" s="117"/>
      <c r="S11" s="37"/>
      <c r="T11" s="37"/>
      <c r="U11" s="37"/>
      <c r="V11" s="37"/>
      <c r="W11" s="37"/>
      <c r="X11" s="37"/>
      <c r="Y11" s="37"/>
      <c r="Z11" s="37"/>
      <c r="AA11" s="37"/>
      <c r="AB11" s="37"/>
      <c r="AC11" s="37"/>
      <c r="AD11" s="37"/>
      <c r="AE11" s="37"/>
    </row>
    <row r="12" spans="1:46" s="2" customFormat="1" ht="12" customHeight="1">
      <c r="A12" s="37"/>
      <c r="B12" s="42"/>
      <c r="C12" s="37"/>
      <c r="D12" s="116" t="s">
        <v>22</v>
      </c>
      <c r="E12" s="37"/>
      <c r="F12" s="106" t="s">
        <v>23</v>
      </c>
      <c r="G12" s="37"/>
      <c r="H12" s="37"/>
      <c r="I12" s="116" t="s">
        <v>24</v>
      </c>
      <c r="J12" s="118" t="str">
        <f>'Rekapitulace stavby'!AN8</f>
        <v>6. 11. 2025</v>
      </c>
      <c r="K12" s="37"/>
      <c r="L12" s="117"/>
      <c r="S12" s="37"/>
      <c r="T12" s="37"/>
      <c r="U12" s="37"/>
      <c r="V12" s="37"/>
      <c r="W12" s="37"/>
      <c r="X12" s="37"/>
      <c r="Y12" s="37"/>
      <c r="Z12" s="37"/>
      <c r="AA12" s="37"/>
      <c r="AB12" s="37"/>
      <c r="AC12" s="37"/>
      <c r="AD12" s="37"/>
      <c r="AE12" s="37"/>
    </row>
    <row r="13" spans="1:46" s="2" customFormat="1" ht="10.9" customHeight="1">
      <c r="A13" s="37"/>
      <c r="B13" s="42"/>
      <c r="C13" s="37"/>
      <c r="D13" s="37"/>
      <c r="E13" s="37"/>
      <c r="F13" s="37"/>
      <c r="G13" s="37"/>
      <c r="H13" s="37"/>
      <c r="I13" s="37"/>
      <c r="J13" s="37"/>
      <c r="K13" s="37"/>
      <c r="L13" s="117"/>
      <c r="S13" s="37"/>
      <c r="T13" s="37"/>
      <c r="U13" s="37"/>
      <c r="V13" s="37"/>
      <c r="W13" s="37"/>
      <c r="X13" s="37"/>
      <c r="Y13" s="37"/>
      <c r="Z13" s="37"/>
      <c r="AA13" s="37"/>
      <c r="AB13" s="37"/>
      <c r="AC13" s="37"/>
      <c r="AD13" s="37"/>
      <c r="AE13" s="37"/>
    </row>
    <row r="14" spans="1:46" s="2" customFormat="1" ht="12" customHeight="1">
      <c r="A14" s="37"/>
      <c r="B14" s="42"/>
      <c r="C14" s="37"/>
      <c r="D14" s="116" t="s">
        <v>26</v>
      </c>
      <c r="E14" s="37"/>
      <c r="F14" s="37"/>
      <c r="G14" s="37"/>
      <c r="H14" s="37"/>
      <c r="I14" s="116" t="s">
        <v>27</v>
      </c>
      <c r="J14" s="106" t="s">
        <v>21</v>
      </c>
      <c r="K14" s="37"/>
      <c r="L14" s="117"/>
      <c r="S14" s="37"/>
      <c r="T14" s="37"/>
      <c r="U14" s="37"/>
      <c r="V14" s="37"/>
      <c r="W14" s="37"/>
      <c r="X14" s="37"/>
      <c r="Y14" s="37"/>
      <c r="Z14" s="37"/>
      <c r="AA14" s="37"/>
      <c r="AB14" s="37"/>
      <c r="AC14" s="37"/>
      <c r="AD14" s="37"/>
      <c r="AE14" s="37"/>
    </row>
    <row r="15" spans="1:46" s="2" customFormat="1" ht="18" customHeight="1">
      <c r="A15" s="37"/>
      <c r="B15" s="42"/>
      <c r="C15" s="37"/>
      <c r="D15" s="37"/>
      <c r="E15" s="106" t="s">
        <v>28</v>
      </c>
      <c r="F15" s="37"/>
      <c r="G15" s="37"/>
      <c r="H15" s="37"/>
      <c r="I15" s="116" t="s">
        <v>29</v>
      </c>
      <c r="J15" s="106" t="s">
        <v>21</v>
      </c>
      <c r="K15" s="37"/>
      <c r="L15" s="117"/>
      <c r="S15" s="37"/>
      <c r="T15" s="37"/>
      <c r="U15" s="37"/>
      <c r="V15" s="37"/>
      <c r="W15" s="37"/>
      <c r="X15" s="37"/>
      <c r="Y15" s="37"/>
      <c r="Z15" s="37"/>
      <c r="AA15" s="37"/>
      <c r="AB15" s="37"/>
      <c r="AC15" s="37"/>
      <c r="AD15" s="37"/>
      <c r="AE15" s="37"/>
    </row>
    <row r="16" spans="1:46" s="2" customFormat="1" ht="6.95" customHeight="1">
      <c r="A16" s="37"/>
      <c r="B16" s="42"/>
      <c r="C16" s="37"/>
      <c r="D16" s="37"/>
      <c r="E16" s="37"/>
      <c r="F16" s="37"/>
      <c r="G16" s="37"/>
      <c r="H16" s="37"/>
      <c r="I16" s="37"/>
      <c r="J16" s="37"/>
      <c r="K16" s="37"/>
      <c r="L16" s="117"/>
      <c r="S16" s="37"/>
      <c r="T16" s="37"/>
      <c r="U16" s="37"/>
      <c r="V16" s="37"/>
      <c r="W16" s="37"/>
      <c r="X16" s="37"/>
      <c r="Y16" s="37"/>
      <c r="Z16" s="37"/>
      <c r="AA16" s="37"/>
      <c r="AB16" s="37"/>
      <c r="AC16" s="37"/>
      <c r="AD16" s="37"/>
      <c r="AE16" s="37"/>
    </row>
    <row r="17" spans="1:31" s="2" customFormat="1" ht="12" customHeight="1">
      <c r="A17" s="37"/>
      <c r="B17" s="42"/>
      <c r="C17" s="37"/>
      <c r="D17" s="116" t="s">
        <v>30</v>
      </c>
      <c r="E17" s="37"/>
      <c r="F17" s="37"/>
      <c r="G17" s="37"/>
      <c r="H17" s="37"/>
      <c r="I17" s="116" t="s">
        <v>27</v>
      </c>
      <c r="J17" s="33" t="str">
        <f>'Rekapitulace stavby'!AN13</f>
        <v>Vyplň údaj</v>
      </c>
      <c r="K17" s="37"/>
      <c r="L17" s="117"/>
      <c r="S17" s="37"/>
      <c r="T17" s="37"/>
      <c r="U17" s="37"/>
      <c r="V17" s="37"/>
      <c r="W17" s="37"/>
      <c r="X17" s="37"/>
      <c r="Y17" s="37"/>
      <c r="Z17" s="37"/>
      <c r="AA17" s="37"/>
      <c r="AB17" s="37"/>
      <c r="AC17" s="37"/>
      <c r="AD17" s="37"/>
      <c r="AE17" s="37"/>
    </row>
    <row r="18" spans="1:31" s="2" customFormat="1" ht="18" customHeight="1">
      <c r="A18" s="37"/>
      <c r="B18" s="42"/>
      <c r="C18" s="37"/>
      <c r="D18" s="37"/>
      <c r="E18" s="417" t="str">
        <f>'Rekapitulace stavby'!E14</f>
        <v>Vyplň údaj</v>
      </c>
      <c r="F18" s="418"/>
      <c r="G18" s="418"/>
      <c r="H18" s="418"/>
      <c r="I18" s="116" t="s">
        <v>29</v>
      </c>
      <c r="J18" s="33" t="str">
        <f>'Rekapitulace stavby'!AN14</f>
        <v>Vyplň údaj</v>
      </c>
      <c r="K18" s="37"/>
      <c r="L18" s="117"/>
      <c r="S18" s="37"/>
      <c r="T18" s="37"/>
      <c r="U18" s="37"/>
      <c r="V18" s="37"/>
      <c r="W18" s="37"/>
      <c r="X18" s="37"/>
      <c r="Y18" s="37"/>
      <c r="Z18" s="37"/>
      <c r="AA18" s="37"/>
      <c r="AB18" s="37"/>
      <c r="AC18" s="37"/>
      <c r="AD18" s="37"/>
      <c r="AE18" s="37"/>
    </row>
    <row r="19" spans="1:31" s="2" customFormat="1" ht="6.95" customHeight="1">
      <c r="A19" s="37"/>
      <c r="B19" s="42"/>
      <c r="C19" s="37"/>
      <c r="D19" s="37"/>
      <c r="E19" s="37"/>
      <c r="F19" s="37"/>
      <c r="G19" s="37"/>
      <c r="H19" s="37"/>
      <c r="I19" s="37"/>
      <c r="J19" s="37"/>
      <c r="K19" s="37"/>
      <c r="L19" s="117"/>
      <c r="S19" s="37"/>
      <c r="T19" s="37"/>
      <c r="U19" s="37"/>
      <c r="V19" s="37"/>
      <c r="W19" s="37"/>
      <c r="X19" s="37"/>
      <c r="Y19" s="37"/>
      <c r="Z19" s="37"/>
      <c r="AA19" s="37"/>
      <c r="AB19" s="37"/>
      <c r="AC19" s="37"/>
      <c r="AD19" s="37"/>
      <c r="AE19" s="37"/>
    </row>
    <row r="20" spans="1:31" s="2" customFormat="1" ht="12" customHeight="1">
      <c r="A20" s="37"/>
      <c r="B20" s="42"/>
      <c r="C20" s="37"/>
      <c r="D20" s="116" t="s">
        <v>32</v>
      </c>
      <c r="E20" s="37"/>
      <c r="F20" s="37"/>
      <c r="G20" s="37"/>
      <c r="H20" s="37"/>
      <c r="I20" s="116" t="s">
        <v>27</v>
      </c>
      <c r="J20" s="106" t="s">
        <v>21</v>
      </c>
      <c r="K20" s="37"/>
      <c r="L20" s="117"/>
      <c r="S20" s="37"/>
      <c r="T20" s="37"/>
      <c r="U20" s="37"/>
      <c r="V20" s="37"/>
      <c r="W20" s="37"/>
      <c r="X20" s="37"/>
      <c r="Y20" s="37"/>
      <c r="Z20" s="37"/>
      <c r="AA20" s="37"/>
      <c r="AB20" s="37"/>
      <c r="AC20" s="37"/>
      <c r="AD20" s="37"/>
      <c r="AE20" s="37"/>
    </row>
    <row r="21" spans="1:31" s="2" customFormat="1" ht="18" customHeight="1">
      <c r="A21" s="37"/>
      <c r="B21" s="42"/>
      <c r="C21" s="37"/>
      <c r="D21" s="37"/>
      <c r="E21" s="106" t="s">
        <v>33</v>
      </c>
      <c r="F21" s="37"/>
      <c r="G21" s="37"/>
      <c r="H21" s="37"/>
      <c r="I21" s="116" t="s">
        <v>29</v>
      </c>
      <c r="J21" s="106" t="s">
        <v>21</v>
      </c>
      <c r="K21" s="37"/>
      <c r="L21" s="117"/>
      <c r="S21" s="37"/>
      <c r="T21" s="37"/>
      <c r="U21" s="37"/>
      <c r="V21" s="37"/>
      <c r="W21" s="37"/>
      <c r="X21" s="37"/>
      <c r="Y21" s="37"/>
      <c r="Z21" s="37"/>
      <c r="AA21" s="37"/>
      <c r="AB21" s="37"/>
      <c r="AC21" s="37"/>
      <c r="AD21" s="37"/>
      <c r="AE21" s="37"/>
    </row>
    <row r="22" spans="1:31" s="2" customFormat="1" ht="6.95" customHeight="1">
      <c r="A22" s="37"/>
      <c r="B22" s="42"/>
      <c r="C22" s="37"/>
      <c r="D22" s="37"/>
      <c r="E22" s="37"/>
      <c r="F22" s="37"/>
      <c r="G22" s="37"/>
      <c r="H22" s="37"/>
      <c r="I22" s="37"/>
      <c r="J22" s="37"/>
      <c r="K22" s="37"/>
      <c r="L22" s="117"/>
      <c r="S22" s="37"/>
      <c r="T22" s="37"/>
      <c r="U22" s="37"/>
      <c r="V22" s="37"/>
      <c r="W22" s="37"/>
      <c r="X22" s="37"/>
      <c r="Y22" s="37"/>
      <c r="Z22" s="37"/>
      <c r="AA22" s="37"/>
      <c r="AB22" s="37"/>
      <c r="AC22" s="37"/>
      <c r="AD22" s="37"/>
      <c r="AE22" s="37"/>
    </row>
    <row r="23" spans="1:31" s="2" customFormat="1" ht="12" customHeight="1">
      <c r="A23" s="37"/>
      <c r="B23" s="42"/>
      <c r="C23" s="37"/>
      <c r="D23" s="116" t="s">
        <v>35</v>
      </c>
      <c r="E23" s="37"/>
      <c r="F23" s="37"/>
      <c r="G23" s="37"/>
      <c r="H23" s="37"/>
      <c r="I23" s="116" t="s">
        <v>27</v>
      </c>
      <c r="J23" s="106" t="s">
        <v>21</v>
      </c>
      <c r="K23" s="37"/>
      <c r="L23" s="117"/>
      <c r="S23" s="37"/>
      <c r="T23" s="37"/>
      <c r="U23" s="37"/>
      <c r="V23" s="37"/>
      <c r="W23" s="37"/>
      <c r="X23" s="37"/>
      <c r="Y23" s="37"/>
      <c r="Z23" s="37"/>
      <c r="AA23" s="37"/>
      <c r="AB23" s="37"/>
      <c r="AC23" s="37"/>
      <c r="AD23" s="37"/>
      <c r="AE23" s="37"/>
    </row>
    <row r="24" spans="1:31" s="2" customFormat="1" ht="18" customHeight="1">
      <c r="A24" s="37"/>
      <c r="B24" s="42"/>
      <c r="C24" s="37"/>
      <c r="D24" s="37"/>
      <c r="E24" s="106" t="s">
        <v>36</v>
      </c>
      <c r="F24" s="37"/>
      <c r="G24" s="37"/>
      <c r="H24" s="37"/>
      <c r="I24" s="116" t="s">
        <v>29</v>
      </c>
      <c r="J24" s="106" t="s">
        <v>21</v>
      </c>
      <c r="K24" s="37"/>
      <c r="L24" s="117"/>
      <c r="S24" s="37"/>
      <c r="T24" s="37"/>
      <c r="U24" s="37"/>
      <c r="V24" s="37"/>
      <c r="W24" s="37"/>
      <c r="X24" s="37"/>
      <c r="Y24" s="37"/>
      <c r="Z24" s="37"/>
      <c r="AA24" s="37"/>
      <c r="AB24" s="37"/>
      <c r="AC24" s="37"/>
      <c r="AD24" s="37"/>
      <c r="AE24" s="37"/>
    </row>
    <row r="25" spans="1:31" s="2" customFormat="1" ht="6.95" customHeight="1">
      <c r="A25" s="37"/>
      <c r="B25" s="42"/>
      <c r="C25" s="37"/>
      <c r="D25" s="37"/>
      <c r="E25" s="37"/>
      <c r="F25" s="37"/>
      <c r="G25" s="37"/>
      <c r="H25" s="37"/>
      <c r="I25" s="37"/>
      <c r="J25" s="37"/>
      <c r="K25" s="37"/>
      <c r="L25" s="117"/>
      <c r="S25" s="37"/>
      <c r="T25" s="37"/>
      <c r="U25" s="37"/>
      <c r="V25" s="37"/>
      <c r="W25" s="37"/>
      <c r="X25" s="37"/>
      <c r="Y25" s="37"/>
      <c r="Z25" s="37"/>
      <c r="AA25" s="37"/>
      <c r="AB25" s="37"/>
      <c r="AC25" s="37"/>
      <c r="AD25" s="37"/>
      <c r="AE25" s="37"/>
    </row>
    <row r="26" spans="1:31" s="2" customFormat="1" ht="12" customHeight="1">
      <c r="A26" s="37"/>
      <c r="B26" s="42"/>
      <c r="C26" s="37"/>
      <c r="D26" s="116" t="s">
        <v>37</v>
      </c>
      <c r="E26" s="37"/>
      <c r="F26" s="37"/>
      <c r="G26" s="37"/>
      <c r="H26" s="37"/>
      <c r="I26" s="37"/>
      <c r="J26" s="37"/>
      <c r="K26" s="37"/>
      <c r="L26" s="117"/>
      <c r="S26" s="37"/>
      <c r="T26" s="37"/>
      <c r="U26" s="37"/>
      <c r="V26" s="37"/>
      <c r="W26" s="37"/>
      <c r="X26" s="37"/>
      <c r="Y26" s="37"/>
      <c r="Z26" s="37"/>
      <c r="AA26" s="37"/>
      <c r="AB26" s="37"/>
      <c r="AC26" s="37"/>
      <c r="AD26" s="37"/>
      <c r="AE26" s="37"/>
    </row>
    <row r="27" spans="1:31" s="8" customFormat="1" ht="214.5" customHeight="1">
      <c r="A27" s="119"/>
      <c r="B27" s="120"/>
      <c r="C27" s="119"/>
      <c r="D27" s="119"/>
      <c r="E27" s="419" t="s">
        <v>137</v>
      </c>
      <c r="F27" s="419"/>
      <c r="G27" s="419"/>
      <c r="H27" s="419"/>
      <c r="I27" s="119"/>
      <c r="J27" s="119"/>
      <c r="K27" s="119"/>
      <c r="L27" s="121"/>
      <c r="S27" s="119"/>
      <c r="T27" s="119"/>
      <c r="U27" s="119"/>
      <c r="V27" s="119"/>
      <c r="W27" s="119"/>
      <c r="X27" s="119"/>
      <c r="Y27" s="119"/>
      <c r="Z27" s="119"/>
      <c r="AA27" s="119"/>
      <c r="AB27" s="119"/>
      <c r="AC27" s="119"/>
      <c r="AD27" s="119"/>
      <c r="AE27" s="119"/>
    </row>
    <row r="28" spans="1:31" s="2" customFormat="1" ht="6.95" customHeight="1">
      <c r="A28" s="37"/>
      <c r="B28" s="42"/>
      <c r="C28" s="37"/>
      <c r="D28" s="37"/>
      <c r="E28" s="37"/>
      <c r="F28" s="37"/>
      <c r="G28" s="37"/>
      <c r="H28" s="37"/>
      <c r="I28" s="37"/>
      <c r="J28" s="37"/>
      <c r="K28" s="37"/>
      <c r="L28" s="117"/>
      <c r="S28" s="37"/>
      <c r="T28" s="37"/>
      <c r="U28" s="37"/>
      <c r="V28" s="37"/>
      <c r="W28" s="37"/>
      <c r="X28" s="37"/>
      <c r="Y28" s="37"/>
      <c r="Z28" s="37"/>
      <c r="AA28" s="37"/>
      <c r="AB28" s="37"/>
      <c r="AC28" s="37"/>
      <c r="AD28" s="37"/>
      <c r="AE28" s="37"/>
    </row>
    <row r="29" spans="1:31" s="2" customFormat="1" ht="6.95" customHeight="1">
      <c r="A29" s="37"/>
      <c r="B29" s="42"/>
      <c r="C29" s="37"/>
      <c r="D29" s="122"/>
      <c r="E29" s="122"/>
      <c r="F29" s="122"/>
      <c r="G29" s="122"/>
      <c r="H29" s="122"/>
      <c r="I29" s="122"/>
      <c r="J29" s="122"/>
      <c r="K29" s="122"/>
      <c r="L29" s="117"/>
      <c r="S29" s="37"/>
      <c r="T29" s="37"/>
      <c r="U29" s="37"/>
      <c r="V29" s="37"/>
      <c r="W29" s="37"/>
      <c r="X29" s="37"/>
      <c r="Y29" s="37"/>
      <c r="Z29" s="37"/>
      <c r="AA29" s="37"/>
      <c r="AB29" s="37"/>
      <c r="AC29" s="37"/>
      <c r="AD29" s="37"/>
      <c r="AE29" s="37"/>
    </row>
    <row r="30" spans="1:31" s="2" customFormat="1" ht="25.35" customHeight="1">
      <c r="A30" s="37"/>
      <c r="B30" s="42"/>
      <c r="C30" s="37"/>
      <c r="D30" s="123" t="s">
        <v>39</v>
      </c>
      <c r="E30" s="37"/>
      <c r="F30" s="37"/>
      <c r="G30" s="37"/>
      <c r="H30" s="37"/>
      <c r="I30" s="37"/>
      <c r="J30" s="124">
        <f>ROUND(J86, 2)</f>
        <v>0</v>
      </c>
      <c r="K30" s="37"/>
      <c r="L30" s="117"/>
      <c r="S30" s="37"/>
      <c r="T30" s="37"/>
      <c r="U30" s="37"/>
      <c r="V30" s="37"/>
      <c r="W30" s="37"/>
      <c r="X30" s="37"/>
      <c r="Y30" s="37"/>
      <c r="Z30" s="37"/>
      <c r="AA30" s="37"/>
      <c r="AB30" s="37"/>
      <c r="AC30" s="37"/>
      <c r="AD30" s="37"/>
      <c r="AE30" s="37"/>
    </row>
    <row r="31" spans="1:31" s="2" customFormat="1" ht="6.95" customHeight="1">
      <c r="A31" s="37"/>
      <c r="B31" s="42"/>
      <c r="C31" s="37"/>
      <c r="D31" s="122"/>
      <c r="E31" s="122"/>
      <c r="F31" s="122"/>
      <c r="G31" s="122"/>
      <c r="H31" s="122"/>
      <c r="I31" s="122"/>
      <c r="J31" s="122"/>
      <c r="K31" s="122"/>
      <c r="L31" s="117"/>
      <c r="S31" s="37"/>
      <c r="T31" s="37"/>
      <c r="U31" s="37"/>
      <c r="V31" s="37"/>
      <c r="W31" s="37"/>
      <c r="X31" s="37"/>
      <c r="Y31" s="37"/>
      <c r="Z31" s="37"/>
      <c r="AA31" s="37"/>
      <c r="AB31" s="37"/>
      <c r="AC31" s="37"/>
      <c r="AD31" s="37"/>
      <c r="AE31" s="37"/>
    </row>
    <row r="32" spans="1:31" s="2" customFormat="1" ht="14.45" customHeight="1">
      <c r="A32" s="37"/>
      <c r="B32" s="42"/>
      <c r="C32" s="37"/>
      <c r="D32" s="37"/>
      <c r="E32" s="37"/>
      <c r="F32" s="125" t="s">
        <v>41</v>
      </c>
      <c r="G32" s="37"/>
      <c r="H32" s="37"/>
      <c r="I32" s="125" t="s">
        <v>40</v>
      </c>
      <c r="J32" s="125" t="s">
        <v>42</v>
      </c>
      <c r="K32" s="37"/>
      <c r="L32" s="117"/>
      <c r="S32" s="37"/>
      <c r="T32" s="37"/>
      <c r="U32" s="37"/>
      <c r="V32" s="37"/>
      <c r="W32" s="37"/>
      <c r="X32" s="37"/>
      <c r="Y32" s="37"/>
      <c r="Z32" s="37"/>
      <c r="AA32" s="37"/>
      <c r="AB32" s="37"/>
      <c r="AC32" s="37"/>
      <c r="AD32" s="37"/>
      <c r="AE32" s="37"/>
    </row>
    <row r="33" spans="1:31" s="2" customFormat="1" ht="14.45" customHeight="1">
      <c r="A33" s="37"/>
      <c r="B33" s="42"/>
      <c r="C33" s="37"/>
      <c r="D33" s="126" t="s">
        <v>43</v>
      </c>
      <c r="E33" s="116" t="s">
        <v>44</v>
      </c>
      <c r="F33" s="127">
        <f>ROUND((SUM(BE86:BE120)),  2)</f>
        <v>0</v>
      </c>
      <c r="G33" s="37"/>
      <c r="H33" s="37"/>
      <c r="I33" s="128">
        <v>0.21</v>
      </c>
      <c r="J33" s="127">
        <f>ROUND(((SUM(BE86:BE120))*I33),  2)</f>
        <v>0</v>
      </c>
      <c r="K33" s="37"/>
      <c r="L33" s="117"/>
      <c r="S33" s="37"/>
      <c r="T33" s="37"/>
      <c r="U33" s="37"/>
      <c r="V33" s="37"/>
      <c r="W33" s="37"/>
      <c r="X33" s="37"/>
      <c r="Y33" s="37"/>
      <c r="Z33" s="37"/>
      <c r="AA33" s="37"/>
      <c r="AB33" s="37"/>
      <c r="AC33" s="37"/>
      <c r="AD33" s="37"/>
      <c r="AE33" s="37"/>
    </row>
    <row r="34" spans="1:31" s="2" customFormat="1" ht="14.45" customHeight="1">
      <c r="A34" s="37"/>
      <c r="B34" s="42"/>
      <c r="C34" s="37"/>
      <c r="D34" s="37"/>
      <c r="E34" s="116" t="s">
        <v>45</v>
      </c>
      <c r="F34" s="127">
        <f>ROUND((SUM(BF86:BF120)),  2)</f>
        <v>0</v>
      </c>
      <c r="G34" s="37"/>
      <c r="H34" s="37"/>
      <c r="I34" s="128">
        <v>0.12</v>
      </c>
      <c r="J34" s="127">
        <f>ROUND(((SUM(BF86:BF120))*I34),  2)</f>
        <v>0</v>
      </c>
      <c r="K34" s="37"/>
      <c r="L34" s="117"/>
      <c r="S34" s="37"/>
      <c r="T34" s="37"/>
      <c r="U34" s="37"/>
      <c r="V34" s="37"/>
      <c r="W34" s="37"/>
      <c r="X34" s="37"/>
      <c r="Y34" s="37"/>
      <c r="Z34" s="37"/>
      <c r="AA34" s="37"/>
      <c r="AB34" s="37"/>
      <c r="AC34" s="37"/>
      <c r="AD34" s="37"/>
      <c r="AE34" s="37"/>
    </row>
    <row r="35" spans="1:31" s="2" customFormat="1" ht="14.45" hidden="1" customHeight="1">
      <c r="A35" s="37"/>
      <c r="B35" s="42"/>
      <c r="C35" s="37"/>
      <c r="D35" s="37"/>
      <c r="E35" s="116" t="s">
        <v>46</v>
      </c>
      <c r="F35" s="127">
        <f>ROUND((SUM(BG86:BG120)),  2)</f>
        <v>0</v>
      </c>
      <c r="G35" s="37"/>
      <c r="H35" s="37"/>
      <c r="I35" s="128">
        <v>0.21</v>
      </c>
      <c r="J35" s="127">
        <f>0</f>
        <v>0</v>
      </c>
      <c r="K35" s="37"/>
      <c r="L35" s="117"/>
      <c r="S35" s="37"/>
      <c r="T35" s="37"/>
      <c r="U35" s="37"/>
      <c r="V35" s="37"/>
      <c r="W35" s="37"/>
      <c r="X35" s="37"/>
      <c r="Y35" s="37"/>
      <c r="Z35" s="37"/>
      <c r="AA35" s="37"/>
      <c r="AB35" s="37"/>
      <c r="AC35" s="37"/>
      <c r="AD35" s="37"/>
      <c r="AE35" s="37"/>
    </row>
    <row r="36" spans="1:31" s="2" customFormat="1" ht="14.45" hidden="1" customHeight="1">
      <c r="A36" s="37"/>
      <c r="B36" s="42"/>
      <c r="C36" s="37"/>
      <c r="D36" s="37"/>
      <c r="E36" s="116" t="s">
        <v>47</v>
      </c>
      <c r="F36" s="127">
        <f>ROUND((SUM(BH86:BH120)),  2)</f>
        <v>0</v>
      </c>
      <c r="G36" s="37"/>
      <c r="H36" s="37"/>
      <c r="I36" s="128">
        <v>0.12</v>
      </c>
      <c r="J36" s="127">
        <f>0</f>
        <v>0</v>
      </c>
      <c r="K36" s="37"/>
      <c r="L36" s="117"/>
      <c r="S36" s="37"/>
      <c r="T36" s="37"/>
      <c r="U36" s="37"/>
      <c r="V36" s="37"/>
      <c r="W36" s="37"/>
      <c r="X36" s="37"/>
      <c r="Y36" s="37"/>
      <c r="Z36" s="37"/>
      <c r="AA36" s="37"/>
      <c r="AB36" s="37"/>
      <c r="AC36" s="37"/>
      <c r="AD36" s="37"/>
      <c r="AE36" s="37"/>
    </row>
    <row r="37" spans="1:31" s="2" customFormat="1" ht="14.45" hidden="1" customHeight="1">
      <c r="A37" s="37"/>
      <c r="B37" s="42"/>
      <c r="C37" s="37"/>
      <c r="D37" s="37"/>
      <c r="E37" s="116" t="s">
        <v>48</v>
      </c>
      <c r="F37" s="127">
        <f>ROUND((SUM(BI86:BI120)),  2)</f>
        <v>0</v>
      </c>
      <c r="G37" s="37"/>
      <c r="H37" s="37"/>
      <c r="I37" s="128">
        <v>0</v>
      </c>
      <c r="J37" s="127">
        <f>0</f>
        <v>0</v>
      </c>
      <c r="K37" s="37"/>
      <c r="L37" s="117"/>
      <c r="S37" s="37"/>
      <c r="T37" s="37"/>
      <c r="U37" s="37"/>
      <c r="V37" s="37"/>
      <c r="W37" s="37"/>
      <c r="X37" s="37"/>
      <c r="Y37" s="37"/>
      <c r="Z37" s="37"/>
      <c r="AA37" s="37"/>
      <c r="AB37" s="37"/>
      <c r="AC37" s="37"/>
      <c r="AD37" s="37"/>
      <c r="AE37" s="37"/>
    </row>
    <row r="38" spans="1:31" s="2" customFormat="1" ht="6.95" customHeight="1">
      <c r="A38" s="37"/>
      <c r="B38" s="42"/>
      <c r="C38" s="37"/>
      <c r="D38" s="37"/>
      <c r="E38" s="37"/>
      <c r="F38" s="37"/>
      <c r="G38" s="37"/>
      <c r="H38" s="37"/>
      <c r="I38" s="37"/>
      <c r="J38" s="37"/>
      <c r="K38" s="37"/>
      <c r="L38" s="117"/>
      <c r="S38" s="37"/>
      <c r="T38" s="37"/>
      <c r="U38" s="37"/>
      <c r="V38" s="37"/>
      <c r="W38" s="37"/>
      <c r="X38" s="37"/>
      <c r="Y38" s="37"/>
      <c r="Z38" s="37"/>
      <c r="AA38" s="37"/>
      <c r="AB38" s="37"/>
      <c r="AC38" s="37"/>
      <c r="AD38" s="37"/>
      <c r="AE38" s="37"/>
    </row>
    <row r="39" spans="1:31" s="2" customFormat="1" ht="25.35" customHeight="1">
      <c r="A39" s="37"/>
      <c r="B39" s="42"/>
      <c r="C39" s="129"/>
      <c r="D39" s="130" t="s">
        <v>49</v>
      </c>
      <c r="E39" s="131"/>
      <c r="F39" s="131"/>
      <c r="G39" s="132" t="s">
        <v>50</v>
      </c>
      <c r="H39" s="133" t="s">
        <v>51</v>
      </c>
      <c r="I39" s="131"/>
      <c r="J39" s="134">
        <f>SUM(J30:J37)</f>
        <v>0</v>
      </c>
      <c r="K39" s="135"/>
      <c r="L39" s="117"/>
      <c r="S39" s="37"/>
      <c r="T39" s="37"/>
      <c r="U39" s="37"/>
      <c r="V39" s="37"/>
      <c r="W39" s="37"/>
      <c r="X39" s="37"/>
      <c r="Y39" s="37"/>
      <c r="Z39" s="37"/>
      <c r="AA39" s="37"/>
      <c r="AB39" s="37"/>
      <c r="AC39" s="37"/>
      <c r="AD39" s="37"/>
      <c r="AE39" s="37"/>
    </row>
    <row r="40" spans="1:31" s="2" customFormat="1" ht="14.45" customHeight="1">
      <c r="A40" s="37"/>
      <c r="B40" s="136"/>
      <c r="C40" s="137"/>
      <c r="D40" s="137"/>
      <c r="E40" s="137"/>
      <c r="F40" s="137"/>
      <c r="G40" s="137"/>
      <c r="H40" s="137"/>
      <c r="I40" s="137"/>
      <c r="J40" s="137"/>
      <c r="K40" s="137"/>
      <c r="L40" s="117"/>
      <c r="S40" s="37"/>
      <c r="T40" s="37"/>
      <c r="U40" s="37"/>
      <c r="V40" s="37"/>
      <c r="W40" s="37"/>
      <c r="X40" s="37"/>
      <c r="Y40" s="37"/>
      <c r="Z40" s="37"/>
      <c r="AA40" s="37"/>
      <c r="AB40" s="37"/>
      <c r="AC40" s="37"/>
      <c r="AD40" s="37"/>
      <c r="AE40" s="37"/>
    </row>
    <row r="44" spans="1:31" s="2" customFormat="1" ht="6.95" customHeight="1">
      <c r="A44" s="37"/>
      <c r="B44" s="138"/>
      <c r="C44" s="139"/>
      <c r="D44" s="139"/>
      <c r="E44" s="139"/>
      <c r="F44" s="139"/>
      <c r="G44" s="139"/>
      <c r="H44" s="139"/>
      <c r="I44" s="139"/>
      <c r="J44" s="139"/>
      <c r="K44" s="139"/>
      <c r="L44" s="117"/>
      <c r="S44" s="37"/>
      <c r="T44" s="37"/>
      <c r="U44" s="37"/>
      <c r="V44" s="37"/>
      <c r="W44" s="37"/>
      <c r="X44" s="37"/>
      <c r="Y44" s="37"/>
      <c r="Z44" s="37"/>
      <c r="AA44" s="37"/>
      <c r="AB44" s="37"/>
      <c r="AC44" s="37"/>
      <c r="AD44" s="37"/>
      <c r="AE44" s="37"/>
    </row>
    <row r="45" spans="1:31" s="2" customFormat="1" ht="24.95" customHeight="1">
      <c r="A45" s="37"/>
      <c r="B45" s="38"/>
      <c r="C45" s="26" t="s">
        <v>138</v>
      </c>
      <c r="D45" s="39"/>
      <c r="E45" s="39"/>
      <c r="F45" s="39"/>
      <c r="G45" s="39"/>
      <c r="H45" s="39"/>
      <c r="I45" s="39"/>
      <c r="J45" s="39"/>
      <c r="K45" s="39"/>
      <c r="L45" s="117"/>
      <c r="S45" s="37"/>
      <c r="T45" s="37"/>
      <c r="U45" s="37"/>
      <c r="V45" s="37"/>
      <c r="W45" s="37"/>
      <c r="X45" s="37"/>
      <c r="Y45" s="37"/>
      <c r="Z45" s="37"/>
      <c r="AA45" s="37"/>
      <c r="AB45" s="37"/>
      <c r="AC45" s="37"/>
      <c r="AD45" s="37"/>
      <c r="AE45" s="37"/>
    </row>
    <row r="46" spans="1:31" s="2" customFormat="1" ht="6.95" customHeight="1">
      <c r="A46" s="37"/>
      <c r="B46" s="38"/>
      <c r="C46" s="39"/>
      <c r="D46" s="39"/>
      <c r="E46" s="39"/>
      <c r="F46" s="39"/>
      <c r="G46" s="39"/>
      <c r="H46" s="39"/>
      <c r="I46" s="39"/>
      <c r="J46" s="39"/>
      <c r="K46" s="39"/>
      <c r="L46" s="117"/>
      <c r="S46" s="37"/>
      <c r="T46" s="37"/>
      <c r="U46" s="37"/>
      <c r="V46" s="37"/>
      <c r="W46" s="37"/>
      <c r="X46" s="37"/>
      <c r="Y46" s="37"/>
      <c r="Z46" s="37"/>
      <c r="AA46" s="37"/>
      <c r="AB46" s="37"/>
      <c r="AC46" s="37"/>
      <c r="AD46" s="37"/>
      <c r="AE46" s="37"/>
    </row>
    <row r="47" spans="1:31" s="2" customFormat="1" ht="12" customHeight="1">
      <c r="A47" s="37"/>
      <c r="B47" s="38"/>
      <c r="C47" s="32" t="s">
        <v>16</v>
      </c>
      <c r="D47" s="39"/>
      <c r="E47" s="39"/>
      <c r="F47" s="39"/>
      <c r="G47" s="39"/>
      <c r="H47" s="39"/>
      <c r="I47" s="39"/>
      <c r="J47" s="39"/>
      <c r="K47" s="39"/>
      <c r="L47" s="117"/>
      <c r="S47" s="37"/>
      <c r="T47" s="37"/>
      <c r="U47" s="37"/>
      <c r="V47" s="37"/>
      <c r="W47" s="37"/>
      <c r="X47" s="37"/>
      <c r="Y47" s="37"/>
      <c r="Z47" s="37"/>
      <c r="AA47" s="37"/>
      <c r="AB47" s="37"/>
      <c r="AC47" s="37"/>
      <c r="AD47" s="37"/>
      <c r="AE47" s="37"/>
    </row>
    <row r="48" spans="1:31" s="2" customFormat="1" ht="16.5" customHeight="1">
      <c r="A48" s="37"/>
      <c r="B48" s="38"/>
      <c r="C48" s="39"/>
      <c r="D48" s="39"/>
      <c r="E48" s="420" t="str">
        <f>E7</f>
        <v>UPOL LF, ul.Hněvotínská, Olomouc-dispoziční úprava 2.np (REVIZE č.1)</v>
      </c>
      <c r="F48" s="421"/>
      <c r="G48" s="421"/>
      <c r="H48" s="421"/>
      <c r="I48" s="39"/>
      <c r="J48" s="39"/>
      <c r="K48" s="39"/>
      <c r="L48" s="117"/>
      <c r="S48" s="37"/>
      <c r="T48" s="37"/>
      <c r="U48" s="37"/>
      <c r="V48" s="37"/>
      <c r="W48" s="37"/>
      <c r="X48" s="37"/>
      <c r="Y48" s="37"/>
      <c r="Z48" s="37"/>
      <c r="AA48" s="37"/>
      <c r="AB48" s="37"/>
      <c r="AC48" s="37"/>
      <c r="AD48" s="37"/>
      <c r="AE48" s="37"/>
    </row>
    <row r="49" spans="1:47" s="2" customFormat="1" ht="12" customHeight="1">
      <c r="A49" s="37"/>
      <c r="B49" s="38"/>
      <c r="C49" s="32" t="s">
        <v>135</v>
      </c>
      <c r="D49" s="39"/>
      <c r="E49" s="39"/>
      <c r="F49" s="39"/>
      <c r="G49" s="39"/>
      <c r="H49" s="39"/>
      <c r="I49" s="39"/>
      <c r="J49" s="39"/>
      <c r="K49" s="39"/>
      <c r="L49" s="117"/>
      <c r="S49" s="37"/>
      <c r="T49" s="37"/>
      <c r="U49" s="37"/>
      <c r="V49" s="37"/>
      <c r="W49" s="37"/>
      <c r="X49" s="37"/>
      <c r="Y49" s="37"/>
      <c r="Z49" s="37"/>
      <c r="AA49" s="37"/>
      <c r="AB49" s="37"/>
      <c r="AC49" s="37"/>
      <c r="AD49" s="37"/>
      <c r="AE49" s="37"/>
    </row>
    <row r="50" spans="1:47" s="2" customFormat="1" ht="16.5" customHeight="1">
      <c r="A50" s="37"/>
      <c r="B50" s="38"/>
      <c r="C50" s="39"/>
      <c r="D50" s="39"/>
      <c r="E50" s="373" t="str">
        <f>E9</f>
        <v>2025/HEX/03-VON - Vedlejší a ostatní náklady (REVIZE č.1)</v>
      </c>
      <c r="F50" s="422"/>
      <c r="G50" s="422"/>
      <c r="H50" s="422"/>
      <c r="I50" s="39"/>
      <c r="J50" s="39"/>
      <c r="K50" s="39"/>
      <c r="L50" s="117"/>
      <c r="S50" s="37"/>
      <c r="T50" s="37"/>
      <c r="U50" s="37"/>
      <c r="V50" s="37"/>
      <c r="W50" s="37"/>
      <c r="X50" s="37"/>
      <c r="Y50" s="37"/>
      <c r="Z50" s="37"/>
      <c r="AA50" s="37"/>
      <c r="AB50" s="37"/>
      <c r="AC50" s="37"/>
      <c r="AD50" s="37"/>
      <c r="AE50" s="37"/>
    </row>
    <row r="51" spans="1:47" s="2" customFormat="1" ht="6.95" customHeight="1">
      <c r="A51" s="37"/>
      <c r="B51" s="38"/>
      <c r="C51" s="39"/>
      <c r="D51" s="39"/>
      <c r="E51" s="39"/>
      <c r="F51" s="39"/>
      <c r="G51" s="39"/>
      <c r="H51" s="39"/>
      <c r="I51" s="39"/>
      <c r="J51" s="39"/>
      <c r="K51" s="39"/>
      <c r="L51" s="117"/>
      <c r="S51" s="37"/>
      <c r="T51" s="37"/>
      <c r="U51" s="37"/>
      <c r="V51" s="37"/>
      <c r="W51" s="37"/>
      <c r="X51" s="37"/>
      <c r="Y51" s="37"/>
      <c r="Z51" s="37"/>
      <c r="AA51" s="37"/>
      <c r="AB51" s="37"/>
      <c r="AC51" s="37"/>
      <c r="AD51" s="37"/>
      <c r="AE51" s="37"/>
    </row>
    <row r="52" spans="1:47" s="2" customFormat="1" ht="12" customHeight="1">
      <c r="A52" s="37"/>
      <c r="B52" s="38"/>
      <c r="C52" s="32" t="s">
        <v>22</v>
      </c>
      <c r="D52" s="39"/>
      <c r="E52" s="39"/>
      <c r="F52" s="30" t="str">
        <f>F12</f>
        <v xml:space="preserve"> </v>
      </c>
      <c r="G52" s="39"/>
      <c r="H52" s="39"/>
      <c r="I52" s="32" t="s">
        <v>24</v>
      </c>
      <c r="J52" s="62" t="str">
        <f>IF(J12="","",J12)</f>
        <v>6. 11. 2025</v>
      </c>
      <c r="K52" s="39"/>
      <c r="L52" s="117"/>
      <c r="S52" s="37"/>
      <c r="T52" s="37"/>
      <c r="U52" s="37"/>
      <c r="V52" s="37"/>
      <c r="W52" s="37"/>
      <c r="X52" s="37"/>
      <c r="Y52" s="37"/>
      <c r="Z52" s="37"/>
      <c r="AA52" s="37"/>
      <c r="AB52" s="37"/>
      <c r="AC52" s="37"/>
      <c r="AD52" s="37"/>
      <c r="AE52" s="37"/>
    </row>
    <row r="53" spans="1:47" s="2" customFormat="1" ht="6.95" customHeight="1">
      <c r="A53" s="37"/>
      <c r="B53" s="38"/>
      <c r="C53" s="39"/>
      <c r="D53" s="39"/>
      <c r="E53" s="39"/>
      <c r="F53" s="39"/>
      <c r="G53" s="39"/>
      <c r="H53" s="39"/>
      <c r="I53" s="39"/>
      <c r="J53" s="39"/>
      <c r="K53" s="39"/>
      <c r="L53" s="117"/>
      <c r="S53" s="37"/>
      <c r="T53" s="37"/>
      <c r="U53" s="37"/>
      <c r="V53" s="37"/>
      <c r="W53" s="37"/>
      <c r="X53" s="37"/>
      <c r="Y53" s="37"/>
      <c r="Z53" s="37"/>
      <c r="AA53" s="37"/>
      <c r="AB53" s="37"/>
      <c r="AC53" s="37"/>
      <c r="AD53" s="37"/>
      <c r="AE53" s="37"/>
    </row>
    <row r="54" spans="1:47" s="2" customFormat="1" ht="25.7" customHeight="1">
      <c r="A54" s="37"/>
      <c r="B54" s="38"/>
      <c r="C54" s="32" t="s">
        <v>26</v>
      </c>
      <c r="D54" s="39"/>
      <c r="E54" s="39"/>
      <c r="F54" s="30" t="str">
        <f>E15</f>
        <v>UPOL PdF Olomouc</v>
      </c>
      <c r="G54" s="39"/>
      <c r="H54" s="39"/>
      <c r="I54" s="32" t="s">
        <v>32</v>
      </c>
      <c r="J54" s="35" t="str">
        <f>E21</f>
        <v>HEXAPLAN International</v>
      </c>
      <c r="K54" s="39"/>
      <c r="L54" s="117"/>
      <c r="S54" s="37"/>
      <c r="T54" s="37"/>
      <c r="U54" s="37"/>
      <c r="V54" s="37"/>
      <c r="W54" s="37"/>
      <c r="X54" s="37"/>
      <c r="Y54" s="37"/>
      <c r="Z54" s="37"/>
      <c r="AA54" s="37"/>
      <c r="AB54" s="37"/>
      <c r="AC54" s="37"/>
      <c r="AD54" s="37"/>
      <c r="AE54" s="37"/>
    </row>
    <row r="55" spans="1:47" s="2" customFormat="1" ht="15.2" customHeight="1">
      <c r="A55" s="37"/>
      <c r="B55" s="38"/>
      <c r="C55" s="32" t="s">
        <v>30</v>
      </c>
      <c r="D55" s="39"/>
      <c r="E55" s="39"/>
      <c r="F55" s="30" t="str">
        <f>IF(E18="","",E18)</f>
        <v>Vyplň údaj</v>
      </c>
      <c r="G55" s="39"/>
      <c r="H55" s="39"/>
      <c r="I55" s="32" t="s">
        <v>35</v>
      </c>
      <c r="J55" s="35" t="str">
        <f>E24</f>
        <v>Ing.A.Hejmalová</v>
      </c>
      <c r="K55" s="39"/>
      <c r="L55" s="117"/>
      <c r="S55" s="37"/>
      <c r="T55" s="37"/>
      <c r="U55" s="37"/>
      <c r="V55" s="37"/>
      <c r="W55" s="37"/>
      <c r="X55" s="37"/>
      <c r="Y55" s="37"/>
      <c r="Z55" s="37"/>
      <c r="AA55" s="37"/>
      <c r="AB55" s="37"/>
      <c r="AC55" s="37"/>
      <c r="AD55" s="37"/>
      <c r="AE55" s="37"/>
    </row>
    <row r="56" spans="1:47" s="2" customFormat="1" ht="10.35" customHeight="1">
      <c r="A56" s="37"/>
      <c r="B56" s="38"/>
      <c r="C56" s="39"/>
      <c r="D56" s="39"/>
      <c r="E56" s="39"/>
      <c r="F56" s="39"/>
      <c r="G56" s="39"/>
      <c r="H56" s="39"/>
      <c r="I56" s="39"/>
      <c r="J56" s="39"/>
      <c r="K56" s="39"/>
      <c r="L56" s="117"/>
      <c r="S56" s="37"/>
      <c r="T56" s="37"/>
      <c r="U56" s="37"/>
      <c r="V56" s="37"/>
      <c r="W56" s="37"/>
      <c r="X56" s="37"/>
      <c r="Y56" s="37"/>
      <c r="Z56" s="37"/>
      <c r="AA56" s="37"/>
      <c r="AB56" s="37"/>
      <c r="AC56" s="37"/>
      <c r="AD56" s="37"/>
      <c r="AE56" s="37"/>
    </row>
    <row r="57" spans="1:47" s="2" customFormat="1" ht="29.25" customHeight="1">
      <c r="A57" s="37"/>
      <c r="B57" s="38"/>
      <c r="C57" s="140" t="s">
        <v>139</v>
      </c>
      <c r="D57" s="141"/>
      <c r="E57" s="141"/>
      <c r="F57" s="141"/>
      <c r="G57" s="141"/>
      <c r="H57" s="141"/>
      <c r="I57" s="141"/>
      <c r="J57" s="142" t="s">
        <v>140</v>
      </c>
      <c r="K57" s="141"/>
      <c r="L57" s="117"/>
      <c r="S57" s="37"/>
      <c r="T57" s="37"/>
      <c r="U57" s="37"/>
      <c r="V57" s="37"/>
      <c r="W57" s="37"/>
      <c r="X57" s="37"/>
      <c r="Y57" s="37"/>
      <c r="Z57" s="37"/>
      <c r="AA57" s="37"/>
      <c r="AB57" s="37"/>
      <c r="AC57" s="37"/>
      <c r="AD57" s="37"/>
      <c r="AE57" s="37"/>
    </row>
    <row r="58" spans="1:47" s="2" customFormat="1" ht="10.35" customHeight="1">
      <c r="A58" s="37"/>
      <c r="B58" s="38"/>
      <c r="C58" s="39"/>
      <c r="D58" s="39"/>
      <c r="E58" s="39"/>
      <c r="F58" s="39"/>
      <c r="G58" s="39"/>
      <c r="H58" s="39"/>
      <c r="I58" s="39"/>
      <c r="J58" s="39"/>
      <c r="K58" s="39"/>
      <c r="L58" s="117"/>
      <c r="S58" s="37"/>
      <c r="T58" s="37"/>
      <c r="U58" s="37"/>
      <c r="V58" s="37"/>
      <c r="W58" s="37"/>
      <c r="X58" s="37"/>
      <c r="Y58" s="37"/>
      <c r="Z58" s="37"/>
      <c r="AA58" s="37"/>
      <c r="AB58" s="37"/>
      <c r="AC58" s="37"/>
      <c r="AD58" s="37"/>
      <c r="AE58" s="37"/>
    </row>
    <row r="59" spans="1:47" s="2" customFormat="1" ht="22.9" customHeight="1">
      <c r="A59" s="37"/>
      <c r="B59" s="38"/>
      <c r="C59" s="143" t="s">
        <v>71</v>
      </c>
      <c r="D59" s="39"/>
      <c r="E59" s="39"/>
      <c r="F59" s="39"/>
      <c r="G59" s="39"/>
      <c r="H59" s="39"/>
      <c r="I59" s="39"/>
      <c r="J59" s="80">
        <f>J86</f>
        <v>0</v>
      </c>
      <c r="K59" s="39"/>
      <c r="L59" s="117"/>
      <c r="S59" s="37"/>
      <c r="T59" s="37"/>
      <c r="U59" s="37"/>
      <c r="V59" s="37"/>
      <c r="W59" s="37"/>
      <c r="X59" s="37"/>
      <c r="Y59" s="37"/>
      <c r="Z59" s="37"/>
      <c r="AA59" s="37"/>
      <c r="AB59" s="37"/>
      <c r="AC59" s="37"/>
      <c r="AD59" s="37"/>
      <c r="AE59" s="37"/>
      <c r="AU59" s="20" t="s">
        <v>141</v>
      </c>
    </row>
    <row r="60" spans="1:47" s="9" customFormat="1" ht="24.95" customHeight="1">
      <c r="B60" s="144"/>
      <c r="C60" s="145"/>
      <c r="D60" s="146" t="s">
        <v>1465</v>
      </c>
      <c r="E60" s="147"/>
      <c r="F60" s="147"/>
      <c r="G60" s="147"/>
      <c r="H60" s="147"/>
      <c r="I60" s="147"/>
      <c r="J60" s="148">
        <f>J87</f>
        <v>0</v>
      </c>
      <c r="K60" s="145"/>
      <c r="L60" s="149"/>
    </row>
    <row r="61" spans="1:47" s="10" customFormat="1" ht="19.899999999999999" customHeight="1">
      <c r="B61" s="150"/>
      <c r="C61" s="100"/>
      <c r="D61" s="151" t="s">
        <v>1466</v>
      </c>
      <c r="E61" s="152"/>
      <c r="F61" s="152"/>
      <c r="G61" s="152"/>
      <c r="H61" s="152"/>
      <c r="I61" s="152"/>
      <c r="J61" s="153">
        <f>J88</f>
        <v>0</v>
      </c>
      <c r="K61" s="100"/>
      <c r="L61" s="154"/>
    </row>
    <row r="62" spans="1:47" s="10" customFormat="1" ht="19.899999999999999" customHeight="1">
      <c r="B62" s="150"/>
      <c r="C62" s="100"/>
      <c r="D62" s="151" t="s">
        <v>1467</v>
      </c>
      <c r="E62" s="152"/>
      <c r="F62" s="152"/>
      <c r="G62" s="152"/>
      <c r="H62" s="152"/>
      <c r="I62" s="152"/>
      <c r="J62" s="153">
        <f>J96</f>
        <v>0</v>
      </c>
      <c r="K62" s="100"/>
      <c r="L62" s="154"/>
    </row>
    <row r="63" spans="1:47" s="10" customFormat="1" ht="19.899999999999999" customHeight="1">
      <c r="B63" s="150"/>
      <c r="C63" s="100"/>
      <c r="D63" s="151" t="s">
        <v>1468</v>
      </c>
      <c r="E63" s="152"/>
      <c r="F63" s="152"/>
      <c r="G63" s="152"/>
      <c r="H63" s="152"/>
      <c r="I63" s="152"/>
      <c r="J63" s="153">
        <f>J100</f>
        <v>0</v>
      </c>
      <c r="K63" s="100"/>
      <c r="L63" s="154"/>
    </row>
    <row r="64" spans="1:47" s="10" customFormat="1" ht="19.899999999999999" customHeight="1">
      <c r="B64" s="150"/>
      <c r="C64" s="100"/>
      <c r="D64" s="151" t="s">
        <v>1469</v>
      </c>
      <c r="E64" s="152"/>
      <c r="F64" s="152"/>
      <c r="G64" s="152"/>
      <c r="H64" s="152"/>
      <c r="I64" s="152"/>
      <c r="J64" s="153">
        <f>J110</f>
        <v>0</v>
      </c>
      <c r="K64" s="100"/>
      <c r="L64" s="154"/>
    </row>
    <row r="65" spans="1:31" s="10" customFormat="1" ht="19.899999999999999" customHeight="1">
      <c r="B65" s="150"/>
      <c r="C65" s="100"/>
      <c r="D65" s="151" t="s">
        <v>1470</v>
      </c>
      <c r="E65" s="152"/>
      <c r="F65" s="152"/>
      <c r="G65" s="152"/>
      <c r="H65" s="152"/>
      <c r="I65" s="152"/>
      <c r="J65" s="153">
        <f>J114</f>
        <v>0</v>
      </c>
      <c r="K65" s="100"/>
      <c r="L65" s="154"/>
    </row>
    <row r="66" spans="1:31" s="10" customFormat="1" ht="19.899999999999999" customHeight="1">
      <c r="B66" s="150"/>
      <c r="C66" s="100"/>
      <c r="D66" s="151" t="s">
        <v>1471</v>
      </c>
      <c r="E66" s="152"/>
      <c r="F66" s="152"/>
      <c r="G66" s="152"/>
      <c r="H66" s="152"/>
      <c r="I66" s="152"/>
      <c r="J66" s="153">
        <f>J118</f>
        <v>0</v>
      </c>
      <c r="K66" s="100"/>
      <c r="L66" s="154"/>
    </row>
    <row r="67" spans="1:31" s="2" customFormat="1" ht="21.75" customHeight="1">
      <c r="A67" s="37"/>
      <c r="B67" s="38"/>
      <c r="C67" s="39"/>
      <c r="D67" s="39"/>
      <c r="E67" s="39"/>
      <c r="F67" s="39"/>
      <c r="G67" s="39"/>
      <c r="H67" s="39"/>
      <c r="I67" s="39"/>
      <c r="J67" s="39"/>
      <c r="K67" s="39"/>
      <c r="L67" s="117"/>
      <c r="S67" s="37"/>
      <c r="T67" s="37"/>
      <c r="U67" s="37"/>
      <c r="V67" s="37"/>
      <c r="W67" s="37"/>
      <c r="X67" s="37"/>
      <c r="Y67" s="37"/>
      <c r="Z67" s="37"/>
      <c r="AA67" s="37"/>
      <c r="AB67" s="37"/>
      <c r="AC67" s="37"/>
      <c r="AD67" s="37"/>
      <c r="AE67" s="37"/>
    </row>
    <row r="68" spans="1:31" s="2" customFormat="1" ht="6.95" customHeight="1">
      <c r="A68" s="37"/>
      <c r="B68" s="50"/>
      <c r="C68" s="51"/>
      <c r="D68" s="51"/>
      <c r="E68" s="51"/>
      <c r="F68" s="51"/>
      <c r="G68" s="51"/>
      <c r="H68" s="51"/>
      <c r="I68" s="51"/>
      <c r="J68" s="51"/>
      <c r="K68" s="51"/>
      <c r="L68" s="117"/>
      <c r="S68" s="37"/>
      <c r="T68" s="37"/>
      <c r="U68" s="37"/>
      <c r="V68" s="37"/>
      <c r="W68" s="37"/>
      <c r="X68" s="37"/>
      <c r="Y68" s="37"/>
      <c r="Z68" s="37"/>
      <c r="AA68" s="37"/>
      <c r="AB68" s="37"/>
      <c r="AC68" s="37"/>
      <c r="AD68" s="37"/>
      <c r="AE68" s="37"/>
    </row>
    <row r="72" spans="1:31" s="2" customFormat="1" ht="6.95" customHeight="1">
      <c r="A72" s="37"/>
      <c r="B72" s="52"/>
      <c r="C72" s="53"/>
      <c r="D72" s="53"/>
      <c r="E72" s="53"/>
      <c r="F72" s="53"/>
      <c r="G72" s="53"/>
      <c r="H72" s="53"/>
      <c r="I72" s="53"/>
      <c r="J72" s="53"/>
      <c r="K72" s="53"/>
      <c r="L72" s="117"/>
      <c r="S72" s="37"/>
      <c r="T72" s="37"/>
      <c r="U72" s="37"/>
      <c r="V72" s="37"/>
      <c r="W72" s="37"/>
      <c r="X72" s="37"/>
      <c r="Y72" s="37"/>
      <c r="Z72" s="37"/>
      <c r="AA72" s="37"/>
      <c r="AB72" s="37"/>
      <c r="AC72" s="37"/>
      <c r="AD72" s="37"/>
      <c r="AE72" s="37"/>
    </row>
    <row r="73" spans="1:31" s="2" customFormat="1" ht="24.95" customHeight="1">
      <c r="A73" s="37"/>
      <c r="B73" s="38"/>
      <c r="C73" s="26" t="s">
        <v>161</v>
      </c>
      <c r="D73" s="39"/>
      <c r="E73" s="39"/>
      <c r="F73" s="39"/>
      <c r="G73" s="39"/>
      <c r="H73" s="39"/>
      <c r="I73" s="39"/>
      <c r="J73" s="39"/>
      <c r="K73" s="39"/>
      <c r="L73" s="117"/>
      <c r="S73" s="37"/>
      <c r="T73" s="37"/>
      <c r="U73" s="37"/>
      <c r="V73" s="37"/>
      <c r="W73" s="37"/>
      <c r="X73" s="37"/>
      <c r="Y73" s="37"/>
      <c r="Z73" s="37"/>
      <c r="AA73" s="37"/>
      <c r="AB73" s="37"/>
      <c r="AC73" s="37"/>
      <c r="AD73" s="37"/>
      <c r="AE73" s="37"/>
    </row>
    <row r="74" spans="1:31" s="2" customFormat="1" ht="6.95" customHeight="1">
      <c r="A74" s="37"/>
      <c r="B74" s="38"/>
      <c r="C74" s="39"/>
      <c r="D74" s="39"/>
      <c r="E74" s="39"/>
      <c r="F74" s="39"/>
      <c r="G74" s="39"/>
      <c r="H74" s="39"/>
      <c r="I74" s="39"/>
      <c r="J74" s="39"/>
      <c r="K74" s="39"/>
      <c r="L74" s="117"/>
      <c r="S74" s="37"/>
      <c r="T74" s="37"/>
      <c r="U74" s="37"/>
      <c r="V74" s="37"/>
      <c r="W74" s="37"/>
      <c r="X74" s="37"/>
      <c r="Y74" s="37"/>
      <c r="Z74" s="37"/>
      <c r="AA74" s="37"/>
      <c r="AB74" s="37"/>
      <c r="AC74" s="37"/>
      <c r="AD74" s="37"/>
      <c r="AE74" s="37"/>
    </row>
    <row r="75" spans="1:31" s="2" customFormat="1" ht="12" customHeight="1">
      <c r="A75" s="37"/>
      <c r="B75" s="38"/>
      <c r="C75" s="32" t="s">
        <v>16</v>
      </c>
      <c r="D75" s="39"/>
      <c r="E75" s="39"/>
      <c r="F75" s="39"/>
      <c r="G75" s="39"/>
      <c r="H75" s="39"/>
      <c r="I75" s="39"/>
      <c r="J75" s="39"/>
      <c r="K75" s="39"/>
      <c r="L75" s="117"/>
      <c r="S75" s="37"/>
      <c r="T75" s="37"/>
      <c r="U75" s="37"/>
      <c r="V75" s="37"/>
      <c r="W75" s="37"/>
      <c r="X75" s="37"/>
      <c r="Y75" s="37"/>
      <c r="Z75" s="37"/>
      <c r="AA75" s="37"/>
      <c r="AB75" s="37"/>
      <c r="AC75" s="37"/>
      <c r="AD75" s="37"/>
      <c r="AE75" s="37"/>
    </row>
    <row r="76" spans="1:31" s="2" customFormat="1" ht="16.5" customHeight="1">
      <c r="A76" s="37"/>
      <c r="B76" s="38"/>
      <c r="C76" s="39"/>
      <c r="D76" s="39"/>
      <c r="E76" s="420" t="str">
        <f>E7</f>
        <v>UPOL LF, ul.Hněvotínská, Olomouc-dispoziční úprava 2.np (REVIZE č.1)</v>
      </c>
      <c r="F76" s="421"/>
      <c r="G76" s="421"/>
      <c r="H76" s="421"/>
      <c r="I76" s="39"/>
      <c r="J76" s="39"/>
      <c r="K76" s="39"/>
      <c r="L76" s="117"/>
      <c r="S76" s="37"/>
      <c r="T76" s="37"/>
      <c r="U76" s="37"/>
      <c r="V76" s="37"/>
      <c r="W76" s="37"/>
      <c r="X76" s="37"/>
      <c r="Y76" s="37"/>
      <c r="Z76" s="37"/>
      <c r="AA76" s="37"/>
      <c r="AB76" s="37"/>
      <c r="AC76" s="37"/>
      <c r="AD76" s="37"/>
      <c r="AE76" s="37"/>
    </row>
    <row r="77" spans="1:31" s="2" customFormat="1" ht="12" customHeight="1">
      <c r="A77" s="37"/>
      <c r="B77" s="38"/>
      <c r="C77" s="32" t="s">
        <v>135</v>
      </c>
      <c r="D77" s="39"/>
      <c r="E77" s="39"/>
      <c r="F77" s="39"/>
      <c r="G77" s="39"/>
      <c r="H77" s="39"/>
      <c r="I77" s="39"/>
      <c r="J77" s="39"/>
      <c r="K77" s="39"/>
      <c r="L77" s="117"/>
      <c r="S77" s="37"/>
      <c r="T77" s="37"/>
      <c r="U77" s="37"/>
      <c r="V77" s="37"/>
      <c r="W77" s="37"/>
      <c r="X77" s="37"/>
      <c r="Y77" s="37"/>
      <c r="Z77" s="37"/>
      <c r="AA77" s="37"/>
      <c r="AB77" s="37"/>
      <c r="AC77" s="37"/>
      <c r="AD77" s="37"/>
      <c r="AE77" s="37"/>
    </row>
    <row r="78" spans="1:31" s="2" customFormat="1" ht="16.5" customHeight="1">
      <c r="A78" s="37"/>
      <c r="B78" s="38"/>
      <c r="C78" s="39"/>
      <c r="D78" s="39"/>
      <c r="E78" s="373" t="str">
        <f>E9</f>
        <v>2025/HEX/03-VON - Vedlejší a ostatní náklady (REVIZE č.1)</v>
      </c>
      <c r="F78" s="422"/>
      <c r="G78" s="422"/>
      <c r="H78" s="422"/>
      <c r="I78" s="39"/>
      <c r="J78" s="39"/>
      <c r="K78" s="39"/>
      <c r="L78" s="117"/>
      <c r="S78" s="37"/>
      <c r="T78" s="37"/>
      <c r="U78" s="37"/>
      <c r="V78" s="37"/>
      <c r="W78" s="37"/>
      <c r="X78" s="37"/>
      <c r="Y78" s="37"/>
      <c r="Z78" s="37"/>
      <c r="AA78" s="37"/>
      <c r="AB78" s="37"/>
      <c r="AC78" s="37"/>
      <c r="AD78" s="37"/>
      <c r="AE78" s="37"/>
    </row>
    <row r="79" spans="1:31" s="2" customFormat="1" ht="6.95" customHeight="1">
      <c r="A79" s="37"/>
      <c r="B79" s="38"/>
      <c r="C79" s="39"/>
      <c r="D79" s="39"/>
      <c r="E79" s="39"/>
      <c r="F79" s="39"/>
      <c r="G79" s="39"/>
      <c r="H79" s="39"/>
      <c r="I79" s="39"/>
      <c r="J79" s="39"/>
      <c r="K79" s="39"/>
      <c r="L79" s="117"/>
      <c r="S79" s="37"/>
      <c r="T79" s="37"/>
      <c r="U79" s="37"/>
      <c r="V79" s="37"/>
      <c r="W79" s="37"/>
      <c r="X79" s="37"/>
      <c r="Y79" s="37"/>
      <c r="Z79" s="37"/>
      <c r="AA79" s="37"/>
      <c r="AB79" s="37"/>
      <c r="AC79" s="37"/>
      <c r="AD79" s="37"/>
      <c r="AE79" s="37"/>
    </row>
    <row r="80" spans="1:31" s="2" customFormat="1" ht="12" customHeight="1">
      <c r="A80" s="37"/>
      <c r="B80" s="38"/>
      <c r="C80" s="32" t="s">
        <v>22</v>
      </c>
      <c r="D80" s="39"/>
      <c r="E80" s="39"/>
      <c r="F80" s="30" t="str">
        <f>F12</f>
        <v xml:space="preserve"> </v>
      </c>
      <c r="G80" s="39"/>
      <c r="H80" s="39"/>
      <c r="I80" s="32" t="s">
        <v>24</v>
      </c>
      <c r="J80" s="62" t="str">
        <f>IF(J12="","",J12)</f>
        <v>6. 11. 2025</v>
      </c>
      <c r="K80" s="39"/>
      <c r="L80" s="117"/>
      <c r="S80" s="37"/>
      <c r="T80" s="37"/>
      <c r="U80" s="37"/>
      <c r="V80" s="37"/>
      <c r="W80" s="37"/>
      <c r="X80" s="37"/>
      <c r="Y80" s="37"/>
      <c r="Z80" s="37"/>
      <c r="AA80" s="37"/>
      <c r="AB80" s="37"/>
      <c r="AC80" s="37"/>
      <c r="AD80" s="37"/>
      <c r="AE80" s="37"/>
    </row>
    <row r="81" spans="1:65" s="2" customFormat="1" ht="6.95" customHeight="1">
      <c r="A81" s="37"/>
      <c r="B81" s="38"/>
      <c r="C81" s="39"/>
      <c r="D81" s="39"/>
      <c r="E81" s="39"/>
      <c r="F81" s="39"/>
      <c r="G81" s="39"/>
      <c r="H81" s="39"/>
      <c r="I81" s="39"/>
      <c r="J81" s="39"/>
      <c r="K81" s="39"/>
      <c r="L81" s="117"/>
      <c r="S81" s="37"/>
      <c r="T81" s="37"/>
      <c r="U81" s="37"/>
      <c r="V81" s="37"/>
      <c r="W81" s="37"/>
      <c r="X81" s="37"/>
      <c r="Y81" s="37"/>
      <c r="Z81" s="37"/>
      <c r="AA81" s="37"/>
      <c r="AB81" s="37"/>
      <c r="AC81" s="37"/>
      <c r="AD81" s="37"/>
      <c r="AE81" s="37"/>
    </row>
    <row r="82" spans="1:65" s="2" customFormat="1" ht="25.7" customHeight="1">
      <c r="A82" s="37"/>
      <c r="B82" s="38"/>
      <c r="C82" s="32" t="s">
        <v>26</v>
      </c>
      <c r="D82" s="39"/>
      <c r="E82" s="39"/>
      <c r="F82" s="30" t="str">
        <f>E15</f>
        <v>UPOL PdF Olomouc</v>
      </c>
      <c r="G82" s="39"/>
      <c r="H82" s="39"/>
      <c r="I82" s="32" t="s">
        <v>32</v>
      </c>
      <c r="J82" s="35" t="str">
        <f>E21</f>
        <v>HEXAPLAN International</v>
      </c>
      <c r="K82" s="39"/>
      <c r="L82" s="117"/>
      <c r="S82" s="37"/>
      <c r="T82" s="37"/>
      <c r="U82" s="37"/>
      <c r="V82" s="37"/>
      <c r="W82" s="37"/>
      <c r="X82" s="37"/>
      <c r="Y82" s="37"/>
      <c r="Z82" s="37"/>
      <c r="AA82" s="37"/>
      <c r="AB82" s="37"/>
      <c r="AC82" s="37"/>
      <c r="AD82" s="37"/>
      <c r="AE82" s="37"/>
    </row>
    <row r="83" spans="1:65" s="2" customFormat="1" ht="15.2" customHeight="1">
      <c r="A83" s="37"/>
      <c r="B83" s="38"/>
      <c r="C83" s="32" t="s">
        <v>30</v>
      </c>
      <c r="D83" s="39"/>
      <c r="E83" s="39"/>
      <c r="F83" s="30" t="str">
        <f>IF(E18="","",E18)</f>
        <v>Vyplň údaj</v>
      </c>
      <c r="G83" s="39"/>
      <c r="H83" s="39"/>
      <c r="I83" s="32" t="s">
        <v>35</v>
      </c>
      <c r="J83" s="35" t="str">
        <f>E24</f>
        <v>Ing.A.Hejmalová</v>
      </c>
      <c r="K83" s="39"/>
      <c r="L83" s="117"/>
      <c r="S83" s="37"/>
      <c r="T83" s="37"/>
      <c r="U83" s="37"/>
      <c r="V83" s="37"/>
      <c r="W83" s="37"/>
      <c r="X83" s="37"/>
      <c r="Y83" s="37"/>
      <c r="Z83" s="37"/>
      <c r="AA83" s="37"/>
      <c r="AB83" s="37"/>
      <c r="AC83" s="37"/>
      <c r="AD83" s="37"/>
      <c r="AE83" s="37"/>
    </row>
    <row r="84" spans="1:65" s="2" customFormat="1" ht="10.35" customHeight="1">
      <c r="A84" s="37"/>
      <c r="B84" s="38"/>
      <c r="C84" s="39"/>
      <c r="D84" s="39"/>
      <c r="E84" s="39"/>
      <c r="F84" s="39"/>
      <c r="G84" s="39"/>
      <c r="H84" s="39"/>
      <c r="I84" s="39"/>
      <c r="J84" s="39"/>
      <c r="K84" s="39"/>
      <c r="L84" s="117"/>
      <c r="S84" s="37"/>
      <c r="T84" s="37"/>
      <c r="U84" s="37"/>
      <c r="V84" s="37"/>
      <c r="W84" s="37"/>
      <c r="X84" s="37"/>
      <c r="Y84" s="37"/>
      <c r="Z84" s="37"/>
      <c r="AA84" s="37"/>
      <c r="AB84" s="37"/>
      <c r="AC84" s="37"/>
      <c r="AD84" s="37"/>
      <c r="AE84" s="37"/>
    </row>
    <row r="85" spans="1:65" s="11" customFormat="1" ht="29.25" customHeight="1">
      <c r="A85" s="155"/>
      <c r="B85" s="156"/>
      <c r="C85" s="157" t="s">
        <v>162</v>
      </c>
      <c r="D85" s="158" t="s">
        <v>58</v>
      </c>
      <c r="E85" s="158" t="s">
        <v>54</v>
      </c>
      <c r="F85" s="158" t="s">
        <v>55</v>
      </c>
      <c r="G85" s="158" t="s">
        <v>163</v>
      </c>
      <c r="H85" s="158" t="s">
        <v>164</v>
      </c>
      <c r="I85" s="158" t="s">
        <v>165</v>
      </c>
      <c r="J85" s="158" t="s">
        <v>140</v>
      </c>
      <c r="K85" s="159" t="s">
        <v>166</v>
      </c>
      <c r="L85" s="160"/>
      <c r="M85" s="71" t="s">
        <v>21</v>
      </c>
      <c r="N85" s="72" t="s">
        <v>43</v>
      </c>
      <c r="O85" s="72" t="s">
        <v>167</v>
      </c>
      <c r="P85" s="72" t="s">
        <v>168</v>
      </c>
      <c r="Q85" s="72" t="s">
        <v>169</v>
      </c>
      <c r="R85" s="72" t="s">
        <v>170</v>
      </c>
      <c r="S85" s="72" t="s">
        <v>171</v>
      </c>
      <c r="T85" s="73" t="s">
        <v>172</v>
      </c>
      <c r="U85" s="155"/>
      <c r="V85" s="155"/>
      <c r="W85" s="155"/>
      <c r="X85" s="155"/>
      <c r="Y85" s="155"/>
      <c r="Z85" s="155"/>
      <c r="AA85" s="155"/>
      <c r="AB85" s="155"/>
      <c r="AC85" s="155"/>
      <c r="AD85" s="155"/>
      <c r="AE85" s="155"/>
    </row>
    <row r="86" spans="1:65" s="2" customFormat="1" ht="22.9" customHeight="1">
      <c r="A86" s="37"/>
      <c r="B86" s="38"/>
      <c r="C86" s="78" t="s">
        <v>173</v>
      </c>
      <c r="D86" s="39"/>
      <c r="E86" s="39"/>
      <c r="F86" s="39"/>
      <c r="G86" s="39"/>
      <c r="H86" s="39"/>
      <c r="I86" s="39"/>
      <c r="J86" s="161">
        <f>BK86</f>
        <v>0</v>
      </c>
      <c r="K86" s="39"/>
      <c r="L86" s="42"/>
      <c r="M86" s="74"/>
      <c r="N86" s="162"/>
      <c r="O86" s="75"/>
      <c r="P86" s="163">
        <f>P87</f>
        <v>0</v>
      </c>
      <c r="Q86" s="75"/>
      <c r="R86" s="163">
        <f>R87</f>
        <v>0</v>
      </c>
      <c r="S86" s="75"/>
      <c r="T86" s="164">
        <f>T87</f>
        <v>0</v>
      </c>
      <c r="U86" s="37"/>
      <c r="V86" s="37"/>
      <c r="W86" s="37"/>
      <c r="X86" s="37"/>
      <c r="Y86" s="37"/>
      <c r="Z86" s="37"/>
      <c r="AA86" s="37"/>
      <c r="AB86" s="37"/>
      <c r="AC86" s="37"/>
      <c r="AD86" s="37"/>
      <c r="AE86" s="37"/>
      <c r="AT86" s="20" t="s">
        <v>72</v>
      </c>
      <c r="AU86" s="20" t="s">
        <v>141</v>
      </c>
      <c r="BK86" s="165">
        <f>BK87</f>
        <v>0</v>
      </c>
    </row>
    <row r="87" spans="1:65" s="12" customFormat="1" ht="25.9" customHeight="1">
      <c r="B87" s="166"/>
      <c r="C87" s="167"/>
      <c r="D87" s="168" t="s">
        <v>72</v>
      </c>
      <c r="E87" s="169" t="s">
        <v>1472</v>
      </c>
      <c r="F87" s="169" t="s">
        <v>1473</v>
      </c>
      <c r="G87" s="167"/>
      <c r="H87" s="167"/>
      <c r="I87" s="170"/>
      <c r="J87" s="171">
        <f>BK87</f>
        <v>0</v>
      </c>
      <c r="K87" s="167"/>
      <c r="L87" s="172"/>
      <c r="M87" s="173"/>
      <c r="N87" s="174"/>
      <c r="O87" s="174"/>
      <c r="P87" s="175">
        <f>P88+P96+P100+P110+P114+P118</f>
        <v>0</v>
      </c>
      <c r="Q87" s="174"/>
      <c r="R87" s="175">
        <f>R88+R96+R100+R110+R114+R118</f>
        <v>0</v>
      </c>
      <c r="S87" s="174"/>
      <c r="T87" s="176">
        <f>T88+T96+T100+T110+T114+T118</f>
        <v>0</v>
      </c>
      <c r="AR87" s="177" t="s">
        <v>207</v>
      </c>
      <c r="AT87" s="178" t="s">
        <v>72</v>
      </c>
      <c r="AU87" s="178" t="s">
        <v>73</v>
      </c>
      <c r="AY87" s="177" t="s">
        <v>176</v>
      </c>
      <c r="BK87" s="179">
        <f>BK88+BK96+BK100+BK110+BK114+BK118</f>
        <v>0</v>
      </c>
    </row>
    <row r="88" spans="1:65" s="12" customFormat="1" ht="22.9" customHeight="1">
      <c r="B88" s="166"/>
      <c r="C88" s="167"/>
      <c r="D88" s="168" t="s">
        <v>72</v>
      </c>
      <c r="E88" s="180" t="s">
        <v>1474</v>
      </c>
      <c r="F88" s="180" t="s">
        <v>1475</v>
      </c>
      <c r="G88" s="167"/>
      <c r="H88" s="167"/>
      <c r="I88" s="170"/>
      <c r="J88" s="181">
        <f>BK88</f>
        <v>0</v>
      </c>
      <c r="K88" s="167"/>
      <c r="L88" s="172"/>
      <c r="M88" s="173"/>
      <c r="N88" s="174"/>
      <c r="O88" s="174"/>
      <c r="P88" s="175">
        <f>SUM(P89:P95)</f>
        <v>0</v>
      </c>
      <c r="Q88" s="174"/>
      <c r="R88" s="175">
        <f>SUM(R89:R95)</f>
        <v>0</v>
      </c>
      <c r="S88" s="174"/>
      <c r="T88" s="176">
        <f>SUM(T89:T95)</f>
        <v>0</v>
      </c>
      <c r="AR88" s="177" t="s">
        <v>207</v>
      </c>
      <c r="AT88" s="178" t="s">
        <v>72</v>
      </c>
      <c r="AU88" s="178" t="s">
        <v>81</v>
      </c>
      <c r="AY88" s="177" t="s">
        <v>176</v>
      </c>
      <c r="BK88" s="179">
        <f>SUM(BK89:BK95)</f>
        <v>0</v>
      </c>
    </row>
    <row r="89" spans="1:65" s="2" customFormat="1" ht="16.5" customHeight="1">
      <c r="A89" s="37"/>
      <c r="B89" s="38"/>
      <c r="C89" s="182" t="s">
        <v>81</v>
      </c>
      <c r="D89" s="182" t="s">
        <v>179</v>
      </c>
      <c r="E89" s="183" t="s">
        <v>1476</v>
      </c>
      <c r="F89" s="184" t="s">
        <v>1477</v>
      </c>
      <c r="G89" s="185" t="s">
        <v>334</v>
      </c>
      <c r="H89" s="186">
        <v>1</v>
      </c>
      <c r="I89" s="187"/>
      <c r="J89" s="188">
        <f>ROUND(I89*H89,2)</f>
        <v>0</v>
      </c>
      <c r="K89" s="184" t="s">
        <v>182</v>
      </c>
      <c r="L89" s="42"/>
      <c r="M89" s="189" t="s">
        <v>21</v>
      </c>
      <c r="N89" s="190" t="s">
        <v>44</v>
      </c>
      <c r="O89" s="67"/>
      <c r="P89" s="191">
        <f>O89*H89</f>
        <v>0</v>
      </c>
      <c r="Q89" s="191">
        <v>0</v>
      </c>
      <c r="R89" s="191">
        <f>Q89*H89</f>
        <v>0</v>
      </c>
      <c r="S89" s="191">
        <v>0</v>
      </c>
      <c r="T89" s="192">
        <f>S89*H89</f>
        <v>0</v>
      </c>
      <c r="U89" s="37"/>
      <c r="V89" s="37"/>
      <c r="W89" s="37"/>
      <c r="X89" s="37"/>
      <c r="Y89" s="37"/>
      <c r="Z89" s="37"/>
      <c r="AA89" s="37"/>
      <c r="AB89" s="37"/>
      <c r="AC89" s="37"/>
      <c r="AD89" s="37"/>
      <c r="AE89" s="37"/>
      <c r="AR89" s="193" t="s">
        <v>1478</v>
      </c>
      <c r="AT89" s="193" t="s">
        <v>179</v>
      </c>
      <c r="AU89" s="193" t="s">
        <v>83</v>
      </c>
      <c r="AY89" s="20" t="s">
        <v>176</v>
      </c>
      <c r="BE89" s="194">
        <f>IF(N89="základní",J89,0)</f>
        <v>0</v>
      </c>
      <c r="BF89" s="194">
        <f>IF(N89="snížená",J89,0)</f>
        <v>0</v>
      </c>
      <c r="BG89" s="194">
        <f>IF(N89="zákl. přenesená",J89,0)</f>
        <v>0</v>
      </c>
      <c r="BH89" s="194">
        <f>IF(N89="sníž. přenesená",J89,0)</f>
        <v>0</v>
      </c>
      <c r="BI89" s="194">
        <f>IF(N89="nulová",J89,0)</f>
        <v>0</v>
      </c>
      <c r="BJ89" s="20" t="s">
        <v>81</v>
      </c>
      <c r="BK89" s="194">
        <f>ROUND(I89*H89,2)</f>
        <v>0</v>
      </c>
      <c r="BL89" s="20" t="s">
        <v>1478</v>
      </c>
      <c r="BM89" s="193" t="s">
        <v>1479</v>
      </c>
    </row>
    <row r="90" spans="1:65" s="2" customFormat="1" ht="11.25">
      <c r="A90" s="37"/>
      <c r="B90" s="38"/>
      <c r="C90" s="39"/>
      <c r="D90" s="195" t="s">
        <v>185</v>
      </c>
      <c r="E90" s="39"/>
      <c r="F90" s="196" t="s">
        <v>1480</v>
      </c>
      <c r="G90" s="39"/>
      <c r="H90" s="39"/>
      <c r="I90" s="197"/>
      <c r="J90" s="39"/>
      <c r="K90" s="39"/>
      <c r="L90" s="42"/>
      <c r="M90" s="198"/>
      <c r="N90" s="199"/>
      <c r="O90" s="67"/>
      <c r="P90" s="67"/>
      <c r="Q90" s="67"/>
      <c r="R90" s="67"/>
      <c r="S90" s="67"/>
      <c r="T90" s="68"/>
      <c r="U90" s="37"/>
      <c r="V90" s="37"/>
      <c r="W90" s="37"/>
      <c r="X90" s="37"/>
      <c r="Y90" s="37"/>
      <c r="Z90" s="37"/>
      <c r="AA90" s="37"/>
      <c r="AB90" s="37"/>
      <c r="AC90" s="37"/>
      <c r="AD90" s="37"/>
      <c r="AE90" s="37"/>
      <c r="AT90" s="20" t="s">
        <v>185</v>
      </c>
      <c r="AU90" s="20" t="s">
        <v>83</v>
      </c>
    </row>
    <row r="91" spans="1:65" s="2" customFormat="1" ht="16.5" customHeight="1">
      <c r="A91" s="37"/>
      <c r="B91" s="38"/>
      <c r="C91" s="182" t="s">
        <v>83</v>
      </c>
      <c r="D91" s="182" t="s">
        <v>179</v>
      </c>
      <c r="E91" s="183" t="s">
        <v>1481</v>
      </c>
      <c r="F91" s="184" t="s">
        <v>1482</v>
      </c>
      <c r="G91" s="185" t="s">
        <v>334</v>
      </c>
      <c r="H91" s="186">
        <v>1</v>
      </c>
      <c r="I91" s="187"/>
      <c r="J91" s="188">
        <f>ROUND(I91*H91,2)</f>
        <v>0</v>
      </c>
      <c r="K91" s="184" t="s">
        <v>223</v>
      </c>
      <c r="L91" s="42"/>
      <c r="M91" s="189" t="s">
        <v>21</v>
      </c>
      <c r="N91" s="190" t="s">
        <v>44</v>
      </c>
      <c r="O91" s="67"/>
      <c r="P91" s="191">
        <f>O91*H91</f>
        <v>0</v>
      </c>
      <c r="Q91" s="191">
        <v>0</v>
      </c>
      <c r="R91" s="191">
        <f>Q91*H91</f>
        <v>0</v>
      </c>
      <c r="S91" s="191">
        <v>0</v>
      </c>
      <c r="T91" s="192">
        <f>S91*H91</f>
        <v>0</v>
      </c>
      <c r="U91" s="37"/>
      <c r="V91" s="37"/>
      <c r="W91" s="37"/>
      <c r="X91" s="37"/>
      <c r="Y91" s="37"/>
      <c r="Z91" s="37"/>
      <c r="AA91" s="37"/>
      <c r="AB91" s="37"/>
      <c r="AC91" s="37"/>
      <c r="AD91" s="37"/>
      <c r="AE91" s="37"/>
      <c r="AR91" s="193" t="s">
        <v>1478</v>
      </c>
      <c r="AT91" s="193" t="s">
        <v>179</v>
      </c>
      <c r="AU91" s="193" t="s">
        <v>83</v>
      </c>
      <c r="AY91" s="20" t="s">
        <v>176</v>
      </c>
      <c r="BE91" s="194">
        <f>IF(N91="základní",J91,0)</f>
        <v>0</v>
      </c>
      <c r="BF91" s="194">
        <f>IF(N91="snížená",J91,0)</f>
        <v>0</v>
      </c>
      <c r="BG91" s="194">
        <f>IF(N91="zákl. přenesená",J91,0)</f>
        <v>0</v>
      </c>
      <c r="BH91" s="194">
        <f>IF(N91="sníž. přenesená",J91,0)</f>
        <v>0</v>
      </c>
      <c r="BI91" s="194">
        <f>IF(N91="nulová",J91,0)</f>
        <v>0</v>
      </c>
      <c r="BJ91" s="20" t="s">
        <v>81</v>
      </c>
      <c r="BK91" s="194">
        <f>ROUND(I91*H91,2)</f>
        <v>0</v>
      </c>
      <c r="BL91" s="20" t="s">
        <v>1478</v>
      </c>
      <c r="BM91" s="193" t="s">
        <v>1483</v>
      </c>
    </row>
    <row r="92" spans="1:65" s="2" customFormat="1" ht="40.5" customHeight="1">
      <c r="A92" s="37"/>
      <c r="B92" s="38"/>
      <c r="C92" s="39"/>
      <c r="D92" s="202" t="s">
        <v>229</v>
      </c>
      <c r="E92" s="39"/>
      <c r="F92" s="223" t="s">
        <v>1484</v>
      </c>
      <c r="G92" s="39"/>
      <c r="H92" s="39"/>
      <c r="I92" s="197"/>
      <c r="J92" s="39"/>
      <c r="K92" s="39"/>
      <c r="L92" s="42"/>
      <c r="M92" s="198"/>
      <c r="N92" s="199"/>
      <c r="O92" s="67"/>
      <c r="P92" s="67"/>
      <c r="Q92" s="67"/>
      <c r="R92" s="67"/>
      <c r="S92" s="67"/>
      <c r="T92" s="68"/>
      <c r="U92" s="37"/>
      <c r="V92" s="37"/>
      <c r="W92" s="37"/>
      <c r="X92" s="37"/>
      <c r="Y92" s="37"/>
      <c r="Z92" s="37"/>
      <c r="AA92" s="37"/>
      <c r="AB92" s="37"/>
      <c r="AC92" s="37"/>
      <c r="AD92" s="37"/>
      <c r="AE92" s="37"/>
      <c r="AT92" s="20" t="s">
        <v>229</v>
      </c>
      <c r="AU92" s="20" t="s">
        <v>83</v>
      </c>
    </row>
    <row r="93" spans="1:65" s="2" customFormat="1" ht="16.5" customHeight="1">
      <c r="A93" s="37"/>
      <c r="B93" s="38"/>
      <c r="C93" s="182" t="s">
        <v>99</v>
      </c>
      <c r="D93" s="182" t="s">
        <v>179</v>
      </c>
      <c r="E93" s="183" t="s">
        <v>1485</v>
      </c>
      <c r="F93" s="184" t="s">
        <v>1486</v>
      </c>
      <c r="G93" s="185" t="s">
        <v>334</v>
      </c>
      <c r="H93" s="186">
        <v>1</v>
      </c>
      <c r="I93" s="187"/>
      <c r="J93" s="188">
        <f>ROUND(I93*H93,2)</f>
        <v>0</v>
      </c>
      <c r="K93" s="184" t="s">
        <v>182</v>
      </c>
      <c r="L93" s="42"/>
      <c r="M93" s="189" t="s">
        <v>21</v>
      </c>
      <c r="N93" s="190" t="s">
        <v>44</v>
      </c>
      <c r="O93" s="67"/>
      <c r="P93" s="191">
        <f>O93*H93</f>
        <v>0</v>
      </c>
      <c r="Q93" s="191">
        <v>0</v>
      </c>
      <c r="R93" s="191">
        <f>Q93*H93</f>
        <v>0</v>
      </c>
      <c r="S93" s="191">
        <v>0</v>
      </c>
      <c r="T93" s="192">
        <f>S93*H93</f>
        <v>0</v>
      </c>
      <c r="U93" s="37"/>
      <c r="V93" s="37"/>
      <c r="W93" s="37"/>
      <c r="X93" s="37"/>
      <c r="Y93" s="37"/>
      <c r="Z93" s="37"/>
      <c r="AA93" s="37"/>
      <c r="AB93" s="37"/>
      <c r="AC93" s="37"/>
      <c r="AD93" s="37"/>
      <c r="AE93" s="37"/>
      <c r="AR93" s="193" t="s">
        <v>1478</v>
      </c>
      <c r="AT93" s="193" t="s">
        <v>179</v>
      </c>
      <c r="AU93" s="193" t="s">
        <v>83</v>
      </c>
      <c r="AY93" s="20" t="s">
        <v>176</v>
      </c>
      <c r="BE93" s="194">
        <f>IF(N93="základní",J93,0)</f>
        <v>0</v>
      </c>
      <c r="BF93" s="194">
        <f>IF(N93="snížená",J93,0)</f>
        <v>0</v>
      </c>
      <c r="BG93" s="194">
        <f>IF(N93="zákl. přenesená",J93,0)</f>
        <v>0</v>
      </c>
      <c r="BH93" s="194">
        <f>IF(N93="sníž. přenesená",J93,0)</f>
        <v>0</v>
      </c>
      <c r="BI93" s="194">
        <f>IF(N93="nulová",J93,0)</f>
        <v>0</v>
      </c>
      <c r="BJ93" s="20" t="s">
        <v>81</v>
      </c>
      <c r="BK93" s="194">
        <f>ROUND(I93*H93,2)</f>
        <v>0</v>
      </c>
      <c r="BL93" s="20" t="s">
        <v>1478</v>
      </c>
      <c r="BM93" s="193" t="s">
        <v>1487</v>
      </c>
    </row>
    <row r="94" spans="1:65" s="2" customFormat="1" ht="11.25">
      <c r="A94" s="37"/>
      <c r="B94" s="38"/>
      <c r="C94" s="39"/>
      <c r="D94" s="195" t="s">
        <v>185</v>
      </c>
      <c r="E94" s="39"/>
      <c r="F94" s="196" t="s">
        <v>1488</v>
      </c>
      <c r="G94" s="39"/>
      <c r="H94" s="39"/>
      <c r="I94" s="197"/>
      <c r="J94" s="39"/>
      <c r="K94" s="39"/>
      <c r="L94" s="42"/>
      <c r="M94" s="198"/>
      <c r="N94" s="199"/>
      <c r="O94" s="67"/>
      <c r="P94" s="67"/>
      <c r="Q94" s="67"/>
      <c r="R94" s="67"/>
      <c r="S94" s="67"/>
      <c r="T94" s="68"/>
      <c r="U94" s="37"/>
      <c r="V94" s="37"/>
      <c r="W94" s="37"/>
      <c r="X94" s="37"/>
      <c r="Y94" s="37"/>
      <c r="Z94" s="37"/>
      <c r="AA94" s="37"/>
      <c r="AB94" s="37"/>
      <c r="AC94" s="37"/>
      <c r="AD94" s="37"/>
      <c r="AE94" s="37"/>
      <c r="AT94" s="20" t="s">
        <v>185</v>
      </c>
      <c r="AU94" s="20" t="s">
        <v>83</v>
      </c>
    </row>
    <row r="95" spans="1:65" s="2" customFormat="1" ht="167.25" customHeight="1">
      <c r="A95" s="37"/>
      <c r="B95" s="38"/>
      <c r="C95" s="39"/>
      <c r="D95" s="202" t="s">
        <v>229</v>
      </c>
      <c r="E95" s="39"/>
      <c r="F95" s="223" t="s">
        <v>1489</v>
      </c>
      <c r="G95" s="39"/>
      <c r="H95" s="39"/>
      <c r="I95" s="197"/>
      <c r="J95" s="39"/>
      <c r="K95" s="39"/>
      <c r="L95" s="42"/>
      <c r="M95" s="198"/>
      <c r="N95" s="199"/>
      <c r="O95" s="67"/>
      <c r="P95" s="67"/>
      <c r="Q95" s="67"/>
      <c r="R95" s="67"/>
      <c r="S95" s="67"/>
      <c r="T95" s="68"/>
      <c r="U95" s="37"/>
      <c r="V95" s="37"/>
      <c r="W95" s="37"/>
      <c r="X95" s="37"/>
      <c r="Y95" s="37"/>
      <c r="Z95" s="37"/>
      <c r="AA95" s="37"/>
      <c r="AB95" s="37"/>
      <c r="AC95" s="37"/>
      <c r="AD95" s="37"/>
      <c r="AE95" s="37"/>
      <c r="AT95" s="20" t="s">
        <v>229</v>
      </c>
      <c r="AU95" s="20" t="s">
        <v>83</v>
      </c>
    </row>
    <row r="96" spans="1:65" s="12" customFormat="1" ht="22.9" customHeight="1">
      <c r="B96" s="166"/>
      <c r="C96" s="167"/>
      <c r="D96" s="168" t="s">
        <v>72</v>
      </c>
      <c r="E96" s="180" t="s">
        <v>1490</v>
      </c>
      <c r="F96" s="180" t="s">
        <v>1491</v>
      </c>
      <c r="G96" s="167"/>
      <c r="H96" s="167"/>
      <c r="I96" s="170"/>
      <c r="J96" s="181">
        <f>BK96</f>
        <v>0</v>
      </c>
      <c r="K96" s="167"/>
      <c r="L96" s="172"/>
      <c r="M96" s="173"/>
      <c r="N96" s="174"/>
      <c r="O96" s="174"/>
      <c r="P96" s="175">
        <f>SUM(P97:P99)</f>
        <v>0</v>
      </c>
      <c r="Q96" s="174"/>
      <c r="R96" s="175">
        <f>SUM(R97:R99)</f>
        <v>0</v>
      </c>
      <c r="S96" s="174"/>
      <c r="T96" s="176">
        <f>SUM(T97:T99)</f>
        <v>0</v>
      </c>
      <c r="AR96" s="177" t="s">
        <v>207</v>
      </c>
      <c r="AT96" s="178" t="s">
        <v>72</v>
      </c>
      <c r="AU96" s="178" t="s">
        <v>81</v>
      </c>
      <c r="AY96" s="177" t="s">
        <v>176</v>
      </c>
      <c r="BK96" s="179">
        <f>SUM(BK97:BK99)</f>
        <v>0</v>
      </c>
    </row>
    <row r="97" spans="1:65" s="2" customFormat="1" ht="16.5" customHeight="1">
      <c r="A97" s="37"/>
      <c r="B97" s="38"/>
      <c r="C97" s="182" t="s">
        <v>183</v>
      </c>
      <c r="D97" s="182" t="s">
        <v>179</v>
      </c>
      <c r="E97" s="183" t="s">
        <v>1492</v>
      </c>
      <c r="F97" s="184" t="s">
        <v>1491</v>
      </c>
      <c r="G97" s="185" t="s">
        <v>334</v>
      </c>
      <c r="H97" s="186">
        <v>1</v>
      </c>
      <c r="I97" s="187"/>
      <c r="J97" s="188">
        <f>ROUND(I97*H97,2)</f>
        <v>0</v>
      </c>
      <c r="K97" s="184" t="s">
        <v>182</v>
      </c>
      <c r="L97" s="42"/>
      <c r="M97" s="189" t="s">
        <v>21</v>
      </c>
      <c r="N97" s="190" t="s">
        <v>44</v>
      </c>
      <c r="O97" s="67"/>
      <c r="P97" s="191">
        <f>O97*H97</f>
        <v>0</v>
      </c>
      <c r="Q97" s="191">
        <v>0</v>
      </c>
      <c r="R97" s="191">
        <f>Q97*H97</f>
        <v>0</v>
      </c>
      <c r="S97" s="191">
        <v>0</v>
      </c>
      <c r="T97" s="192">
        <f>S97*H97</f>
        <v>0</v>
      </c>
      <c r="U97" s="37"/>
      <c r="V97" s="37"/>
      <c r="W97" s="37"/>
      <c r="X97" s="37"/>
      <c r="Y97" s="37"/>
      <c r="Z97" s="37"/>
      <c r="AA97" s="37"/>
      <c r="AB97" s="37"/>
      <c r="AC97" s="37"/>
      <c r="AD97" s="37"/>
      <c r="AE97" s="37"/>
      <c r="AR97" s="193" t="s">
        <v>1478</v>
      </c>
      <c r="AT97" s="193" t="s">
        <v>179</v>
      </c>
      <c r="AU97" s="193" t="s">
        <v>83</v>
      </c>
      <c r="AY97" s="20" t="s">
        <v>176</v>
      </c>
      <c r="BE97" s="194">
        <f>IF(N97="základní",J97,0)</f>
        <v>0</v>
      </c>
      <c r="BF97" s="194">
        <f>IF(N97="snížená",J97,0)</f>
        <v>0</v>
      </c>
      <c r="BG97" s="194">
        <f>IF(N97="zákl. přenesená",J97,0)</f>
        <v>0</v>
      </c>
      <c r="BH97" s="194">
        <f>IF(N97="sníž. přenesená",J97,0)</f>
        <v>0</v>
      </c>
      <c r="BI97" s="194">
        <f>IF(N97="nulová",J97,0)</f>
        <v>0</v>
      </c>
      <c r="BJ97" s="20" t="s">
        <v>81</v>
      </c>
      <c r="BK97" s="194">
        <f>ROUND(I97*H97,2)</f>
        <v>0</v>
      </c>
      <c r="BL97" s="20" t="s">
        <v>1478</v>
      </c>
      <c r="BM97" s="193" t="s">
        <v>1493</v>
      </c>
    </row>
    <row r="98" spans="1:65" s="2" customFormat="1" ht="11.25">
      <c r="A98" s="37"/>
      <c r="B98" s="38"/>
      <c r="C98" s="39"/>
      <c r="D98" s="195" t="s">
        <v>185</v>
      </c>
      <c r="E98" s="39"/>
      <c r="F98" s="196" t="s">
        <v>1494</v>
      </c>
      <c r="G98" s="39"/>
      <c r="H98" s="39"/>
      <c r="I98" s="197"/>
      <c r="J98" s="39"/>
      <c r="K98" s="39"/>
      <c r="L98" s="42"/>
      <c r="M98" s="198"/>
      <c r="N98" s="199"/>
      <c r="O98" s="67"/>
      <c r="P98" s="67"/>
      <c r="Q98" s="67"/>
      <c r="R98" s="67"/>
      <c r="S98" s="67"/>
      <c r="T98" s="68"/>
      <c r="U98" s="37"/>
      <c r="V98" s="37"/>
      <c r="W98" s="37"/>
      <c r="X98" s="37"/>
      <c r="Y98" s="37"/>
      <c r="Z98" s="37"/>
      <c r="AA98" s="37"/>
      <c r="AB98" s="37"/>
      <c r="AC98" s="37"/>
      <c r="AD98" s="37"/>
      <c r="AE98" s="37"/>
      <c r="AT98" s="20" t="s">
        <v>185</v>
      </c>
      <c r="AU98" s="20" t="s">
        <v>83</v>
      </c>
    </row>
    <row r="99" spans="1:65" s="2" customFormat="1" ht="369.75" customHeight="1">
      <c r="A99" s="37"/>
      <c r="B99" s="38"/>
      <c r="C99" s="39"/>
      <c r="D99" s="202" t="s">
        <v>229</v>
      </c>
      <c r="E99" s="39"/>
      <c r="F99" s="223" t="s">
        <v>1495</v>
      </c>
      <c r="G99" s="39"/>
      <c r="H99" s="39"/>
      <c r="I99" s="197"/>
      <c r="J99" s="39"/>
      <c r="K99" s="39"/>
      <c r="L99" s="42"/>
      <c r="M99" s="198"/>
      <c r="N99" s="199"/>
      <c r="O99" s="67"/>
      <c r="P99" s="67"/>
      <c r="Q99" s="67"/>
      <c r="R99" s="67"/>
      <c r="S99" s="67"/>
      <c r="T99" s="68"/>
      <c r="U99" s="37"/>
      <c r="V99" s="37"/>
      <c r="W99" s="37"/>
      <c r="X99" s="37"/>
      <c r="Y99" s="37"/>
      <c r="Z99" s="37"/>
      <c r="AA99" s="37"/>
      <c r="AB99" s="37"/>
      <c r="AC99" s="37"/>
      <c r="AD99" s="37"/>
      <c r="AE99" s="37"/>
      <c r="AT99" s="20" t="s">
        <v>229</v>
      </c>
      <c r="AU99" s="20" t="s">
        <v>83</v>
      </c>
    </row>
    <row r="100" spans="1:65" s="12" customFormat="1" ht="22.9" customHeight="1">
      <c r="B100" s="166"/>
      <c r="C100" s="167"/>
      <c r="D100" s="168" t="s">
        <v>72</v>
      </c>
      <c r="E100" s="180" t="s">
        <v>1496</v>
      </c>
      <c r="F100" s="180" t="s">
        <v>1497</v>
      </c>
      <c r="G100" s="167"/>
      <c r="H100" s="167"/>
      <c r="I100" s="170"/>
      <c r="J100" s="181">
        <f>BK100</f>
        <v>0</v>
      </c>
      <c r="K100" s="167"/>
      <c r="L100" s="172"/>
      <c r="M100" s="173"/>
      <c r="N100" s="174"/>
      <c r="O100" s="174"/>
      <c r="P100" s="175">
        <f>SUM(P101:P109)</f>
        <v>0</v>
      </c>
      <c r="Q100" s="174"/>
      <c r="R100" s="175">
        <f>SUM(R101:R109)</f>
        <v>0</v>
      </c>
      <c r="S100" s="174"/>
      <c r="T100" s="176">
        <f>SUM(T101:T109)</f>
        <v>0</v>
      </c>
      <c r="AR100" s="177" t="s">
        <v>207</v>
      </c>
      <c r="AT100" s="178" t="s">
        <v>72</v>
      </c>
      <c r="AU100" s="178" t="s">
        <v>81</v>
      </c>
      <c r="AY100" s="177" t="s">
        <v>176</v>
      </c>
      <c r="BK100" s="179">
        <f>SUM(BK101:BK109)</f>
        <v>0</v>
      </c>
    </row>
    <row r="101" spans="1:65" s="2" customFormat="1" ht="16.5" customHeight="1">
      <c r="A101" s="37"/>
      <c r="B101" s="38"/>
      <c r="C101" s="182" t="s">
        <v>207</v>
      </c>
      <c r="D101" s="182" t="s">
        <v>179</v>
      </c>
      <c r="E101" s="183" t="s">
        <v>1498</v>
      </c>
      <c r="F101" s="184" t="s">
        <v>1499</v>
      </c>
      <c r="G101" s="185" t="s">
        <v>334</v>
      </c>
      <c r="H101" s="186">
        <v>1</v>
      </c>
      <c r="I101" s="187"/>
      <c r="J101" s="188">
        <f>ROUND(I101*H101,2)</f>
        <v>0</v>
      </c>
      <c r="K101" s="184" t="s">
        <v>182</v>
      </c>
      <c r="L101" s="42"/>
      <c r="M101" s="189" t="s">
        <v>21</v>
      </c>
      <c r="N101" s="190" t="s">
        <v>44</v>
      </c>
      <c r="O101" s="67"/>
      <c r="P101" s="191">
        <f>O101*H101</f>
        <v>0</v>
      </c>
      <c r="Q101" s="191">
        <v>0</v>
      </c>
      <c r="R101" s="191">
        <f>Q101*H101</f>
        <v>0</v>
      </c>
      <c r="S101" s="191">
        <v>0</v>
      </c>
      <c r="T101" s="192">
        <f>S101*H101</f>
        <v>0</v>
      </c>
      <c r="U101" s="37"/>
      <c r="V101" s="37"/>
      <c r="W101" s="37"/>
      <c r="X101" s="37"/>
      <c r="Y101" s="37"/>
      <c r="Z101" s="37"/>
      <c r="AA101" s="37"/>
      <c r="AB101" s="37"/>
      <c r="AC101" s="37"/>
      <c r="AD101" s="37"/>
      <c r="AE101" s="37"/>
      <c r="AR101" s="193" t="s">
        <v>1478</v>
      </c>
      <c r="AT101" s="193" t="s">
        <v>179</v>
      </c>
      <c r="AU101" s="193" t="s">
        <v>83</v>
      </c>
      <c r="AY101" s="20" t="s">
        <v>176</v>
      </c>
      <c r="BE101" s="194">
        <f>IF(N101="základní",J101,0)</f>
        <v>0</v>
      </c>
      <c r="BF101" s="194">
        <f>IF(N101="snížená",J101,0)</f>
        <v>0</v>
      </c>
      <c r="BG101" s="194">
        <f>IF(N101="zákl. přenesená",J101,0)</f>
        <v>0</v>
      </c>
      <c r="BH101" s="194">
        <f>IF(N101="sníž. přenesená",J101,0)</f>
        <v>0</v>
      </c>
      <c r="BI101" s="194">
        <f>IF(N101="nulová",J101,0)</f>
        <v>0</v>
      </c>
      <c r="BJ101" s="20" t="s">
        <v>81</v>
      </c>
      <c r="BK101" s="194">
        <f>ROUND(I101*H101,2)</f>
        <v>0</v>
      </c>
      <c r="BL101" s="20" t="s">
        <v>1478</v>
      </c>
      <c r="BM101" s="193" t="s">
        <v>1500</v>
      </c>
    </row>
    <row r="102" spans="1:65" s="2" customFormat="1" ht="11.25">
      <c r="A102" s="37"/>
      <c r="B102" s="38"/>
      <c r="C102" s="39"/>
      <c r="D102" s="195" t="s">
        <v>185</v>
      </c>
      <c r="E102" s="39"/>
      <c r="F102" s="196" t="s">
        <v>1501</v>
      </c>
      <c r="G102" s="39"/>
      <c r="H102" s="39"/>
      <c r="I102" s="197"/>
      <c r="J102" s="39"/>
      <c r="K102" s="39"/>
      <c r="L102" s="42"/>
      <c r="M102" s="198"/>
      <c r="N102" s="199"/>
      <c r="O102" s="67"/>
      <c r="P102" s="67"/>
      <c r="Q102" s="67"/>
      <c r="R102" s="67"/>
      <c r="S102" s="67"/>
      <c r="T102" s="68"/>
      <c r="U102" s="37"/>
      <c r="V102" s="37"/>
      <c r="W102" s="37"/>
      <c r="X102" s="37"/>
      <c r="Y102" s="37"/>
      <c r="Z102" s="37"/>
      <c r="AA102" s="37"/>
      <c r="AB102" s="37"/>
      <c r="AC102" s="37"/>
      <c r="AD102" s="37"/>
      <c r="AE102" s="37"/>
      <c r="AT102" s="20" t="s">
        <v>185</v>
      </c>
      <c r="AU102" s="20" t="s">
        <v>83</v>
      </c>
    </row>
    <row r="103" spans="1:65" s="2" customFormat="1" ht="219" customHeight="1">
      <c r="A103" s="37"/>
      <c r="B103" s="38"/>
      <c r="C103" s="39"/>
      <c r="D103" s="202" t="s">
        <v>229</v>
      </c>
      <c r="E103" s="39"/>
      <c r="F103" s="223" t="s">
        <v>1502</v>
      </c>
      <c r="G103" s="39"/>
      <c r="H103" s="39"/>
      <c r="I103" s="197"/>
      <c r="J103" s="39"/>
      <c r="K103" s="39"/>
      <c r="L103" s="42"/>
      <c r="M103" s="198"/>
      <c r="N103" s="199"/>
      <c r="O103" s="67"/>
      <c r="P103" s="67"/>
      <c r="Q103" s="67"/>
      <c r="R103" s="67"/>
      <c r="S103" s="67"/>
      <c r="T103" s="68"/>
      <c r="U103" s="37"/>
      <c r="V103" s="37"/>
      <c r="W103" s="37"/>
      <c r="X103" s="37"/>
      <c r="Y103" s="37"/>
      <c r="Z103" s="37"/>
      <c r="AA103" s="37"/>
      <c r="AB103" s="37"/>
      <c r="AC103" s="37"/>
      <c r="AD103" s="37"/>
      <c r="AE103" s="37"/>
      <c r="AT103" s="20" t="s">
        <v>229</v>
      </c>
      <c r="AU103" s="20" t="s">
        <v>83</v>
      </c>
    </row>
    <row r="104" spans="1:65" s="2" customFormat="1" ht="16.5" customHeight="1">
      <c r="A104" s="37"/>
      <c r="B104" s="38"/>
      <c r="C104" s="182" t="s">
        <v>177</v>
      </c>
      <c r="D104" s="182" t="s">
        <v>179</v>
      </c>
      <c r="E104" s="183" t="s">
        <v>1503</v>
      </c>
      <c r="F104" s="184" t="s">
        <v>1504</v>
      </c>
      <c r="G104" s="185" t="s">
        <v>334</v>
      </c>
      <c r="H104" s="186">
        <v>1</v>
      </c>
      <c r="I104" s="187"/>
      <c r="J104" s="188">
        <f>ROUND(I104*H104,2)</f>
        <v>0</v>
      </c>
      <c r="K104" s="184" t="s">
        <v>182</v>
      </c>
      <c r="L104" s="42"/>
      <c r="M104" s="189" t="s">
        <v>21</v>
      </c>
      <c r="N104" s="190" t="s">
        <v>44</v>
      </c>
      <c r="O104" s="67"/>
      <c r="P104" s="191">
        <f>O104*H104</f>
        <v>0</v>
      </c>
      <c r="Q104" s="191">
        <v>0</v>
      </c>
      <c r="R104" s="191">
        <f>Q104*H104</f>
        <v>0</v>
      </c>
      <c r="S104" s="191">
        <v>0</v>
      </c>
      <c r="T104" s="192">
        <f>S104*H104</f>
        <v>0</v>
      </c>
      <c r="U104" s="37"/>
      <c r="V104" s="37"/>
      <c r="W104" s="37"/>
      <c r="X104" s="37"/>
      <c r="Y104" s="37"/>
      <c r="Z104" s="37"/>
      <c r="AA104" s="37"/>
      <c r="AB104" s="37"/>
      <c r="AC104" s="37"/>
      <c r="AD104" s="37"/>
      <c r="AE104" s="37"/>
      <c r="AR104" s="193" t="s">
        <v>1478</v>
      </c>
      <c r="AT104" s="193" t="s">
        <v>179</v>
      </c>
      <c r="AU104" s="193" t="s">
        <v>83</v>
      </c>
      <c r="AY104" s="20" t="s">
        <v>176</v>
      </c>
      <c r="BE104" s="194">
        <f>IF(N104="základní",J104,0)</f>
        <v>0</v>
      </c>
      <c r="BF104" s="194">
        <f>IF(N104="snížená",J104,0)</f>
        <v>0</v>
      </c>
      <c r="BG104" s="194">
        <f>IF(N104="zákl. přenesená",J104,0)</f>
        <v>0</v>
      </c>
      <c r="BH104" s="194">
        <f>IF(N104="sníž. přenesená",J104,0)</f>
        <v>0</v>
      </c>
      <c r="BI104" s="194">
        <f>IF(N104="nulová",J104,0)</f>
        <v>0</v>
      </c>
      <c r="BJ104" s="20" t="s">
        <v>81</v>
      </c>
      <c r="BK104" s="194">
        <f>ROUND(I104*H104,2)</f>
        <v>0</v>
      </c>
      <c r="BL104" s="20" t="s">
        <v>1478</v>
      </c>
      <c r="BM104" s="193" t="s">
        <v>1505</v>
      </c>
    </row>
    <row r="105" spans="1:65" s="2" customFormat="1" ht="11.25">
      <c r="A105" s="37"/>
      <c r="B105" s="38"/>
      <c r="C105" s="39"/>
      <c r="D105" s="195" t="s">
        <v>185</v>
      </c>
      <c r="E105" s="39"/>
      <c r="F105" s="196" t="s">
        <v>1506</v>
      </c>
      <c r="G105" s="39"/>
      <c r="H105" s="39"/>
      <c r="I105" s="197"/>
      <c r="J105" s="39"/>
      <c r="K105" s="39"/>
      <c r="L105" s="42"/>
      <c r="M105" s="198"/>
      <c r="N105" s="199"/>
      <c r="O105" s="67"/>
      <c r="P105" s="67"/>
      <c r="Q105" s="67"/>
      <c r="R105" s="67"/>
      <c r="S105" s="67"/>
      <c r="T105" s="68"/>
      <c r="U105" s="37"/>
      <c r="V105" s="37"/>
      <c r="W105" s="37"/>
      <c r="X105" s="37"/>
      <c r="Y105" s="37"/>
      <c r="Z105" s="37"/>
      <c r="AA105" s="37"/>
      <c r="AB105" s="37"/>
      <c r="AC105" s="37"/>
      <c r="AD105" s="37"/>
      <c r="AE105" s="37"/>
      <c r="AT105" s="20" t="s">
        <v>185</v>
      </c>
      <c r="AU105" s="20" t="s">
        <v>83</v>
      </c>
    </row>
    <row r="106" spans="1:65" s="2" customFormat="1" ht="103.5" customHeight="1">
      <c r="A106" s="37"/>
      <c r="B106" s="38"/>
      <c r="C106" s="39"/>
      <c r="D106" s="202" t="s">
        <v>229</v>
      </c>
      <c r="E106" s="39"/>
      <c r="F106" s="223" t="s">
        <v>1507</v>
      </c>
      <c r="G106" s="39"/>
      <c r="H106" s="39"/>
      <c r="I106" s="197"/>
      <c r="J106" s="39"/>
      <c r="K106" s="39"/>
      <c r="L106" s="42"/>
      <c r="M106" s="198"/>
      <c r="N106" s="199"/>
      <c r="O106" s="67"/>
      <c r="P106" s="67"/>
      <c r="Q106" s="67"/>
      <c r="R106" s="67"/>
      <c r="S106" s="67"/>
      <c r="T106" s="68"/>
      <c r="U106" s="37"/>
      <c r="V106" s="37"/>
      <c r="W106" s="37"/>
      <c r="X106" s="37"/>
      <c r="Y106" s="37"/>
      <c r="Z106" s="37"/>
      <c r="AA106" s="37"/>
      <c r="AB106" s="37"/>
      <c r="AC106" s="37"/>
      <c r="AD106" s="37"/>
      <c r="AE106" s="37"/>
      <c r="AT106" s="20" t="s">
        <v>229</v>
      </c>
      <c r="AU106" s="20" t="s">
        <v>83</v>
      </c>
    </row>
    <row r="107" spans="1:65" s="2" customFormat="1" ht="16.5" customHeight="1">
      <c r="A107" s="37"/>
      <c r="B107" s="38"/>
      <c r="C107" s="182" t="s">
        <v>219</v>
      </c>
      <c r="D107" s="182" t="s">
        <v>179</v>
      </c>
      <c r="E107" s="183" t="s">
        <v>1508</v>
      </c>
      <c r="F107" s="184" t="s">
        <v>1509</v>
      </c>
      <c r="G107" s="185" t="s">
        <v>334</v>
      </c>
      <c r="H107" s="186">
        <v>1</v>
      </c>
      <c r="I107" s="187"/>
      <c r="J107" s="188">
        <f>ROUND(I107*H107,2)</f>
        <v>0</v>
      </c>
      <c r="K107" s="184" t="s">
        <v>182</v>
      </c>
      <c r="L107" s="42"/>
      <c r="M107" s="189" t="s">
        <v>21</v>
      </c>
      <c r="N107" s="190" t="s">
        <v>44</v>
      </c>
      <c r="O107" s="67"/>
      <c r="P107" s="191">
        <f>O107*H107</f>
        <v>0</v>
      </c>
      <c r="Q107" s="191">
        <v>0</v>
      </c>
      <c r="R107" s="191">
        <f>Q107*H107</f>
        <v>0</v>
      </c>
      <c r="S107" s="191">
        <v>0</v>
      </c>
      <c r="T107" s="192">
        <f>S107*H107</f>
        <v>0</v>
      </c>
      <c r="U107" s="37"/>
      <c r="V107" s="37"/>
      <c r="W107" s="37"/>
      <c r="X107" s="37"/>
      <c r="Y107" s="37"/>
      <c r="Z107" s="37"/>
      <c r="AA107" s="37"/>
      <c r="AB107" s="37"/>
      <c r="AC107" s="37"/>
      <c r="AD107" s="37"/>
      <c r="AE107" s="37"/>
      <c r="AR107" s="193" t="s">
        <v>1478</v>
      </c>
      <c r="AT107" s="193" t="s">
        <v>179</v>
      </c>
      <c r="AU107" s="193" t="s">
        <v>83</v>
      </c>
      <c r="AY107" s="20" t="s">
        <v>176</v>
      </c>
      <c r="BE107" s="194">
        <f>IF(N107="základní",J107,0)</f>
        <v>0</v>
      </c>
      <c r="BF107" s="194">
        <f>IF(N107="snížená",J107,0)</f>
        <v>0</v>
      </c>
      <c r="BG107" s="194">
        <f>IF(N107="zákl. přenesená",J107,0)</f>
        <v>0</v>
      </c>
      <c r="BH107" s="194">
        <f>IF(N107="sníž. přenesená",J107,0)</f>
        <v>0</v>
      </c>
      <c r="BI107" s="194">
        <f>IF(N107="nulová",J107,0)</f>
        <v>0</v>
      </c>
      <c r="BJ107" s="20" t="s">
        <v>81</v>
      </c>
      <c r="BK107" s="194">
        <f>ROUND(I107*H107,2)</f>
        <v>0</v>
      </c>
      <c r="BL107" s="20" t="s">
        <v>1478</v>
      </c>
      <c r="BM107" s="193" t="s">
        <v>1510</v>
      </c>
    </row>
    <row r="108" spans="1:65" s="2" customFormat="1" ht="11.25">
      <c r="A108" s="37"/>
      <c r="B108" s="38"/>
      <c r="C108" s="39"/>
      <c r="D108" s="195" t="s">
        <v>185</v>
      </c>
      <c r="E108" s="39"/>
      <c r="F108" s="196" t="s">
        <v>1511</v>
      </c>
      <c r="G108" s="39"/>
      <c r="H108" s="39"/>
      <c r="I108" s="197"/>
      <c r="J108" s="39"/>
      <c r="K108" s="39"/>
      <c r="L108" s="42"/>
      <c r="M108" s="198"/>
      <c r="N108" s="199"/>
      <c r="O108" s="67"/>
      <c r="P108" s="67"/>
      <c r="Q108" s="67"/>
      <c r="R108" s="67"/>
      <c r="S108" s="67"/>
      <c r="T108" s="68"/>
      <c r="U108" s="37"/>
      <c r="V108" s="37"/>
      <c r="W108" s="37"/>
      <c r="X108" s="37"/>
      <c r="Y108" s="37"/>
      <c r="Z108" s="37"/>
      <c r="AA108" s="37"/>
      <c r="AB108" s="37"/>
      <c r="AC108" s="37"/>
      <c r="AD108" s="37"/>
      <c r="AE108" s="37"/>
      <c r="AT108" s="20" t="s">
        <v>185</v>
      </c>
      <c r="AU108" s="20" t="s">
        <v>83</v>
      </c>
    </row>
    <row r="109" spans="1:65" s="2" customFormat="1" ht="225" customHeight="1">
      <c r="A109" s="37"/>
      <c r="B109" s="38"/>
      <c r="C109" s="39"/>
      <c r="D109" s="202" t="s">
        <v>229</v>
      </c>
      <c r="E109" s="39"/>
      <c r="F109" s="223" t="s">
        <v>1512</v>
      </c>
      <c r="G109" s="39"/>
      <c r="H109" s="39"/>
      <c r="I109" s="197"/>
      <c r="J109" s="39"/>
      <c r="K109" s="39"/>
      <c r="L109" s="42"/>
      <c r="M109" s="198"/>
      <c r="N109" s="199"/>
      <c r="O109" s="67"/>
      <c r="P109" s="67"/>
      <c r="Q109" s="67"/>
      <c r="R109" s="67"/>
      <c r="S109" s="67"/>
      <c r="T109" s="68"/>
      <c r="U109" s="37"/>
      <c r="V109" s="37"/>
      <c r="W109" s="37"/>
      <c r="X109" s="37"/>
      <c r="Y109" s="37"/>
      <c r="Z109" s="37"/>
      <c r="AA109" s="37"/>
      <c r="AB109" s="37"/>
      <c r="AC109" s="37"/>
      <c r="AD109" s="37"/>
      <c r="AE109" s="37"/>
      <c r="AT109" s="20" t="s">
        <v>229</v>
      </c>
      <c r="AU109" s="20" t="s">
        <v>83</v>
      </c>
    </row>
    <row r="110" spans="1:65" s="12" customFormat="1" ht="22.9" customHeight="1">
      <c r="B110" s="166"/>
      <c r="C110" s="167"/>
      <c r="D110" s="168" t="s">
        <v>72</v>
      </c>
      <c r="E110" s="180" t="s">
        <v>1513</v>
      </c>
      <c r="F110" s="180" t="s">
        <v>1514</v>
      </c>
      <c r="G110" s="167"/>
      <c r="H110" s="167"/>
      <c r="I110" s="170"/>
      <c r="J110" s="181">
        <f>BK110</f>
        <v>0</v>
      </c>
      <c r="K110" s="167"/>
      <c r="L110" s="172"/>
      <c r="M110" s="173"/>
      <c r="N110" s="174"/>
      <c r="O110" s="174"/>
      <c r="P110" s="175">
        <f>SUM(P111:P113)</f>
        <v>0</v>
      </c>
      <c r="Q110" s="174"/>
      <c r="R110" s="175">
        <f>SUM(R111:R113)</f>
        <v>0</v>
      </c>
      <c r="S110" s="174"/>
      <c r="T110" s="176">
        <f>SUM(T111:T113)</f>
        <v>0</v>
      </c>
      <c r="AR110" s="177" t="s">
        <v>207</v>
      </c>
      <c r="AT110" s="178" t="s">
        <v>72</v>
      </c>
      <c r="AU110" s="178" t="s">
        <v>81</v>
      </c>
      <c r="AY110" s="177" t="s">
        <v>176</v>
      </c>
      <c r="BK110" s="179">
        <f>SUM(BK111:BK113)</f>
        <v>0</v>
      </c>
    </row>
    <row r="111" spans="1:65" s="2" customFormat="1" ht="16.5" customHeight="1">
      <c r="A111" s="37"/>
      <c r="B111" s="38"/>
      <c r="C111" s="182" t="s">
        <v>225</v>
      </c>
      <c r="D111" s="182" t="s">
        <v>179</v>
      </c>
      <c r="E111" s="183" t="s">
        <v>1515</v>
      </c>
      <c r="F111" s="184" t="s">
        <v>1516</v>
      </c>
      <c r="G111" s="185" t="s">
        <v>334</v>
      </c>
      <c r="H111" s="186">
        <v>1</v>
      </c>
      <c r="I111" s="187"/>
      <c r="J111" s="188">
        <f>ROUND(I111*H111,2)</f>
        <v>0</v>
      </c>
      <c r="K111" s="184" t="s">
        <v>182</v>
      </c>
      <c r="L111" s="42"/>
      <c r="M111" s="189" t="s">
        <v>21</v>
      </c>
      <c r="N111" s="190" t="s">
        <v>44</v>
      </c>
      <c r="O111" s="67"/>
      <c r="P111" s="191">
        <f>O111*H111</f>
        <v>0</v>
      </c>
      <c r="Q111" s="191">
        <v>0</v>
      </c>
      <c r="R111" s="191">
        <f>Q111*H111</f>
        <v>0</v>
      </c>
      <c r="S111" s="191">
        <v>0</v>
      </c>
      <c r="T111" s="192">
        <f>S111*H111</f>
        <v>0</v>
      </c>
      <c r="U111" s="37"/>
      <c r="V111" s="37"/>
      <c r="W111" s="37"/>
      <c r="X111" s="37"/>
      <c r="Y111" s="37"/>
      <c r="Z111" s="37"/>
      <c r="AA111" s="37"/>
      <c r="AB111" s="37"/>
      <c r="AC111" s="37"/>
      <c r="AD111" s="37"/>
      <c r="AE111" s="37"/>
      <c r="AR111" s="193" t="s">
        <v>1478</v>
      </c>
      <c r="AT111" s="193" t="s">
        <v>179</v>
      </c>
      <c r="AU111" s="193" t="s">
        <v>83</v>
      </c>
      <c r="AY111" s="20" t="s">
        <v>176</v>
      </c>
      <c r="BE111" s="194">
        <f>IF(N111="základní",J111,0)</f>
        <v>0</v>
      </c>
      <c r="BF111" s="194">
        <f>IF(N111="snížená",J111,0)</f>
        <v>0</v>
      </c>
      <c r="BG111" s="194">
        <f>IF(N111="zákl. přenesená",J111,0)</f>
        <v>0</v>
      </c>
      <c r="BH111" s="194">
        <f>IF(N111="sníž. přenesená",J111,0)</f>
        <v>0</v>
      </c>
      <c r="BI111" s="194">
        <f>IF(N111="nulová",J111,0)</f>
        <v>0</v>
      </c>
      <c r="BJ111" s="20" t="s">
        <v>81</v>
      </c>
      <c r="BK111" s="194">
        <f>ROUND(I111*H111,2)</f>
        <v>0</v>
      </c>
      <c r="BL111" s="20" t="s">
        <v>1478</v>
      </c>
      <c r="BM111" s="193" t="s">
        <v>1517</v>
      </c>
    </row>
    <row r="112" spans="1:65" s="2" customFormat="1" ht="11.25">
      <c r="A112" s="37"/>
      <c r="B112" s="38"/>
      <c r="C112" s="39"/>
      <c r="D112" s="195" t="s">
        <v>185</v>
      </c>
      <c r="E112" s="39"/>
      <c r="F112" s="196" t="s">
        <v>1518</v>
      </c>
      <c r="G112" s="39"/>
      <c r="H112" s="39"/>
      <c r="I112" s="197"/>
      <c r="J112" s="39"/>
      <c r="K112" s="39"/>
      <c r="L112" s="42"/>
      <c r="M112" s="198"/>
      <c r="N112" s="199"/>
      <c r="O112" s="67"/>
      <c r="P112" s="67"/>
      <c r="Q112" s="67"/>
      <c r="R112" s="67"/>
      <c r="S112" s="67"/>
      <c r="T112" s="68"/>
      <c r="U112" s="37"/>
      <c r="V112" s="37"/>
      <c r="W112" s="37"/>
      <c r="X112" s="37"/>
      <c r="Y112" s="37"/>
      <c r="Z112" s="37"/>
      <c r="AA112" s="37"/>
      <c r="AB112" s="37"/>
      <c r="AC112" s="37"/>
      <c r="AD112" s="37"/>
      <c r="AE112" s="37"/>
      <c r="AT112" s="20" t="s">
        <v>185</v>
      </c>
      <c r="AU112" s="20" t="s">
        <v>83</v>
      </c>
    </row>
    <row r="113" spans="1:65" s="2" customFormat="1" ht="39.75" customHeight="1">
      <c r="A113" s="37"/>
      <c r="B113" s="38"/>
      <c r="C113" s="39"/>
      <c r="D113" s="202" t="s">
        <v>229</v>
      </c>
      <c r="E113" s="39"/>
      <c r="F113" s="223" t="s">
        <v>1519</v>
      </c>
      <c r="G113" s="39"/>
      <c r="H113" s="39"/>
      <c r="I113" s="197"/>
      <c r="J113" s="39"/>
      <c r="K113" s="39"/>
      <c r="L113" s="42"/>
      <c r="M113" s="198"/>
      <c r="N113" s="199"/>
      <c r="O113" s="67"/>
      <c r="P113" s="67"/>
      <c r="Q113" s="67"/>
      <c r="R113" s="67"/>
      <c r="S113" s="67"/>
      <c r="T113" s="68"/>
      <c r="U113" s="37"/>
      <c r="V113" s="37"/>
      <c r="W113" s="37"/>
      <c r="X113" s="37"/>
      <c r="Y113" s="37"/>
      <c r="Z113" s="37"/>
      <c r="AA113" s="37"/>
      <c r="AB113" s="37"/>
      <c r="AC113" s="37"/>
      <c r="AD113" s="37"/>
      <c r="AE113" s="37"/>
      <c r="AT113" s="20" t="s">
        <v>229</v>
      </c>
      <c r="AU113" s="20" t="s">
        <v>83</v>
      </c>
    </row>
    <row r="114" spans="1:65" s="12" customFormat="1" ht="22.9" customHeight="1">
      <c r="B114" s="166"/>
      <c r="C114" s="167"/>
      <c r="D114" s="168" t="s">
        <v>72</v>
      </c>
      <c r="E114" s="180" t="s">
        <v>1520</v>
      </c>
      <c r="F114" s="180" t="s">
        <v>1521</v>
      </c>
      <c r="G114" s="167"/>
      <c r="H114" s="167"/>
      <c r="I114" s="170"/>
      <c r="J114" s="181">
        <f>BK114</f>
        <v>0</v>
      </c>
      <c r="K114" s="167"/>
      <c r="L114" s="172"/>
      <c r="M114" s="173"/>
      <c r="N114" s="174"/>
      <c r="O114" s="174"/>
      <c r="P114" s="175">
        <f>SUM(P115:P117)</f>
        <v>0</v>
      </c>
      <c r="Q114" s="174"/>
      <c r="R114" s="175">
        <f>SUM(R115:R117)</f>
        <v>0</v>
      </c>
      <c r="S114" s="174"/>
      <c r="T114" s="176">
        <f>SUM(T115:T117)</f>
        <v>0</v>
      </c>
      <c r="AR114" s="177" t="s">
        <v>207</v>
      </c>
      <c r="AT114" s="178" t="s">
        <v>72</v>
      </c>
      <c r="AU114" s="178" t="s">
        <v>81</v>
      </c>
      <c r="AY114" s="177" t="s">
        <v>176</v>
      </c>
      <c r="BK114" s="179">
        <f>SUM(BK115:BK117)</f>
        <v>0</v>
      </c>
    </row>
    <row r="115" spans="1:65" s="2" customFormat="1" ht="16.5" customHeight="1">
      <c r="A115" s="37"/>
      <c r="B115" s="38"/>
      <c r="C115" s="182" t="s">
        <v>213</v>
      </c>
      <c r="D115" s="182" t="s">
        <v>179</v>
      </c>
      <c r="E115" s="183" t="s">
        <v>1522</v>
      </c>
      <c r="F115" s="184" t="s">
        <v>1523</v>
      </c>
      <c r="G115" s="185" t="s">
        <v>334</v>
      </c>
      <c r="H115" s="186">
        <v>1</v>
      </c>
      <c r="I115" s="187"/>
      <c r="J115" s="188">
        <f>ROUND(I115*H115,2)</f>
        <v>0</v>
      </c>
      <c r="K115" s="184" t="s">
        <v>182</v>
      </c>
      <c r="L115" s="42"/>
      <c r="M115" s="189" t="s">
        <v>21</v>
      </c>
      <c r="N115" s="190" t="s">
        <v>44</v>
      </c>
      <c r="O115" s="67"/>
      <c r="P115" s="191">
        <f>O115*H115</f>
        <v>0</v>
      </c>
      <c r="Q115" s="191">
        <v>0</v>
      </c>
      <c r="R115" s="191">
        <f>Q115*H115</f>
        <v>0</v>
      </c>
      <c r="S115" s="191">
        <v>0</v>
      </c>
      <c r="T115" s="192">
        <f>S115*H115</f>
        <v>0</v>
      </c>
      <c r="U115" s="37"/>
      <c r="V115" s="37"/>
      <c r="W115" s="37"/>
      <c r="X115" s="37"/>
      <c r="Y115" s="37"/>
      <c r="Z115" s="37"/>
      <c r="AA115" s="37"/>
      <c r="AB115" s="37"/>
      <c r="AC115" s="37"/>
      <c r="AD115" s="37"/>
      <c r="AE115" s="37"/>
      <c r="AR115" s="193" t="s">
        <v>1478</v>
      </c>
      <c r="AT115" s="193" t="s">
        <v>179</v>
      </c>
      <c r="AU115" s="193" t="s">
        <v>83</v>
      </c>
      <c r="AY115" s="20" t="s">
        <v>176</v>
      </c>
      <c r="BE115" s="194">
        <f>IF(N115="základní",J115,0)</f>
        <v>0</v>
      </c>
      <c r="BF115" s="194">
        <f>IF(N115="snížená",J115,0)</f>
        <v>0</v>
      </c>
      <c r="BG115" s="194">
        <f>IF(N115="zákl. přenesená",J115,0)</f>
        <v>0</v>
      </c>
      <c r="BH115" s="194">
        <f>IF(N115="sníž. přenesená",J115,0)</f>
        <v>0</v>
      </c>
      <c r="BI115" s="194">
        <f>IF(N115="nulová",J115,0)</f>
        <v>0</v>
      </c>
      <c r="BJ115" s="20" t="s">
        <v>81</v>
      </c>
      <c r="BK115" s="194">
        <f>ROUND(I115*H115,2)</f>
        <v>0</v>
      </c>
      <c r="BL115" s="20" t="s">
        <v>1478</v>
      </c>
      <c r="BM115" s="193" t="s">
        <v>1524</v>
      </c>
    </row>
    <row r="116" spans="1:65" s="2" customFormat="1" ht="11.25">
      <c r="A116" s="37"/>
      <c r="B116" s="38"/>
      <c r="C116" s="39"/>
      <c r="D116" s="195" t="s">
        <v>185</v>
      </c>
      <c r="E116" s="39"/>
      <c r="F116" s="196" t="s">
        <v>1525</v>
      </c>
      <c r="G116" s="39"/>
      <c r="H116" s="39"/>
      <c r="I116" s="197"/>
      <c r="J116" s="39"/>
      <c r="K116" s="39"/>
      <c r="L116" s="42"/>
      <c r="M116" s="198"/>
      <c r="N116" s="199"/>
      <c r="O116" s="67"/>
      <c r="P116" s="67"/>
      <c r="Q116" s="67"/>
      <c r="R116" s="67"/>
      <c r="S116" s="67"/>
      <c r="T116" s="68"/>
      <c r="U116" s="37"/>
      <c r="V116" s="37"/>
      <c r="W116" s="37"/>
      <c r="X116" s="37"/>
      <c r="Y116" s="37"/>
      <c r="Z116" s="37"/>
      <c r="AA116" s="37"/>
      <c r="AB116" s="37"/>
      <c r="AC116" s="37"/>
      <c r="AD116" s="37"/>
      <c r="AE116" s="37"/>
      <c r="AT116" s="20" t="s">
        <v>185</v>
      </c>
      <c r="AU116" s="20" t="s">
        <v>83</v>
      </c>
    </row>
    <row r="117" spans="1:65" s="2" customFormat="1" ht="93.75" customHeight="1">
      <c r="A117" s="37"/>
      <c r="B117" s="38"/>
      <c r="C117" s="39"/>
      <c r="D117" s="202" t="s">
        <v>229</v>
      </c>
      <c r="E117" s="39"/>
      <c r="F117" s="223" t="s">
        <v>1526</v>
      </c>
      <c r="G117" s="39"/>
      <c r="H117" s="39"/>
      <c r="I117" s="197"/>
      <c r="J117" s="39"/>
      <c r="K117" s="39"/>
      <c r="L117" s="42"/>
      <c r="M117" s="198"/>
      <c r="N117" s="199"/>
      <c r="O117" s="67"/>
      <c r="P117" s="67"/>
      <c r="Q117" s="67"/>
      <c r="R117" s="67"/>
      <c r="S117" s="67"/>
      <c r="T117" s="68"/>
      <c r="U117" s="37"/>
      <c r="V117" s="37"/>
      <c r="W117" s="37"/>
      <c r="X117" s="37"/>
      <c r="Y117" s="37"/>
      <c r="Z117" s="37"/>
      <c r="AA117" s="37"/>
      <c r="AB117" s="37"/>
      <c r="AC117" s="37"/>
      <c r="AD117" s="37"/>
      <c r="AE117" s="37"/>
      <c r="AT117" s="20" t="s">
        <v>229</v>
      </c>
      <c r="AU117" s="20" t="s">
        <v>83</v>
      </c>
    </row>
    <row r="118" spans="1:65" s="12" customFormat="1" ht="22.9" customHeight="1">
      <c r="B118" s="166"/>
      <c r="C118" s="167"/>
      <c r="D118" s="168" t="s">
        <v>72</v>
      </c>
      <c r="E118" s="180" t="s">
        <v>1527</v>
      </c>
      <c r="F118" s="180" t="s">
        <v>1528</v>
      </c>
      <c r="G118" s="167"/>
      <c r="H118" s="167"/>
      <c r="I118" s="170"/>
      <c r="J118" s="181">
        <f>BK118</f>
        <v>0</v>
      </c>
      <c r="K118" s="167"/>
      <c r="L118" s="172"/>
      <c r="M118" s="173"/>
      <c r="N118" s="174"/>
      <c r="O118" s="174"/>
      <c r="P118" s="175">
        <f>SUM(P119:P120)</f>
        <v>0</v>
      </c>
      <c r="Q118" s="174"/>
      <c r="R118" s="175">
        <f>SUM(R119:R120)</f>
        <v>0</v>
      </c>
      <c r="S118" s="174"/>
      <c r="T118" s="176">
        <f>SUM(T119:T120)</f>
        <v>0</v>
      </c>
      <c r="AR118" s="177" t="s">
        <v>207</v>
      </c>
      <c r="AT118" s="178" t="s">
        <v>72</v>
      </c>
      <c r="AU118" s="178" t="s">
        <v>81</v>
      </c>
      <c r="AY118" s="177" t="s">
        <v>176</v>
      </c>
      <c r="BK118" s="179">
        <f>SUM(BK119:BK120)</f>
        <v>0</v>
      </c>
    </row>
    <row r="119" spans="1:65" s="2" customFormat="1" ht="16.5" customHeight="1">
      <c r="A119" s="37"/>
      <c r="B119" s="38"/>
      <c r="C119" s="182" t="s">
        <v>235</v>
      </c>
      <c r="D119" s="182" t="s">
        <v>179</v>
      </c>
      <c r="E119" s="183" t="s">
        <v>1529</v>
      </c>
      <c r="F119" s="184" t="s">
        <v>1530</v>
      </c>
      <c r="G119" s="185" t="s">
        <v>334</v>
      </c>
      <c r="H119" s="186">
        <v>1</v>
      </c>
      <c r="I119" s="187"/>
      <c r="J119" s="188">
        <f>ROUND(I119*H119,2)</f>
        <v>0</v>
      </c>
      <c r="K119" s="184" t="s">
        <v>223</v>
      </c>
      <c r="L119" s="42"/>
      <c r="M119" s="189" t="s">
        <v>21</v>
      </c>
      <c r="N119" s="190" t="s">
        <v>44</v>
      </c>
      <c r="O119" s="67"/>
      <c r="P119" s="191">
        <f>O119*H119</f>
        <v>0</v>
      </c>
      <c r="Q119" s="191">
        <v>0</v>
      </c>
      <c r="R119" s="191">
        <f>Q119*H119</f>
        <v>0</v>
      </c>
      <c r="S119" s="191">
        <v>0</v>
      </c>
      <c r="T119" s="192">
        <f>S119*H119</f>
        <v>0</v>
      </c>
      <c r="U119" s="37"/>
      <c r="V119" s="37"/>
      <c r="W119" s="37"/>
      <c r="X119" s="37"/>
      <c r="Y119" s="37"/>
      <c r="Z119" s="37"/>
      <c r="AA119" s="37"/>
      <c r="AB119" s="37"/>
      <c r="AC119" s="37"/>
      <c r="AD119" s="37"/>
      <c r="AE119" s="37"/>
      <c r="AR119" s="193" t="s">
        <v>1478</v>
      </c>
      <c r="AT119" s="193" t="s">
        <v>179</v>
      </c>
      <c r="AU119" s="193" t="s">
        <v>83</v>
      </c>
      <c r="AY119" s="20" t="s">
        <v>176</v>
      </c>
      <c r="BE119" s="194">
        <f>IF(N119="základní",J119,0)</f>
        <v>0</v>
      </c>
      <c r="BF119" s="194">
        <f>IF(N119="snížená",J119,0)</f>
        <v>0</v>
      </c>
      <c r="BG119" s="194">
        <f>IF(N119="zákl. přenesená",J119,0)</f>
        <v>0</v>
      </c>
      <c r="BH119" s="194">
        <f>IF(N119="sníž. přenesená",J119,0)</f>
        <v>0</v>
      </c>
      <c r="BI119" s="194">
        <f>IF(N119="nulová",J119,0)</f>
        <v>0</v>
      </c>
      <c r="BJ119" s="20" t="s">
        <v>81</v>
      </c>
      <c r="BK119" s="194">
        <f>ROUND(I119*H119,2)</f>
        <v>0</v>
      </c>
      <c r="BL119" s="20" t="s">
        <v>1478</v>
      </c>
      <c r="BM119" s="193" t="s">
        <v>1531</v>
      </c>
    </row>
    <row r="120" spans="1:65" s="2" customFormat="1" ht="50.25" customHeight="1">
      <c r="A120" s="37"/>
      <c r="B120" s="38"/>
      <c r="C120" s="39"/>
      <c r="D120" s="202" t="s">
        <v>229</v>
      </c>
      <c r="E120" s="39"/>
      <c r="F120" s="223" t="s">
        <v>1532</v>
      </c>
      <c r="G120" s="39"/>
      <c r="H120" s="39"/>
      <c r="I120" s="197"/>
      <c r="J120" s="39"/>
      <c r="K120" s="39"/>
      <c r="L120" s="42"/>
      <c r="M120" s="264"/>
      <c r="N120" s="265"/>
      <c r="O120" s="261"/>
      <c r="P120" s="261"/>
      <c r="Q120" s="261"/>
      <c r="R120" s="261"/>
      <c r="S120" s="261"/>
      <c r="T120" s="266"/>
      <c r="U120" s="37"/>
      <c r="V120" s="37"/>
      <c r="W120" s="37"/>
      <c r="X120" s="37"/>
      <c r="Y120" s="37"/>
      <c r="Z120" s="37"/>
      <c r="AA120" s="37"/>
      <c r="AB120" s="37"/>
      <c r="AC120" s="37"/>
      <c r="AD120" s="37"/>
      <c r="AE120" s="37"/>
      <c r="AT120" s="20" t="s">
        <v>229</v>
      </c>
      <c r="AU120" s="20" t="s">
        <v>83</v>
      </c>
    </row>
    <row r="121" spans="1:65" s="2" customFormat="1" ht="6.95" customHeight="1">
      <c r="A121" s="37"/>
      <c r="B121" s="50"/>
      <c r="C121" s="51"/>
      <c r="D121" s="51"/>
      <c r="E121" s="51"/>
      <c r="F121" s="51"/>
      <c r="G121" s="51"/>
      <c r="H121" s="51"/>
      <c r="I121" s="51"/>
      <c r="J121" s="51"/>
      <c r="K121" s="51"/>
      <c r="L121" s="42"/>
      <c r="M121" s="37"/>
      <c r="O121" s="37"/>
      <c r="P121" s="37"/>
      <c r="Q121" s="37"/>
      <c r="R121" s="37"/>
      <c r="S121" s="37"/>
      <c r="T121" s="37"/>
      <c r="U121" s="37"/>
      <c r="V121" s="37"/>
      <c r="W121" s="37"/>
      <c r="X121" s="37"/>
      <c r="Y121" s="37"/>
      <c r="Z121" s="37"/>
      <c r="AA121" s="37"/>
      <c r="AB121" s="37"/>
      <c r="AC121" s="37"/>
      <c r="AD121" s="37"/>
      <c r="AE121" s="37"/>
    </row>
  </sheetData>
  <sheetProtection algorithmName="SHA-512" hashValue="jcilDChQWBARcckGoWsktSjzwQBLRjR9Ze0g0hNjm8erRs5v3Mdah/CCFemSj+OmmhcxjU25CUwhP4HnFPsH6w==" saltValue="9iYJSSH9dxmjFlwG86+mXdoQyqxvKoiYfS/ZoebhsQ0F4ba8XYzPFoEkegkZKo5xTQRwXp0i5VplVKnVpr0Sdw==" spinCount="100000" sheet="1" objects="1" scenarios="1" formatColumns="0" formatRows="0" autoFilter="0"/>
  <autoFilter ref="C85:K120"/>
  <mergeCells count="9">
    <mergeCell ref="E50:H50"/>
    <mergeCell ref="E76:H76"/>
    <mergeCell ref="E78:H78"/>
    <mergeCell ref="L2:V2"/>
    <mergeCell ref="E7:H7"/>
    <mergeCell ref="E9:H9"/>
    <mergeCell ref="E18:H18"/>
    <mergeCell ref="E27:H27"/>
    <mergeCell ref="E48:H48"/>
  </mergeCells>
  <hyperlinks>
    <hyperlink ref="F90" r:id="rId1"/>
    <hyperlink ref="F94" r:id="rId2"/>
    <hyperlink ref="F98" r:id="rId3"/>
    <hyperlink ref="F102" r:id="rId4"/>
    <hyperlink ref="F105" r:id="rId5"/>
    <hyperlink ref="F108" r:id="rId6"/>
    <hyperlink ref="F112" r:id="rId7"/>
    <hyperlink ref="F116" r:id="rId8"/>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9"/>
</worksheet>
</file>

<file path=xl/worksheets/sheet11.xml><?xml version="1.0" encoding="utf-8"?>
<worksheet xmlns="http://schemas.openxmlformats.org/spreadsheetml/2006/main" xmlns:r="http://schemas.openxmlformats.org/officeDocument/2006/relationships">
  <sheetPr>
    <pageSetUpPr fitToPage="1"/>
  </sheetPr>
  <dimension ref="A1:H89"/>
  <sheetViews>
    <sheetView showGridLines="0" workbookViewId="0"/>
  </sheetViews>
  <sheetFormatPr defaultRowHeight="15"/>
  <cols>
    <col min="1" max="1" width="8.33203125" style="1" customWidth="1"/>
    <col min="2" max="2" width="1.6640625" style="1" customWidth="1"/>
    <col min="3" max="3" width="25" style="1" customWidth="1"/>
    <col min="4" max="4" width="130.83203125" style="1" customWidth="1"/>
    <col min="5" max="5" width="13.33203125" style="1" customWidth="1"/>
    <col min="6" max="6" width="20" style="1" customWidth="1"/>
    <col min="7" max="7" width="1.6640625" style="1" customWidth="1"/>
    <col min="8" max="8" width="8.33203125" style="1" customWidth="1"/>
  </cols>
  <sheetData>
    <row r="1" spans="1:8" s="1" customFormat="1" ht="11.25" customHeight="1"/>
    <row r="2" spans="1:8" s="1" customFormat="1" ht="36.950000000000003" customHeight="1"/>
    <row r="3" spans="1:8" s="1" customFormat="1" ht="6.95" customHeight="1">
      <c r="B3" s="112"/>
      <c r="C3" s="113"/>
      <c r="D3" s="113"/>
      <c r="E3" s="113"/>
      <c r="F3" s="113"/>
      <c r="G3" s="113"/>
      <c r="H3" s="23"/>
    </row>
    <row r="4" spans="1:8" s="1" customFormat="1" ht="24.95" customHeight="1">
      <c r="B4" s="23"/>
      <c r="C4" s="114" t="s">
        <v>1533</v>
      </c>
      <c r="H4" s="23"/>
    </row>
    <row r="5" spans="1:8" s="1" customFormat="1" ht="12" customHeight="1">
      <c r="B5" s="23"/>
      <c r="C5" s="267" t="s">
        <v>13</v>
      </c>
      <c r="D5" s="419" t="s">
        <v>14</v>
      </c>
      <c r="E5" s="395"/>
      <c r="F5" s="395"/>
      <c r="H5" s="23"/>
    </row>
    <row r="6" spans="1:8" s="1" customFormat="1" ht="36.950000000000003" customHeight="1">
      <c r="B6" s="23"/>
      <c r="C6" s="268" t="s">
        <v>16</v>
      </c>
      <c r="D6" s="425" t="s">
        <v>17</v>
      </c>
      <c r="E6" s="395"/>
      <c r="F6" s="395"/>
      <c r="H6" s="23"/>
    </row>
    <row r="7" spans="1:8" s="1" customFormat="1" ht="16.5" customHeight="1">
      <c r="B7" s="23"/>
      <c r="C7" s="116" t="s">
        <v>24</v>
      </c>
      <c r="D7" s="118" t="str">
        <f>'Rekapitulace stavby'!AN8</f>
        <v>6. 11. 2025</v>
      </c>
      <c r="H7" s="23"/>
    </row>
    <row r="8" spans="1:8" s="2" customFormat="1" ht="10.9" customHeight="1">
      <c r="A8" s="37"/>
      <c r="B8" s="42"/>
      <c r="C8" s="37"/>
      <c r="D8" s="37"/>
      <c r="E8" s="37"/>
      <c r="F8" s="37"/>
      <c r="G8" s="37"/>
      <c r="H8" s="42"/>
    </row>
    <row r="9" spans="1:8" s="11" customFormat="1" ht="29.25" customHeight="1">
      <c r="A9" s="155"/>
      <c r="B9" s="269"/>
      <c r="C9" s="270" t="s">
        <v>54</v>
      </c>
      <c r="D9" s="271" t="s">
        <v>55</v>
      </c>
      <c r="E9" s="271" t="s">
        <v>163</v>
      </c>
      <c r="F9" s="272" t="s">
        <v>1534</v>
      </c>
      <c r="G9" s="155"/>
      <c r="H9" s="269"/>
    </row>
    <row r="10" spans="1:8" s="2" customFormat="1" ht="26.45" customHeight="1">
      <c r="A10" s="37"/>
      <c r="B10" s="42"/>
      <c r="C10" s="273" t="s">
        <v>78</v>
      </c>
      <c r="D10" s="273" t="s">
        <v>79</v>
      </c>
      <c r="E10" s="37"/>
      <c r="F10" s="37"/>
      <c r="G10" s="37"/>
      <c r="H10" s="42"/>
    </row>
    <row r="11" spans="1:8" s="2" customFormat="1" ht="16.899999999999999" customHeight="1">
      <c r="A11" s="37"/>
      <c r="B11" s="42"/>
      <c r="C11" s="274" t="s">
        <v>816</v>
      </c>
      <c r="D11" s="275" t="s">
        <v>1535</v>
      </c>
      <c r="E11" s="276" t="s">
        <v>762</v>
      </c>
      <c r="F11" s="277">
        <v>10</v>
      </c>
      <c r="G11" s="37"/>
      <c r="H11" s="42"/>
    </row>
    <row r="12" spans="1:8" s="2" customFormat="1" ht="16.899999999999999" customHeight="1">
      <c r="A12" s="37"/>
      <c r="B12" s="42"/>
      <c r="C12" s="278" t="s">
        <v>21</v>
      </c>
      <c r="D12" s="278" t="s">
        <v>815</v>
      </c>
      <c r="E12" s="20" t="s">
        <v>21</v>
      </c>
      <c r="F12" s="279">
        <v>10</v>
      </c>
      <c r="G12" s="37"/>
      <c r="H12" s="42"/>
    </row>
    <row r="13" spans="1:8" s="2" customFormat="1" ht="16.899999999999999" customHeight="1">
      <c r="A13" s="37"/>
      <c r="B13" s="42"/>
      <c r="C13" s="278" t="s">
        <v>816</v>
      </c>
      <c r="D13" s="278" t="s">
        <v>192</v>
      </c>
      <c r="E13" s="20" t="s">
        <v>21</v>
      </c>
      <c r="F13" s="279">
        <v>10</v>
      </c>
      <c r="G13" s="37"/>
      <c r="H13" s="42"/>
    </row>
    <row r="14" spans="1:8" s="2" customFormat="1" ht="16.899999999999999" customHeight="1">
      <c r="A14" s="37"/>
      <c r="B14" s="42"/>
      <c r="C14" s="280" t="s">
        <v>1536</v>
      </c>
      <c r="D14" s="37"/>
      <c r="E14" s="37"/>
      <c r="F14" s="37"/>
      <c r="G14" s="37"/>
      <c r="H14" s="42"/>
    </row>
    <row r="15" spans="1:8" s="2" customFormat="1" ht="16.899999999999999" customHeight="1">
      <c r="A15" s="37"/>
      <c r="B15" s="42"/>
      <c r="C15" s="278" t="s">
        <v>811</v>
      </c>
      <c r="D15" s="278" t="s">
        <v>1537</v>
      </c>
      <c r="E15" s="20" t="s">
        <v>396</v>
      </c>
      <c r="F15" s="279">
        <v>10</v>
      </c>
      <c r="G15" s="37"/>
      <c r="H15" s="42"/>
    </row>
    <row r="16" spans="1:8" s="2" customFormat="1" ht="16.899999999999999" customHeight="1">
      <c r="A16" s="37"/>
      <c r="B16" s="42"/>
      <c r="C16" s="278" t="s">
        <v>800</v>
      </c>
      <c r="D16" s="278" t="s">
        <v>1538</v>
      </c>
      <c r="E16" s="20" t="s">
        <v>119</v>
      </c>
      <c r="F16" s="279">
        <v>3.6</v>
      </c>
      <c r="G16" s="37"/>
      <c r="H16" s="42"/>
    </row>
    <row r="17" spans="1:8" s="2" customFormat="1" ht="16.899999999999999" customHeight="1">
      <c r="A17" s="37"/>
      <c r="B17" s="42"/>
      <c r="C17" s="278" t="s">
        <v>806</v>
      </c>
      <c r="D17" s="278" t="s">
        <v>1539</v>
      </c>
      <c r="E17" s="20" t="s">
        <v>119</v>
      </c>
      <c r="F17" s="279">
        <v>3.6</v>
      </c>
      <c r="G17" s="37"/>
      <c r="H17" s="42"/>
    </row>
    <row r="18" spans="1:8" s="2" customFormat="1" ht="16.899999999999999" customHeight="1">
      <c r="A18" s="37"/>
      <c r="B18" s="42"/>
      <c r="C18" s="278" t="s">
        <v>838</v>
      </c>
      <c r="D18" s="278" t="s">
        <v>1540</v>
      </c>
      <c r="E18" s="20" t="s">
        <v>119</v>
      </c>
      <c r="F18" s="279">
        <v>4.1399999999999997</v>
      </c>
      <c r="G18" s="37"/>
      <c r="H18" s="42"/>
    </row>
    <row r="19" spans="1:8" s="2" customFormat="1" ht="16.899999999999999" customHeight="1">
      <c r="A19" s="37"/>
      <c r="B19" s="42"/>
      <c r="C19" s="278" t="s">
        <v>878</v>
      </c>
      <c r="D19" s="278" t="s">
        <v>1541</v>
      </c>
      <c r="E19" s="20" t="s">
        <v>119</v>
      </c>
      <c r="F19" s="279">
        <v>6.2309999999999999</v>
      </c>
      <c r="G19" s="37"/>
      <c r="H19" s="42"/>
    </row>
    <row r="20" spans="1:8" s="2" customFormat="1" ht="16.899999999999999" customHeight="1">
      <c r="A20" s="37"/>
      <c r="B20" s="42"/>
      <c r="C20" s="278" t="s">
        <v>1121</v>
      </c>
      <c r="D20" s="278" t="s">
        <v>1542</v>
      </c>
      <c r="E20" s="20" t="s">
        <v>396</v>
      </c>
      <c r="F20" s="279">
        <v>10</v>
      </c>
      <c r="G20" s="37"/>
      <c r="H20" s="42"/>
    </row>
    <row r="21" spans="1:8" s="2" customFormat="1" ht="16.899999999999999" customHeight="1">
      <c r="A21" s="37"/>
      <c r="B21" s="42"/>
      <c r="C21" s="278" t="s">
        <v>241</v>
      </c>
      <c r="D21" s="278" t="s">
        <v>242</v>
      </c>
      <c r="E21" s="20" t="s">
        <v>119</v>
      </c>
      <c r="F21" s="279">
        <v>14</v>
      </c>
      <c r="G21" s="37"/>
      <c r="H21" s="42"/>
    </row>
    <row r="22" spans="1:8" s="2" customFormat="1" ht="16.899999999999999" customHeight="1">
      <c r="A22" s="37"/>
      <c r="B22" s="42"/>
      <c r="C22" s="278" t="s">
        <v>247</v>
      </c>
      <c r="D22" s="278" t="s">
        <v>1543</v>
      </c>
      <c r="E22" s="20" t="s">
        <v>119</v>
      </c>
      <c r="F22" s="279">
        <v>28</v>
      </c>
      <c r="G22" s="37"/>
      <c r="H22" s="42"/>
    </row>
    <row r="23" spans="1:8" s="2" customFormat="1" ht="16.899999999999999" customHeight="1">
      <c r="A23" s="37"/>
      <c r="B23" s="42"/>
      <c r="C23" s="278" t="s">
        <v>818</v>
      </c>
      <c r="D23" s="278" t="s">
        <v>819</v>
      </c>
      <c r="E23" s="20" t="s">
        <v>119</v>
      </c>
      <c r="F23" s="279">
        <v>3.6</v>
      </c>
      <c r="G23" s="37"/>
      <c r="H23" s="42"/>
    </row>
    <row r="24" spans="1:8" s="2" customFormat="1" ht="16.899999999999999" customHeight="1">
      <c r="A24" s="37"/>
      <c r="B24" s="42"/>
      <c r="C24" s="274" t="s">
        <v>117</v>
      </c>
      <c r="D24" s="275" t="s">
        <v>118</v>
      </c>
      <c r="E24" s="276" t="s">
        <v>119</v>
      </c>
      <c r="F24" s="277">
        <v>23.638000000000002</v>
      </c>
      <c r="G24" s="37"/>
      <c r="H24" s="42"/>
    </row>
    <row r="25" spans="1:8" s="2" customFormat="1" ht="16.899999999999999" customHeight="1">
      <c r="A25" s="37"/>
      <c r="B25" s="42"/>
      <c r="C25" s="278" t="s">
        <v>21</v>
      </c>
      <c r="D25" s="278" t="s">
        <v>1002</v>
      </c>
      <c r="E25" s="20" t="s">
        <v>21</v>
      </c>
      <c r="F25" s="279">
        <v>0</v>
      </c>
      <c r="G25" s="37"/>
      <c r="H25" s="42"/>
    </row>
    <row r="26" spans="1:8" s="2" customFormat="1" ht="16.899999999999999" customHeight="1">
      <c r="A26" s="37"/>
      <c r="B26" s="42"/>
      <c r="C26" s="278" t="s">
        <v>21</v>
      </c>
      <c r="D26" s="278" t="s">
        <v>1029</v>
      </c>
      <c r="E26" s="20" t="s">
        <v>21</v>
      </c>
      <c r="F26" s="279">
        <v>18.048999999999999</v>
      </c>
      <c r="G26" s="37"/>
      <c r="H26" s="42"/>
    </row>
    <row r="27" spans="1:8" s="2" customFormat="1" ht="16.899999999999999" customHeight="1">
      <c r="A27" s="37"/>
      <c r="B27" s="42"/>
      <c r="C27" s="278" t="s">
        <v>21</v>
      </c>
      <c r="D27" s="278" t="s">
        <v>1030</v>
      </c>
      <c r="E27" s="20" t="s">
        <v>21</v>
      </c>
      <c r="F27" s="279">
        <v>4.0529999999999999</v>
      </c>
      <c r="G27" s="37"/>
      <c r="H27" s="42"/>
    </row>
    <row r="28" spans="1:8" s="2" customFormat="1" ht="16.899999999999999" customHeight="1">
      <c r="A28" s="37"/>
      <c r="B28" s="42"/>
      <c r="C28" s="278" t="s">
        <v>21</v>
      </c>
      <c r="D28" s="278" t="s">
        <v>1005</v>
      </c>
      <c r="E28" s="20" t="s">
        <v>21</v>
      </c>
      <c r="F28" s="279">
        <v>1.536</v>
      </c>
      <c r="G28" s="37"/>
      <c r="H28" s="42"/>
    </row>
    <row r="29" spans="1:8" s="2" customFormat="1" ht="16.899999999999999" customHeight="1">
      <c r="A29" s="37"/>
      <c r="B29" s="42"/>
      <c r="C29" s="278" t="s">
        <v>117</v>
      </c>
      <c r="D29" s="278" t="s">
        <v>192</v>
      </c>
      <c r="E29" s="20" t="s">
        <v>21</v>
      </c>
      <c r="F29" s="279">
        <v>23.638000000000002</v>
      </c>
      <c r="G29" s="37"/>
      <c r="H29" s="42"/>
    </row>
    <row r="30" spans="1:8" s="2" customFormat="1" ht="16.899999999999999" customHeight="1">
      <c r="A30" s="37"/>
      <c r="B30" s="42"/>
      <c r="C30" s="280" t="s">
        <v>1536</v>
      </c>
      <c r="D30" s="37"/>
      <c r="E30" s="37"/>
      <c r="F30" s="37"/>
      <c r="G30" s="37"/>
      <c r="H30" s="42"/>
    </row>
    <row r="31" spans="1:8" s="2" customFormat="1" ht="16.899999999999999" customHeight="1">
      <c r="A31" s="37"/>
      <c r="B31" s="42"/>
      <c r="C31" s="278" t="s">
        <v>1025</v>
      </c>
      <c r="D31" s="278" t="s">
        <v>1544</v>
      </c>
      <c r="E31" s="20" t="s">
        <v>119</v>
      </c>
      <c r="F31" s="279">
        <v>23.638000000000002</v>
      </c>
      <c r="G31" s="37"/>
      <c r="H31" s="42"/>
    </row>
    <row r="32" spans="1:8" s="2" customFormat="1" ht="16.899999999999999" customHeight="1">
      <c r="A32" s="37"/>
      <c r="B32" s="42"/>
      <c r="C32" s="278" t="s">
        <v>985</v>
      </c>
      <c r="D32" s="278" t="s">
        <v>1545</v>
      </c>
      <c r="E32" s="20" t="s">
        <v>119</v>
      </c>
      <c r="F32" s="279">
        <v>26.338000000000001</v>
      </c>
      <c r="G32" s="37"/>
      <c r="H32" s="42"/>
    </row>
    <row r="33" spans="1:8" s="2" customFormat="1" ht="16.899999999999999" customHeight="1">
      <c r="A33" s="37"/>
      <c r="B33" s="42"/>
      <c r="C33" s="278" t="s">
        <v>992</v>
      </c>
      <c r="D33" s="278" t="s">
        <v>1546</v>
      </c>
      <c r="E33" s="20" t="s">
        <v>119</v>
      </c>
      <c r="F33" s="279">
        <v>26.338000000000001</v>
      </c>
      <c r="G33" s="37"/>
      <c r="H33" s="42"/>
    </row>
    <row r="34" spans="1:8" s="2" customFormat="1" ht="16.899999999999999" customHeight="1">
      <c r="A34" s="37"/>
      <c r="B34" s="42"/>
      <c r="C34" s="278" t="s">
        <v>1140</v>
      </c>
      <c r="D34" s="278" t="s">
        <v>1547</v>
      </c>
      <c r="E34" s="20" t="s">
        <v>119</v>
      </c>
      <c r="F34" s="279">
        <v>70.481999999999999</v>
      </c>
      <c r="G34" s="37"/>
      <c r="H34" s="42"/>
    </row>
    <row r="35" spans="1:8" s="2" customFormat="1" ht="16.899999999999999" customHeight="1">
      <c r="A35" s="37"/>
      <c r="B35" s="42"/>
      <c r="C35" s="274" t="s">
        <v>1054</v>
      </c>
      <c r="D35" s="275" t="s">
        <v>1548</v>
      </c>
      <c r="E35" s="276" t="s">
        <v>762</v>
      </c>
      <c r="F35" s="277">
        <v>30</v>
      </c>
      <c r="G35" s="37"/>
      <c r="H35" s="42"/>
    </row>
    <row r="36" spans="1:8" s="2" customFormat="1" ht="16.899999999999999" customHeight="1">
      <c r="A36" s="37"/>
      <c r="B36" s="42"/>
      <c r="C36" s="278" t="s">
        <v>21</v>
      </c>
      <c r="D36" s="278" t="s">
        <v>1053</v>
      </c>
      <c r="E36" s="20" t="s">
        <v>21</v>
      </c>
      <c r="F36" s="279">
        <v>30</v>
      </c>
      <c r="G36" s="37"/>
      <c r="H36" s="42"/>
    </row>
    <row r="37" spans="1:8" s="2" customFormat="1" ht="16.899999999999999" customHeight="1">
      <c r="A37" s="37"/>
      <c r="B37" s="42"/>
      <c r="C37" s="278" t="s">
        <v>1054</v>
      </c>
      <c r="D37" s="278" t="s">
        <v>192</v>
      </c>
      <c r="E37" s="20" t="s">
        <v>21</v>
      </c>
      <c r="F37" s="279">
        <v>30</v>
      </c>
      <c r="G37" s="37"/>
      <c r="H37" s="42"/>
    </row>
    <row r="38" spans="1:8" s="2" customFormat="1" ht="16.899999999999999" customHeight="1">
      <c r="A38" s="37"/>
      <c r="B38" s="42"/>
      <c r="C38" s="280" t="s">
        <v>1536</v>
      </c>
      <c r="D38" s="37"/>
      <c r="E38" s="37"/>
      <c r="F38" s="37"/>
      <c r="G38" s="37"/>
      <c r="H38" s="42"/>
    </row>
    <row r="39" spans="1:8" s="2" customFormat="1" ht="16.899999999999999" customHeight="1">
      <c r="A39" s="37"/>
      <c r="B39" s="42"/>
      <c r="C39" s="278" t="s">
        <v>1049</v>
      </c>
      <c r="D39" s="278" t="s">
        <v>1549</v>
      </c>
      <c r="E39" s="20" t="s">
        <v>396</v>
      </c>
      <c r="F39" s="279">
        <v>30</v>
      </c>
      <c r="G39" s="37"/>
      <c r="H39" s="42"/>
    </row>
    <row r="40" spans="1:8" s="2" customFormat="1" ht="16.899999999999999" customHeight="1">
      <c r="A40" s="37"/>
      <c r="B40" s="42"/>
      <c r="C40" s="278" t="s">
        <v>985</v>
      </c>
      <c r="D40" s="278" t="s">
        <v>1545</v>
      </c>
      <c r="E40" s="20" t="s">
        <v>119</v>
      </c>
      <c r="F40" s="279">
        <v>26.338000000000001</v>
      </c>
      <c r="G40" s="37"/>
      <c r="H40" s="42"/>
    </row>
    <row r="41" spans="1:8" s="2" customFormat="1" ht="16.899999999999999" customHeight="1">
      <c r="A41" s="37"/>
      <c r="B41" s="42"/>
      <c r="C41" s="278" t="s">
        <v>992</v>
      </c>
      <c r="D41" s="278" t="s">
        <v>1546</v>
      </c>
      <c r="E41" s="20" t="s">
        <v>119</v>
      </c>
      <c r="F41" s="279">
        <v>26.338000000000001</v>
      </c>
      <c r="G41" s="37"/>
      <c r="H41" s="42"/>
    </row>
    <row r="42" spans="1:8" s="2" customFormat="1" ht="16.899999999999999" customHeight="1">
      <c r="A42" s="37"/>
      <c r="B42" s="42"/>
      <c r="C42" s="278" t="s">
        <v>1038</v>
      </c>
      <c r="D42" s="278" t="s">
        <v>1550</v>
      </c>
      <c r="E42" s="20" t="s">
        <v>119</v>
      </c>
      <c r="F42" s="279">
        <v>2.7</v>
      </c>
      <c r="G42" s="37"/>
      <c r="H42" s="42"/>
    </row>
    <row r="43" spans="1:8" s="2" customFormat="1" ht="16.899999999999999" customHeight="1">
      <c r="A43" s="37"/>
      <c r="B43" s="42"/>
      <c r="C43" s="278" t="s">
        <v>1032</v>
      </c>
      <c r="D43" s="278" t="s">
        <v>1033</v>
      </c>
      <c r="E43" s="20" t="s">
        <v>119</v>
      </c>
      <c r="F43" s="279">
        <v>2.97</v>
      </c>
      <c r="G43" s="37"/>
      <c r="H43" s="42"/>
    </row>
    <row r="44" spans="1:8" s="2" customFormat="1" ht="16.899999999999999" customHeight="1">
      <c r="A44" s="37"/>
      <c r="B44" s="42"/>
      <c r="C44" s="274" t="s">
        <v>121</v>
      </c>
      <c r="D44" s="275" t="s">
        <v>122</v>
      </c>
      <c r="E44" s="276" t="s">
        <v>119</v>
      </c>
      <c r="F44" s="277">
        <v>6.75</v>
      </c>
      <c r="G44" s="37"/>
      <c r="H44" s="42"/>
    </row>
    <row r="45" spans="1:8" s="2" customFormat="1" ht="16.899999999999999" customHeight="1">
      <c r="A45" s="37"/>
      <c r="B45" s="42"/>
      <c r="C45" s="278" t="s">
        <v>21</v>
      </c>
      <c r="D45" s="278" t="s">
        <v>1001</v>
      </c>
      <c r="E45" s="20" t="s">
        <v>21</v>
      </c>
      <c r="F45" s="279">
        <v>0</v>
      </c>
      <c r="G45" s="37"/>
      <c r="H45" s="42"/>
    </row>
    <row r="46" spans="1:8" s="2" customFormat="1" ht="16.899999999999999" customHeight="1">
      <c r="A46" s="37"/>
      <c r="B46" s="42"/>
      <c r="C46" s="278" t="s">
        <v>21</v>
      </c>
      <c r="D46" s="278" t="s">
        <v>1002</v>
      </c>
      <c r="E46" s="20" t="s">
        <v>21</v>
      </c>
      <c r="F46" s="279">
        <v>0</v>
      </c>
      <c r="G46" s="37"/>
      <c r="H46" s="42"/>
    </row>
    <row r="47" spans="1:8" s="2" customFormat="1" ht="16.899999999999999" customHeight="1">
      <c r="A47" s="37"/>
      <c r="B47" s="42"/>
      <c r="C47" s="278" t="s">
        <v>21</v>
      </c>
      <c r="D47" s="278" t="s">
        <v>1003</v>
      </c>
      <c r="E47" s="20" t="s">
        <v>21</v>
      </c>
      <c r="F47" s="279">
        <v>4.8419999999999996</v>
      </c>
      <c r="G47" s="37"/>
      <c r="H47" s="42"/>
    </row>
    <row r="48" spans="1:8" s="2" customFormat="1" ht="16.899999999999999" customHeight="1">
      <c r="A48" s="37"/>
      <c r="B48" s="42"/>
      <c r="C48" s="278" t="s">
        <v>21</v>
      </c>
      <c r="D48" s="278" t="s">
        <v>1004</v>
      </c>
      <c r="E48" s="20" t="s">
        <v>21</v>
      </c>
      <c r="F48" s="279">
        <v>0.372</v>
      </c>
      <c r="G48" s="37"/>
      <c r="H48" s="42"/>
    </row>
    <row r="49" spans="1:8" s="2" customFormat="1" ht="16.899999999999999" customHeight="1">
      <c r="A49" s="37"/>
      <c r="B49" s="42"/>
      <c r="C49" s="278" t="s">
        <v>21</v>
      </c>
      <c r="D49" s="278" t="s">
        <v>1005</v>
      </c>
      <c r="E49" s="20" t="s">
        <v>21</v>
      </c>
      <c r="F49" s="279">
        <v>1.536</v>
      </c>
      <c r="G49" s="37"/>
      <c r="H49" s="42"/>
    </row>
    <row r="50" spans="1:8" s="2" customFormat="1" ht="16.899999999999999" customHeight="1">
      <c r="A50" s="37"/>
      <c r="B50" s="42"/>
      <c r="C50" s="278" t="s">
        <v>121</v>
      </c>
      <c r="D50" s="278" t="s">
        <v>192</v>
      </c>
      <c r="E50" s="20" t="s">
        <v>21</v>
      </c>
      <c r="F50" s="279">
        <v>6.75</v>
      </c>
      <c r="G50" s="37"/>
      <c r="H50" s="42"/>
    </row>
    <row r="51" spans="1:8" s="2" customFormat="1" ht="16.899999999999999" customHeight="1">
      <c r="A51" s="37"/>
      <c r="B51" s="42"/>
      <c r="C51" s="280" t="s">
        <v>1536</v>
      </c>
      <c r="D51" s="37"/>
      <c r="E51" s="37"/>
      <c r="F51" s="37"/>
      <c r="G51" s="37"/>
      <c r="H51" s="42"/>
    </row>
    <row r="52" spans="1:8" s="2" customFormat="1" ht="16.899999999999999" customHeight="1">
      <c r="A52" s="37"/>
      <c r="B52" s="42"/>
      <c r="C52" s="278" t="s">
        <v>997</v>
      </c>
      <c r="D52" s="278" t="s">
        <v>1551</v>
      </c>
      <c r="E52" s="20" t="s">
        <v>119</v>
      </c>
      <c r="F52" s="279">
        <v>8.1</v>
      </c>
      <c r="G52" s="37"/>
      <c r="H52" s="42"/>
    </row>
    <row r="53" spans="1:8" s="2" customFormat="1" ht="16.899999999999999" customHeight="1">
      <c r="A53" s="37"/>
      <c r="B53" s="42"/>
      <c r="C53" s="278" t="s">
        <v>309</v>
      </c>
      <c r="D53" s="278" t="s">
        <v>1552</v>
      </c>
      <c r="E53" s="20" t="s">
        <v>119</v>
      </c>
      <c r="F53" s="279">
        <v>6.75</v>
      </c>
      <c r="G53" s="37"/>
      <c r="H53" s="42"/>
    </row>
    <row r="54" spans="1:8" s="2" customFormat="1" ht="16.899999999999999" customHeight="1">
      <c r="A54" s="37"/>
      <c r="B54" s="42"/>
      <c r="C54" s="278" t="s">
        <v>319</v>
      </c>
      <c r="D54" s="278" t="s">
        <v>1553</v>
      </c>
      <c r="E54" s="20" t="s">
        <v>119</v>
      </c>
      <c r="F54" s="279">
        <v>10.35</v>
      </c>
      <c r="G54" s="37"/>
      <c r="H54" s="42"/>
    </row>
    <row r="55" spans="1:8" s="2" customFormat="1" ht="16.899999999999999" customHeight="1">
      <c r="A55" s="37"/>
      <c r="B55" s="42"/>
      <c r="C55" s="274" t="s">
        <v>125</v>
      </c>
      <c r="D55" s="275" t="s">
        <v>126</v>
      </c>
      <c r="E55" s="276" t="s">
        <v>119</v>
      </c>
      <c r="F55" s="277">
        <v>3.6</v>
      </c>
      <c r="G55" s="37"/>
      <c r="H55" s="42"/>
    </row>
    <row r="56" spans="1:8" s="2" customFormat="1" ht="16.899999999999999" customHeight="1">
      <c r="A56" s="37"/>
      <c r="B56" s="42"/>
      <c r="C56" s="278" t="s">
        <v>21</v>
      </c>
      <c r="D56" s="278" t="s">
        <v>804</v>
      </c>
      <c r="E56" s="20" t="s">
        <v>21</v>
      </c>
      <c r="F56" s="279">
        <v>3.6</v>
      </c>
      <c r="G56" s="37"/>
      <c r="H56" s="42"/>
    </row>
    <row r="57" spans="1:8" s="2" customFormat="1" ht="16.899999999999999" customHeight="1">
      <c r="A57" s="37"/>
      <c r="B57" s="42"/>
      <c r="C57" s="278" t="s">
        <v>125</v>
      </c>
      <c r="D57" s="278" t="s">
        <v>192</v>
      </c>
      <c r="E57" s="20" t="s">
        <v>21</v>
      </c>
      <c r="F57" s="279">
        <v>3.6</v>
      </c>
      <c r="G57" s="37"/>
      <c r="H57" s="42"/>
    </row>
    <row r="58" spans="1:8" s="2" customFormat="1" ht="16.899999999999999" customHeight="1">
      <c r="A58" s="37"/>
      <c r="B58" s="42"/>
      <c r="C58" s="280" t="s">
        <v>1536</v>
      </c>
      <c r="D58" s="37"/>
      <c r="E58" s="37"/>
      <c r="F58" s="37"/>
      <c r="G58" s="37"/>
      <c r="H58" s="42"/>
    </row>
    <row r="59" spans="1:8" s="2" customFormat="1" ht="16.899999999999999" customHeight="1">
      <c r="A59" s="37"/>
      <c r="B59" s="42"/>
      <c r="C59" s="278" t="s">
        <v>838</v>
      </c>
      <c r="D59" s="278" t="s">
        <v>1540</v>
      </c>
      <c r="E59" s="20" t="s">
        <v>119</v>
      </c>
      <c r="F59" s="279">
        <v>4.1399999999999997</v>
      </c>
      <c r="G59" s="37"/>
      <c r="H59" s="42"/>
    </row>
    <row r="60" spans="1:8" s="2" customFormat="1" ht="16.899999999999999" customHeight="1">
      <c r="A60" s="37"/>
      <c r="B60" s="42"/>
      <c r="C60" s="278" t="s">
        <v>297</v>
      </c>
      <c r="D60" s="278" t="s">
        <v>1554</v>
      </c>
      <c r="E60" s="20" t="s">
        <v>119</v>
      </c>
      <c r="F60" s="279">
        <v>3.6</v>
      </c>
      <c r="G60" s="37"/>
      <c r="H60" s="42"/>
    </row>
    <row r="61" spans="1:8" s="2" customFormat="1" ht="16.899999999999999" customHeight="1">
      <c r="A61" s="37"/>
      <c r="B61" s="42"/>
      <c r="C61" s="278" t="s">
        <v>319</v>
      </c>
      <c r="D61" s="278" t="s">
        <v>1553</v>
      </c>
      <c r="E61" s="20" t="s">
        <v>119</v>
      </c>
      <c r="F61" s="279">
        <v>10.35</v>
      </c>
      <c r="G61" s="37"/>
      <c r="H61" s="42"/>
    </row>
    <row r="62" spans="1:8" s="2" customFormat="1" ht="16.899999999999999" customHeight="1">
      <c r="A62" s="37"/>
      <c r="B62" s="42"/>
      <c r="C62" s="274" t="s">
        <v>131</v>
      </c>
      <c r="D62" s="275" t="s">
        <v>132</v>
      </c>
      <c r="E62" s="276" t="s">
        <v>133</v>
      </c>
      <c r="F62" s="277">
        <v>24.48</v>
      </c>
      <c r="G62" s="37"/>
      <c r="H62" s="42"/>
    </row>
    <row r="63" spans="1:8" s="2" customFormat="1" ht="16.899999999999999" customHeight="1">
      <c r="A63" s="37"/>
      <c r="B63" s="42"/>
      <c r="C63" s="278" t="s">
        <v>21</v>
      </c>
      <c r="D63" s="278" t="s">
        <v>923</v>
      </c>
      <c r="E63" s="20" t="s">
        <v>21</v>
      </c>
      <c r="F63" s="279">
        <v>0</v>
      </c>
      <c r="G63" s="37"/>
      <c r="H63" s="42"/>
    </row>
    <row r="64" spans="1:8" s="2" customFormat="1" ht="16.899999999999999" customHeight="1">
      <c r="A64" s="37"/>
      <c r="B64" s="42"/>
      <c r="C64" s="278" t="s">
        <v>21</v>
      </c>
      <c r="D64" s="278" t="s">
        <v>948</v>
      </c>
      <c r="E64" s="20" t="s">
        <v>21</v>
      </c>
      <c r="F64" s="279">
        <v>11.9</v>
      </c>
      <c r="G64" s="37"/>
      <c r="H64" s="42"/>
    </row>
    <row r="65" spans="1:8" s="2" customFormat="1" ht="16.899999999999999" customHeight="1">
      <c r="A65" s="37"/>
      <c r="B65" s="42"/>
      <c r="C65" s="278" t="s">
        <v>21</v>
      </c>
      <c r="D65" s="278" t="s">
        <v>949</v>
      </c>
      <c r="E65" s="20" t="s">
        <v>21</v>
      </c>
      <c r="F65" s="279">
        <v>2.6</v>
      </c>
      <c r="G65" s="37"/>
      <c r="H65" s="42"/>
    </row>
    <row r="66" spans="1:8" s="2" customFormat="1" ht="16.899999999999999" customHeight="1">
      <c r="A66" s="37"/>
      <c r="B66" s="42"/>
      <c r="C66" s="278" t="s">
        <v>21</v>
      </c>
      <c r="D66" s="278" t="s">
        <v>950</v>
      </c>
      <c r="E66" s="20" t="s">
        <v>21</v>
      </c>
      <c r="F66" s="279">
        <v>9.98</v>
      </c>
      <c r="G66" s="37"/>
      <c r="H66" s="42"/>
    </row>
    <row r="67" spans="1:8" s="2" customFormat="1" ht="16.899999999999999" customHeight="1">
      <c r="A67" s="37"/>
      <c r="B67" s="42"/>
      <c r="C67" s="278" t="s">
        <v>131</v>
      </c>
      <c r="D67" s="278" t="s">
        <v>192</v>
      </c>
      <c r="E67" s="20" t="s">
        <v>21</v>
      </c>
      <c r="F67" s="279">
        <v>24.48</v>
      </c>
      <c r="G67" s="37"/>
      <c r="H67" s="42"/>
    </row>
    <row r="68" spans="1:8" s="2" customFormat="1" ht="16.899999999999999" customHeight="1">
      <c r="A68" s="37"/>
      <c r="B68" s="42"/>
      <c r="C68" s="280" t="s">
        <v>1536</v>
      </c>
      <c r="D68" s="37"/>
      <c r="E68" s="37"/>
      <c r="F68" s="37"/>
      <c r="G68" s="37"/>
      <c r="H68" s="42"/>
    </row>
    <row r="69" spans="1:8" s="2" customFormat="1" ht="16.899999999999999" customHeight="1">
      <c r="A69" s="37"/>
      <c r="B69" s="42"/>
      <c r="C69" s="278" t="s">
        <v>944</v>
      </c>
      <c r="D69" s="278" t="s">
        <v>1555</v>
      </c>
      <c r="E69" s="20" t="s">
        <v>133</v>
      </c>
      <c r="F69" s="279">
        <v>24.48</v>
      </c>
      <c r="G69" s="37"/>
      <c r="H69" s="42"/>
    </row>
    <row r="70" spans="1:8" s="2" customFormat="1" ht="16.899999999999999" customHeight="1">
      <c r="A70" s="37"/>
      <c r="B70" s="42"/>
      <c r="C70" s="278" t="s">
        <v>968</v>
      </c>
      <c r="D70" s="278" t="s">
        <v>1556</v>
      </c>
      <c r="E70" s="20" t="s">
        <v>133</v>
      </c>
      <c r="F70" s="279">
        <v>24.48</v>
      </c>
      <c r="G70" s="37"/>
      <c r="H70" s="42"/>
    </row>
    <row r="71" spans="1:8" s="2" customFormat="1" ht="16.899999999999999" customHeight="1">
      <c r="A71" s="37"/>
      <c r="B71" s="42"/>
      <c r="C71" s="274" t="s">
        <v>128</v>
      </c>
      <c r="D71" s="275" t="s">
        <v>129</v>
      </c>
      <c r="E71" s="276" t="s">
        <v>119</v>
      </c>
      <c r="F71" s="277">
        <v>10.4</v>
      </c>
      <c r="G71" s="37"/>
      <c r="H71" s="42"/>
    </row>
    <row r="72" spans="1:8" s="2" customFormat="1" ht="16.899999999999999" customHeight="1">
      <c r="A72" s="37"/>
      <c r="B72" s="42"/>
      <c r="C72" s="278" t="s">
        <v>21</v>
      </c>
      <c r="D72" s="278" t="s">
        <v>923</v>
      </c>
      <c r="E72" s="20" t="s">
        <v>21</v>
      </c>
      <c r="F72" s="279">
        <v>0</v>
      </c>
      <c r="G72" s="37"/>
      <c r="H72" s="42"/>
    </row>
    <row r="73" spans="1:8" s="2" customFormat="1" ht="16.899999999999999" customHeight="1">
      <c r="A73" s="37"/>
      <c r="B73" s="42"/>
      <c r="C73" s="278" t="s">
        <v>21</v>
      </c>
      <c r="D73" s="278" t="s">
        <v>924</v>
      </c>
      <c r="E73" s="20" t="s">
        <v>21</v>
      </c>
      <c r="F73" s="279">
        <v>6.4</v>
      </c>
      <c r="G73" s="37"/>
      <c r="H73" s="42"/>
    </row>
    <row r="74" spans="1:8" s="2" customFormat="1" ht="16.899999999999999" customHeight="1">
      <c r="A74" s="37"/>
      <c r="B74" s="42"/>
      <c r="C74" s="278" t="s">
        <v>21</v>
      </c>
      <c r="D74" s="278" t="s">
        <v>916</v>
      </c>
      <c r="E74" s="20" t="s">
        <v>21</v>
      </c>
      <c r="F74" s="279">
        <v>4</v>
      </c>
      <c r="G74" s="37"/>
      <c r="H74" s="42"/>
    </row>
    <row r="75" spans="1:8" s="2" customFormat="1" ht="16.899999999999999" customHeight="1">
      <c r="A75" s="37"/>
      <c r="B75" s="42"/>
      <c r="C75" s="278" t="s">
        <v>128</v>
      </c>
      <c r="D75" s="278" t="s">
        <v>192</v>
      </c>
      <c r="E75" s="20" t="s">
        <v>21</v>
      </c>
      <c r="F75" s="279">
        <v>10.4</v>
      </c>
      <c r="G75" s="37"/>
      <c r="H75" s="42"/>
    </row>
    <row r="76" spans="1:8" s="2" customFormat="1" ht="16.899999999999999" customHeight="1">
      <c r="A76" s="37"/>
      <c r="B76" s="42"/>
      <c r="C76" s="280" t="s">
        <v>1536</v>
      </c>
      <c r="D76" s="37"/>
      <c r="E76" s="37"/>
      <c r="F76" s="37"/>
      <c r="G76" s="37"/>
      <c r="H76" s="42"/>
    </row>
    <row r="77" spans="1:8" s="2" customFormat="1" ht="16.899999999999999" customHeight="1">
      <c r="A77" s="37"/>
      <c r="B77" s="42"/>
      <c r="C77" s="278" t="s">
        <v>919</v>
      </c>
      <c r="D77" s="278" t="s">
        <v>1557</v>
      </c>
      <c r="E77" s="20" t="s">
        <v>119</v>
      </c>
      <c r="F77" s="279">
        <v>10.4</v>
      </c>
      <c r="G77" s="37"/>
      <c r="H77" s="42"/>
    </row>
    <row r="78" spans="1:8" s="2" customFormat="1" ht="16.899999999999999" customHeight="1">
      <c r="A78" s="37"/>
      <c r="B78" s="42"/>
      <c r="C78" s="278" t="s">
        <v>890</v>
      </c>
      <c r="D78" s="278" t="s">
        <v>1558</v>
      </c>
      <c r="E78" s="20" t="s">
        <v>119</v>
      </c>
      <c r="F78" s="279">
        <v>10.4</v>
      </c>
      <c r="G78" s="37"/>
      <c r="H78" s="42"/>
    </row>
    <row r="79" spans="1:8" s="2" customFormat="1" ht="16.899999999999999" customHeight="1">
      <c r="A79" s="37"/>
      <c r="B79" s="42"/>
      <c r="C79" s="278" t="s">
        <v>895</v>
      </c>
      <c r="D79" s="278" t="s">
        <v>1559</v>
      </c>
      <c r="E79" s="20" t="s">
        <v>119</v>
      </c>
      <c r="F79" s="279">
        <v>20.8</v>
      </c>
      <c r="G79" s="37"/>
      <c r="H79" s="42"/>
    </row>
    <row r="80" spans="1:8" s="2" customFormat="1" ht="16.899999999999999" customHeight="1">
      <c r="A80" s="37"/>
      <c r="B80" s="42"/>
      <c r="C80" s="278" t="s">
        <v>901</v>
      </c>
      <c r="D80" s="278" t="s">
        <v>1560</v>
      </c>
      <c r="E80" s="20" t="s">
        <v>119</v>
      </c>
      <c r="F80" s="279">
        <v>10.4</v>
      </c>
      <c r="G80" s="37"/>
      <c r="H80" s="42"/>
    </row>
    <row r="81" spans="1:8" s="2" customFormat="1" ht="16.899999999999999" customHeight="1">
      <c r="A81" s="37"/>
      <c r="B81" s="42"/>
      <c r="C81" s="278" t="s">
        <v>906</v>
      </c>
      <c r="D81" s="278" t="s">
        <v>1561</v>
      </c>
      <c r="E81" s="20" t="s">
        <v>119</v>
      </c>
      <c r="F81" s="279">
        <v>10.4</v>
      </c>
      <c r="G81" s="37"/>
      <c r="H81" s="42"/>
    </row>
    <row r="82" spans="1:8" s="2" customFormat="1" ht="16.899999999999999" customHeight="1">
      <c r="A82" s="37"/>
      <c r="B82" s="42"/>
      <c r="C82" s="278" t="s">
        <v>932</v>
      </c>
      <c r="D82" s="278" t="s">
        <v>1562</v>
      </c>
      <c r="E82" s="20" t="s">
        <v>133</v>
      </c>
      <c r="F82" s="279">
        <v>7.8</v>
      </c>
      <c r="G82" s="37"/>
      <c r="H82" s="42"/>
    </row>
    <row r="83" spans="1:8" s="2" customFormat="1" ht="16.899999999999999" customHeight="1">
      <c r="A83" s="37"/>
      <c r="B83" s="42"/>
      <c r="C83" s="278" t="s">
        <v>973</v>
      </c>
      <c r="D83" s="278" t="s">
        <v>1563</v>
      </c>
      <c r="E83" s="20" t="s">
        <v>119</v>
      </c>
      <c r="F83" s="279">
        <v>10.4</v>
      </c>
      <c r="G83" s="37"/>
      <c r="H83" s="42"/>
    </row>
    <row r="84" spans="1:8" s="2" customFormat="1" ht="16.899999999999999" customHeight="1">
      <c r="A84" s="37"/>
      <c r="B84" s="42"/>
      <c r="C84" s="278" t="s">
        <v>1110</v>
      </c>
      <c r="D84" s="278" t="s">
        <v>1564</v>
      </c>
      <c r="E84" s="20" t="s">
        <v>119</v>
      </c>
      <c r="F84" s="279">
        <v>10.4</v>
      </c>
      <c r="G84" s="37"/>
      <c r="H84" s="42"/>
    </row>
    <row r="85" spans="1:8" s="2" customFormat="1" ht="16.899999999999999" customHeight="1">
      <c r="A85" s="37"/>
      <c r="B85" s="42"/>
      <c r="C85" s="278" t="s">
        <v>1116</v>
      </c>
      <c r="D85" s="278" t="s">
        <v>1565</v>
      </c>
      <c r="E85" s="20" t="s">
        <v>119</v>
      </c>
      <c r="F85" s="279">
        <v>10.4</v>
      </c>
      <c r="G85" s="37"/>
      <c r="H85" s="42"/>
    </row>
    <row r="86" spans="1:8" s="2" customFormat="1" ht="16.899999999999999" customHeight="1">
      <c r="A86" s="37"/>
      <c r="B86" s="42"/>
      <c r="C86" s="278" t="s">
        <v>241</v>
      </c>
      <c r="D86" s="278" t="s">
        <v>242</v>
      </c>
      <c r="E86" s="20" t="s">
        <v>119</v>
      </c>
      <c r="F86" s="279">
        <v>14</v>
      </c>
      <c r="G86" s="37"/>
      <c r="H86" s="42"/>
    </row>
    <row r="87" spans="1:8" s="2" customFormat="1" ht="16.899999999999999" customHeight="1">
      <c r="A87" s="37"/>
      <c r="B87" s="42"/>
      <c r="C87" s="278" t="s">
        <v>247</v>
      </c>
      <c r="D87" s="278" t="s">
        <v>1543</v>
      </c>
      <c r="E87" s="20" t="s">
        <v>119</v>
      </c>
      <c r="F87" s="279">
        <v>28</v>
      </c>
      <c r="G87" s="37"/>
      <c r="H87" s="42"/>
    </row>
    <row r="88" spans="1:8" s="2" customFormat="1" ht="7.35" customHeight="1">
      <c r="A88" s="37"/>
      <c r="B88" s="136"/>
      <c r="C88" s="137"/>
      <c r="D88" s="137"/>
      <c r="E88" s="137"/>
      <c r="F88" s="137"/>
      <c r="G88" s="137"/>
      <c r="H88" s="42"/>
    </row>
    <row r="89" spans="1:8" s="2" customFormat="1" ht="11.25">
      <c r="A89" s="37"/>
      <c r="B89" s="37"/>
      <c r="C89" s="37"/>
      <c r="D89" s="37"/>
      <c r="E89" s="37"/>
      <c r="F89" s="37"/>
      <c r="G89" s="37"/>
      <c r="H89" s="37"/>
    </row>
  </sheetData>
  <sheetProtection algorithmName="SHA-512" hashValue="Q2ushWJzim3heuDvI5SG/wPt6UhEvU/zSd9NTIST2Ags+XMbXuCy1So9PNECFKe3piXKpZZ4UrL9nj3BQ6HbxQ==" saltValue="K528kL9IqWscJUcnpu6g4CXKUiPC+PKGjO7kR9w19sczUCIxs614GllZf7z4jLNbaIO9L+BIThPMl8NDOerFpg==" spinCount="100000" sheet="1" objects="1" scenarios="1" formatColumns="0" formatRows="0"/>
  <mergeCells count="2">
    <mergeCell ref="D5:F5"/>
    <mergeCell ref="D6:F6"/>
  </mergeCells>
  <pageMargins left="0.7" right="0.7" top="0.78740157499999996" bottom="0.78740157499999996" header="0.3" footer="0.3"/>
  <pageSetup paperSize="9" fitToHeight="0" orientation="landscape"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sheetPr>
    <pageSetUpPr fitToPage="1"/>
  </sheetPr>
  <dimension ref="A1:K219"/>
  <sheetViews>
    <sheetView showGridLines="0" topLeftCell="A43" zoomScale="110" zoomScaleNormal="110" workbookViewId="0"/>
  </sheetViews>
  <sheetFormatPr defaultRowHeight="15"/>
  <cols>
    <col min="1" max="1" width="8.33203125" style="281" customWidth="1"/>
    <col min="2" max="2" width="1.6640625" style="281" customWidth="1"/>
    <col min="3" max="4" width="5" style="281" customWidth="1"/>
    <col min="5" max="5" width="11.6640625" style="281" customWidth="1"/>
    <col min="6" max="6" width="9.1640625" style="281" customWidth="1"/>
    <col min="7" max="7" width="5" style="281" customWidth="1"/>
    <col min="8" max="8" width="77.83203125" style="281" customWidth="1"/>
    <col min="9" max="10" width="20" style="281" customWidth="1"/>
    <col min="11" max="11" width="1.6640625" style="281" customWidth="1"/>
  </cols>
  <sheetData>
    <row r="1" spans="2:11" s="1" customFormat="1" ht="37.5" customHeight="1"/>
    <row r="2" spans="2:11" s="1" customFormat="1" ht="7.5" customHeight="1">
      <c r="B2" s="282"/>
      <c r="C2" s="283"/>
      <c r="D2" s="283"/>
      <c r="E2" s="283"/>
      <c r="F2" s="283"/>
      <c r="G2" s="283"/>
      <c r="H2" s="283"/>
      <c r="I2" s="283"/>
      <c r="J2" s="283"/>
      <c r="K2" s="284"/>
    </row>
    <row r="3" spans="2:11" s="17" customFormat="1" ht="45" customHeight="1">
      <c r="B3" s="285"/>
      <c r="C3" s="428" t="s">
        <v>1566</v>
      </c>
      <c r="D3" s="428"/>
      <c r="E3" s="428"/>
      <c r="F3" s="428"/>
      <c r="G3" s="428"/>
      <c r="H3" s="428"/>
      <c r="I3" s="428"/>
      <c r="J3" s="428"/>
      <c r="K3" s="286"/>
    </row>
    <row r="4" spans="2:11" s="1" customFormat="1" ht="25.5" customHeight="1">
      <c r="B4" s="287"/>
      <c r="C4" s="427" t="s">
        <v>1567</v>
      </c>
      <c r="D4" s="427"/>
      <c r="E4" s="427"/>
      <c r="F4" s="427"/>
      <c r="G4" s="427"/>
      <c r="H4" s="427"/>
      <c r="I4" s="427"/>
      <c r="J4" s="427"/>
      <c r="K4" s="288"/>
    </row>
    <row r="5" spans="2:11" s="1" customFormat="1" ht="5.25" customHeight="1">
      <c r="B5" s="287"/>
      <c r="C5" s="289"/>
      <c r="D5" s="289"/>
      <c r="E5" s="289"/>
      <c r="F5" s="289"/>
      <c r="G5" s="289"/>
      <c r="H5" s="289"/>
      <c r="I5" s="289"/>
      <c r="J5" s="289"/>
      <c r="K5" s="288"/>
    </row>
    <row r="6" spans="2:11" s="1" customFormat="1" ht="15" customHeight="1">
      <c r="B6" s="287"/>
      <c r="C6" s="426" t="s">
        <v>1568</v>
      </c>
      <c r="D6" s="426"/>
      <c r="E6" s="426"/>
      <c r="F6" s="426"/>
      <c r="G6" s="426"/>
      <c r="H6" s="426"/>
      <c r="I6" s="426"/>
      <c r="J6" s="426"/>
      <c r="K6" s="288"/>
    </row>
    <row r="7" spans="2:11" s="1" customFormat="1" ht="15" customHeight="1">
      <c r="B7" s="291"/>
      <c r="C7" s="426" t="s">
        <v>1569</v>
      </c>
      <c r="D7" s="426"/>
      <c r="E7" s="426"/>
      <c r="F7" s="426"/>
      <c r="G7" s="426"/>
      <c r="H7" s="426"/>
      <c r="I7" s="426"/>
      <c r="J7" s="426"/>
      <c r="K7" s="288"/>
    </row>
    <row r="8" spans="2:11" s="1" customFormat="1" ht="12.75" customHeight="1">
      <c r="B8" s="291"/>
      <c r="C8" s="290"/>
      <c r="D8" s="290"/>
      <c r="E8" s="290"/>
      <c r="F8" s="290"/>
      <c r="G8" s="290"/>
      <c r="H8" s="290"/>
      <c r="I8" s="290"/>
      <c r="J8" s="290"/>
      <c r="K8" s="288"/>
    </row>
    <row r="9" spans="2:11" s="1" customFormat="1" ht="15" customHeight="1">
      <c r="B9" s="291"/>
      <c r="C9" s="426" t="s">
        <v>1570</v>
      </c>
      <c r="D9" s="426"/>
      <c r="E9" s="426"/>
      <c r="F9" s="426"/>
      <c r="G9" s="426"/>
      <c r="H9" s="426"/>
      <c r="I9" s="426"/>
      <c r="J9" s="426"/>
      <c r="K9" s="288"/>
    </row>
    <row r="10" spans="2:11" s="1" customFormat="1" ht="15" customHeight="1">
      <c r="B10" s="291"/>
      <c r="C10" s="290"/>
      <c r="D10" s="426" t="s">
        <v>1571</v>
      </c>
      <c r="E10" s="426"/>
      <c r="F10" s="426"/>
      <c r="G10" s="426"/>
      <c r="H10" s="426"/>
      <c r="I10" s="426"/>
      <c r="J10" s="426"/>
      <c r="K10" s="288"/>
    </row>
    <row r="11" spans="2:11" s="1" customFormat="1" ht="15" customHeight="1">
      <c r="B11" s="291"/>
      <c r="C11" s="292"/>
      <c r="D11" s="426" t="s">
        <v>1572</v>
      </c>
      <c r="E11" s="426"/>
      <c r="F11" s="426"/>
      <c r="G11" s="426"/>
      <c r="H11" s="426"/>
      <c r="I11" s="426"/>
      <c r="J11" s="426"/>
      <c r="K11" s="288"/>
    </row>
    <row r="12" spans="2:11" s="1" customFormat="1" ht="15" customHeight="1">
      <c r="B12" s="291"/>
      <c r="C12" s="292"/>
      <c r="D12" s="290"/>
      <c r="E12" s="290"/>
      <c r="F12" s="290"/>
      <c r="G12" s="290"/>
      <c r="H12" s="290"/>
      <c r="I12" s="290"/>
      <c r="J12" s="290"/>
      <c r="K12" s="288"/>
    </row>
    <row r="13" spans="2:11" s="1" customFormat="1" ht="15" customHeight="1">
      <c r="B13" s="291"/>
      <c r="C13" s="292"/>
      <c r="D13" s="293" t="s">
        <v>1573</v>
      </c>
      <c r="E13" s="290"/>
      <c r="F13" s="290"/>
      <c r="G13" s="290"/>
      <c r="H13" s="290"/>
      <c r="I13" s="290"/>
      <c r="J13" s="290"/>
      <c r="K13" s="288"/>
    </row>
    <row r="14" spans="2:11" s="1" customFormat="1" ht="12.75" customHeight="1">
      <c r="B14" s="291"/>
      <c r="C14" s="292"/>
      <c r="D14" s="292"/>
      <c r="E14" s="292"/>
      <c r="F14" s="292"/>
      <c r="G14" s="292"/>
      <c r="H14" s="292"/>
      <c r="I14" s="292"/>
      <c r="J14" s="292"/>
      <c r="K14" s="288"/>
    </row>
    <row r="15" spans="2:11" s="1" customFormat="1" ht="15" customHeight="1">
      <c r="B15" s="291"/>
      <c r="C15" s="292"/>
      <c r="D15" s="426" t="s">
        <v>1574</v>
      </c>
      <c r="E15" s="426"/>
      <c r="F15" s="426"/>
      <c r="G15" s="426"/>
      <c r="H15" s="426"/>
      <c r="I15" s="426"/>
      <c r="J15" s="426"/>
      <c r="K15" s="288"/>
    </row>
    <row r="16" spans="2:11" s="1" customFormat="1" ht="15" customHeight="1">
      <c r="B16" s="291"/>
      <c r="C16" s="292"/>
      <c r="D16" s="426" t="s">
        <v>1575</v>
      </c>
      <c r="E16" s="426"/>
      <c r="F16" s="426"/>
      <c r="G16" s="426"/>
      <c r="H16" s="426"/>
      <c r="I16" s="426"/>
      <c r="J16" s="426"/>
      <c r="K16" s="288"/>
    </row>
    <row r="17" spans="2:11" s="1" customFormat="1" ht="15" customHeight="1">
      <c r="B17" s="291"/>
      <c r="C17" s="292"/>
      <c r="D17" s="426" t="s">
        <v>1576</v>
      </c>
      <c r="E17" s="426"/>
      <c r="F17" s="426"/>
      <c r="G17" s="426"/>
      <c r="H17" s="426"/>
      <c r="I17" s="426"/>
      <c r="J17" s="426"/>
      <c r="K17" s="288"/>
    </row>
    <row r="18" spans="2:11" s="1" customFormat="1" ht="15" customHeight="1">
      <c r="B18" s="291"/>
      <c r="C18" s="292"/>
      <c r="D18" s="292"/>
      <c r="E18" s="294" t="s">
        <v>80</v>
      </c>
      <c r="F18" s="426" t="s">
        <v>1577</v>
      </c>
      <c r="G18" s="426"/>
      <c r="H18" s="426"/>
      <c r="I18" s="426"/>
      <c r="J18" s="426"/>
      <c r="K18" s="288"/>
    </row>
    <row r="19" spans="2:11" s="1" customFormat="1" ht="15" customHeight="1">
      <c r="B19" s="291"/>
      <c r="C19" s="292"/>
      <c r="D19" s="292"/>
      <c r="E19" s="294" t="s">
        <v>1578</v>
      </c>
      <c r="F19" s="426" t="s">
        <v>1579</v>
      </c>
      <c r="G19" s="426"/>
      <c r="H19" s="426"/>
      <c r="I19" s="426"/>
      <c r="J19" s="426"/>
      <c r="K19" s="288"/>
    </row>
    <row r="20" spans="2:11" s="1" customFormat="1" ht="15" customHeight="1">
      <c r="B20" s="291"/>
      <c r="C20" s="292"/>
      <c r="D20" s="292"/>
      <c r="E20" s="294" t="s">
        <v>1580</v>
      </c>
      <c r="F20" s="426" t="s">
        <v>1581</v>
      </c>
      <c r="G20" s="426"/>
      <c r="H20" s="426"/>
      <c r="I20" s="426"/>
      <c r="J20" s="426"/>
      <c r="K20" s="288"/>
    </row>
    <row r="21" spans="2:11" s="1" customFormat="1" ht="15" customHeight="1">
      <c r="B21" s="291"/>
      <c r="C21" s="292"/>
      <c r="D21" s="292"/>
      <c r="E21" s="294" t="s">
        <v>115</v>
      </c>
      <c r="F21" s="426" t="s">
        <v>1582</v>
      </c>
      <c r="G21" s="426"/>
      <c r="H21" s="426"/>
      <c r="I21" s="426"/>
      <c r="J21" s="426"/>
      <c r="K21" s="288"/>
    </row>
    <row r="22" spans="2:11" s="1" customFormat="1" ht="15" customHeight="1">
      <c r="B22" s="291"/>
      <c r="C22" s="292"/>
      <c r="D22" s="292"/>
      <c r="E22" s="294" t="s">
        <v>1583</v>
      </c>
      <c r="F22" s="426" t="s">
        <v>1369</v>
      </c>
      <c r="G22" s="426"/>
      <c r="H22" s="426"/>
      <c r="I22" s="426"/>
      <c r="J22" s="426"/>
      <c r="K22" s="288"/>
    </row>
    <row r="23" spans="2:11" s="1" customFormat="1" ht="15" customHeight="1">
      <c r="B23" s="291"/>
      <c r="C23" s="292"/>
      <c r="D23" s="292"/>
      <c r="E23" s="294" t="s">
        <v>89</v>
      </c>
      <c r="F23" s="426" t="s">
        <v>1584</v>
      </c>
      <c r="G23" s="426"/>
      <c r="H23" s="426"/>
      <c r="I23" s="426"/>
      <c r="J23" s="426"/>
      <c r="K23" s="288"/>
    </row>
    <row r="24" spans="2:11" s="1" customFormat="1" ht="12.75" customHeight="1">
      <c r="B24" s="291"/>
      <c r="C24" s="292"/>
      <c r="D24" s="292"/>
      <c r="E24" s="292"/>
      <c r="F24" s="292"/>
      <c r="G24" s="292"/>
      <c r="H24" s="292"/>
      <c r="I24" s="292"/>
      <c r="J24" s="292"/>
      <c r="K24" s="288"/>
    </row>
    <row r="25" spans="2:11" s="1" customFormat="1" ht="15" customHeight="1">
      <c r="B25" s="291"/>
      <c r="C25" s="426" t="s">
        <v>1585</v>
      </c>
      <c r="D25" s="426"/>
      <c r="E25" s="426"/>
      <c r="F25" s="426"/>
      <c r="G25" s="426"/>
      <c r="H25" s="426"/>
      <c r="I25" s="426"/>
      <c r="J25" s="426"/>
      <c r="K25" s="288"/>
    </row>
    <row r="26" spans="2:11" s="1" customFormat="1" ht="15" customHeight="1">
      <c r="B26" s="291"/>
      <c r="C26" s="426" t="s">
        <v>1586</v>
      </c>
      <c r="D26" s="426"/>
      <c r="E26" s="426"/>
      <c r="F26" s="426"/>
      <c r="G26" s="426"/>
      <c r="H26" s="426"/>
      <c r="I26" s="426"/>
      <c r="J26" s="426"/>
      <c r="K26" s="288"/>
    </row>
    <row r="27" spans="2:11" s="1" customFormat="1" ht="15" customHeight="1">
      <c r="B27" s="291"/>
      <c r="C27" s="290"/>
      <c r="D27" s="426" t="s">
        <v>1587</v>
      </c>
      <c r="E27" s="426"/>
      <c r="F27" s="426"/>
      <c r="G27" s="426"/>
      <c r="H27" s="426"/>
      <c r="I27" s="426"/>
      <c r="J27" s="426"/>
      <c r="K27" s="288"/>
    </row>
    <row r="28" spans="2:11" s="1" customFormat="1" ht="15" customHeight="1">
      <c r="B28" s="291"/>
      <c r="C28" s="292"/>
      <c r="D28" s="426" t="s">
        <v>1588</v>
      </c>
      <c r="E28" s="426"/>
      <c r="F28" s="426"/>
      <c r="G28" s="426"/>
      <c r="H28" s="426"/>
      <c r="I28" s="426"/>
      <c r="J28" s="426"/>
      <c r="K28" s="288"/>
    </row>
    <row r="29" spans="2:11" s="1" customFormat="1" ht="12.75" customHeight="1">
      <c r="B29" s="291"/>
      <c r="C29" s="292"/>
      <c r="D29" s="292"/>
      <c r="E29" s="292"/>
      <c r="F29" s="292"/>
      <c r="G29" s="292"/>
      <c r="H29" s="292"/>
      <c r="I29" s="292"/>
      <c r="J29" s="292"/>
      <c r="K29" s="288"/>
    </row>
    <row r="30" spans="2:11" s="1" customFormat="1" ht="15" customHeight="1">
      <c r="B30" s="291"/>
      <c r="C30" s="292"/>
      <c r="D30" s="426" t="s">
        <v>1589</v>
      </c>
      <c r="E30" s="426"/>
      <c r="F30" s="426"/>
      <c r="G30" s="426"/>
      <c r="H30" s="426"/>
      <c r="I30" s="426"/>
      <c r="J30" s="426"/>
      <c r="K30" s="288"/>
    </row>
    <row r="31" spans="2:11" s="1" customFormat="1" ht="15" customHeight="1">
      <c r="B31" s="291"/>
      <c r="C31" s="292"/>
      <c r="D31" s="426" t="s">
        <v>1590</v>
      </c>
      <c r="E31" s="426"/>
      <c r="F31" s="426"/>
      <c r="G31" s="426"/>
      <c r="H31" s="426"/>
      <c r="I31" s="426"/>
      <c r="J31" s="426"/>
      <c r="K31" s="288"/>
    </row>
    <row r="32" spans="2:11" s="1" customFormat="1" ht="12.75" customHeight="1">
      <c r="B32" s="291"/>
      <c r="C32" s="292"/>
      <c r="D32" s="292"/>
      <c r="E32" s="292"/>
      <c r="F32" s="292"/>
      <c r="G32" s="292"/>
      <c r="H32" s="292"/>
      <c r="I32" s="292"/>
      <c r="J32" s="292"/>
      <c r="K32" s="288"/>
    </row>
    <row r="33" spans="2:11" s="1" customFormat="1" ht="15" customHeight="1">
      <c r="B33" s="291"/>
      <c r="C33" s="292"/>
      <c r="D33" s="426" t="s">
        <v>1591</v>
      </c>
      <c r="E33" s="426"/>
      <c r="F33" s="426"/>
      <c r="G33" s="426"/>
      <c r="H33" s="426"/>
      <c r="I33" s="426"/>
      <c r="J33" s="426"/>
      <c r="K33" s="288"/>
    </row>
    <row r="34" spans="2:11" s="1" customFormat="1" ht="15" customHeight="1">
      <c r="B34" s="291"/>
      <c r="C34" s="292"/>
      <c r="D34" s="426" t="s">
        <v>1592</v>
      </c>
      <c r="E34" s="426"/>
      <c r="F34" s="426"/>
      <c r="G34" s="426"/>
      <c r="H34" s="426"/>
      <c r="I34" s="426"/>
      <c r="J34" s="426"/>
      <c r="K34" s="288"/>
    </row>
    <row r="35" spans="2:11" s="1" customFormat="1" ht="15" customHeight="1">
      <c r="B35" s="291"/>
      <c r="C35" s="292"/>
      <c r="D35" s="426" t="s">
        <v>1593</v>
      </c>
      <c r="E35" s="426"/>
      <c r="F35" s="426"/>
      <c r="G35" s="426"/>
      <c r="H35" s="426"/>
      <c r="I35" s="426"/>
      <c r="J35" s="426"/>
      <c r="K35" s="288"/>
    </row>
    <row r="36" spans="2:11" s="1" customFormat="1" ht="15" customHeight="1">
      <c r="B36" s="291"/>
      <c r="C36" s="292"/>
      <c r="D36" s="290"/>
      <c r="E36" s="293" t="s">
        <v>162</v>
      </c>
      <c r="F36" s="290"/>
      <c r="G36" s="426" t="s">
        <v>1594</v>
      </c>
      <c r="H36" s="426"/>
      <c r="I36" s="426"/>
      <c r="J36" s="426"/>
      <c r="K36" s="288"/>
    </row>
    <row r="37" spans="2:11" s="1" customFormat="1" ht="30.75" customHeight="1">
      <c r="B37" s="291"/>
      <c r="C37" s="292"/>
      <c r="D37" s="290"/>
      <c r="E37" s="293" t="s">
        <v>1595</v>
      </c>
      <c r="F37" s="290"/>
      <c r="G37" s="426" t="s">
        <v>1596</v>
      </c>
      <c r="H37" s="426"/>
      <c r="I37" s="426"/>
      <c r="J37" s="426"/>
      <c r="K37" s="288"/>
    </row>
    <row r="38" spans="2:11" s="1" customFormat="1" ht="15" customHeight="1">
      <c r="B38" s="291"/>
      <c r="C38" s="292"/>
      <c r="D38" s="290"/>
      <c r="E38" s="293" t="s">
        <v>54</v>
      </c>
      <c r="F38" s="290"/>
      <c r="G38" s="426" t="s">
        <v>1597</v>
      </c>
      <c r="H38" s="426"/>
      <c r="I38" s="426"/>
      <c r="J38" s="426"/>
      <c r="K38" s="288"/>
    </row>
    <row r="39" spans="2:11" s="1" customFormat="1" ht="15" customHeight="1">
      <c r="B39" s="291"/>
      <c r="C39" s="292"/>
      <c r="D39" s="290"/>
      <c r="E39" s="293" t="s">
        <v>55</v>
      </c>
      <c r="F39" s="290"/>
      <c r="G39" s="426" t="s">
        <v>1598</v>
      </c>
      <c r="H39" s="426"/>
      <c r="I39" s="426"/>
      <c r="J39" s="426"/>
      <c r="K39" s="288"/>
    </row>
    <row r="40" spans="2:11" s="1" customFormat="1" ht="15" customHeight="1">
      <c r="B40" s="291"/>
      <c r="C40" s="292"/>
      <c r="D40" s="290"/>
      <c r="E40" s="293" t="s">
        <v>163</v>
      </c>
      <c r="F40" s="290"/>
      <c r="G40" s="426" t="s">
        <v>1599</v>
      </c>
      <c r="H40" s="426"/>
      <c r="I40" s="426"/>
      <c r="J40" s="426"/>
      <c r="K40" s="288"/>
    </row>
    <row r="41" spans="2:11" s="1" customFormat="1" ht="15" customHeight="1">
      <c r="B41" s="291"/>
      <c r="C41" s="292"/>
      <c r="D41" s="290"/>
      <c r="E41" s="293" t="s">
        <v>164</v>
      </c>
      <c r="F41" s="290"/>
      <c r="G41" s="426" t="s">
        <v>1600</v>
      </c>
      <c r="H41" s="426"/>
      <c r="I41" s="426"/>
      <c r="J41" s="426"/>
      <c r="K41" s="288"/>
    </row>
    <row r="42" spans="2:11" s="1" customFormat="1" ht="15" customHeight="1">
      <c r="B42" s="291"/>
      <c r="C42" s="292"/>
      <c r="D42" s="290"/>
      <c r="E42" s="293" t="s">
        <v>1601</v>
      </c>
      <c r="F42" s="290"/>
      <c r="G42" s="426" t="s">
        <v>1602</v>
      </c>
      <c r="H42" s="426"/>
      <c r="I42" s="426"/>
      <c r="J42" s="426"/>
      <c r="K42" s="288"/>
    </row>
    <row r="43" spans="2:11" s="1" customFormat="1" ht="15" customHeight="1">
      <c r="B43" s="291"/>
      <c r="C43" s="292"/>
      <c r="D43" s="290"/>
      <c r="E43" s="293"/>
      <c r="F43" s="290"/>
      <c r="G43" s="426" t="s">
        <v>1603</v>
      </c>
      <c r="H43" s="426"/>
      <c r="I43" s="426"/>
      <c r="J43" s="426"/>
      <c r="K43" s="288"/>
    </row>
    <row r="44" spans="2:11" s="1" customFormat="1" ht="15" customHeight="1">
      <c r="B44" s="291"/>
      <c r="C44" s="292"/>
      <c r="D44" s="290"/>
      <c r="E44" s="293" t="s">
        <v>1604</v>
      </c>
      <c r="F44" s="290"/>
      <c r="G44" s="426" t="s">
        <v>1605</v>
      </c>
      <c r="H44" s="426"/>
      <c r="I44" s="426"/>
      <c r="J44" s="426"/>
      <c r="K44" s="288"/>
    </row>
    <row r="45" spans="2:11" s="1" customFormat="1" ht="15" customHeight="1">
      <c r="B45" s="291"/>
      <c r="C45" s="292"/>
      <c r="D45" s="290"/>
      <c r="E45" s="293" t="s">
        <v>166</v>
      </c>
      <c r="F45" s="290"/>
      <c r="G45" s="426" t="s">
        <v>1606</v>
      </c>
      <c r="H45" s="426"/>
      <c r="I45" s="426"/>
      <c r="J45" s="426"/>
      <c r="K45" s="288"/>
    </row>
    <row r="46" spans="2:11" s="1" customFormat="1" ht="12.75" customHeight="1">
      <c r="B46" s="291"/>
      <c r="C46" s="292"/>
      <c r="D46" s="290"/>
      <c r="E46" s="290"/>
      <c r="F46" s="290"/>
      <c r="G46" s="290"/>
      <c r="H46" s="290"/>
      <c r="I46" s="290"/>
      <c r="J46" s="290"/>
      <c r="K46" s="288"/>
    </row>
    <row r="47" spans="2:11" s="1" customFormat="1" ht="15" customHeight="1">
      <c r="B47" s="291"/>
      <c r="C47" s="292"/>
      <c r="D47" s="426" t="s">
        <v>1607</v>
      </c>
      <c r="E47" s="426"/>
      <c r="F47" s="426"/>
      <c r="G47" s="426"/>
      <c r="H47" s="426"/>
      <c r="I47" s="426"/>
      <c r="J47" s="426"/>
      <c r="K47" s="288"/>
    </row>
    <row r="48" spans="2:11" s="1" customFormat="1" ht="15" customHeight="1">
      <c r="B48" s="291"/>
      <c r="C48" s="292"/>
      <c r="D48" s="292"/>
      <c r="E48" s="426" t="s">
        <v>1608</v>
      </c>
      <c r="F48" s="426"/>
      <c r="G48" s="426"/>
      <c r="H48" s="426"/>
      <c r="I48" s="426"/>
      <c r="J48" s="426"/>
      <c r="K48" s="288"/>
    </row>
    <row r="49" spans="2:11" s="1" customFormat="1" ht="15" customHeight="1">
      <c r="B49" s="291"/>
      <c r="C49" s="292"/>
      <c r="D49" s="292"/>
      <c r="E49" s="426" t="s">
        <v>1609</v>
      </c>
      <c r="F49" s="426"/>
      <c r="G49" s="426"/>
      <c r="H49" s="426"/>
      <c r="I49" s="426"/>
      <c r="J49" s="426"/>
      <c r="K49" s="288"/>
    </row>
    <row r="50" spans="2:11" s="1" customFormat="1" ht="15" customHeight="1">
      <c r="B50" s="291"/>
      <c r="C50" s="292"/>
      <c r="D50" s="292"/>
      <c r="E50" s="426" t="s">
        <v>1610</v>
      </c>
      <c r="F50" s="426"/>
      <c r="G50" s="426"/>
      <c r="H50" s="426"/>
      <c r="I50" s="426"/>
      <c r="J50" s="426"/>
      <c r="K50" s="288"/>
    </row>
    <row r="51" spans="2:11" s="1" customFormat="1" ht="15" customHeight="1">
      <c r="B51" s="291"/>
      <c r="C51" s="292"/>
      <c r="D51" s="426" t="s">
        <v>1611</v>
      </c>
      <c r="E51" s="426"/>
      <c r="F51" s="426"/>
      <c r="G51" s="426"/>
      <c r="H51" s="426"/>
      <c r="I51" s="426"/>
      <c r="J51" s="426"/>
      <c r="K51" s="288"/>
    </row>
    <row r="52" spans="2:11" s="1" customFormat="1" ht="25.5" customHeight="1">
      <c r="B52" s="287"/>
      <c r="C52" s="427" t="s">
        <v>1612</v>
      </c>
      <c r="D52" s="427"/>
      <c r="E52" s="427"/>
      <c r="F52" s="427"/>
      <c r="G52" s="427"/>
      <c r="H52" s="427"/>
      <c r="I52" s="427"/>
      <c r="J52" s="427"/>
      <c r="K52" s="288"/>
    </row>
    <row r="53" spans="2:11" s="1" customFormat="1" ht="5.25" customHeight="1">
      <c r="B53" s="287"/>
      <c r="C53" s="289"/>
      <c r="D53" s="289"/>
      <c r="E53" s="289"/>
      <c r="F53" s="289"/>
      <c r="G53" s="289"/>
      <c r="H53" s="289"/>
      <c r="I53" s="289"/>
      <c r="J53" s="289"/>
      <c r="K53" s="288"/>
    </row>
    <row r="54" spans="2:11" s="1" customFormat="1" ht="15" customHeight="1">
      <c r="B54" s="287"/>
      <c r="C54" s="426" t="s">
        <v>1613</v>
      </c>
      <c r="D54" s="426"/>
      <c r="E54" s="426"/>
      <c r="F54" s="426"/>
      <c r="G54" s="426"/>
      <c r="H54" s="426"/>
      <c r="I54" s="426"/>
      <c r="J54" s="426"/>
      <c r="K54" s="288"/>
    </row>
    <row r="55" spans="2:11" s="1" customFormat="1" ht="15" customHeight="1">
      <c r="B55" s="287"/>
      <c r="C55" s="426" t="s">
        <v>1614</v>
      </c>
      <c r="D55" s="426"/>
      <c r="E55" s="426"/>
      <c r="F55" s="426"/>
      <c r="G55" s="426"/>
      <c r="H55" s="426"/>
      <c r="I55" s="426"/>
      <c r="J55" s="426"/>
      <c r="K55" s="288"/>
    </row>
    <row r="56" spans="2:11" s="1" customFormat="1" ht="12.75" customHeight="1">
      <c r="B56" s="287"/>
      <c r="C56" s="290"/>
      <c r="D56" s="290"/>
      <c r="E56" s="290"/>
      <c r="F56" s="290"/>
      <c r="G56" s="290"/>
      <c r="H56" s="290"/>
      <c r="I56" s="290"/>
      <c r="J56" s="290"/>
      <c r="K56" s="288"/>
    </row>
    <row r="57" spans="2:11" s="1" customFormat="1" ht="15" customHeight="1">
      <c r="B57" s="287"/>
      <c r="C57" s="426" t="s">
        <v>1615</v>
      </c>
      <c r="D57" s="426"/>
      <c r="E57" s="426"/>
      <c r="F57" s="426"/>
      <c r="G57" s="426"/>
      <c r="H57" s="426"/>
      <c r="I57" s="426"/>
      <c r="J57" s="426"/>
      <c r="K57" s="288"/>
    </row>
    <row r="58" spans="2:11" s="1" customFormat="1" ht="15" customHeight="1">
      <c r="B58" s="287"/>
      <c r="C58" s="292"/>
      <c r="D58" s="426" t="s">
        <v>1616</v>
      </c>
      <c r="E58" s="426"/>
      <c r="F58" s="426"/>
      <c r="G58" s="426"/>
      <c r="H58" s="426"/>
      <c r="I58" s="426"/>
      <c r="J58" s="426"/>
      <c r="K58" s="288"/>
    </row>
    <row r="59" spans="2:11" s="1" customFormat="1" ht="15" customHeight="1">
      <c r="B59" s="287"/>
      <c r="C59" s="292"/>
      <c r="D59" s="426" t="s">
        <v>1617</v>
      </c>
      <c r="E59" s="426"/>
      <c r="F59" s="426"/>
      <c r="G59" s="426"/>
      <c r="H59" s="426"/>
      <c r="I59" s="426"/>
      <c r="J59" s="426"/>
      <c r="K59" s="288"/>
    </row>
    <row r="60" spans="2:11" s="1" customFormat="1" ht="15" customHeight="1">
      <c r="B60" s="287"/>
      <c r="C60" s="292"/>
      <c r="D60" s="426" t="s">
        <v>1618</v>
      </c>
      <c r="E60" s="426"/>
      <c r="F60" s="426"/>
      <c r="G60" s="426"/>
      <c r="H60" s="426"/>
      <c r="I60" s="426"/>
      <c r="J60" s="426"/>
      <c r="K60" s="288"/>
    </row>
    <row r="61" spans="2:11" s="1" customFormat="1" ht="15" customHeight="1">
      <c r="B61" s="287"/>
      <c r="C61" s="292"/>
      <c r="D61" s="426" t="s">
        <v>1619</v>
      </c>
      <c r="E61" s="426"/>
      <c r="F61" s="426"/>
      <c r="G61" s="426"/>
      <c r="H61" s="426"/>
      <c r="I61" s="426"/>
      <c r="J61" s="426"/>
      <c r="K61" s="288"/>
    </row>
    <row r="62" spans="2:11" s="1" customFormat="1" ht="15" customHeight="1">
      <c r="B62" s="287"/>
      <c r="C62" s="292"/>
      <c r="D62" s="429" t="s">
        <v>1620</v>
      </c>
      <c r="E62" s="429"/>
      <c r="F62" s="429"/>
      <c r="G62" s="429"/>
      <c r="H62" s="429"/>
      <c r="I62" s="429"/>
      <c r="J62" s="429"/>
      <c r="K62" s="288"/>
    </row>
    <row r="63" spans="2:11" s="1" customFormat="1" ht="15" customHeight="1">
      <c r="B63" s="287"/>
      <c r="C63" s="292"/>
      <c r="D63" s="426" t="s">
        <v>1621</v>
      </c>
      <c r="E63" s="426"/>
      <c r="F63" s="426"/>
      <c r="G63" s="426"/>
      <c r="H63" s="426"/>
      <c r="I63" s="426"/>
      <c r="J63" s="426"/>
      <c r="K63" s="288"/>
    </row>
    <row r="64" spans="2:11" s="1" customFormat="1" ht="12.75" customHeight="1">
      <c r="B64" s="287"/>
      <c r="C64" s="292"/>
      <c r="D64" s="292"/>
      <c r="E64" s="295"/>
      <c r="F64" s="292"/>
      <c r="G64" s="292"/>
      <c r="H64" s="292"/>
      <c r="I64" s="292"/>
      <c r="J64" s="292"/>
      <c r="K64" s="288"/>
    </row>
    <row r="65" spans="2:11" s="1" customFormat="1" ht="15" customHeight="1">
      <c r="B65" s="287"/>
      <c r="C65" s="292"/>
      <c r="D65" s="426" t="s">
        <v>1622</v>
      </c>
      <c r="E65" s="426"/>
      <c r="F65" s="426"/>
      <c r="G65" s="426"/>
      <c r="H65" s="426"/>
      <c r="I65" s="426"/>
      <c r="J65" s="426"/>
      <c r="K65" s="288"/>
    </row>
    <row r="66" spans="2:11" s="1" customFormat="1" ht="15" customHeight="1">
      <c r="B66" s="287"/>
      <c r="C66" s="292"/>
      <c r="D66" s="429" t="s">
        <v>1623</v>
      </c>
      <c r="E66" s="429"/>
      <c r="F66" s="429"/>
      <c r="G66" s="429"/>
      <c r="H66" s="429"/>
      <c r="I66" s="429"/>
      <c r="J66" s="429"/>
      <c r="K66" s="288"/>
    </row>
    <row r="67" spans="2:11" s="1" customFormat="1" ht="15" customHeight="1">
      <c r="B67" s="287"/>
      <c r="C67" s="292"/>
      <c r="D67" s="426" t="s">
        <v>1624</v>
      </c>
      <c r="E67" s="426"/>
      <c r="F67" s="426"/>
      <c r="G67" s="426"/>
      <c r="H67" s="426"/>
      <c r="I67" s="426"/>
      <c r="J67" s="426"/>
      <c r="K67" s="288"/>
    </row>
    <row r="68" spans="2:11" s="1" customFormat="1" ht="15" customHeight="1">
      <c r="B68" s="287"/>
      <c r="C68" s="292"/>
      <c r="D68" s="426" t="s">
        <v>1625</v>
      </c>
      <c r="E68" s="426"/>
      <c r="F68" s="426"/>
      <c r="G68" s="426"/>
      <c r="H68" s="426"/>
      <c r="I68" s="426"/>
      <c r="J68" s="426"/>
      <c r="K68" s="288"/>
    </row>
    <row r="69" spans="2:11" s="1" customFormat="1" ht="15" customHeight="1">
      <c r="B69" s="287"/>
      <c r="C69" s="292"/>
      <c r="D69" s="426" t="s">
        <v>1626</v>
      </c>
      <c r="E69" s="426"/>
      <c r="F69" s="426"/>
      <c r="G69" s="426"/>
      <c r="H69" s="426"/>
      <c r="I69" s="426"/>
      <c r="J69" s="426"/>
      <c r="K69" s="288"/>
    </row>
    <row r="70" spans="2:11" s="1" customFormat="1" ht="15" customHeight="1">
      <c r="B70" s="287"/>
      <c r="C70" s="292"/>
      <c r="D70" s="426" t="s">
        <v>1627</v>
      </c>
      <c r="E70" s="426"/>
      <c r="F70" s="426"/>
      <c r="G70" s="426"/>
      <c r="H70" s="426"/>
      <c r="I70" s="426"/>
      <c r="J70" s="426"/>
      <c r="K70" s="288"/>
    </row>
    <row r="71" spans="2:11" s="1" customFormat="1" ht="12.75" customHeight="1">
      <c r="B71" s="296"/>
      <c r="C71" s="297"/>
      <c r="D71" s="297"/>
      <c r="E71" s="297"/>
      <c r="F71" s="297"/>
      <c r="G71" s="297"/>
      <c r="H71" s="297"/>
      <c r="I71" s="297"/>
      <c r="J71" s="297"/>
      <c r="K71" s="298"/>
    </row>
    <row r="72" spans="2:11" s="1" customFormat="1" ht="18.75" customHeight="1">
      <c r="B72" s="299"/>
      <c r="C72" s="299"/>
      <c r="D72" s="299"/>
      <c r="E72" s="299"/>
      <c r="F72" s="299"/>
      <c r="G72" s="299"/>
      <c r="H72" s="299"/>
      <c r="I72" s="299"/>
      <c r="J72" s="299"/>
      <c r="K72" s="300"/>
    </row>
    <row r="73" spans="2:11" s="1" customFormat="1" ht="18.75" customHeight="1">
      <c r="B73" s="300"/>
      <c r="C73" s="300"/>
      <c r="D73" s="300"/>
      <c r="E73" s="300"/>
      <c r="F73" s="300"/>
      <c r="G73" s="300"/>
      <c r="H73" s="300"/>
      <c r="I73" s="300"/>
      <c r="J73" s="300"/>
      <c r="K73" s="300"/>
    </row>
    <row r="74" spans="2:11" s="1" customFormat="1" ht="7.5" customHeight="1">
      <c r="B74" s="301"/>
      <c r="C74" s="302"/>
      <c r="D74" s="302"/>
      <c r="E74" s="302"/>
      <c r="F74" s="302"/>
      <c r="G74" s="302"/>
      <c r="H74" s="302"/>
      <c r="I74" s="302"/>
      <c r="J74" s="302"/>
      <c r="K74" s="303"/>
    </row>
    <row r="75" spans="2:11" s="1" customFormat="1" ht="45" customHeight="1">
      <c r="B75" s="304"/>
      <c r="C75" s="430" t="s">
        <v>1628</v>
      </c>
      <c r="D75" s="430"/>
      <c r="E75" s="430"/>
      <c r="F75" s="430"/>
      <c r="G75" s="430"/>
      <c r="H75" s="430"/>
      <c r="I75" s="430"/>
      <c r="J75" s="430"/>
      <c r="K75" s="305"/>
    </row>
    <row r="76" spans="2:11" s="1" customFormat="1" ht="17.25" customHeight="1">
      <c r="B76" s="304"/>
      <c r="C76" s="306" t="s">
        <v>1629</v>
      </c>
      <c r="D76" s="306"/>
      <c r="E76" s="306"/>
      <c r="F76" s="306" t="s">
        <v>1630</v>
      </c>
      <c r="G76" s="307"/>
      <c r="H76" s="306" t="s">
        <v>55</v>
      </c>
      <c r="I76" s="306" t="s">
        <v>58</v>
      </c>
      <c r="J76" s="306" t="s">
        <v>1631</v>
      </c>
      <c r="K76" s="305"/>
    </row>
    <row r="77" spans="2:11" s="1" customFormat="1" ht="17.25" customHeight="1">
      <c r="B77" s="304"/>
      <c r="C77" s="308" t="s">
        <v>1632</v>
      </c>
      <c r="D77" s="308"/>
      <c r="E77" s="308"/>
      <c r="F77" s="309" t="s">
        <v>1633</v>
      </c>
      <c r="G77" s="310"/>
      <c r="H77" s="308"/>
      <c r="I77" s="308"/>
      <c r="J77" s="308" t="s">
        <v>1634</v>
      </c>
      <c r="K77" s="305"/>
    </row>
    <row r="78" spans="2:11" s="1" customFormat="1" ht="5.25" customHeight="1">
      <c r="B78" s="304"/>
      <c r="C78" s="311"/>
      <c r="D78" s="311"/>
      <c r="E78" s="311"/>
      <c r="F78" s="311"/>
      <c r="G78" s="312"/>
      <c r="H78" s="311"/>
      <c r="I78" s="311"/>
      <c r="J78" s="311"/>
      <c r="K78" s="305"/>
    </row>
    <row r="79" spans="2:11" s="1" customFormat="1" ht="15" customHeight="1">
      <c r="B79" s="304"/>
      <c r="C79" s="293" t="s">
        <v>54</v>
      </c>
      <c r="D79" s="313"/>
      <c r="E79" s="313"/>
      <c r="F79" s="314" t="s">
        <v>1635</v>
      </c>
      <c r="G79" s="315"/>
      <c r="H79" s="293" t="s">
        <v>1636</v>
      </c>
      <c r="I79" s="293" t="s">
        <v>1637</v>
      </c>
      <c r="J79" s="293">
        <v>20</v>
      </c>
      <c r="K79" s="305"/>
    </row>
    <row r="80" spans="2:11" s="1" customFormat="1" ht="15" customHeight="1">
      <c r="B80" s="304"/>
      <c r="C80" s="293" t="s">
        <v>1638</v>
      </c>
      <c r="D80" s="293"/>
      <c r="E80" s="293"/>
      <c r="F80" s="314" t="s">
        <v>1635</v>
      </c>
      <c r="G80" s="315"/>
      <c r="H80" s="293" t="s">
        <v>1639</v>
      </c>
      <c r="I80" s="293" t="s">
        <v>1637</v>
      </c>
      <c r="J80" s="293">
        <v>120</v>
      </c>
      <c r="K80" s="305"/>
    </row>
    <row r="81" spans="2:11" s="1" customFormat="1" ht="15" customHeight="1">
      <c r="B81" s="316"/>
      <c r="C81" s="293" t="s">
        <v>1640</v>
      </c>
      <c r="D81" s="293"/>
      <c r="E81" s="293"/>
      <c r="F81" s="314" t="s">
        <v>1641</v>
      </c>
      <c r="G81" s="315"/>
      <c r="H81" s="293" t="s">
        <v>1642</v>
      </c>
      <c r="I81" s="293" t="s">
        <v>1637</v>
      </c>
      <c r="J81" s="293">
        <v>50</v>
      </c>
      <c r="K81" s="305"/>
    </row>
    <row r="82" spans="2:11" s="1" customFormat="1" ht="15" customHeight="1">
      <c r="B82" s="316"/>
      <c r="C82" s="293" t="s">
        <v>1643</v>
      </c>
      <c r="D82" s="293"/>
      <c r="E82" s="293"/>
      <c r="F82" s="314" t="s">
        <v>1635</v>
      </c>
      <c r="G82" s="315"/>
      <c r="H82" s="293" t="s">
        <v>1644</v>
      </c>
      <c r="I82" s="293" t="s">
        <v>1645</v>
      </c>
      <c r="J82" s="293"/>
      <c r="K82" s="305"/>
    </row>
    <row r="83" spans="2:11" s="1" customFormat="1" ht="15" customHeight="1">
      <c r="B83" s="316"/>
      <c r="C83" s="317" t="s">
        <v>1646</v>
      </c>
      <c r="D83" s="317"/>
      <c r="E83" s="317"/>
      <c r="F83" s="318" t="s">
        <v>1641</v>
      </c>
      <c r="G83" s="317"/>
      <c r="H83" s="317" t="s">
        <v>1647</v>
      </c>
      <c r="I83" s="317" t="s">
        <v>1637</v>
      </c>
      <c r="J83" s="317">
        <v>15</v>
      </c>
      <c r="K83" s="305"/>
    </row>
    <row r="84" spans="2:11" s="1" customFormat="1" ht="15" customHeight="1">
      <c r="B84" s="316"/>
      <c r="C84" s="317" t="s">
        <v>1648</v>
      </c>
      <c r="D84" s="317"/>
      <c r="E84" s="317"/>
      <c r="F84" s="318" t="s">
        <v>1641</v>
      </c>
      <c r="G84" s="317"/>
      <c r="H84" s="317" t="s">
        <v>1649</v>
      </c>
      <c r="I84" s="317" t="s">
        <v>1637</v>
      </c>
      <c r="J84" s="317">
        <v>15</v>
      </c>
      <c r="K84" s="305"/>
    </row>
    <row r="85" spans="2:11" s="1" customFormat="1" ht="15" customHeight="1">
      <c r="B85" s="316"/>
      <c r="C85" s="317" t="s">
        <v>1650</v>
      </c>
      <c r="D85" s="317"/>
      <c r="E85" s="317"/>
      <c r="F85" s="318" t="s">
        <v>1641</v>
      </c>
      <c r="G85" s="317"/>
      <c r="H85" s="317" t="s">
        <v>1651</v>
      </c>
      <c r="I85" s="317" t="s">
        <v>1637</v>
      </c>
      <c r="J85" s="317">
        <v>20</v>
      </c>
      <c r="K85" s="305"/>
    </row>
    <row r="86" spans="2:11" s="1" customFormat="1" ht="15" customHeight="1">
      <c r="B86" s="316"/>
      <c r="C86" s="317" t="s">
        <v>1652</v>
      </c>
      <c r="D86" s="317"/>
      <c r="E86" s="317"/>
      <c r="F86" s="318" t="s">
        <v>1641</v>
      </c>
      <c r="G86" s="317"/>
      <c r="H86" s="317" t="s">
        <v>1653</v>
      </c>
      <c r="I86" s="317" t="s">
        <v>1637</v>
      </c>
      <c r="J86" s="317">
        <v>20</v>
      </c>
      <c r="K86" s="305"/>
    </row>
    <row r="87" spans="2:11" s="1" customFormat="1" ht="15" customHeight="1">
      <c r="B87" s="316"/>
      <c r="C87" s="293" t="s">
        <v>1654</v>
      </c>
      <c r="D87" s="293"/>
      <c r="E87" s="293"/>
      <c r="F87" s="314" t="s">
        <v>1641</v>
      </c>
      <c r="G87" s="315"/>
      <c r="H87" s="293" t="s">
        <v>1655</v>
      </c>
      <c r="I87" s="293" t="s">
        <v>1637</v>
      </c>
      <c r="J87" s="293">
        <v>50</v>
      </c>
      <c r="K87" s="305"/>
    </row>
    <row r="88" spans="2:11" s="1" customFormat="1" ht="15" customHeight="1">
      <c r="B88" s="316"/>
      <c r="C88" s="293" t="s">
        <v>1656</v>
      </c>
      <c r="D88" s="293"/>
      <c r="E88" s="293"/>
      <c r="F88" s="314" t="s">
        <v>1641</v>
      </c>
      <c r="G88" s="315"/>
      <c r="H88" s="293" t="s">
        <v>1657</v>
      </c>
      <c r="I88" s="293" t="s">
        <v>1637</v>
      </c>
      <c r="J88" s="293">
        <v>20</v>
      </c>
      <c r="K88" s="305"/>
    </row>
    <row r="89" spans="2:11" s="1" customFormat="1" ht="15" customHeight="1">
      <c r="B89" s="316"/>
      <c r="C89" s="293" t="s">
        <v>1658</v>
      </c>
      <c r="D89" s="293"/>
      <c r="E89" s="293"/>
      <c r="F89" s="314" t="s">
        <v>1641</v>
      </c>
      <c r="G89" s="315"/>
      <c r="H89" s="293" t="s">
        <v>1659</v>
      </c>
      <c r="I89" s="293" t="s">
        <v>1637</v>
      </c>
      <c r="J89" s="293">
        <v>20</v>
      </c>
      <c r="K89" s="305"/>
    </row>
    <row r="90" spans="2:11" s="1" customFormat="1" ht="15" customHeight="1">
      <c r="B90" s="316"/>
      <c r="C90" s="293" t="s">
        <v>1660</v>
      </c>
      <c r="D90" s="293"/>
      <c r="E90" s="293"/>
      <c r="F90" s="314" t="s">
        <v>1641</v>
      </c>
      <c r="G90" s="315"/>
      <c r="H90" s="293" t="s">
        <v>1661</v>
      </c>
      <c r="I90" s="293" t="s">
        <v>1637</v>
      </c>
      <c r="J90" s="293">
        <v>50</v>
      </c>
      <c r="K90" s="305"/>
    </row>
    <row r="91" spans="2:11" s="1" customFormat="1" ht="15" customHeight="1">
      <c r="B91" s="316"/>
      <c r="C91" s="293" t="s">
        <v>1662</v>
      </c>
      <c r="D91" s="293"/>
      <c r="E91" s="293"/>
      <c r="F91" s="314" t="s">
        <v>1641</v>
      </c>
      <c r="G91" s="315"/>
      <c r="H91" s="293" t="s">
        <v>1662</v>
      </c>
      <c r="I91" s="293" t="s">
        <v>1637</v>
      </c>
      <c r="J91" s="293">
        <v>50</v>
      </c>
      <c r="K91" s="305"/>
    </row>
    <row r="92" spans="2:11" s="1" customFormat="1" ht="15" customHeight="1">
      <c r="B92" s="316"/>
      <c r="C92" s="293" t="s">
        <v>1663</v>
      </c>
      <c r="D92" s="293"/>
      <c r="E92" s="293"/>
      <c r="F92" s="314" t="s">
        <v>1641</v>
      </c>
      <c r="G92" s="315"/>
      <c r="H92" s="293" t="s">
        <v>1664</v>
      </c>
      <c r="I92" s="293" t="s">
        <v>1637</v>
      </c>
      <c r="J92" s="293">
        <v>255</v>
      </c>
      <c r="K92" s="305"/>
    </row>
    <row r="93" spans="2:11" s="1" customFormat="1" ht="15" customHeight="1">
      <c r="B93" s="316"/>
      <c r="C93" s="293" t="s">
        <v>1665</v>
      </c>
      <c r="D93" s="293"/>
      <c r="E93" s="293"/>
      <c r="F93" s="314" t="s">
        <v>1635</v>
      </c>
      <c r="G93" s="315"/>
      <c r="H93" s="293" t="s">
        <v>1666</v>
      </c>
      <c r="I93" s="293" t="s">
        <v>1667</v>
      </c>
      <c r="J93" s="293"/>
      <c r="K93" s="305"/>
    </row>
    <row r="94" spans="2:11" s="1" customFormat="1" ht="15" customHeight="1">
      <c r="B94" s="316"/>
      <c r="C94" s="293" t="s">
        <v>1668</v>
      </c>
      <c r="D94" s="293"/>
      <c r="E94" s="293"/>
      <c r="F94" s="314" t="s">
        <v>1635</v>
      </c>
      <c r="G94" s="315"/>
      <c r="H94" s="293" t="s">
        <v>1669</v>
      </c>
      <c r="I94" s="293" t="s">
        <v>1670</v>
      </c>
      <c r="J94" s="293"/>
      <c r="K94" s="305"/>
    </row>
    <row r="95" spans="2:11" s="1" customFormat="1" ht="15" customHeight="1">
      <c r="B95" s="316"/>
      <c r="C95" s="293" t="s">
        <v>1671</v>
      </c>
      <c r="D95" s="293"/>
      <c r="E95" s="293"/>
      <c r="F95" s="314" t="s">
        <v>1635</v>
      </c>
      <c r="G95" s="315"/>
      <c r="H95" s="293" t="s">
        <v>1671</v>
      </c>
      <c r="I95" s="293" t="s">
        <v>1670</v>
      </c>
      <c r="J95" s="293"/>
      <c r="K95" s="305"/>
    </row>
    <row r="96" spans="2:11" s="1" customFormat="1" ht="15" customHeight="1">
      <c r="B96" s="316"/>
      <c r="C96" s="293" t="s">
        <v>39</v>
      </c>
      <c r="D96" s="293"/>
      <c r="E96" s="293"/>
      <c r="F96" s="314" t="s">
        <v>1635</v>
      </c>
      <c r="G96" s="315"/>
      <c r="H96" s="293" t="s">
        <v>1672</v>
      </c>
      <c r="I96" s="293" t="s">
        <v>1670</v>
      </c>
      <c r="J96" s="293"/>
      <c r="K96" s="305"/>
    </row>
    <row r="97" spans="2:11" s="1" customFormat="1" ht="15" customHeight="1">
      <c r="B97" s="316"/>
      <c r="C97" s="293" t="s">
        <v>49</v>
      </c>
      <c r="D97" s="293"/>
      <c r="E97" s="293"/>
      <c r="F97" s="314" t="s">
        <v>1635</v>
      </c>
      <c r="G97" s="315"/>
      <c r="H97" s="293" t="s">
        <v>1673</v>
      </c>
      <c r="I97" s="293" t="s">
        <v>1670</v>
      </c>
      <c r="J97" s="293"/>
      <c r="K97" s="305"/>
    </row>
    <row r="98" spans="2:11" s="1" customFormat="1" ht="15" customHeight="1">
      <c r="B98" s="319"/>
      <c r="C98" s="320"/>
      <c r="D98" s="320"/>
      <c r="E98" s="320"/>
      <c r="F98" s="320"/>
      <c r="G98" s="320"/>
      <c r="H98" s="320"/>
      <c r="I98" s="320"/>
      <c r="J98" s="320"/>
      <c r="K98" s="321"/>
    </row>
    <row r="99" spans="2:11" s="1" customFormat="1" ht="18.75" customHeight="1">
      <c r="B99" s="322"/>
      <c r="C99" s="323"/>
      <c r="D99" s="323"/>
      <c r="E99" s="323"/>
      <c r="F99" s="323"/>
      <c r="G99" s="323"/>
      <c r="H99" s="323"/>
      <c r="I99" s="323"/>
      <c r="J99" s="323"/>
      <c r="K99" s="322"/>
    </row>
    <row r="100" spans="2:11" s="1" customFormat="1" ht="18.75" customHeight="1">
      <c r="B100" s="300"/>
      <c r="C100" s="300"/>
      <c r="D100" s="300"/>
      <c r="E100" s="300"/>
      <c r="F100" s="300"/>
      <c r="G100" s="300"/>
      <c r="H100" s="300"/>
      <c r="I100" s="300"/>
      <c r="J100" s="300"/>
      <c r="K100" s="300"/>
    </row>
    <row r="101" spans="2:11" s="1" customFormat="1" ht="7.5" customHeight="1">
      <c r="B101" s="301"/>
      <c r="C101" s="302"/>
      <c r="D101" s="302"/>
      <c r="E101" s="302"/>
      <c r="F101" s="302"/>
      <c r="G101" s="302"/>
      <c r="H101" s="302"/>
      <c r="I101" s="302"/>
      <c r="J101" s="302"/>
      <c r="K101" s="303"/>
    </row>
    <row r="102" spans="2:11" s="1" customFormat="1" ht="45" customHeight="1">
      <c r="B102" s="304"/>
      <c r="C102" s="430" t="s">
        <v>1674</v>
      </c>
      <c r="D102" s="430"/>
      <c r="E102" s="430"/>
      <c r="F102" s="430"/>
      <c r="G102" s="430"/>
      <c r="H102" s="430"/>
      <c r="I102" s="430"/>
      <c r="J102" s="430"/>
      <c r="K102" s="305"/>
    </row>
    <row r="103" spans="2:11" s="1" customFormat="1" ht="17.25" customHeight="1">
      <c r="B103" s="304"/>
      <c r="C103" s="306" t="s">
        <v>1629</v>
      </c>
      <c r="D103" s="306"/>
      <c r="E103" s="306"/>
      <c r="F103" s="306" t="s">
        <v>1630</v>
      </c>
      <c r="G103" s="307"/>
      <c r="H103" s="306" t="s">
        <v>55</v>
      </c>
      <c r="I103" s="306" t="s">
        <v>58</v>
      </c>
      <c r="J103" s="306" t="s">
        <v>1631</v>
      </c>
      <c r="K103" s="305"/>
    </row>
    <row r="104" spans="2:11" s="1" customFormat="1" ht="17.25" customHeight="1">
      <c r="B104" s="304"/>
      <c r="C104" s="308" t="s">
        <v>1632</v>
      </c>
      <c r="D104" s="308"/>
      <c r="E104" s="308"/>
      <c r="F104" s="309" t="s">
        <v>1633</v>
      </c>
      <c r="G104" s="310"/>
      <c r="H104" s="308"/>
      <c r="I104" s="308"/>
      <c r="J104" s="308" t="s">
        <v>1634</v>
      </c>
      <c r="K104" s="305"/>
    </row>
    <row r="105" spans="2:11" s="1" customFormat="1" ht="5.25" customHeight="1">
      <c r="B105" s="304"/>
      <c r="C105" s="306"/>
      <c r="D105" s="306"/>
      <c r="E105" s="306"/>
      <c r="F105" s="306"/>
      <c r="G105" s="324"/>
      <c r="H105" s="306"/>
      <c r="I105" s="306"/>
      <c r="J105" s="306"/>
      <c r="K105" s="305"/>
    </row>
    <row r="106" spans="2:11" s="1" customFormat="1" ht="15" customHeight="1">
      <c r="B106" s="304"/>
      <c r="C106" s="293" t="s">
        <v>54</v>
      </c>
      <c r="D106" s="313"/>
      <c r="E106" s="313"/>
      <c r="F106" s="314" t="s">
        <v>1635</v>
      </c>
      <c r="G106" s="293"/>
      <c r="H106" s="293" t="s">
        <v>1675</v>
      </c>
      <c r="I106" s="293" t="s">
        <v>1637</v>
      </c>
      <c r="J106" s="293">
        <v>20</v>
      </c>
      <c r="K106" s="305"/>
    </row>
    <row r="107" spans="2:11" s="1" customFormat="1" ht="15" customHeight="1">
      <c r="B107" s="304"/>
      <c r="C107" s="293" t="s">
        <v>1638</v>
      </c>
      <c r="D107" s="293"/>
      <c r="E107" s="293"/>
      <c r="F107" s="314" t="s">
        <v>1635</v>
      </c>
      <c r="G107" s="293"/>
      <c r="H107" s="293" t="s">
        <v>1675</v>
      </c>
      <c r="I107" s="293" t="s">
        <v>1637</v>
      </c>
      <c r="J107" s="293">
        <v>120</v>
      </c>
      <c r="K107" s="305"/>
    </row>
    <row r="108" spans="2:11" s="1" customFormat="1" ht="15" customHeight="1">
      <c r="B108" s="316"/>
      <c r="C108" s="293" t="s">
        <v>1640</v>
      </c>
      <c r="D108" s="293"/>
      <c r="E108" s="293"/>
      <c r="F108" s="314" t="s">
        <v>1641</v>
      </c>
      <c r="G108" s="293"/>
      <c r="H108" s="293" t="s">
        <v>1675</v>
      </c>
      <c r="I108" s="293" t="s">
        <v>1637</v>
      </c>
      <c r="J108" s="293">
        <v>50</v>
      </c>
      <c r="K108" s="305"/>
    </row>
    <row r="109" spans="2:11" s="1" customFormat="1" ht="15" customHeight="1">
      <c r="B109" s="316"/>
      <c r="C109" s="293" t="s">
        <v>1643</v>
      </c>
      <c r="D109" s="293"/>
      <c r="E109" s="293"/>
      <c r="F109" s="314" t="s">
        <v>1635</v>
      </c>
      <c r="G109" s="293"/>
      <c r="H109" s="293" t="s">
        <v>1675</v>
      </c>
      <c r="I109" s="293" t="s">
        <v>1645</v>
      </c>
      <c r="J109" s="293"/>
      <c r="K109" s="305"/>
    </row>
    <row r="110" spans="2:11" s="1" customFormat="1" ht="15" customHeight="1">
      <c r="B110" s="316"/>
      <c r="C110" s="293" t="s">
        <v>1654</v>
      </c>
      <c r="D110" s="293"/>
      <c r="E110" s="293"/>
      <c r="F110" s="314" t="s">
        <v>1641</v>
      </c>
      <c r="G110" s="293"/>
      <c r="H110" s="293" t="s">
        <v>1675</v>
      </c>
      <c r="I110" s="293" t="s">
        <v>1637</v>
      </c>
      <c r="J110" s="293">
        <v>50</v>
      </c>
      <c r="K110" s="305"/>
    </row>
    <row r="111" spans="2:11" s="1" customFormat="1" ht="15" customHeight="1">
      <c r="B111" s="316"/>
      <c r="C111" s="293" t="s">
        <v>1662</v>
      </c>
      <c r="D111" s="293"/>
      <c r="E111" s="293"/>
      <c r="F111" s="314" t="s">
        <v>1641</v>
      </c>
      <c r="G111" s="293"/>
      <c r="H111" s="293" t="s">
        <v>1675</v>
      </c>
      <c r="I111" s="293" t="s">
        <v>1637</v>
      </c>
      <c r="J111" s="293">
        <v>50</v>
      </c>
      <c r="K111" s="305"/>
    </row>
    <row r="112" spans="2:11" s="1" customFormat="1" ht="15" customHeight="1">
      <c r="B112" s="316"/>
      <c r="C112" s="293" t="s">
        <v>1660</v>
      </c>
      <c r="D112" s="293"/>
      <c r="E112" s="293"/>
      <c r="F112" s="314" t="s">
        <v>1641</v>
      </c>
      <c r="G112" s="293"/>
      <c r="H112" s="293" t="s">
        <v>1675</v>
      </c>
      <c r="I112" s="293" t="s">
        <v>1637</v>
      </c>
      <c r="J112" s="293">
        <v>50</v>
      </c>
      <c r="K112" s="305"/>
    </row>
    <row r="113" spans="2:11" s="1" customFormat="1" ht="15" customHeight="1">
      <c r="B113" s="316"/>
      <c r="C113" s="293" t="s">
        <v>54</v>
      </c>
      <c r="D113" s="293"/>
      <c r="E113" s="293"/>
      <c r="F113" s="314" t="s">
        <v>1635</v>
      </c>
      <c r="G113" s="293"/>
      <c r="H113" s="293" t="s">
        <v>1676</v>
      </c>
      <c r="I113" s="293" t="s">
        <v>1637</v>
      </c>
      <c r="J113" s="293">
        <v>20</v>
      </c>
      <c r="K113" s="305"/>
    </row>
    <row r="114" spans="2:11" s="1" customFormat="1" ht="15" customHeight="1">
      <c r="B114" s="316"/>
      <c r="C114" s="293" t="s">
        <v>1677</v>
      </c>
      <c r="D114" s="293"/>
      <c r="E114" s="293"/>
      <c r="F114" s="314" t="s">
        <v>1635</v>
      </c>
      <c r="G114" s="293"/>
      <c r="H114" s="293" t="s">
        <v>1678</v>
      </c>
      <c r="I114" s="293" t="s">
        <v>1637</v>
      </c>
      <c r="J114" s="293">
        <v>120</v>
      </c>
      <c r="K114" s="305"/>
    </row>
    <row r="115" spans="2:11" s="1" customFormat="1" ht="15" customHeight="1">
      <c r="B115" s="316"/>
      <c r="C115" s="293" t="s">
        <v>39</v>
      </c>
      <c r="D115" s="293"/>
      <c r="E115" s="293"/>
      <c r="F115" s="314" t="s">
        <v>1635</v>
      </c>
      <c r="G115" s="293"/>
      <c r="H115" s="293" t="s">
        <v>1679</v>
      </c>
      <c r="I115" s="293" t="s">
        <v>1670</v>
      </c>
      <c r="J115" s="293"/>
      <c r="K115" s="305"/>
    </row>
    <row r="116" spans="2:11" s="1" customFormat="1" ht="15" customHeight="1">
      <c r="B116" s="316"/>
      <c r="C116" s="293" t="s">
        <v>49</v>
      </c>
      <c r="D116" s="293"/>
      <c r="E116" s="293"/>
      <c r="F116" s="314" t="s">
        <v>1635</v>
      </c>
      <c r="G116" s="293"/>
      <c r="H116" s="293" t="s">
        <v>1680</v>
      </c>
      <c r="I116" s="293" t="s">
        <v>1670</v>
      </c>
      <c r="J116" s="293"/>
      <c r="K116" s="305"/>
    </row>
    <row r="117" spans="2:11" s="1" customFormat="1" ht="15" customHeight="1">
      <c r="B117" s="316"/>
      <c r="C117" s="293" t="s">
        <v>58</v>
      </c>
      <c r="D117" s="293"/>
      <c r="E117" s="293"/>
      <c r="F117" s="314" t="s">
        <v>1635</v>
      </c>
      <c r="G117" s="293"/>
      <c r="H117" s="293" t="s">
        <v>1681</v>
      </c>
      <c r="I117" s="293" t="s">
        <v>1682</v>
      </c>
      <c r="J117" s="293"/>
      <c r="K117" s="305"/>
    </row>
    <row r="118" spans="2:11" s="1" customFormat="1" ht="15" customHeight="1">
      <c r="B118" s="319"/>
      <c r="C118" s="325"/>
      <c r="D118" s="325"/>
      <c r="E118" s="325"/>
      <c r="F118" s="325"/>
      <c r="G118" s="325"/>
      <c r="H118" s="325"/>
      <c r="I118" s="325"/>
      <c r="J118" s="325"/>
      <c r="K118" s="321"/>
    </row>
    <row r="119" spans="2:11" s="1" customFormat="1" ht="18.75" customHeight="1">
      <c r="B119" s="326"/>
      <c r="C119" s="327"/>
      <c r="D119" s="327"/>
      <c r="E119" s="327"/>
      <c r="F119" s="328"/>
      <c r="G119" s="327"/>
      <c r="H119" s="327"/>
      <c r="I119" s="327"/>
      <c r="J119" s="327"/>
      <c r="K119" s="326"/>
    </row>
    <row r="120" spans="2:11" s="1" customFormat="1" ht="18.75" customHeight="1">
      <c r="B120" s="300"/>
      <c r="C120" s="300"/>
      <c r="D120" s="300"/>
      <c r="E120" s="300"/>
      <c r="F120" s="300"/>
      <c r="G120" s="300"/>
      <c r="H120" s="300"/>
      <c r="I120" s="300"/>
      <c r="J120" s="300"/>
      <c r="K120" s="300"/>
    </row>
    <row r="121" spans="2:11" s="1" customFormat="1" ht="7.5" customHeight="1">
      <c r="B121" s="329"/>
      <c r="C121" s="330"/>
      <c r="D121" s="330"/>
      <c r="E121" s="330"/>
      <c r="F121" s="330"/>
      <c r="G121" s="330"/>
      <c r="H121" s="330"/>
      <c r="I121" s="330"/>
      <c r="J121" s="330"/>
      <c r="K121" s="331"/>
    </row>
    <row r="122" spans="2:11" s="1" customFormat="1" ht="45" customHeight="1">
      <c r="B122" s="332"/>
      <c r="C122" s="428" t="s">
        <v>1683</v>
      </c>
      <c r="D122" s="428"/>
      <c r="E122" s="428"/>
      <c r="F122" s="428"/>
      <c r="G122" s="428"/>
      <c r="H122" s="428"/>
      <c r="I122" s="428"/>
      <c r="J122" s="428"/>
      <c r="K122" s="333"/>
    </row>
    <row r="123" spans="2:11" s="1" customFormat="1" ht="17.25" customHeight="1">
      <c r="B123" s="334"/>
      <c r="C123" s="306" t="s">
        <v>1629</v>
      </c>
      <c r="D123" s="306"/>
      <c r="E123" s="306"/>
      <c r="F123" s="306" t="s">
        <v>1630</v>
      </c>
      <c r="G123" s="307"/>
      <c r="H123" s="306" t="s">
        <v>55</v>
      </c>
      <c r="I123" s="306" t="s">
        <v>58</v>
      </c>
      <c r="J123" s="306" t="s">
        <v>1631</v>
      </c>
      <c r="K123" s="335"/>
    </row>
    <row r="124" spans="2:11" s="1" customFormat="1" ht="17.25" customHeight="1">
      <c r="B124" s="334"/>
      <c r="C124" s="308" t="s">
        <v>1632</v>
      </c>
      <c r="D124" s="308"/>
      <c r="E124" s="308"/>
      <c r="F124" s="309" t="s">
        <v>1633</v>
      </c>
      <c r="G124" s="310"/>
      <c r="H124" s="308"/>
      <c r="I124" s="308"/>
      <c r="J124" s="308" t="s">
        <v>1634</v>
      </c>
      <c r="K124" s="335"/>
    </row>
    <row r="125" spans="2:11" s="1" customFormat="1" ht="5.25" customHeight="1">
      <c r="B125" s="336"/>
      <c r="C125" s="311"/>
      <c r="D125" s="311"/>
      <c r="E125" s="311"/>
      <c r="F125" s="311"/>
      <c r="G125" s="337"/>
      <c r="H125" s="311"/>
      <c r="I125" s="311"/>
      <c r="J125" s="311"/>
      <c r="K125" s="338"/>
    </row>
    <row r="126" spans="2:11" s="1" customFormat="1" ht="15" customHeight="1">
      <c r="B126" s="336"/>
      <c r="C126" s="293" t="s">
        <v>1638</v>
      </c>
      <c r="D126" s="313"/>
      <c r="E126" s="313"/>
      <c r="F126" s="314" t="s">
        <v>1635</v>
      </c>
      <c r="G126" s="293"/>
      <c r="H126" s="293" t="s">
        <v>1675</v>
      </c>
      <c r="I126" s="293" t="s">
        <v>1637</v>
      </c>
      <c r="J126" s="293">
        <v>120</v>
      </c>
      <c r="K126" s="339"/>
    </row>
    <row r="127" spans="2:11" s="1" customFormat="1" ht="15" customHeight="1">
      <c r="B127" s="336"/>
      <c r="C127" s="293" t="s">
        <v>1684</v>
      </c>
      <c r="D127" s="293"/>
      <c r="E127" s="293"/>
      <c r="F127" s="314" t="s">
        <v>1635</v>
      </c>
      <c r="G127" s="293"/>
      <c r="H127" s="293" t="s">
        <v>1685</v>
      </c>
      <c r="I127" s="293" t="s">
        <v>1637</v>
      </c>
      <c r="J127" s="293" t="s">
        <v>1686</v>
      </c>
      <c r="K127" s="339"/>
    </row>
    <row r="128" spans="2:11" s="1" customFormat="1" ht="15" customHeight="1">
      <c r="B128" s="336"/>
      <c r="C128" s="293" t="s">
        <v>89</v>
      </c>
      <c r="D128" s="293"/>
      <c r="E128" s="293"/>
      <c r="F128" s="314" t="s">
        <v>1635</v>
      </c>
      <c r="G128" s="293"/>
      <c r="H128" s="293" t="s">
        <v>1687</v>
      </c>
      <c r="I128" s="293" t="s">
        <v>1637</v>
      </c>
      <c r="J128" s="293" t="s">
        <v>1686</v>
      </c>
      <c r="K128" s="339"/>
    </row>
    <row r="129" spans="2:11" s="1" customFormat="1" ht="15" customHeight="1">
      <c r="B129" s="336"/>
      <c r="C129" s="293" t="s">
        <v>1646</v>
      </c>
      <c r="D129" s="293"/>
      <c r="E129" s="293"/>
      <c r="F129" s="314" t="s">
        <v>1641</v>
      </c>
      <c r="G129" s="293"/>
      <c r="H129" s="293" t="s">
        <v>1647</v>
      </c>
      <c r="I129" s="293" t="s">
        <v>1637</v>
      </c>
      <c r="J129" s="293">
        <v>15</v>
      </c>
      <c r="K129" s="339"/>
    </row>
    <row r="130" spans="2:11" s="1" customFormat="1" ht="15" customHeight="1">
      <c r="B130" s="336"/>
      <c r="C130" s="317" t="s">
        <v>1648</v>
      </c>
      <c r="D130" s="317"/>
      <c r="E130" s="317"/>
      <c r="F130" s="318" t="s">
        <v>1641</v>
      </c>
      <c r="G130" s="317"/>
      <c r="H130" s="317" t="s">
        <v>1649</v>
      </c>
      <c r="I130" s="317" t="s">
        <v>1637</v>
      </c>
      <c r="J130" s="317">
        <v>15</v>
      </c>
      <c r="K130" s="339"/>
    </row>
    <row r="131" spans="2:11" s="1" customFormat="1" ht="15" customHeight="1">
      <c r="B131" s="336"/>
      <c r="C131" s="317" t="s">
        <v>1650</v>
      </c>
      <c r="D131" s="317"/>
      <c r="E131" s="317"/>
      <c r="F131" s="318" t="s">
        <v>1641</v>
      </c>
      <c r="G131" s="317"/>
      <c r="H131" s="317" t="s">
        <v>1651</v>
      </c>
      <c r="I131" s="317" t="s">
        <v>1637</v>
      </c>
      <c r="J131" s="317">
        <v>20</v>
      </c>
      <c r="K131" s="339"/>
    </row>
    <row r="132" spans="2:11" s="1" customFormat="1" ht="15" customHeight="1">
      <c r="B132" s="336"/>
      <c r="C132" s="317" t="s">
        <v>1652</v>
      </c>
      <c r="D132" s="317"/>
      <c r="E132" s="317"/>
      <c r="F132" s="318" t="s">
        <v>1641</v>
      </c>
      <c r="G132" s="317"/>
      <c r="H132" s="317" t="s">
        <v>1653</v>
      </c>
      <c r="I132" s="317" t="s">
        <v>1637</v>
      </c>
      <c r="J132" s="317">
        <v>20</v>
      </c>
      <c r="K132" s="339"/>
    </row>
    <row r="133" spans="2:11" s="1" customFormat="1" ht="15" customHeight="1">
      <c r="B133" s="336"/>
      <c r="C133" s="293" t="s">
        <v>1640</v>
      </c>
      <c r="D133" s="293"/>
      <c r="E133" s="293"/>
      <c r="F133" s="314" t="s">
        <v>1641</v>
      </c>
      <c r="G133" s="293"/>
      <c r="H133" s="293" t="s">
        <v>1675</v>
      </c>
      <c r="I133" s="293" t="s">
        <v>1637</v>
      </c>
      <c r="J133" s="293">
        <v>50</v>
      </c>
      <c r="K133" s="339"/>
    </row>
    <row r="134" spans="2:11" s="1" customFormat="1" ht="15" customHeight="1">
      <c r="B134" s="336"/>
      <c r="C134" s="293" t="s">
        <v>1654</v>
      </c>
      <c r="D134" s="293"/>
      <c r="E134" s="293"/>
      <c r="F134" s="314" t="s">
        <v>1641</v>
      </c>
      <c r="G134" s="293"/>
      <c r="H134" s="293" t="s">
        <v>1675</v>
      </c>
      <c r="I134" s="293" t="s">
        <v>1637</v>
      </c>
      <c r="J134" s="293">
        <v>50</v>
      </c>
      <c r="K134" s="339"/>
    </row>
    <row r="135" spans="2:11" s="1" customFormat="1" ht="15" customHeight="1">
      <c r="B135" s="336"/>
      <c r="C135" s="293" t="s">
        <v>1660</v>
      </c>
      <c r="D135" s="293"/>
      <c r="E135" s="293"/>
      <c r="F135" s="314" t="s">
        <v>1641</v>
      </c>
      <c r="G135" s="293"/>
      <c r="H135" s="293" t="s">
        <v>1675</v>
      </c>
      <c r="I135" s="293" t="s">
        <v>1637</v>
      </c>
      <c r="J135" s="293">
        <v>50</v>
      </c>
      <c r="K135" s="339"/>
    </row>
    <row r="136" spans="2:11" s="1" customFormat="1" ht="15" customHeight="1">
      <c r="B136" s="336"/>
      <c r="C136" s="293" t="s">
        <v>1662</v>
      </c>
      <c r="D136" s="293"/>
      <c r="E136" s="293"/>
      <c r="F136" s="314" t="s">
        <v>1641</v>
      </c>
      <c r="G136" s="293"/>
      <c r="H136" s="293" t="s">
        <v>1675</v>
      </c>
      <c r="I136" s="293" t="s">
        <v>1637</v>
      </c>
      <c r="J136" s="293">
        <v>50</v>
      </c>
      <c r="K136" s="339"/>
    </row>
    <row r="137" spans="2:11" s="1" customFormat="1" ht="15" customHeight="1">
      <c r="B137" s="336"/>
      <c r="C137" s="293" t="s">
        <v>1663</v>
      </c>
      <c r="D137" s="293"/>
      <c r="E137" s="293"/>
      <c r="F137" s="314" t="s">
        <v>1641</v>
      </c>
      <c r="G137" s="293"/>
      <c r="H137" s="293" t="s">
        <v>1688</v>
      </c>
      <c r="I137" s="293" t="s">
        <v>1637</v>
      </c>
      <c r="J137" s="293">
        <v>255</v>
      </c>
      <c r="K137" s="339"/>
    </row>
    <row r="138" spans="2:11" s="1" customFormat="1" ht="15" customHeight="1">
      <c r="B138" s="336"/>
      <c r="C138" s="293" t="s">
        <v>1665</v>
      </c>
      <c r="D138" s="293"/>
      <c r="E138" s="293"/>
      <c r="F138" s="314" t="s">
        <v>1635</v>
      </c>
      <c r="G138" s="293"/>
      <c r="H138" s="293" t="s">
        <v>1689</v>
      </c>
      <c r="I138" s="293" t="s">
        <v>1667</v>
      </c>
      <c r="J138" s="293"/>
      <c r="K138" s="339"/>
    </row>
    <row r="139" spans="2:11" s="1" customFormat="1" ht="15" customHeight="1">
      <c r="B139" s="336"/>
      <c r="C139" s="293" t="s">
        <v>1668</v>
      </c>
      <c r="D139" s="293"/>
      <c r="E139" s="293"/>
      <c r="F139" s="314" t="s">
        <v>1635</v>
      </c>
      <c r="G139" s="293"/>
      <c r="H139" s="293" t="s">
        <v>1690</v>
      </c>
      <c r="I139" s="293" t="s">
        <v>1670</v>
      </c>
      <c r="J139" s="293"/>
      <c r="K139" s="339"/>
    </row>
    <row r="140" spans="2:11" s="1" customFormat="1" ht="15" customHeight="1">
      <c r="B140" s="336"/>
      <c r="C140" s="293" t="s">
        <v>1671</v>
      </c>
      <c r="D140" s="293"/>
      <c r="E140" s="293"/>
      <c r="F140" s="314" t="s">
        <v>1635</v>
      </c>
      <c r="G140" s="293"/>
      <c r="H140" s="293" t="s">
        <v>1671</v>
      </c>
      <c r="I140" s="293" t="s">
        <v>1670</v>
      </c>
      <c r="J140" s="293"/>
      <c r="K140" s="339"/>
    </row>
    <row r="141" spans="2:11" s="1" customFormat="1" ht="15" customHeight="1">
      <c r="B141" s="336"/>
      <c r="C141" s="293" t="s">
        <v>39</v>
      </c>
      <c r="D141" s="293"/>
      <c r="E141" s="293"/>
      <c r="F141" s="314" t="s">
        <v>1635</v>
      </c>
      <c r="G141" s="293"/>
      <c r="H141" s="293" t="s">
        <v>1691</v>
      </c>
      <c r="I141" s="293" t="s">
        <v>1670</v>
      </c>
      <c r="J141" s="293"/>
      <c r="K141" s="339"/>
    </row>
    <row r="142" spans="2:11" s="1" customFormat="1" ht="15" customHeight="1">
      <c r="B142" s="336"/>
      <c r="C142" s="293" t="s">
        <v>1692</v>
      </c>
      <c r="D142" s="293"/>
      <c r="E142" s="293"/>
      <c r="F142" s="314" t="s">
        <v>1635</v>
      </c>
      <c r="G142" s="293"/>
      <c r="H142" s="293" t="s">
        <v>1693</v>
      </c>
      <c r="I142" s="293" t="s">
        <v>1670</v>
      </c>
      <c r="J142" s="293"/>
      <c r="K142" s="339"/>
    </row>
    <row r="143" spans="2:11" s="1" customFormat="1" ht="15" customHeight="1">
      <c r="B143" s="340"/>
      <c r="C143" s="341"/>
      <c r="D143" s="341"/>
      <c r="E143" s="341"/>
      <c r="F143" s="341"/>
      <c r="G143" s="341"/>
      <c r="H143" s="341"/>
      <c r="I143" s="341"/>
      <c r="J143" s="341"/>
      <c r="K143" s="342"/>
    </row>
    <row r="144" spans="2:11" s="1" customFormat="1" ht="18.75" customHeight="1">
      <c r="B144" s="327"/>
      <c r="C144" s="327"/>
      <c r="D144" s="327"/>
      <c r="E144" s="327"/>
      <c r="F144" s="328"/>
      <c r="G144" s="327"/>
      <c r="H144" s="327"/>
      <c r="I144" s="327"/>
      <c r="J144" s="327"/>
      <c r="K144" s="327"/>
    </row>
    <row r="145" spans="2:11" s="1" customFormat="1" ht="18.75" customHeight="1">
      <c r="B145" s="300"/>
      <c r="C145" s="300"/>
      <c r="D145" s="300"/>
      <c r="E145" s="300"/>
      <c r="F145" s="300"/>
      <c r="G145" s="300"/>
      <c r="H145" s="300"/>
      <c r="I145" s="300"/>
      <c r="J145" s="300"/>
      <c r="K145" s="300"/>
    </row>
    <row r="146" spans="2:11" s="1" customFormat="1" ht="7.5" customHeight="1">
      <c r="B146" s="301"/>
      <c r="C146" s="302"/>
      <c r="D146" s="302"/>
      <c r="E146" s="302"/>
      <c r="F146" s="302"/>
      <c r="G146" s="302"/>
      <c r="H146" s="302"/>
      <c r="I146" s="302"/>
      <c r="J146" s="302"/>
      <c r="K146" s="303"/>
    </row>
    <row r="147" spans="2:11" s="1" customFormat="1" ht="45" customHeight="1">
      <c r="B147" s="304"/>
      <c r="C147" s="430" t="s">
        <v>1694</v>
      </c>
      <c r="D147" s="430"/>
      <c r="E147" s="430"/>
      <c r="F147" s="430"/>
      <c r="G147" s="430"/>
      <c r="H147" s="430"/>
      <c r="I147" s="430"/>
      <c r="J147" s="430"/>
      <c r="K147" s="305"/>
    </row>
    <row r="148" spans="2:11" s="1" customFormat="1" ht="17.25" customHeight="1">
      <c r="B148" s="304"/>
      <c r="C148" s="306" t="s">
        <v>1629</v>
      </c>
      <c r="D148" s="306"/>
      <c r="E148" s="306"/>
      <c r="F148" s="306" t="s">
        <v>1630</v>
      </c>
      <c r="G148" s="307"/>
      <c r="H148" s="306" t="s">
        <v>55</v>
      </c>
      <c r="I148" s="306" t="s">
        <v>58</v>
      </c>
      <c r="J148" s="306" t="s">
        <v>1631</v>
      </c>
      <c r="K148" s="305"/>
    </row>
    <row r="149" spans="2:11" s="1" customFormat="1" ht="17.25" customHeight="1">
      <c r="B149" s="304"/>
      <c r="C149" s="308" t="s">
        <v>1632</v>
      </c>
      <c r="D149" s="308"/>
      <c r="E149" s="308"/>
      <c r="F149" s="309" t="s">
        <v>1633</v>
      </c>
      <c r="G149" s="310"/>
      <c r="H149" s="308"/>
      <c r="I149" s="308"/>
      <c r="J149" s="308" t="s">
        <v>1634</v>
      </c>
      <c r="K149" s="305"/>
    </row>
    <row r="150" spans="2:11" s="1" customFormat="1" ht="5.25" customHeight="1">
      <c r="B150" s="316"/>
      <c r="C150" s="311"/>
      <c r="D150" s="311"/>
      <c r="E150" s="311"/>
      <c r="F150" s="311"/>
      <c r="G150" s="312"/>
      <c r="H150" s="311"/>
      <c r="I150" s="311"/>
      <c r="J150" s="311"/>
      <c r="K150" s="339"/>
    </row>
    <row r="151" spans="2:11" s="1" customFormat="1" ht="15" customHeight="1">
      <c r="B151" s="316"/>
      <c r="C151" s="343" t="s">
        <v>1638</v>
      </c>
      <c r="D151" s="293"/>
      <c r="E151" s="293"/>
      <c r="F151" s="344" t="s">
        <v>1635</v>
      </c>
      <c r="G151" s="293"/>
      <c r="H151" s="343" t="s">
        <v>1675</v>
      </c>
      <c r="I151" s="343" t="s">
        <v>1637</v>
      </c>
      <c r="J151" s="343">
        <v>120</v>
      </c>
      <c r="K151" s="339"/>
    </row>
    <row r="152" spans="2:11" s="1" customFormat="1" ht="15" customHeight="1">
      <c r="B152" s="316"/>
      <c r="C152" s="343" t="s">
        <v>1684</v>
      </c>
      <c r="D152" s="293"/>
      <c r="E152" s="293"/>
      <c r="F152" s="344" t="s">
        <v>1635</v>
      </c>
      <c r="G152" s="293"/>
      <c r="H152" s="343" t="s">
        <v>1695</v>
      </c>
      <c r="I152" s="343" t="s">
        <v>1637</v>
      </c>
      <c r="J152" s="343" t="s">
        <v>1686</v>
      </c>
      <c r="K152" s="339"/>
    </row>
    <row r="153" spans="2:11" s="1" customFormat="1" ht="15" customHeight="1">
      <c r="B153" s="316"/>
      <c r="C153" s="343" t="s">
        <v>89</v>
      </c>
      <c r="D153" s="293"/>
      <c r="E153" s="293"/>
      <c r="F153" s="344" t="s">
        <v>1635</v>
      </c>
      <c r="G153" s="293"/>
      <c r="H153" s="343" t="s">
        <v>1696</v>
      </c>
      <c r="I153" s="343" t="s">
        <v>1637</v>
      </c>
      <c r="J153" s="343" t="s">
        <v>1686</v>
      </c>
      <c r="K153" s="339"/>
    </row>
    <row r="154" spans="2:11" s="1" customFormat="1" ht="15" customHeight="1">
      <c r="B154" s="316"/>
      <c r="C154" s="343" t="s">
        <v>1640</v>
      </c>
      <c r="D154" s="293"/>
      <c r="E154" s="293"/>
      <c r="F154" s="344" t="s">
        <v>1641</v>
      </c>
      <c r="G154" s="293"/>
      <c r="H154" s="343" t="s">
        <v>1675</v>
      </c>
      <c r="I154" s="343" t="s">
        <v>1637</v>
      </c>
      <c r="J154" s="343">
        <v>50</v>
      </c>
      <c r="K154" s="339"/>
    </row>
    <row r="155" spans="2:11" s="1" customFormat="1" ht="15" customHeight="1">
      <c r="B155" s="316"/>
      <c r="C155" s="343" t="s">
        <v>1643</v>
      </c>
      <c r="D155" s="293"/>
      <c r="E155" s="293"/>
      <c r="F155" s="344" t="s">
        <v>1635</v>
      </c>
      <c r="G155" s="293"/>
      <c r="H155" s="343" t="s">
        <v>1675</v>
      </c>
      <c r="I155" s="343" t="s">
        <v>1645</v>
      </c>
      <c r="J155" s="343"/>
      <c r="K155" s="339"/>
    </row>
    <row r="156" spans="2:11" s="1" customFormat="1" ht="15" customHeight="1">
      <c r="B156" s="316"/>
      <c r="C156" s="343" t="s">
        <v>1654</v>
      </c>
      <c r="D156" s="293"/>
      <c r="E156" s="293"/>
      <c r="F156" s="344" t="s">
        <v>1641</v>
      </c>
      <c r="G156" s="293"/>
      <c r="H156" s="343" t="s">
        <v>1675</v>
      </c>
      <c r="I156" s="343" t="s">
        <v>1637</v>
      </c>
      <c r="J156" s="343">
        <v>50</v>
      </c>
      <c r="K156" s="339"/>
    </row>
    <row r="157" spans="2:11" s="1" customFormat="1" ht="15" customHeight="1">
      <c r="B157" s="316"/>
      <c r="C157" s="343" t="s">
        <v>1662</v>
      </c>
      <c r="D157" s="293"/>
      <c r="E157" s="293"/>
      <c r="F157" s="344" t="s">
        <v>1641</v>
      </c>
      <c r="G157" s="293"/>
      <c r="H157" s="343" t="s">
        <v>1675</v>
      </c>
      <c r="I157" s="343" t="s">
        <v>1637</v>
      </c>
      <c r="J157" s="343">
        <v>50</v>
      </c>
      <c r="K157" s="339"/>
    </row>
    <row r="158" spans="2:11" s="1" customFormat="1" ht="15" customHeight="1">
      <c r="B158" s="316"/>
      <c r="C158" s="343" t="s">
        <v>1660</v>
      </c>
      <c r="D158" s="293"/>
      <c r="E158" s="293"/>
      <c r="F158" s="344" t="s">
        <v>1641</v>
      </c>
      <c r="G158" s="293"/>
      <c r="H158" s="343" t="s">
        <v>1675</v>
      </c>
      <c r="I158" s="343" t="s">
        <v>1637</v>
      </c>
      <c r="J158" s="343">
        <v>50</v>
      </c>
      <c r="K158" s="339"/>
    </row>
    <row r="159" spans="2:11" s="1" customFormat="1" ht="15" customHeight="1">
      <c r="B159" s="316"/>
      <c r="C159" s="343" t="s">
        <v>139</v>
      </c>
      <c r="D159" s="293"/>
      <c r="E159" s="293"/>
      <c r="F159" s="344" t="s">
        <v>1635</v>
      </c>
      <c r="G159" s="293"/>
      <c r="H159" s="343" t="s">
        <v>1697</v>
      </c>
      <c r="I159" s="343" t="s">
        <v>1637</v>
      </c>
      <c r="J159" s="343" t="s">
        <v>1698</v>
      </c>
      <c r="K159" s="339"/>
    </row>
    <row r="160" spans="2:11" s="1" customFormat="1" ht="15" customHeight="1">
      <c r="B160" s="316"/>
      <c r="C160" s="343" t="s">
        <v>1699</v>
      </c>
      <c r="D160" s="293"/>
      <c r="E160" s="293"/>
      <c r="F160" s="344" t="s">
        <v>1635</v>
      </c>
      <c r="G160" s="293"/>
      <c r="H160" s="343" t="s">
        <v>1700</v>
      </c>
      <c r="I160" s="343" t="s">
        <v>1670</v>
      </c>
      <c r="J160" s="343"/>
      <c r="K160" s="339"/>
    </row>
    <row r="161" spans="2:11" s="1" customFormat="1" ht="15" customHeight="1">
      <c r="B161" s="345"/>
      <c r="C161" s="325"/>
      <c r="D161" s="325"/>
      <c r="E161" s="325"/>
      <c r="F161" s="325"/>
      <c r="G161" s="325"/>
      <c r="H161" s="325"/>
      <c r="I161" s="325"/>
      <c r="J161" s="325"/>
      <c r="K161" s="346"/>
    </row>
    <row r="162" spans="2:11" s="1" customFormat="1" ht="18.75" customHeight="1">
      <c r="B162" s="327"/>
      <c r="C162" s="337"/>
      <c r="D162" s="337"/>
      <c r="E162" s="337"/>
      <c r="F162" s="347"/>
      <c r="G162" s="337"/>
      <c r="H162" s="337"/>
      <c r="I162" s="337"/>
      <c r="J162" s="337"/>
      <c r="K162" s="327"/>
    </row>
    <row r="163" spans="2:11" s="1" customFormat="1" ht="18.75" customHeight="1">
      <c r="B163" s="300"/>
      <c r="C163" s="300"/>
      <c r="D163" s="300"/>
      <c r="E163" s="300"/>
      <c r="F163" s="300"/>
      <c r="G163" s="300"/>
      <c r="H163" s="300"/>
      <c r="I163" s="300"/>
      <c r="J163" s="300"/>
      <c r="K163" s="300"/>
    </row>
    <row r="164" spans="2:11" s="1" customFormat="1" ht="7.5" customHeight="1">
      <c r="B164" s="282"/>
      <c r="C164" s="283"/>
      <c r="D164" s="283"/>
      <c r="E164" s="283"/>
      <c r="F164" s="283"/>
      <c r="G164" s="283"/>
      <c r="H164" s="283"/>
      <c r="I164" s="283"/>
      <c r="J164" s="283"/>
      <c r="K164" s="284"/>
    </row>
    <row r="165" spans="2:11" s="1" customFormat="1" ht="45" customHeight="1">
      <c r="B165" s="285"/>
      <c r="C165" s="428" t="s">
        <v>1701</v>
      </c>
      <c r="D165" s="428"/>
      <c r="E165" s="428"/>
      <c r="F165" s="428"/>
      <c r="G165" s="428"/>
      <c r="H165" s="428"/>
      <c r="I165" s="428"/>
      <c r="J165" s="428"/>
      <c r="K165" s="286"/>
    </row>
    <row r="166" spans="2:11" s="1" customFormat="1" ht="17.25" customHeight="1">
      <c r="B166" s="285"/>
      <c r="C166" s="306" t="s">
        <v>1629</v>
      </c>
      <c r="D166" s="306"/>
      <c r="E166" s="306"/>
      <c r="F166" s="306" t="s">
        <v>1630</v>
      </c>
      <c r="G166" s="348"/>
      <c r="H166" s="349" t="s">
        <v>55</v>
      </c>
      <c r="I166" s="349" t="s">
        <v>58</v>
      </c>
      <c r="J166" s="306" t="s">
        <v>1631</v>
      </c>
      <c r="K166" s="286"/>
    </row>
    <row r="167" spans="2:11" s="1" customFormat="1" ht="17.25" customHeight="1">
      <c r="B167" s="287"/>
      <c r="C167" s="308" t="s">
        <v>1632</v>
      </c>
      <c r="D167" s="308"/>
      <c r="E167" s="308"/>
      <c r="F167" s="309" t="s">
        <v>1633</v>
      </c>
      <c r="G167" s="350"/>
      <c r="H167" s="351"/>
      <c r="I167" s="351"/>
      <c r="J167" s="308" t="s">
        <v>1634</v>
      </c>
      <c r="K167" s="288"/>
    </row>
    <row r="168" spans="2:11" s="1" customFormat="1" ht="5.25" customHeight="1">
      <c r="B168" s="316"/>
      <c r="C168" s="311"/>
      <c r="D168" s="311"/>
      <c r="E168" s="311"/>
      <c r="F168" s="311"/>
      <c r="G168" s="312"/>
      <c r="H168" s="311"/>
      <c r="I168" s="311"/>
      <c r="J168" s="311"/>
      <c r="K168" s="339"/>
    </row>
    <row r="169" spans="2:11" s="1" customFormat="1" ht="15" customHeight="1">
      <c r="B169" s="316"/>
      <c r="C169" s="293" t="s">
        <v>1638</v>
      </c>
      <c r="D169" s="293"/>
      <c r="E169" s="293"/>
      <c r="F169" s="314" t="s">
        <v>1635</v>
      </c>
      <c r="G169" s="293"/>
      <c r="H169" s="293" t="s">
        <v>1675</v>
      </c>
      <c r="I169" s="293" t="s">
        <v>1637</v>
      </c>
      <c r="J169" s="293">
        <v>120</v>
      </c>
      <c r="K169" s="339"/>
    </row>
    <row r="170" spans="2:11" s="1" customFormat="1" ht="15" customHeight="1">
      <c r="B170" s="316"/>
      <c r="C170" s="293" t="s">
        <v>1684</v>
      </c>
      <c r="D170" s="293"/>
      <c r="E170" s="293"/>
      <c r="F170" s="314" t="s">
        <v>1635</v>
      </c>
      <c r="G170" s="293"/>
      <c r="H170" s="293" t="s">
        <v>1685</v>
      </c>
      <c r="I170" s="293" t="s">
        <v>1637</v>
      </c>
      <c r="J170" s="293" t="s">
        <v>1686</v>
      </c>
      <c r="K170" s="339"/>
    </row>
    <row r="171" spans="2:11" s="1" customFormat="1" ht="15" customHeight="1">
      <c r="B171" s="316"/>
      <c r="C171" s="293" t="s">
        <v>89</v>
      </c>
      <c r="D171" s="293"/>
      <c r="E171" s="293"/>
      <c r="F171" s="314" t="s">
        <v>1635</v>
      </c>
      <c r="G171" s="293"/>
      <c r="H171" s="293" t="s">
        <v>1702</v>
      </c>
      <c r="I171" s="293" t="s">
        <v>1637</v>
      </c>
      <c r="J171" s="293" t="s">
        <v>1686</v>
      </c>
      <c r="K171" s="339"/>
    </row>
    <row r="172" spans="2:11" s="1" customFormat="1" ht="15" customHeight="1">
      <c r="B172" s="316"/>
      <c r="C172" s="293" t="s">
        <v>1640</v>
      </c>
      <c r="D172" s="293"/>
      <c r="E172" s="293"/>
      <c r="F172" s="314" t="s">
        <v>1641</v>
      </c>
      <c r="G172" s="293"/>
      <c r="H172" s="293" t="s">
        <v>1702</v>
      </c>
      <c r="I172" s="293" t="s">
        <v>1637</v>
      </c>
      <c r="J172" s="293">
        <v>50</v>
      </c>
      <c r="K172" s="339"/>
    </row>
    <row r="173" spans="2:11" s="1" customFormat="1" ht="15" customHeight="1">
      <c r="B173" s="316"/>
      <c r="C173" s="293" t="s">
        <v>1643</v>
      </c>
      <c r="D173" s="293"/>
      <c r="E173" s="293"/>
      <c r="F173" s="314" t="s">
        <v>1635</v>
      </c>
      <c r="G173" s="293"/>
      <c r="H173" s="293" t="s">
        <v>1702</v>
      </c>
      <c r="I173" s="293" t="s">
        <v>1645</v>
      </c>
      <c r="J173" s="293"/>
      <c r="K173" s="339"/>
    </row>
    <row r="174" spans="2:11" s="1" customFormat="1" ht="15" customHeight="1">
      <c r="B174" s="316"/>
      <c r="C174" s="293" t="s">
        <v>1654</v>
      </c>
      <c r="D174" s="293"/>
      <c r="E174" s="293"/>
      <c r="F174" s="314" t="s">
        <v>1641</v>
      </c>
      <c r="G174" s="293"/>
      <c r="H174" s="293" t="s">
        <v>1702</v>
      </c>
      <c r="I174" s="293" t="s">
        <v>1637</v>
      </c>
      <c r="J174" s="293">
        <v>50</v>
      </c>
      <c r="K174" s="339"/>
    </row>
    <row r="175" spans="2:11" s="1" customFormat="1" ht="15" customHeight="1">
      <c r="B175" s="316"/>
      <c r="C175" s="293" t="s">
        <v>1662</v>
      </c>
      <c r="D175" s="293"/>
      <c r="E175" s="293"/>
      <c r="F175" s="314" t="s">
        <v>1641</v>
      </c>
      <c r="G175" s="293"/>
      <c r="H175" s="293" t="s">
        <v>1702</v>
      </c>
      <c r="I175" s="293" t="s">
        <v>1637</v>
      </c>
      <c r="J175" s="293">
        <v>50</v>
      </c>
      <c r="K175" s="339"/>
    </row>
    <row r="176" spans="2:11" s="1" customFormat="1" ht="15" customHeight="1">
      <c r="B176" s="316"/>
      <c r="C176" s="293" t="s">
        <v>1660</v>
      </c>
      <c r="D176" s="293"/>
      <c r="E176" s="293"/>
      <c r="F176" s="314" t="s">
        <v>1641</v>
      </c>
      <c r="G176" s="293"/>
      <c r="H176" s="293" t="s">
        <v>1702</v>
      </c>
      <c r="I176" s="293" t="s">
        <v>1637</v>
      </c>
      <c r="J176" s="293">
        <v>50</v>
      </c>
      <c r="K176" s="339"/>
    </row>
    <row r="177" spans="2:11" s="1" customFormat="1" ht="15" customHeight="1">
      <c r="B177" s="316"/>
      <c r="C177" s="293" t="s">
        <v>162</v>
      </c>
      <c r="D177" s="293"/>
      <c r="E177" s="293"/>
      <c r="F177" s="314" t="s">
        <v>1635</v>
      </c>
      <c r="G177" s="293"/>
      <c r="H177" s="293" t="s">
        <v>1703</v>
      </c>
      <c r="I177" s="293" t="s">
        <v>1704</v>
      </c>
      <c r="J177" s="293"/>
      <c r="K177" s="339"/>
    </row>
    <row r="178" spans="2:11" s="1" customFormat="1" ht="15" customHeight="1">
      <c r="B178" s="316"/>
      <c r="C178" s="293" t="s">
        <v>58</v>
      </c>
      <c r="D178" s="293"/>
      <c r="E178" s="293"/>
      <c r="F178" s="314" t="s">
        <v>1635</v>
      </c>
      <c r="G178" s="293"/>
      <c r="H178" s="293" t="s">
        <v>1705</v>
      </c>
      <c r="I178" s="293" t="s">
        <v>1706</v>
      </c>
      <c r="J178" s="293">
        <v>1</v>
      </c>
      <c r="K178" s="339"/>
    </row>
    <row r="179" spans="2:11" s="1" customFormat="1" ht="15" customHeight="1">
      <c r="B179" s="316"/>
      <c r="C179" s="293" t="s">
        <v>54</v>
      </c>
      <c r="D179" s="293"/>
      <c r="E179" s="293"/>
      <c r="F179" s="314" t="s">
        <v>1635</v>
      </c>
      <c r="G179" s="293"/>
      <c r="H179" s="293" t="s">
        <v>1707</v>
      </c>
      <c r="I179" s="293" t="s">
        <v>1637</v>
      </c>
      <c r="J179" s="293">
        <v>20</v>
      </c>
      <c r="K179" s="339"/>
    </row>
    <row r="180" spans="2:11" s="1" customFormat="1" ht="15" customHeight="1">
      <c r="B180" s="316"/>
      <c r="C180" s="293" t="s">
        <v>55</v>
      </c>
      <c r="D180" s="293"/>
      <c r="E180" s="293"/>
      <c r="F180" s="314" t="s">
        <v>1635</v>
      </c>
      <c r="G180" s="293"/>
      <c r="H180" s="293" t="s">
        <v>1708</v>
      </c>
      <c r="I180" s="293" t="s">
        <v>1637</v>
      </c>
      <c r="J180" s="293">
        <v>255</v>
      </c>
      <c r="K180" s="339"/>
    </row>
    <row r="181" spans="2:11" s="1" customFormat="1" ht="15" customHeight="1">
      <c r="B181" s="316"/>
      <c r="C181" s="293" t="s">
        <v>163</v>
      </c>
      <c r="D181" s="293"/>
      <c r="E181" s="293"/>
      <c r="F181" s="314" t="s">
        <v>1635</v>
      </c>
      <c r="G181" s="293"/>
      <c r="H181" s="293" t="s">
        <v>1599</v>
      </c>
      <c r="I181" s="293" t="s">
        <v>1637</v>
      </c>
      <c r="J181" s="293">
        <v>10</v>
      </c>
      <c r="K181" s="339"/>
    </row>
    <row r="182" spans="2:11" s="1" customFormat="1" ht="15" customHeight="1">
      <c r="B182" s="316"/>
      <c r="C182" s="293" t="s">
        <v>164</v>
      </c>
      <c r="D182" s="293"/>
      <c r="E182" s="293"/>
      <c r="F182" s="314" t="s">
        <v>1635</v>
      </c>
      <c r="G182" s="293"/>
      <c r="H182" s="293" t="s">
        <v>1709</v>
      </c>
      <c r="I182" s="293" t="s">
        <v>1670</v>
      </c>
      <c r="J182" s="293"/>
      <c r="K182" s="339"/>
    </row>
    <row r="183" spans="2:11" s="1" customFormat="1" ht="15" customHeight="1">
      <c r="B183" s="316"/>
      <c r="C183" s="293" t="s">
        <v>1710</v>
      </c>
      <c r="D183" s="293"/>
      <c r="E183" s="293"/>
      <c r="F183" s="314" t="s">
        <v>1635</v>
      </c>
      <c r="G183" s="293"/>
      <c r="H183" s="293" t="s">
        <v>1711</v>
      </c>
      <c r="I183" s="293" t="s">
        <v>1670</v>
      </c>
      <c r="J183" s="293"/>
      <c r="K183" s="339"/>
    </row>
    <row r="184" spans="2:11" s="1" customFormat="1" ht="15" customHeight="1">
      <c r="B184" s="316"/>
      <c r="C184" s="293" t="s">
        <v>1699</v>
      </c>
      <c r="D184" s="293"/>
      <c r="E184" s="293"/>
      <c r="F184" s="314" t="s">
        <v>1635</v>
      </c>
      <c r="G184" s="293"/>
      <c r="H184" s="293" t="s">
        <v>1712</v>
      </c>
      <c r="I184" s="293" t="s">
        <v>1670</v>
      </c>
      <c r="J184" s="293"/>
      <c r="K184" s="339"/>
    </row>
    <row r="185" spans="2:11" s="1" customFormat="1" ht="15" customHeight="1">
      <c r="B185" s="316"/>
      <c r="C185" s="293" t="s">
        <v>166</v>
      </c>
      <c r="D185" s="293"/>
      <c r="E185" s="293"/>
      <c r="F185" s="314" t="s">
        <v>1641</v>
      </c>
      <c r="G185" s="293"/>
      <c r="H185" s="293" t="s">
        <v>1713</v>
      </c>
      <c r="I185" s="293" t="s">
        <v>1637</v>
      </c>
      <c r="J185" s="293">
        <v>50</v>
      </c>
      <c r="K185" s="339"/>
    </row>
    <row r="186" spans="2:11" s="1" customFormat="1" ht="15" customHeight="1">
      <c r="B186" s="316"/>
      <c r="C186" s="293" t="s">
        <v>1714</v>
      </c>
      <c r="D186" s="293"/>
      <c r="E186" s="293"/>
      <c r="F186" s="314" t="s">
        <v>1641</v>
      </c>
      <c r="G186" s="293"/>
      <c r="H186" s="293" t="s">
        <v>1715</v>
      </c>
      <c r="I186" s="293" t="s">
        <v>1716</v>
      </c>
      <c r="J186" s="293"/>
      <c r="K186" s="339"/>
    </row>
    <row r="187" spans="2:11" s="1" customFormat="1" ht="15" customHeight="1">
      <c r="B187" s="316"/>
      <c r="C187" s="293" t="s">
        <v>1717</v>
      </c>
      <c r="D187" s="293"/>
      <c r="E187" s="293"/>
      <c r="F187" s="314" t="s">
        <v>1641</v>
      </c>
      <c r="G187" s="293"/>
      <c r="H187" s="293" t="s">
        <v>1718</v>
      </c>
      <c r="I187" s="293" t="s">
        <v>1716</v>
      </c>
      <c r="J187" s="293"/>
      <c r="K187" s="339"/>
    </row>
    <row r="188" spans="2:11" s="1" customFormat="1" ht="15" customHeight="1">
      <c r="B188" s="316"/>
      <c r="C188" s="293" t="s">
        <v>1719</v>
      </c>
      <c r="D188" s="293"/>
      <c r="E188" s="293"/>
      <c r="F188" s="314" t="s">
        <v>1641</v>
      </c>
      <c r="G188" s="293"/>
      <c r="H188" s="293" t="s">
        <v>1720</v>
      </c>
      <c r="I188" s="293" t="s">
        <v>1716</v>
      </c>
      <c r="J188" s="293"/>
      <c r="K188" s="339"/>
    </row>
    <row r="189" spans="2:11" s="1" customFormat="1" ht="15" customHeight="1">
      <c r="B189" s="316"/>
      <c r="C189" s="352" t="s">
        <v>1721</v>
      </c>
      <c r="D189" s="293"/>
      <c r="E189" s="293"/>
      <c r="F189" s="314" t="s">
        <v>1641</v>
      </c>
      <c r="G189" s="293"/>
      <c r="H189" s="293" t="s">
        <v>1722</v>
      </c>
      <c r="I189" s="293" t="s">
        <v>1723</v>
      </c>
      <c r="J189" s="353" t="s">
        <v>1724</v>
      </c>
      <c r="K189" s="339"/>
    </row>
    <row r="190" spans="2:11" s="18" customFormat="1" ht="15" customHeight="1">
      <c r="B190" s="354"/>
      <c r="C190" s="355" t="s">
        <v>1725</v>
      </c>
      <c r="D190" s="356"/>
      <c r="E190" s="356"/>
      <c r="F190" s="357" t="s">
        <v>1641</v>
      </c>
      <c r="G190" s="356"/>
      <c r="H190" s="356" t="s">
        <v>1726</v>
      </c>
      <c r="I190" s="356" t="s">
        <v>1723</v>
      </c>
      <c r="J190" s="358" t="s">
        <v>1724</v>
      </c>
      <c r="K190" s="359"/>
    </row>
    <row r="191" spans="2:11" s="1" customFormat="1" ht="15" customHeight="1">
      <c r="B191" s="316"/>
      <c r="C191" s="352" t="s">
        <v>43</v>
      </c>
      <c r="D191" s="293"/>
      <c r="E191" s="293"/>
      <c r="F191" s="314" t="s">
        <v>1635</v>
      </c>
      <c r="G191" s="293"/>
      <c r="H191" s="290" t="s">
        <v>1727</v>
      </c>
      <c r="I191" s="293" t="s">
        <v>1728</v>
      </c>
      <c r="J191" s="293"/>
      <c r="K191" s="339"/>
    </row>
    <row r="192" spans="2:11" s="1" customFormat="1" ht="15" customHeight="1">
      <c r="B192" s="316"/>
      <c r="C192" s="352" t="s">
        <v>1729</v>
      </c>
      <c r="D192" s="293"/>
      <c r="E192" s="293"/>
      <c r="F192" s="314" t="s">
        <v>1635</v>
      </c>
      <c r="G192" s="293"/>
      <c r="H192" s="293" t="s">
        <v>1730</v>
      </c>
      <c r="I192" s="293" t="s">
        <v>1670</v>
      </c>
      <c r="J192" s="293"/>
      <c r="K192" s="339"/>
    </row>
    <row r="193" spans="2:11" s="1" customFormat="1" ht="15" customHeight="1">
      <c r="B193" s="316"/>
      <c r="C193" s="352" t="s">
        <v>1731</v>
      </c>
      <c r="D193" s="293"/>
      <c r="E193" s="293"/>
      <c r="F193" s="314" t="s">
        <v>1635</v>
      </c>
      <c r="G193" s="293"/>
      <c r="H193" s="293" t="s">
        <v>1732</v>
      </c>
      <c r="I193" s="293" t="s">
        <v>1670</v>
      </c>
      <c r="J193" s="293"/>
      <c r="K193" s="339"/>
    </row>
    <row r="194" spans="2:11" s="1" customFormat="1" ht="15" customHeight="1">
      <c r="B194" s="316"/>
      <c r="C194" s="352" t="s">
        <v>1733</v>
      </c>
      <c r="D194" s="293"/>
      <c r="E194" s="293"/>
      <c r="F194" s="314" t="s">
        <v>1641</v>
      </c>
      <c r="G194" s="293"/>
      <c r="H194" s="293" t="s">
        <v>1734</v>
      </c>
      <c r="I194" s="293" t="s">
        <v>1670</v>
      </c>
      <c r="J194" s="293"/>
      <c r="K194" s="339"/>
    </row>
    <row r="195" spans="2:11" s="1" customFormat="1" ht="15" customHeight="1">
      <c r="B195" s="345"/>
      <c r="C195" s="360"/>
      <c r="D195" s="325"/>
      <c r="E195" s="325"/>
      <c r="F195" s="325"/>
      <c r="G195" s="325"/>
      <c r="H195" s="325"/>
      <c r="I195" s="325"/>
      <c r="J195" s="325"/>
      <c r="K195" s="346"/>
    </row>
    <row r="196" spans="2:11" s="1" customFormat="1" ht="18.75" customHeight="1">
      <c r="B196" s="327"/>
      <c r="C196" s="337"/>
      <c r="D196" s="337"/>
      <c r="E196" s="337"/>
      <c r="F196" s="347"/>
      <c r="G196" s="337"/>
      <c r="H196" s="337"/>
      <c r="I196" s="337"/>
      <c r="J196" s="337"/>
      <c r="K196" s="327"/>
    </row>
    <row r="197" spans="2:11" s="1" customFormat="1" ht="18.75" customHeight="1">
      <c r="B197" s="327"/>
      <c r="C197" s="337"/>
      <c r="D197" s="337"/>
      <c r="E197" s="337"/>
      <c r="F197" s="347"/>
      <c r="G197" s="337"/>
      <c r="H197" s="337"/>
      <c r="I197" s="337"/>
      <c r="J197" s="337"/>
      <c r="K197" s="327"/>
    </row>
    <row r="198" spans="2:11" s="1" customFormat="1" ht="18.75" customHeight="1">
      <c r="B198" s="300"/>
      <c r="C198" s="300"/>
      <c r="D198" s="300"/>
      <c r="E198" s="300"/>
      <c r="F198" s="300"/>
      <c r="G198" s="300"/>
      <c r="H198" s="300"/>
      <c r="I198" s="300"/>
      <c r="J198" s="300"/>
      <c r="K198" s="300"/>
    </row>
    <row r="199" spans="2:11" s="1" customFormat="1" ht="13.5">
      <c r="B199" s="282"/>
      <c r="C199" s="283"/>
      <c r="D199" s="283"/>
      <c r="E199" s="283"/>
      <c r="F199" s="283"/>
      <c r="G199" s="283"/>
      <c r="H199" s="283"/>
      <c r="I199" s="283"/>
      <c r="J199" s="283"/>
      <c r="K199" s="284"/>
    </row>
    <row r="200" spans="2:11" s="1" customFormat="1" ht="21">
      <c r="B200" s="285"/>
      <c r="C200" s="428" t="s">
        <v>1735</v>
      </c>
      <c r="D200" s="428"/>
      <c r="E200" s="428"/>
      <c r="F200" s="428"/>
      <c r="G200" s="428"/>
      <c r="H200" s="428"/>
      <c r="I200" s="428"/>
      <c r="J200" s="428"/>
      <c r="K200" s="286"/>
    </row>
    <row r="201" spans="2:11" s="1" customFormat="1" ht="25.5" customHeight="1">
      <c r="B201" s="285"/>
      <c r="C201" s="361" t="s">
        <v>1736</v>
      </c>
      <c r="D201" s="361"/>
      <c r="E201" s="361"/>
      <c r="F201" s="361" t="s">
        <v>1737</v>
      </c>
      <c r="G201" s="362"/>
      <c r="H201" s="431" t="s">
        <v>1738</v>
      </c>
      <c r="I201" s="431"/>
      <c r="J201" s="431"/>
      <c r="K201" s="286"/>
    </row>
    <row r="202" spans="2:11" s="1" customFormat="1" ht="5.25" customHeight="1">
      <c r="B202" s="316"/>
      <c r="C202" s="311"/>
      <c r="D202" s="311"/>
      <c r="E202" s="311"/>
      <c r="F202" s="311"/>
      <c r="G202" s="337"/>
      <c r="H202" s="311"/>
      <c r="I202" s="311"/>
      <c r="J202" s="311"/>
      <c r="K202" s="339"/>
    </row>
    <row r="203" spans="2:11" s="1" customFormat="1" ht="15" customHeight="1">
      <c r="B203" s="316"/>
      <c r="C203" s="293" t="s">
        <v>1728</v>
      </c>
      <c r="D203" s="293"/>
      <c r="E203" s="293"/>
      <c r="F203" s="314" t="s">
        <v>44</v>
      </c>
      <c r="G203" s="293"/>
      <c r="H203" s="432" t="s">
        <v>1739</v>
      </c>
      <c r="I203" s="432"/>
      <c r="J203" s="432"/>
      <c r="K203" s="339"/>
    </row>
    <row r="204" spans="2:11" s="1" customFormat="1" ht="15" customHeight="1">
      <c r="B204" s="316"/>
      <c r="C204" s="293"/>
      <c r="D204" s="293"/>
      <c r="E204" s="293"/>
      <c r="F204" s="314" t="s">
        <v>45</v>
      </c>
      <c r="G204" s="293"/>
      <c r="H204" s="432" t="s">
        <v>1740</v>
      </c>
      <c r="I204" s="432"/>
      <c r="J204" s="432"/>
      <c r="K204" s="339"/>
    </row>
    <row r="205" spans="2:11" s="1" customFormat="1" ht="15" customHeight="1">
      <c r="B205" s="316"/>
      <c r="C205" s="293"/>
      <c r="D205" s="293"/>
      <c r="E205" s="293"/>
      <c r="F205" s="314" t="s">
        <v>48</v>
      </c>
      <c r="G205" s="293"/>
      <c r="H205" s="432" t="s">
        <v>1741</v>
      </c>
      <c r="I205" s="432"/>
      <c r="J205" s="432"/>
      <c r="K205" s="339"/>
    </row>
    <row r="206" spans="2:11" s="1" customFormat="1" ht="15" customHeight="1">
      <c r="B206" s="316"/>
      <c r="C206" s="293"/>
      <c r="D206" s="293"/>
      <c r="E206" s="293"/>
      <c r="F206" s="314" t="s">
        <v>46</v>
      </c>
      <c r="G206" s="293"/>
      <c r="H206" s="432" t="s">
        <v>1742</v>
      </c>
      <c r="I206" s="432"/>
      <c r="J206" s="432"/>
      <c r="K206" s="339"/>
    </row>
    <row r="207" spans="2:11" s="1" customFormat="1" ht="15" customHeight="1">
      <c r="B207" s="316"/>
      <c r="C207" s="293"/>
      <c r="D207" s="293"/>
      <c r="E207" s="293"/>
      <c r="F207" s="314" t="s">
        <v>47</v>
      </c>
      <c r="G207" s="293"/>
      <c r="H207" s="432" t="s">
        <v>1743</v>
      </c>
      <c r="I207" s="432"/>
      <c r="J207" s="432"/>
      <c r="K207" s="339"/>
    </row>
    <row r="208" spans="2:11" s="1" customFormat="1" ht="15" customHeight="1">
      <c r="B208" s="316"/>
      <c r="C208" s="293"/>
      <c r="D208" s="293"/>
      <c r="E208" s="293"/>
      <c r="F208" s="314"/>
      <c r="G208" s="293"/>
      <c r="H208" s="293"/>
      <c r="I208" s="293"/>
      <c r="J208" s="293"/>
      <c r="K208" s="339"/>
    </row>
    <row r="209" spans="2:11" s="1" customFormat="1" ht="15" customHeight="1">
      <c r="B209" s="316"/>
      <c r="C209" s="293" t="s">
        <v>1682</v>
      </c>
      <c r="D209" s="293"/>
      <c r="E209" s="293"/>
      <c r="F209" s="314" t="s">
        <v>80</v>
      </c>
      <c r="G209" s="293"/>
      <c r="H209" s="432" t="s">
        <v>1744</v>
      </c>
      <c r="I209" s="432"/>
      <c r="J209" s="432"/>
      <c r="K209" s="339"/>
    </row>
    <row r="210" spans="2:11" s="1" customFormat="1" ht="15" customHeight="1">
      <c r="B210" s="316"/>
      <c r="C210" s="293"/>
      <c r="D210" s="293"/>
      <c r="E210" s="293"/>
      <c r="F210" s="314" t="s">
        <v>1580</v>
      </c>
      <c r="G210" s="293"/>
      <c r="H210" s="432" t="s">
        <v>1581</v>
      </c>
      <c r="I210" s="432"/>
      <c r="J210" s="432"/>
      <c r="K210" s="339"/>
    </row>
    <row r="211" spans="2:11" s="1" customFormat="1" ht="15" customHeight="1">
      <c r="B211" s="316"/>
      <c r="C211" s="293"/>
      <c r="D211" s="293"/>
      <c r="E211" s="293"/>
      <c r="F211" s="314" t="s">
        <v>1578</v>
      </c>
      <c r="G211" s="293"/>
      <c r="H211" s="432" t="s">
        <v>1745</v>
      </c>
      <c r="I211" s="432"/>
      <c r="J211" s="432"/>
      <c r="K211" s="339"/>
    </row>
    <row r="212" spans="2:11" s="1" customFormat="1" ht="15" customHeight="1">
      <c r="B212" s="363"/>
      <c r="C212" s="293"/>
      <c r="D212" s="293"/>
      <c r="E212" s="293"/>
      <c r="F212" s="314" t="s">
        <v>115</v>
      </c>
      <c r="G212" s="352"/>
      <c r="H212" s="433" t="s">
        <v>1582</v>
      </c>
      <c r="I212" s="433"/>
      <c r="J212" s="433"/>
      <c r="K212" s="364"/>
    </row>
    <row r="213" spans="2:11" s="1" customFormat="1" ht="15" customHeight="1">
      <c r="B213" s="363"/>
      <c r="C213" s="293"/>
      <c r="D213" s="293"/>
      <c r="E213" s="293"/>
      <c r="F213" s="314" t="s">
        <v>1583</v>
      </c>
      <c r="G213" s="352"/>
      <c r="H213" s="433" t="s">
        <v>1528</v>
      </c>
      <c r="I213" s="433"/>
      <c r="J213" s="433"/>
      <c r="K213" s="364"/>
    </row>
    <row r="214" spans="2:11" s="1" customFormat="1" ht="15" customHeight="1">
      <c r="B214" s="363"/>
      <c r="C214" s="293"/>
      <c r="D214" s="293"/>
      <c r="E214" s="293"/>
      <c r="F214" s="314"/>
      <c r="G214" s="352"/>
      <c r="H214" s="343"/>
      <c r="I214" s="343"/>
      <c r="J214" s="343"/>
      <c r="K214" s="364"/>
    </row>
    <row r="215" spans="2:11" s="1" customFormat="1" ht="15" customHeight="1">
      <c r="B215" s="363"/>
      <c r="C215" s="293" t="s">
        <v>1706</v>
      </c>
      <c r="D215" s="293"/>
      <c r="E215" s="293"/>
      <c r="F215" s="314">
        <v>1</v>
      </c>
      <c r="G215" s="352"/>
      <c r="H215" s="433" t="s">
        <v>1746</v>
      </c>
      <c r="I215" s="433"/>
      <c r="J215" s="433"/>
      <c r="K215" s="364"/>
    </row>
    <row r="216" spans="2:11" s="1" customFormat="1" ht="15" customHeight="1">
      <c r="B216" s="363"/>
      <c r="C216" s="293"/>
      <c r="D216" s="293"/>
      <c r="E216" s="293"/>
      <c r="F216" s="314">
        <v>2</v>
      </c>
      <c r="G216" s="352"/>
      <c r="H216" s="433" t="s">
        <v>1747</v>
      </c>
      <c r="I216" s="433"/>
      <c r="J216" s="433"/>
      <c r="K216" s="364"/>
    </row>
    <row r="217" spans="2:11" s="1" customFormat="1" ht="15" customHeight="1">
      <c r="B217" s="363"/>
      <c r="C217" s="293"/>
      <c r="D217" s="293"/>
      <c r="E217" s="293"/>
      <c r="F217" s="314">
        <v>3</v>
      </c>
      <c r="G217" s="352"/>
      <c r="H217" s="433" t="s">
        <v>1748</v>
      </c>
      <c r="I217" s="433"/>
      <c r="J217" s="433"/>
      <c r="K217" s="364"/>
    </row>
    <row r="218" spans="2:11" s="1" customFormat="1" ht="15" customHeight="1">
      <c r="B218" s="363"/>
      <c r="C218" s="293"/>
      <c r="D218" s="293"/>
      <c r="E218" s="293"/>
      <c r="F218" s="314">
        <v>4</v>
      </c>
      <c r="G218" s="352"/>
      <c r="H218" s="433" t="s">
        <v>1749</v>
      </c>
      <c r="I218" s="433"/>
      <c r="J218" s="433"/>
      <c r="K218" s="364"/>
    </row>
    <row r="219" spans="2:11" s="1" customFormat="1" ht="12.75" customHeight="1">
      <c r="B219" s="365"/>
      <c r="C219" s="366"/>
      <c r="D219" s="366"/>
      <c r="E219" s="366"/>
      <c r="F219" s="366"/>
      <c r="G219" s="366"/>
      <c r="H219" s="366"/>
      <c r="I219" s="366"/>
      <c r="J219" s="366"/>
      <c r="K219" s="367"/>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2:BM743"/>
  <sheetViews>
    <sheetView showGridLines="0" workbookViewId="0">
      <selection activeCell="E27" sqref="E27:H27"/>
    </sheetView>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56" s="1" customFormat="1" ht="36.950000000000003" customHeight="1">
      <c r="L2" s="395"/>
      <c r="M2" s="395"/>
      <c r="N2" s="395"/>
      <c r="O2" s="395"/>
      <c r="P2" s="395"/>
      <c r="Q2" s="395"/>
      <c r="R2" s="395"/>
      <c r="S2" s="395"/>
      <c r="T2" s="395"/>
      <c r="U2" s="395"/>
      <c r="V2" s="395"/>
      <c r="AT2" s="20" t="s">
        <v>82</v>
      </c>
      <c r="AZ2" s="111" t="s">
        <v>117</v>
      </c>
      <c r="BA2" s="111" t="s">
        <v>118</v>
      </c>
      <c r="BB2" s="111" t="s">
        <v>119</v>
      </c>
      <c r="BC2" s="111" t="s">
        <v>120</v>
      </c>
      <c r="BD2" s="111" t="s">
        <v>83</v>
      </c>
    </row>
    <row r="3" spans="1:56" s="1" customFormat="1" ht="6.95" customHeight="1">
      <c r="B3" s="112"/>
      <c r="C3" s="113"/>
      <c r="D3" s="113"/>
      <c r="E3" s="113"/>
      <c r="F3" s="113"/>
      <c r="G3" s="113"/>
      <c r="H3" s="113"/>
      <c r="I3" s="113"/>
      <c r="J3" s="113"/>
      <c r="K3" s="113"/>
      <c r="L3" s="23"/>
      <c r="AT3" s="20" t="s">
        <v>83</v>
      </c>
      <c r="AZ3" s="111" t="s">
        <v>121</v>
      </c>
      <c r="BA3" s="111" t="s">
        <v>122</v>
      </c>
      <c r="BB3" s="111" t="s">
        <v>119</v>
      </c>
      <c r="BC3" s="111" t="s">
        <v>123</v>
      </c>
      <c r="BD3" s="111" t="s">
        <v>83</v>
      </c>
    </row>
    <row r="4" spans="1:56" s="1" customFormat="1" ht="24.95" customHeight="1">
      <c r="B4" s="23"/>
      <c r="D4" s="114" t="s">
        <v>124</v>
      </c>
      <c r="L4" s="23"/>
      <c r="M4" s="115" t="s">
        <v>10</v>
      </c>
      <c r="AT4" s="20" t="s">
        <v>4</v>
      </c>
      <c r="AZ4" s="111" t="s">
        <v>125</v>
      </c>
      <c r="BA4" s="111" t="s">
        <v>126</v>
      </c>
      <c r="BB4" s="111" t="s">
        <v>119</v>
      </c>
      <c r="BC4" s="111" t="s">
        <v>127</v>
      </c>
      <c r="BD4" s="111" t="s">
        <v>83</v>
      </c>
    </row>
    <row r="5" spans="1:56" s="1" customFormat="1" ht="6.95" customHeight="1">
      <c r="B5" s="23"/>
      <c r="L5" s="23"/>
      <c r="AZ5" s="111" t="s">
        <v>128</v>
      </c>
      <c r="BA5" s="111" t="s">
        <v>129</v>
      </c>
      <c r="BB5" s="111" t="s">
        <v>119</v>
      </c>
      <c r="BC5" s="111" t="s">
        <v>130</v>
      </c>
      <c r="BD5" s="111" t="s">
        <v>83</v>
      </c>
    </row>
    <row r="6" spans="1:56" s="1" customFormat="1" ht="12" customHeight="1">
      <c r="B6" s="23"/>
      <c r="D6" s="116" t="s">
        <v>16</v>
      </c>
      <c r="L6" s="23"/>
      <c r="AZ6" s="111" t="s">
        <v>131</v>
      </c>
      <c r="BA6" s="111" t="s">
        <v>132</v>
      </c>
      <c r="BB6" s="111" t="s">
        <v>133</v>
      </c>
      <c r="BC6" s="111" t="s">
        <v>134</v>
      </c>
      <c r="BD6" s="111" t="s">
        <v>83</v>
      </c>
    </row>
    <row r="7" spans="1:56" s="1" customFormat="1" ht="16.5" customHeight="1">
      <c r="B7" s="23"/>
      <c r="E7" s="413" t="str">
        <f>'Rekapitulace stavby'!K6</f>
        <v>UPOL LF, ul.Hněvotínská, Olomouc-dispoziční úprava 2.np (REVIZE č.1)</v>
      </c>
      <c r="F7" s="414"/>
      <c r="G7" s="414"/>
      <c r="H7" s="414"/>
      <c r="L7" s="23"/>
    </row>
    <row r="8" spans="1:56" s="2" customFormat="1" ht="12" customHeight="1">
      <c r="A8" s="37"/>
      <c r="B8" s="42"/>
      <c r="C8" s="37"/>
      <c r="D8" s="116" t="s">
        <v>135</v>
      </c>
      <c r="E8" s="37"/>
      <c r="F8" s="37"/>
      <c r="G8" s="37"/>
      <c r="H8" s="37"/>
      <c r="I8" s="37"/>
      <c r="J8" s="37"/>
      <c r="K8" s="37"/>
      <c r="L8" s="117"/>
      <c r="S8" s="37"/>
      <c r="T8" s="37"/>
      <c r="U8" s="37"/>
      <c r="V8" s="37"/>
      <c r="W8" s="37"/>
      <c r="X8" s="37"/>
      <c r="Y8" s="37"/>
      <c r="Z8" s="37"/>
      <c r="AA8" s="37"/>
      <c r="AB8" s="37"/>
      <c r="AC8" s="37"/>
      <c r="AD8" s="37"/>
      <c r="AE8" s="37"/>
    </row>
    <row r="9" spans="1:56" s="2" customFormat="1" ht="16.5" customHeight="1">
      <c r="A9" s="37"/>
      <c r="B9" s="42"/>
      <c r="C9" s="37"/>
      <c r="D9" s="37"/>
      <c r="E9" s="415" t="s">
        <v>136</v>
      </c>
      <c r="F9" s="416"/>
      <c r="G9" s="416"/>
      <c r="H9" s="416"/>
      <c r="I9" s="37"/>
      <c r="J9" s="37"/>
      <c r="K9" s="37"/>
      <c r="L9" s="117"/>
      <c r="S9" s="37"/>
      <c r="T9" s="37"/>
      <c r="U9" s="37"/>
      <c r="V9" s="37"/>
      <c r="W9" s="37"/>
      <c r="X9" s="37"/>
      <c r="Y9" s="37"/>
      <c r="Z9" s="37"/>
      <c r="AA9" s="37"/>
      <c r="AB9" s="37"/>
      <c r="AC9" s="37"/>
      <c r="AD9" s="37"/>
      <c r="AE9" s="37"/>
    </row>
    <row r="10" spans="1:56" s="2" customFormat="1" ht="11.25">
      <c r="A10" s="37"/>
      <c r="B10" s="42"/>
      <c r="C10" s="37"/>
      <c r="D10" s="37"/>
      <c r="E10" s="37"/>
      <c r="F10" s="37"/>
      <c r="G10" s="37"/>
      <c r="H10" s="37"/>
      <c r="I10" s="37"/>
      <c r="J10" s="37"/>
      <c r="K10" s="37"/>
      <c r="L10" s="117"/>
      <c r="S10" s="37"/>
      <c r="T10" s="37"/>
      <c r="U10" s="37"/>
      <c r="V10" s="37"/>
      <c r="W10" s="37"/>
      <c r="X10" s="37"/>
      <c r="Y10" s="37"/>
      <c r="Z10" s="37"/>
      <c r="AA10" s="37"/>
      <c r="AB10" s="37"/>
      <c r="AC10" s="37"/>
      <c r="AD10" s="37"/>
      <c r="AE10" s="37"/>
    </row>
    <row r="11" spans="1:56" s="2" customFormat="1" ht="12" customHeight="1">
      <c r="A11" s="37"/>
      <c r="B11" s="42"/>
      <c r="C11" s="37"/>
      <c r="D11" s="116" t="s">
        <v>18</v>
      </c>
      <c r="E11" s="37"/>
      <c r="F11" s="106" t="s">
        <v>19</v>
      </c>
      <c r="G11" s="37"/>
      <c r="H11" s="37"/>
      <c r="I11" s="116" t="s">
        <v>20</v>
      </c>
      <c r="J11" s="106" t="s">
        <v>21</v>
      </c>
      <c r="K11" s="37"/>
      <c r="L11" s="117"/>
      <c r="S11" s="37"/>
      <c r="T11" s="37"/>
      <c r="U11" s="37"/>
      <c r="V11" s="37"/>
      <c r="W11" s="37"/>
      <c r="X11" s="37"/>
      <c r="Y11" s="37"/>
      <c r="Z11" s="37"/>
      <c r="AA11" s="37"/>
      <c r="AB11" s="37"/>
      <c r="AC11" s="37"/>
      <c r="AD11" s="37"/>
      <c r="AE11" s="37"/>
    </row>
    <row r="12" spans="1:56" s="2" customFormat="1" ht="12" customHeight="1">
      <c r="A12" s="37"/>
      <c r="B12" s="42"/>
      <c r="C12" s="37"/>
      <c r="D12" s="116" t="s">
        <v>22</v>
      </c>
      <c r="E12" s="37"/>
      <c r="F12" s="106" t="s">
        <v>23</v>
      </c>
      <c r="G12" s="37"/>
      <c r="H12" s="37"/>
      <c r="I12" s="116" t="s">
        <v>24</v>
      </c>
      <c r="J12" s="118" t="str">
        <f>'Rekapitulace stavby'!AN8</f>
        <v>6. 11. 2025</v>
      </c>
      <c r="K12" s="37"/>
      <c r="L12" s="117"/>
      <c r="S12" s="37"/>
      <c r="T12" s="37"/>
      <c r="U12" s="37"/>
      <c r="V12" s="37"/>
      <c r="W12" s="37"/>
      <c r="X12" s="37"/>
      <c r="Y12" s="37"/>
      <c r="Z12" s="37"/>
      <c r="AA12" s="37"/>
      <c r="AB12" s="37"/>
      <c r="AC12" s="37"/>
      <c r="AD12" s="37"/>
      <c r="AE12" s="37"/>
    </row>
    <row r="13" spans="1:56" s="2" customFormat="1" ht="10.9" customHeight="1">
      <c r="A13" s="37"/>
      <c r="B13" s="42"/>
      <c r="C13" s="37"/>
      <c r="D13" s="37"/>
      <c r="E13" s="37"/>
      <c r="F13" s="37"/>
      <c r="G13" s="37"/>
      <c r="H13" s="37"/>
      <c r="I13" s="37"/>
      <c r="J13" s="37"/>
      <c r="K13" s="37"/>
      <c r="L13" s="117"/>
      <c r="S13" s="37"/>
      <c r="T13" s="37"/>
      <c r="U13" s="37"/>
      <c r="V13" s="37"/>
      <c r="W13" s="37"/>
      <c r="X13" s="37"/>
      <c r="Y13" s="37"/>
      <c r="Z13" s="37"/>
      <c r="AA13" s="37"/>
      <c r="AB13" s="37"/>
      <c r="AC13" s="37"/>
      <c r="AD13" s="37"/>
      <c r="AE13" s="37"/>
    </row>
    <row r="14" spans="1:56" s="2" customFormat="1" ht="12" customHeight="1">
      <c r="A14" s="37"/>
      <c r="B14" s="42"/>
      <c r="C14" s="37"/>
      <c r="D14" s="116" t="s">
        <v>26</v>
      </c>
      <c r="E14" s="37"/>
      <c r="F14" s="37"/>
      <c r="G14" s="37"/>
      <c r="H14" s="37"/>
      <c r="I14" s="116" t="s">
        <v>27</v>
      </c>
      <c r="J14" s="106" t="s">
        <v>21</v>
      </c>
      <c r="K14" s="37"/>
      <c r="L14" s="117"/>
      <c r="S14" s="37"/>
      <c r="T14" s="37"/>
      <c r="U14" s="37"/>
      <c r="V14" s="37"/>
      <c r="W14" s="37"/>
      <c r="X14" s="37"/>
      <c r="Y14" s="37"/>
      <c r="Z14" s="37"/>
      <c r="AA14" s="37"/>
      <c r="AB14" s="37"/>
      <c r="AC14" s="37"/>
      <c r="AD14" s="37"/>
      <c r="AE14" s="37"/>
    </row>
    <row r="15" spans="1:56" s="2" customFormat="1" ht="18" customHeight="1">
      <c r="A15" s="37"/>
      <c r="B15" s="42"/>
      <c r="C15" s="37"/>
      <c r="D15" s="37"/>
      <c r="E15" s="106" t="s">
        <v>28</v>
      </c>
      <c r="F15" s="37"/>
      <c r="G15" s="37"/>
      <c r="H15" s="37"/>
      <c r="I15" s="116" t="s">
        <v>29</v>
      </c>
      <c r="J15" s="106" t="s">
        <v>21</v>
      </c>
      <c r="K15" s="37"/>
      <c r="L15" s="117"/>
      <c r="S15" s="37"/>
      <c r="T15" s="37"/>
      <c r="U15" s="37"/>
      <c r="V15" s="37"/>
      <c r="W15" s="37"/>
      <c r="X15" s="37"/>
      <c r="Y15" s="37"/>
      <c r="Z15" s="37"/>
      <c r="AA15" s="37"/>
      <c r="AB15" s="37"/>
      <c r="AC15" s="37"/>
      <c r="AD15" s="37"/>
      <c r="AE15" s="37"/>
    </row>
    <row r="16" spans="1:56" s="2" customFormat="1" ht="6.95" customHeight="1">
      <c r="A16" s="37"/>
      <c r="B16" s="42"/>
      <c r="C16" s="37"/>
      <c r="D16" s="37"/>
      <c r="E16" s="37"/>
      <c r="F16" s="37"/>
      <c r="G16" s="37"/>
      <c r="H16" s="37"/>
      <c r="I16" s="37"/>
      <c r="J16" s="37"/>
      <c r="K16" s="37"/>
      <c r="L16" s="117"/>
      <c r="S16" s="37"/>
      <c r="T16" s="37"/>
      <c r="U16" s="37"/>
      <c r="V16" s="37"/>
      <c r="W16" s="37"/>
      <c r="X16" s="37"/>
      <c r="Y16" s="37"/>
      <c r="Z16" s="37"/>
      <c r="AA16" s="37"/>
      <c r="AB16" s="37"/>
      <c r="AC16" s="37"/>
      <c r="AD16" s="37"/>
      <c r="AE16" s="37"/>
    </row>
    <row r="17" spans="1:31" s="2" customFormat="1" ht="12" customHeight="1">
      <c r="A17" s="37"/>
      <c r="B17" s="42"/>
      <c r="C17" s="37"/>
      <c r="D17" s="116" t="s">
        <v>30</v>
      </c>
      <c r="E17" s="37"/>
      <c r="F17" s="37"/>
      <c r="G17" s="37"/>
      <c r="H17" s="37"/>
      <c r="I17" s="116" t="s">
        <v>27</v>
      </c>
      <c r="J17" s="33" t="str">
        <f>'Rekapitulace stavby'!AN13</f>
        <v>Vyplň údaj</v>
      </c>
      <c r="K17" s="37"/>
      <c r="L17" s="117"/>
      <c r="S17" s="37"/>
      <c r="T17" s="37"/>
      <c r="U17" s="37"/>
      <c r="V17" s="37"/>
      <c r="W17" s="37"/>
      <c r="X17" s="37"/>
      <c r="Y17" s="37"/>
      <c r="Z17" s="37"/>
      <c r="AA17" s="37"/>
      <c r="AB17" s="37"/>
      <c r="AC17" s="37"/>
      <c r="AD17" s="37"/>
      <c r="AE17" s="37"/>
    </row>
    <row r="18" spans="1:31" s="2" customFormat="1" ht="18" customHeight="1">
      <c r="A18" s="37"/>
      <c r="B18" s="42"/>
      <c r="C18" s="37"/>
      <c r="D18" s="37"/>
      <c r="E18" s="417" t="str">
        <f>'Rekapitulace stavby'!E14</f>
        <v>Vyplň údaj</v>
      </c>
      <c r="F18" s="418"/>
      <c r="G18" s="418"/>
      <c r="H18" s="418"/>
      <c r="I18" s="116" t="s">
        <v>29</v>
      </c>
      <c r="J18" s="33" t="str">
        <f>'Rekapitulace stavby'!AN14</f>
        <v>Vyplň údaj</v>
      </c>
      <c r="K18" s="37"/>
      <c r="L18" s="117"/>
      <c r="S18" s="37"/>
      <c r="T18" s="37"/>
      <c r="U18" s="37"/>
      <c r="V18" s="37"/>
      <c r="W18" s="37"/>
      <c r="X18" s="37"/>
      <c r="Y18" s="37"/>
      <c r="Z18" s="37"/>
      <c r="AA18" s="37"/>
      <c r="AB18" s="37"/>
      <c r="AC18" s="37"/>
      <c r="AD18" s="37"/>
      <c r="AE18" s="37"/>
    </row>
    <row r="19" spans="1:31" s="2" customFormat="1" ht="6.95" customHeight="1">
      <c r="A19" s="37"/>
      <c r="B19" s="42"/>
      <c r="C19" s="37"/>
      <c r="D19" s="37"/>
      <c r="E19" s="37"/>
      <c r="F19" s="37"/>
      <c r="G19" s="37"/>
      <c r="H19" s="37"/>
      <c r="I19" s="37"/>
      <c r="J19" s="37"/>
      <c r="K19" s="37"/>
      <c r="L19" s="117"/>
      <c r="S19" s="37"/>
      <c r="T19" s="37"/>
      <c r="U19" s="37"/>
      <c r="V19" s="37"/>
      <c r="W19" s="37"/>
      <c r="X19" s="37"/>
      <c r="Y19" s="37"/>
      <c r="Z19" s="37"/>
      <c r="AA19" s="37"/>
      <c r="AB19" s="37"/>
      <c r="AC19" s="37"/>
      <c r="AD19" s="37"/>
      <c r="AE19" s="37"/>
    </row>
    <row r="20" spans="1:31" s="2" customFormat="1" ht="12" customHeight="1">
      <c r="A20" s="37"/>
      <c r="B20" s="42"/>
      <c r="C20" s="37"/>
      <c r="D20" s="116" t="s">
        <v>32</v>
      </c>
      <c r="E20" s="37"/>
      <c r="F20" s="37"/>
      <c r="G20" s="37"/>
      <c r="H20" s="37"/>
      <c r="I20" s="116" t="s">
        <v>27</v>
      </c>
      <c r="J20" s="106" t="s">
        <v>21</v>
      </c>
      <c r="K20" s="37"/>
      <c r="L20" s="117"/>
      <c r="S20" s="37"/>
      <c r="T20" s="37"/>
      <c r="U20" s="37"/>
      <c r="V20" s="37"/>
      <c r="W20" s="37"/>
      <c r="X20" s="37"/>
      <c r="Y20" s="37"/>
      <c r="Z20" s="37"/>
      <c r="AA20" s="37"/>
      <c r="AB20" s="37"/>
      <c r="AC20" s="37"/>
      <c r="AD20" s="37"/>
      <c r="AE20" s="37"/>
    </row>
    <row r="21" spans="1:31" s="2" customFormat="1" ht="18" customHeight="1">
      <c r="A21" s="37"/>
      <c r="B21" s="42"/>
      <c r="C21" s="37"/>
      <c r="D21" s="37"/>
      <c r="E21" s="106" t="s">
        <v>33</v>
      </c>
      <c r="F21" s="37"/>
      <c r="G21" s="37"/>
      <c r="H21" s="37"/>
      <c r="I21" s="116" t="s">
        <v>29</v>
      </c>
      <c r="J21" s="106" t="s">
        <v>21</v>
      </c>
      <c r="K21" s="37"/>
      <c r="L21" s="117"/>
      <c r="S21" s="37"/>
      <c r="T21" s="37"/>
      <c r="U21" s="37"/>
      <c r="V21" s="37"/>
      <c r="W21" s="37"/>
      <c r="X21" s="37"/>
      <c r="Y21" s="37"/>
      <c r="Z21" s="37"/>
      <c r="AA21" s="37"/>
      <c r="AB21" s="37"/>
      <c r="AC21" s="37"/>
      <c r="AD21" s="37"/>
      <c r="AE21" s="37"/>
    </row>
    <row r="22" spans="1:31" s="2" customFormat="1" ht="6.95" customHeight="1">
      <c r="A22" s="37"/>
      <c r="B22" s="42"/>
      <c r="C22" s="37"/>
      <c r="D22" s="37"/>
      <c r="E22" s="37"/>
      <c r="F22" s="37"/>
      <c r="G22" s="37"/>
      <c r="H22" s="37"/>
      <c r="I22" s="37"/>
      <c r="J22" s="37"/>
      <c r="K22" s="37"/>
      <c r="L22" s="117"/>
      <c r="S22" s="37"/>
      <c r="T22" s="37"/>
      <c r="U22" s="37"/>
      <c r="V22" s="37"/>
      <c r="W22" s="37"/>
      <c r="X22" s="37"/>
      <c r="Y22" s="37"/>
      <c r="Z22" s="37"/>
      <c r="AA22" s="37"/>
      <c r="AB22" s="37"/>
      <c r="AC22" s="37"/>
      <c r="AD22" s="37"/>
      <c r="AE22" s="37"/>
    </row>
    <row r="23" spans="1:31" s="2" customFormat="1" ht="12" customHeight="1">
      <c r="A23" s="37"/>
      <c r="B23" s="42"/>
      <c r="C23" s="37"/>
      <c r="D23" s="116" t="s">
        <v>35</v>
      </c>
      <c r="E23" s="37"/>
      <c r="F23" s="37"/>
      <c r="G23" s="37"/>
      <c r="H23" s="37"/>
      <c r="I23" s="116" t="s">
        <v>27</v>
      </c>
      <c r="J23" s="106" t="s">
        <v>21</v>
      </c>
      <c r="K23" s="37"/>
      <c r="L23" s="117"/>
      <c r="S23" s="37"/>
      <c r="T23" s="37"/>
      <c r="U23" s="37"/>
      <c r="V23" s="37"/>
      <c r="W23" s="37"/>
      <c r="X23" s="37"/>
      <c r="Y23" s="37"/>
      <c r="Z23" s="37"/>
      <c r="AA23" s="37"/>
      <c r="AB23" s="37"/>
      <c r="AC23" s="37"/>
      <c r="AD23" s="37"/>
      <c r="AE23" s="37"/>
    </row>
    <row r="24" spans="1:31" s="2" customFormat="1" ht="18" customHeight="1">
      <c r="A24" s="37"/>
      <c r="B24" s="42"/>
      <c r="C24" s="37"/>
      <c r="D24" s="37"/>
      <c r="E24" s="106" t="s">
        <v>36</v>
      </c>
      <c r="F24" s="37"/>
      <c r="G24" s="37"/>
      <c r="H24" s="37"/>
      <c r="I24" s="116" t="s">
        <v>29</v>
      </c>
      <c r="J24" s="106" t="s">
        <v>21</v>
      </c>
      <c r="K24" s="37"/>
      <c r="L24" s="117"/>
      <c r="S24" s="37"/>
      <c r="T24" s="37"/>
      <c r="U24" s="37"/>
      <c r="V24" s="37"/>
      <c r="W24" s="37"/>
      <c r="X24" s="37"/>
      <c r="Y24" s="37"/>
      <c r="Z24" s="37"/>
      <c r="AA24" s="37"/>
      <c r="AB24" s="37"/>
      <c r="AC24" s="37"/>
      <c r="AD24" s="37"/>
      <c r="AE24" s="37"/>
    </row>
    <row r="25" spans="1:31" s="2" customFormat="1" ht="6.95" customHeight="1">
      <c r="A25" s="37"/>
      <c r="B25" s="42"/>
      <c r="C25" s="37"/>
      <c r="D25" s="37"/>
      <c r="E25" s="37"/>
      <c r="F25" s="37"/>
      <c r="G25" s="37"/>
      <c r="H25" s="37"/>
      <c r="I25" s="37"/>
      <c r="J25" s="37"/>
      <c r="K25" s="37"/>
      <c r="L25" s="117"/>
      <c r="S25" s="37"/>
      <c r="T25" s="37"/>
      <c r="U25" s="37"/>
      <c r="V25" s="37"/>
      <c r="W25" s="37"/>
      <c r="X25" s="37"/>
      <c r="Y25" s="37"/>
      <c r="Z25" s="37"/>
      <c r="AA25" s="37"/>
      <c r="AB25" s="37"/>
      <c r="AC25" s="37"/>
      <c r="AD25" s="37"/>
      <c r="AE25" s="37"/>
    </row>
    <row r="26" spans="1:31" s="2" customFormat="1" ht="12" customHeight="1">
      <c r="A26" s="37"/>
      <c r="B26" s="42"/>
      <c r="C26" s="37"/>
      <c r="D26" s="116" t="s">
        <v>37</v>
      </c>
      <c r="E26" s="37"/>
      <c r="F26" s="37"/>
      <c r="G26" s="37"/>
      <c r="H26" s="37"/>
      <c r="I26" s="37"/>
      <c r="J26" s="37"/>
      <c r="K26" s="37"/>
      <c r="L26" s="117"/>
      <c r="S26" s="37"/>
      <c r="T26" s="37"/>
      <c r="U26" s="37"/>
      <c r="V26" s="37"/>
      <c r="W26" s="37"/>
      <c r="X26" s="37"/>
      <c r="Y26" s="37"/>
      <c r="Z26" s="37"/>
      <c r="AA26" s="37"/>
      <c r="AB26" s="37"/>
      <c r="AC26" s="37"/>
      <c r="AD26" s="37"/>
      <c r="AE26" s="37"/>
    </row>
    <row r="27" spans="1:31" s="8" customFormat="1" ht="214.5" customHeight="1">
      <c r="A27" s="119"/>
      <c r="B27" s="120"/>
      <c r="C27" s="119"/>
      <c r="D27" s="119"/>
      <c r="E27" s="419" t="s">
        <v>137</v>
      </c>
      <c r="F27" s="419"/>
      <c r="G27" s="419"/>
      <c r="H27" s="419"/>
      <c r="I27" s="119"/>
      <c r="J27" s="119"/>
      <c r="K27" s="119"/>
      <c r="L27" s="121"/>
      <c r="S27" s="119"/>
      <c r="T27" s="119"/>
      <c r="U27" s="119"/>
      <c r="V27" s="119"/>
      <c r="W27" s="119"/>
      <c r="X27" s="119"/>
      <c r="Y27" s="119"/>
      <c r="Z27" s="119"/>
      <c r="AA27" s="119"/>
      <c r="AB27" s="119"/>
      <c r="AC27" s="119"/>
      <c r="AD27" s="119"/>
      <c r="AE27" s="119"/>
    </row>
    <row r="28" spans="1:31" s="2" customFormat="1" ht="6.95" customHeight="1">
      <c r="A28" s="37"/>
      <c r="B28" s="42"/>
      <c r="C28" s="37"/>
      <c r="D28" s="37"/>
      <c r="E28" s="37"/>
      <c r="F28" s="37"/>
      <c r="G28" s="37"/>
      <c r="H28" s="37"/>
      <c r="I28" s="37"/>
      <c r="J28" s="37"/>
      <c r="K28" s="37"/>
      <c r="L28" s="117"/>
      <c r="S28" s="37"/>
      <c r="T28" s="37"/>
      <c r="U28" s="37"/>
      <c r="V28" s="37"/>
      <c r="W28" s="37"/>
      <c r="X28" s="37"/>
      <c r="Y28" s="37"/>
      <c r="Z28" s="37"/>
      <c r="AA28" s="37"/>
      <c r="AB28" s="37"/>
      <c r="AC28" s="37"/>
      <c r="AD28" s="37"/>
      <c r="AE28" s="37"/>
    </row>
    <row r="29" spans="1:31" s="2" customFormat="1" ht="6.95" customHeight="1">
      <c r="A29" s="37"/>
      <c r="B29" s="42"/>
      <c r="C29" s="37"/>
      <c r="D29" s="122"/>
      <c r="E29" s="122"/>
      <c r="F29" s="122"/>
      <c r="G29" s="122"/>
      <c r="H29" s="122"/>
      <c r="I29" s="122"/>
      <c r="J29" s="122"/>
      <c r="K29" s="122"/>
      <c r="L29" s="117"/>
      <c r="S29" s="37"/>
      <c r="T29" s="37"/>
      <c r="U29" s="37"/>
      <c r="V29" s="37"/>
      <c r="W29" s="37"/>
      <c r="X29" s="37"/>
      <c r="Y29" s="37"/>
      <c r="Z29" s="37"/>
      <c r="AA29" s="37"/>
      <c r="AB29" s="37"/>
      <c r="AC29" s="37"/>
      <c r="AD29" s="37"/>
      <c r="AE29" s="37"/>
    </row>
    <row r="30" spans="1:31" s="2" customFormat="1" ht="25.35" customHeight="1">
      <c r="A30" s="37"/>
      <c r="B30" s="42"/>
      <c r="C30" s="37"/>
      <c r="D30" s="123" t="s">
        <v>39</v>
      </c>
      <c r="E30" s="37"/>
      <c r="F30" s="37"/>
      <c r="G30" s="37"/>
      <c r="H30" s="37"/>
      <c r="I30" s="37"/>
      <c r="J30" s="124">
        <f>ROUND(J98, 2)</f>
        <v>0</v>
      </c>
      <c r="K30" s="37"/>
      <c r="L30" s="117"/>
      <c r="S30" s="37"/>
      <c r="T30" s="37"/>
      <c r="U30" s="37"/>
      <c r="V30" s="37"/>
      <c r="W30" s="37"/>
      <c r="X30" s="37"/>
      <c r="Y30" s="37"/>
      <c r="Z30" s="37"/>
      <c r="AA30" s="37"/>
      <c r="AB30" s="37"/>
      <c r="AC30" s="37"/>
      <c r="AD30" s="37"/>
      <c r="AE30" s="37"/>
    </row>
    <row r="31" spans="1:31" s="2" customFormat="1" ht="6.95" customHeight="1">
      <c r="A31" s="37"/>
      <c r="B31" s="42"/>
      <c r="C31" s="37"/>
      <c r="D31" s="122"/>
      <c r="E31" s="122"/>
      <c r="F31" s="122"/>
      <c r="G31" s="122"/>
      <c r="H31" s="122"/>
      <c r="I31" s="122"/>
      <c r="J31" s="122"/>
      <c r="K31" s="122"/>
      <c r="L31" s="117"/>
      <c r="S31" s="37"/>
      <c r="T31" s="37"/>
      <c r="U31" s="37"/>
      <c r="V31" s="37"/>
      <c r="W31" s="37"/>
      <c r="X31" s="37"/>
      <c r="Y31" s="37"/>
      <c r="Z31" s="37"/>
      <c r="AA31" s="37"/>
      <c r="AB31" s="37"/>
      <c r="AC31" s="37"/>
      <c r="AD31" s="37"/>
      <c r="AE31" s="37"/>
    </row>
    <row r="32" spans="1:31" s="2" customFormat="1" ht="14.45" customHeight="1">
      <c r="A32" s="37"/>
      <c r="B32" s="42"/>
      <c r="C32" s="37"/>
      <c r="D32" s="37"/>
      <c r="E32" s="37"/>
      <c r="F32" s="125" t="s">
        <v>41</v>
      </c>
      <c r="G32" s="37"/>
      <c r="H32" s="37"/>
      <c r="I32" s="125" t="s">
        <v>40</v>
      </c>
      <c r="J32" s="125" t="s">
        <v>42</v>
      </c>
      <c r="K32" s="37"/>
      <c r="L32" s="117"/>
      <c r="S32" s="37"/>
      <c r="T32" s="37"/>
      <c r="U32" s="37"/>
      <c r="V32" s="37"/>
      <c r="W32" s="37"/>
      <c r="X32" s="37"/>
      <c r="Y32" s="37"/>
      <c r="Z32" s="37"/>
      <c r="AA32" s="37"/>
      <c r="AB32" s="37"/>
      <c r="AC32" s="37"/>
      <c r="AD32" s="37"/>
      <c r="AE32" s="37"/>
    </row>
    <row r="33" spans="1:31" s="2" customFormat="1" ht="14.45" customHeight="1">
      <c r="A33" s="37"/>
      <c r="B33" s="42"/>
      <c r="C33" s="37"/>
      <c r="D33" s="126" t="s">
        <v>43</v>
      </c>
      <c r="E33" s="116" t="s">
        <v>44</v>
      </c>
      <c r="F33" s="127">
        <f>ROUND((SUM(BE98:BE742)),  2)</f>
        <v>0</v>
      </c>
      <c r="G33" s="37"/>
      <c r="H33" s="37"/>
      <c r="I33" s="128">
        <v>0.21</v>
      </c>
      <c r="J33" s="127">
        <f>ROUND(((SUM(BE98:BE742))*I33),  2)</f>
        <v>0</v>
      </c>
      <c r="K33" s="37"/>
      <c r="L33" s="117"/>
      <c r="S33" s="37"/>
      <c r="T33" s="37"/>
      <c r="U33" s="37"/>
      <c r="V33" s="37"/>
      <c r="W33" s="37"/>
      <c r="X33" s="37"/>
      <c r="Y33" s="37"/>
      <c r="Z33" s="37"/>
      <c r="AA33" s="37"/>
      <c r="AB33" s="37"/>
      <c r="AC33" s="37"/>
      <c r="AD33" s="37"/>
      <c r="AE33" s="37"/>
    </row>
    <row r="34" spans="1:31" s="2" customFormat="1" ht="14.45" customHeight="1">
      <c r="A34" s="37"/>
      <c r="B34" s="42"/>
      <c r="C34" s="37"/>
      <c r="D34" s="37"/>
      <c r="E34" s="116" t="s">
        <v>45</v>
      </c>
      <c r="F34" s="127">
        <f>ROUND((SUM(BF98:BF742)),  2)</f>
        <v>0</v>
      </c>
      <c r="G34" s="37"/>
      <c r="H34" s="37"/>
      <c r="I34" s="128">
        <v>0.12</v>
      </c>
      <c r="J34" s="127">
        <f>ROUND(((SUM(BF98:BF742))*I34),  2)</f>
        <v>0</v>
      </c>
      <c r="K34" s="37"/>
      <c r="L34" s="117"/>
      <c r="S34" s="37"/>
      <c r="T34" s="37"/>
      <c r="U34" s="37"/>
      <c r="V34" s="37"/>
      <c r="W34" s="37"/>
      <c r="X34" s="37"/>
      <c r="Y34" s="37"/>
      <c r="Z34" s="37"/>
      <c r="AA34" s="37"/>
      <c r="AB34" s="37"/>
      <c r="AC34" s="37"/>
      <c r="AD34" s="37"/>
      <c r="AE34" s="37"/>
    </row>
    <row r="35" spans="1:31" s="2" customFormat="1" ht="14.45" hidden="1" customHeight="1">
      <c r="A35" s="37"/>
      <c r="B35" s="42"/>
      <c r="C35" s="37"/>
      <c r="D35" s="37"/>
      <c r="E35" s="116" t="s">
        <v>46</v>
      </c>
      <c r="F35" s="127">
        <f>ROUND((SUM(BG98:BG742)),  2)</f>
        <v>0</v>
      </c>
      <c r="G35" s="37"/>
      <c r="H35" s="37"/>
      <c r="I35" s="128">
        <v>0.21</v>
      </c>
      <c r="J35" s="127">
        <f>0</f>
        <v>0</v>
      </c>
      <c r="K35" s="37"/>
      <c r="L35" s="117"/>
      <c r="S35" s="37"/>
      <c r="T35" s="37"/>
      <c r="U35" s="37"/>
      <c r="V35" s="37"/>
      <c r="W35" s="37"/>
      <c r="X35" s="37"/>
      <c r="Y35" s="37"/>
      <c r="Z35" s="37"/>
      <c r="AA35" s="37"/>
      <c r="AB35" s="37"/>
      <c r="AC35" s="37"/>
      <c r="AD35" s="37"/>
      <c r="AE35" s="37"/>
    </row>
    <row r="36" spans="1:31" s="2" customFormat="1" ht="14.45" hidden="1" customHeight="1">
      <c r="A36" s="37"/>
      <c r="B36" s="42"/>
      <c r="C36" s="37"/>
      <c r="D36" s="37"/>
      <c r="E36" s="116" t="s">
        <v>47</v>
      </c>
      <c r="F36" s="127">
        <f>ROUND((SUM(BH98:BH742)),  2)</f>
        <v>0</v>
      </c>
      <c r="G36" s="37"/>
      <c r="H36" s="37"/>
      <c r="I36" s="128">
        <v>0.12</v>
      </c>
      <c r="J36" s="127">
        <f>0</f>
        <v>0</v>
      </c>
      <c r="K36" s="37"/>
      <c r="L36" s="117"/>
      <c r="S36" s="37"/>
      <c r="T36" s="37"/>
      <c r="U36" s="37"/>
      <c r="V36" s="37"/>
      <c r="W36" s="37"/>
      <c r="X36" s="37"/>
      <c r="Y36" s="37"/>
      <c r="Z36" s="37"/>
      <c r="AA36" s="37"/>
      <c r="AB36" s="37"/>
      <c r="AC36" s="37"/>
      <c r="AD36" s="37"/>
      <c r="AE36" s="37"/>
    </row>
    <row r="37" spans="1:31" s="2" customFormat="1" ht="14.45" hidden="1" customHeight="1">
      <c r="A37" s="37"/>
      <c r="B37" s="42"/>
      <c r="C37" s="37"/>
      <c r="D37" s="37"/>
      <c r="E37" s="116" t="s">
        <v>48</v>
      </c>
      <c r="F37" s="127">
        <f>ROUND((SUM(BI98:BI742)),  2)</f>
        <v>0</v>
      </c>
      <c r="G37" s="37"/>
      <c r="H37" s="37"/>
      <c r="I37" s="128">
        <v>0</v>
      </c>
      <c r="J37" s="127">
        <f>0</f>
        <v>0</v>
      </c>
      <c r="K37" s="37"/>
      <c r="L37" s="117"/>
      <c r="S37" s="37"/>
      <c r="T37" s="37"/>
      <c r="U37" s="37"/>
      <c r="V37" s="37"/>
      <c r="W37" s="37"/>
      <c r="X37" s="37"/>
      <c r="Y37" s="37"/>
      <c r="Z37" s="37"/>
      <c r="AA37" s="37"/>
      <c r="AB37" s="37"/>
      <c r="AC37" s="37"/>
      <c r="AD37" s="37"/>
      <c r="AE37" s="37"/>
    </row>
    <row r="38" spans="1:31" s="2" customFormat="1" ht="6.95" customHeight="1">
      <c r="A38" s="37"/>
      <c r="B38" s="42"/>
      <c r="C38" s="37"/>
      <c r="D38" s="37"/>
      <c r="E38" s="37"/>
      <c r="F38" s="37"/>
      <c r="G38" s="37"/>
      <c r="H38" s="37"/>
      <c r="I38" s="37"/>
      <c r="J38" s="37"/>
      <c r="K38" s="37"/>
      <c r="L38" s="117"/>
      <c r="S38" s="37"/>
      <c r="T38" s="37"/>
      <c r="U38" s="37"/>
      <c r="V38" s="37"/>
      <c r="W38" s="37"/>
      <c r="X38" s="37"/>
      <c r="Y38" s="37"/>
      <c r="Z38" s="37"/>
      <c r="AA38" s="37"/>
      <c r="AB38" s="37"/>
      <c r="AC38" s="37"/>
      <c r="AD38" s="37"/>
      <c r="AE38" s="37"/>
    </row>
    <row r="39" spans="1:31" s="2" customFormat="1" ht="25.35" customHeight="1">
      <c r="A39" s="37"/>
      <c r="B39" s="42"/>
      <c r="C39" s="129"/>
      <c r="D39" s="130" t="s">
        <v>49</v>
      </c>
      <c r="E39" s="131"/>
      <c r="F39" s="131"/>
      <c r="G39" s="132" t="s">
        <v>50</v>
      </c>
      <c r="H39" s="133" t="s">
        <v>51</v>
      </c>
      <c r="I39" s="131"/>
      <c r="J39" s="134">
        <f>SUM(J30:J37)</f>
        <v>0</v>
      </c>
      <c r="K39" s="135"/>
      <c r="L39" s="117"/>
      <c r="S39" s="37"/>
      <c r="T39" s="37"/>
      <c r="U39" s="37"/>
      <c r="V39" s="37"/>
      <c r="W39" s="37"/>
      <c r="X39" s="37"/>
      <c r="Y39" s="37"/>
      <c r="Z39" s="37"/>
      <c r="AA39" s="37"/>
      <c r="AB39" s="37"/>
      <c r="AC39" s="37"/>
      <c r="AD39" s="37"/>
      <c r="AE39" s="37"/>
    </row>
    <row r="40" spans="1:31" s="2" customFormat="1" ht="14.45" customHeight="1">
      <c r="A40" s="37"/>
      <c r="B40" s="136"/>
      <c r="C40" s="137"/>
      <c r="D40" s="137"/>
      <c r="E40" s="137"/>
      <c r="F40" s="137"/>
      <c r="G40" s="137"/>
      <c r="H40" s="137"/>
      <c r="I40" s="137"/>
      <c r="J40" s="137"/>
      <c r="K40" s="137"/>
      <c r="L40" s="117"/>
      <c r="S40" s="37"/>
      <c r="T40" s="37"/>
      <c r="U40" s="37"/>
      <c r="V40" s="37"/>
      <c r="W40" s="37"/>
      <c r="X40" s="37"/>
      <c r="Y40" s="37"/>
      <c r="Z40" s="37"/>
      <c r="AA40" s="37"/>
      <c r="AB40" s="37"/>
      <c r="AC40" s="37"/>
      <c r="AD40" s="37"/>
      <c r="AE40" s="37"/>
    </row>
    <row r="44" spans="1:31" s="2" customFormat="1" ht="6.95" customHeight="1">
      <c r="A44" s="37"/>
      <c r="B44" s="138"/>
      <c r="C44" s="139"/>
      <c r="D44" s="139"/>
      <c r="E44" s="139"/>
      <c r="F44" s="139"/>
      <c r="G44" s="139"/>
      <c r="H44" s="139"/>
      <c r="I44" s="139"/>
      <c r="J44" s="139"/>
      <c r="K44" s="139"/>
      <c r="L44" s="117"/>
      <c r="S44" s="37"/>
      <c r="T44" s="37"/>
      <c r="U44" s="37"/>
      <c r="V44" s="37"/>
      <c r="W44" s="37"/>
      <c r="X44" s="37"/>
      <c r="Y44" s="37"/>
      <c r="Z44" s="37"/>
      <c r="AA44" s="37"/>
      <c r="AB44" s="37"/>
      <c r="AC44" s="37"/>
      <c r="AD44" s="37"/>
      <c r="AE44" s="37"/>
    </row>
    <row r="45" spans="1:31" s="2" customFormat="1" ht="24.95" customHeight="1">
      <c r="A45" s="37"/>
      <c r="B45" s="38"/>
      <c r="C45" s="26" t="s">
        <v>138</v>
      </c>
      <c r="D45" s="39"/>
      <c r="E45" s="39"/>
      <c r="F45" s="39"/>
      <c r="G45" s="39"/>
      <c r="H45" s="39"/>
      <c r="I45" s="39"/>
      <c r="J45" s="39"/>
      <c r="K45" s="39"/>
      <c r="L45" s="117"/>
      <c r="S45" s="37"/>
      <c r="T45" s="37"/>
      <c r="U45" s="37"/>
      <c r="V45" s="37"/>
      <c r="W45" s="37"/>
      <c r="X45" s="37"/>
      <c r="Y45" s="37"/>
      <c r="Z45" s="37"/>
      <c r="AA45" s="37"/>
      <c r="AB45" s="37"/>
      <c r="AC45" s="37"/>
      <c r="AD45" s="37"/>
      <c r="AE45" s="37"/>
    </row>
    <row r="46" spans="1:31" s="2" customFormat="1" ht="6.95" customHeight="1">
      <c r="A46" s="37"/>
      <c r="B46" s="38"/>
      <c r="C46" s="39"/>
      <c r="D46" s="39"/>
      <c r="E46" s="39"/>
      <c r="F46" s="39"/>
      <c r="G46" s="39"/>
      <c r="H46" s="39"/>
      <c r="I46" s="39"/>
      <c r="J46" s="39"/>
      <c r="K46" s="39"/>
      <c r="L46" s="117"/>
      <c r="S46" s="37"/>
      <c r="T46" s="37"/>
      <c r="U46" s="37"/>
      <c r="V46" s="37"/>
      <c r="W46" s="37"/>
      <c r="X46" s="37"/>
      <c r="Y46" s="37"/>
      <c r="Z46" s="37"/>
      <c r="AA46" s="37"/>
      <c r="AB46" s="37"/>
      <c r="AC46" s="37"/>
      <c r="AD46" s="37"/>
      <c r="AE46" s="37"/>
    </row>
    <row r="47" spans="1:31" s="2" customFormat="1" ht="12" customHeight="1">
      <c r="A47" s="37"/>
      <c r="B47" s="38"/>
      <c r="C47" s="32" t="s">
        <v>16</v>
      </c>
      <c r="D47" s="39"/>
      <c r="E47" s="39"/>
      <c r="F47" s="39"/>
      <c r="G47" s="39"/>
      <c r="H47" s="39"/>
      <c r="I47" s="39"/>
      <c r="J47" s="39"/>
      <c r="K47" s="39"/>
      <c r="L47" s="117"/>
      <c r="S47" s="37"/>
      <c r="T47" s="37"/>
      <c r="U47" s="37"/>
      <c r="V47" s="37"/>
      <c r="W47" s="37"/>
      <c r="X47" s="37"/>
      <c r="Y47" s="37"/>
      <c r="Z47" s="37"/>
      <c r="AA47" s="37"/>
      <c r="AB47" s="37"/>
      <c r="AC47" s="37"/>
      <c r="AD47" s="37"/>
      <c r="AE47" s="37"/>
    </row>
    <row r="48" spans="1:31" s="2" customFormat="1" ht="16.5" customHeight="1">
      <c r="A48" s="37"/>
      <c r="B48" s="38"/>
      <c r="C48" s="39"/>
      <c r="D48" s="39"/>
      <c r="E48" s="420" t="str">
        <f>E7</f>
        <v>UPOL LF, ul.Hněvotínská, Olomouc-dispoziční úprava 2.np (REVIZE č.1)</v>
      </c>
      <c r="F48" s="421"/>
      <c r="G48" s="421"/>
      <c r="H48" s="421"/>
      <c r="I48" s="39"/>
      <c r="J48" s="39"/>
      <c r="K48" s="39"/>
      <c r="L48" s="117"/>
      <c r="S48" s="37"/>
      <c r="T48" s="37"/>
      <c r="U48" s="37"/>
      <c r="V48" s="37"/>
      <c r="W48" s="37"/>
      <c r="X48" s="37"/>
      <c r="Y48" s="37"/>
      <c r="Z48" s="37"/>
      <c r="AA48" s="37"/>
      <c r="AB48" s="37"/>
      <c r="AC48" s="37"/>
      <c r="AD48" s="37"/>
      <c r="AE48" s="37"/>
    </row>
    <row r="49" spans="1:47" s="2" customFormat="1" ht="12" customHeight="1">
      <c r="A49" s="37"/>
      <c r="B49" s="38"/>
      <c r="C49" s="32" t="s">
        <v>135</v>
      </c>
      <c r="D49" s="39"/>
      <c r="E49" s="39"/>
      <c r="F49" s="39"/>
      <c r="G49" s="39"/>
      <c r="H49" s="39"/>
      <c r="I49" s="39"/>
      <c r="J49" s="39"/>
      <c r="K49" s="39"/>
      <c r="L49" s="117"/>
      <c r="S49" s="37"/>
      <c r="T49" s="37"/>
      <c r="U49" s="37"/>
      <c r="V49" s="37"/>
      <c r="W49" s="37"/>
      <c r="X49" s="37"/>
      <c r="Y49" s="37"/>
      <c r="Z49" s="37"/>
      <c r="AA49" s="37"/>
      <c r="AB49" s="37"/>
      <c r="AC49" s="37"/>
      <c r="AD49" s="37"/>
      <c r="AE49" s="37"/>
    </row>
    <row r="50" spans="1:47" s="2" customFormat="1" ht="16.5" customHeight="1">
      <c r="A50" s="37"/>
      <c r="B50" s="38"/>
      <c r="C50" s="39"/>
      <c r="D50" s="39"/>
      <c r="E50" s="373" t="str">
        <f>E9</f>
        <v>2025/HEX/03-11 - D.1.1-Architektonické a stavebně technické řešení (REVIZE č.1)</v>
      </c>
      <c r="F50" s="422"/>
      <c r="G50" s="422"/>
      <c r="H50" s="422"/>
      <c r="I50" s="39"/>
      <c r="J50" s="39"/>
      <c r="K50" s="39"/>
      <c r="L50" s="117"/>
      <c r="S50" s="37"/>
      <c r="T50" s="37"/>
      <c r="U50" s="37"/>
      <c r="V50" s="37"/>
      <c r="W50" s="37"/>
      <c r="X50" s="37"/>
      <c r="Y50" s="37"/>
      <c r="Z50" s="37"/>
      <c r="AA50" s="37"/>
      <c r="AB50" s="37"/>
      <c r="AC50" s="37"/>
      <c r="AD50" s="37"/>
      <c r="AE50" s="37"/>
    </row>
    <row r="51" spans="1:47" s="2" customFormat="1" ht="6.95" customHeight="1">
      <c r="A51" s="37"/>
      <c r="B51" s="38"/>
      <c r="C51" s="39"/>
      <c r="D51" s="39"/>
      <c r="E51" s="39"/>
      <c r="F51" s="39"/>
      <c r="G51" s="39"/>
      <c r="H51" s="39"/>
      <c r="I51" s="39"/>
      <c r="J51" s="39"/>
      <c r="K51" s="39"/>
      <c r="L51" s="117"/>
      <c r="S51" s="37"/>
      <c r="T51" s="37"/>
      <c r="U51" s="37"/>
      <c r="V51" s="37"/>
      <c r="W51" s="37"/>
      <c r="X51" s="37"/>
      <c r="Y51" s="37"/>
      <c r="Z51" s="37"/>
      <c r="AA51" s="37"/>
      <c r="AB51" s="37"/>
      <c r="AC51" s="37"/>
      <c r="AD51" s="37"/>
      <c r="AE51" s="37"/>
    </row>
    <row r="52" spans="1:47" s="2" customFormat="1" ht="12" customHeight="1">
      <c r="A52" s="37"/>
      <c r="B52" s="38"/>
      <c r="C52" s="32" t="s">
        <v>22</v>
      </c>
      <c r="D52" s="39"/>
      <c r="E52" s="39"/>
      <c r="F52" s="30" t="str">
        <f>F12</f>
        <v xml:space="preserve"> </v>
      </c>
      <c r="G52" s="39"/>
      <c r="H52" s="39"/>
      <c r="I52" s="32" t="s">
        <v>24</v>
      </c>
      <c r="J52" s="62" t="str">
        <f>IF(J12="","",J12)</f>
        <v>6. 11. 2025</v>
      </c>
      <c r="K52" s="39"/>
      <c r="L52" s="117"/>
      <c r="S52" s="37"/>
      <c r="T52" s="37"/>
      <c r="U52" s="37"/>
      <c r="V52" s="37"/>
      <c r="W52" s="37"/>
      <c r="X52" s="37"/>
      <c r="Y52" s="37"/>
      <c r="Z52" s="37"/>
      <c r="AA52" s="37"/>
      <c r="AB52" s="37"/>
      <c r="AC52" s="37"/>
      <c r="AD52" s="37"/>
      <c r="AE52" s="37"/>
    </row>
    <row r="53" spans="1:47" s="2" customFormat="1" ht="6.95" customHeight="1">
      <c r="A53" s="37"/>
      <c r="B53" s="38"/>
      <c r="C53" s="39"/>
      <c r="D53" s="39"/>
      <c r="E53" s="39"/>
      <c r="F53" s="39"/>
      <c r="G53" s="39"/>
      <c r="H53" s="39"/>
      <c r="I53" s="39"/>
      <c r="J53" s="39"/>
      <c r="K53" s="39"/>
      <c r="L53" s="117"/>
      <c r="S53" s="37"/>
      <c r="T53" s="37"/>
      <c r="U53" s="37"/>
      <c r="V53" s="37"/>
      <c r="W53" s="37"/>
      <c r="X53" s="37"/>
      <c r="Y53" s="37"/>
      <c r="Z53" s="37"/>
      <c r="AA53" s="37"/>
      <c r="AB53" s="37"/>
      <c r="AC53" s="37"/>
      <c r="AD53" s="37"/>
      <c r="AE53" s="37"/>
    </row>
    <row r="54" spans="1:47" s="2" customFormat="1" ht="25.7" customHeight="1">
      <c r="A54" s="37"/>
      <c r="B54" s="38"/>
      <c r="C54" s="32" t="s">
        <v>26</v>
      </c>
      <c r="D54" s="39"/>
      <c r="E54" s="39"/>
      <c r="F54" s="30" t="str">
        <f>E15</f>
        <v>UPOL PdF Olomouc</v>
      </c>
      <c r="G54" s="39"/>
      <c r="H54" s="39"/>
      <c r="I54" s="32" t="s">
        <v>32</v>
      </c>
      <c r="J54" s="35" t="str">
        <f>E21</f>
        <v>HEXAPLAN International</v>
      </c>
      <c r="K54" s="39"/>
      <c r="L54" s="117"/>
      <c r="S54" s="37"/>
      <c r="T54" s="37"/>
      <c r="U54" s="37"/>
      <c r="V54" s="37"/>
      <c r="W54" s="37"/>
      <c r="X54" s="37"/>
      <c r="Y54" s="37"/>
      <c r="Z54" s="37"/>
      <c r="AA54" s="37"/>
      <c r="AB54" s="37"/>
      <c r="AC54" s="37"/>
      <c r="AD54" s="37"/>
      <c r="AE54" s="37"/>
    </row>
    <row r="55" spans="1:47" s="2" customFormat="1" ht="15.2" customHeight="1">
      <c r="A55" s="37"/>
      <c r="B55" s="38"/>
      <c r="C55" s="32" t="s">
        <v>30</v>
      </c>
      <c r="D55" s="39"/>
      <c r="E55" s="39"/>
      <c r="F55" s="30" t="str">
        <f>IF(E18="","",E18)</f>
        <v>Vyplň údaj</v>
      </c>
      <c r="G55" s="39"/>
      <c r="H55" s="39"/>
      <c r="I55" s="32" t="s">
        <v>35</v>
      </c>
      <c r="J55" s="35" t="str">
        <f>E24</f>
        <v>Ing.A.Hejmalová</v>
      </c>
      <c r="K55" s="39"/>
      <c r="L55" s="117"/>
      <c r="S55" s="37"/>
      <c r="T55" s="37"/>
      <c r="U55" s="37"/>
      <c r="V55" s="37"/>
      <c r="W55" s="37"/>
      <c r="X55" s="37"/>
      <c r="Y55" s="37"/>
      <c r="Z55" s="37"/>
      <c r="AA55" s="37"/>
      <c r="AB55" s="37"/>
      <c r="AC55" s="37"/>
      <c r="AD55" s="37"/>
      <c r="AE55" s="37"/>
    </row>
    <row r="56" spans="1:47" s="2" customFormat="1" ht="10.35" customHeight="1">
      <c r="A56" s="37"/>
      <c r="B56" s="38"/>
      <c r="C56" s="39"/>
      <c r="D56" s="39"/>
      <c r="E56" s="39"/>
      <c r="F56" s="39"/>
      <c r="G56" s="39"/>
      <c r="H56" s="39"/>
      <c r="I56" s="39"/>
      <c r="J56" s="39"/>
      <c r="K56" s="39"/>
      <c r="L56" s="117"/>
      <c r="S56" s="37"/>
      <c r="T56" s="37"/>
      <c r="U56" s="37"/>
      <c r="V56" s="37"/>
      <c r="W56" s="37"/>
      <c r="X56" s="37"/>
      <c r="Y56" s="37"/>
      <c r="Z56" s="37"/>
      <c r="AA56" s="37"/>
      <c r="AB56" s="37"/>
      <c r="AC56" s="37"/>
      <c r="AD56" s="37"/>
      <c r="AE56" s="37"/>
    </row>
    <row r="57" spans="1:47" s="2" customFormat="1" ht="29.25" customHeight="1">
      <c r="A57" s="37"/>
      <c r="B57" s="38"/>
      <c r="C57" s="140" t="s">
        <v>139</v>
      </c>
      <c r="D57" s="141"/>
      <c r="E57" s="141"/>
      <c r="F57" s="141"/>
      <c r="G57" s="141"/>
      <c r="H57" s="141"/>
      <c r="I57" s="141"/>
      <c r="J57" s="142" t="s">
        <v>140</v>
      </c>
      <c r="K57" s="141"/>
      <c r="L57" s="117"/>
      <c r="S57" s="37"/>
      <c r="T57" s="37"/>
      <c r="U57" s="37"/>
      <c r="V57" s="37"/>
      <c r="W57" s="37"/>
      <c r="X57" s="37"/>
      <c r="Y57" s="37"/>
      <c r="Z57" s="37"/>
      <c r="AA57" s="37"/>
      <c r="AB57" s="37"/>
      <c r="AC57" s="37"/>
      <c r="AD57" s="37"/>
      <c r="AE57" s="37"/>
    </row>
    <row r="58" spans="1:47" s="2" customFormat="1" ht="10.35" customHeight="1">
      <c r="A58" s="37"/>
      <c r="B58" s="38"/>
      <c r="C58" s="39"/>
      <c r="D58" s="39"/>
      <c r="E58" s="39"/>
      <c r="F58" s="39"/>
      <c r="G58" s="39"/>
      <c r="H58" s="39"/>
      <c r="I58" s="39"/>
      <c r="J58" s="39"/>
      <c r="K58" s="39"/>
      <c r="L58" s="117"/>
      <c r="S58" s="37"/>
      <c r="T58" s="37"/>
      <c r="U58" s="37"/>
      <c r="V58" s="37"/>
      <c r="W58" s="37"/>
      <c r="X58" s="37"/>
      <c r="Y58" s="37"/>
      <c r="Z58" s="37"/>
      <c r="AA58" s="37"/>
      <c r="AB58" s="37"/>
      <c r="AC58" s="37"/>
      <c r="AD58" s="37"/>
      <c r="AE58" s="37"/>
    </row>
    <row r="59" spans="1:47" s="2" customFormat="1" ht="22.9" customHeight="1">
      <c r="A59" s="37"/>
      <c r="B59" s="38"/>
      <c r="C59" s="143" t="s">
        <v>71</v>
      </c>
      <c r="D59" s="39"/>
      <c r="E59" s="39"/>
      <c r="F59" s="39"/>
      <c r="G59" s="39"/>
      <c r="H59" s="39"/>
      <c r="I59" s="39"/>
      <c r="J59" s="80">
        <f>J98</f>
        <v>0</v>
      </c>
      <c r="K59" s="39"/>
      <c r="L59" s="117"/>
      <c r="S59" s="37"/>
      <c r="T59" s="37"/>
      <c r="U59" s="37"/>
      <c r="V59" s="37"/>
      <c r="W59" s="37"/>
      <c r="X59" s="37"/>
      <c r="Y59" s="37"/>
      <c r="Z59" s="37"/>
      <c r="AA59" s="37"/>
      <c r="AB59" s="37"/>
      <c r="AC59" s="37"/>
      <c r="AD59" s="37"/>
      <c r="AE59" s="37"/>
      <c r="AU59" s="20" t="s">
        <v>141</v>
      </c>
    </row>
    <row r="60" spans="1:47" s="9" customFormat="1" ht="24.95" customHeight="1">
      <c r="B60" s="144"/>
      <c r="C60" s="145"/>
      <c r="D60" s="146" t="s">
        <v>142</v>
      </c>
      <c r="E60" s="147"/>
      <c r="F60" s="147"/>
      <c r="G60" s="147"/>
      <c r="H60" s="147"/>
      <c r="I60" s="147"/>
      <c r="J60" s="148">
        <f>J99</f>
        <v>0</v>
      </c>
      <c r="K60" s="145"/>
      <c r="L60" s="149"/>
    </row>
    <row r="61" spans="1:47" s="10" customFormat="1" ht="19.899999999999999" customHeight="1">
      <c r="B61" s="150"/>
      <c r="C61" s="100"/>
      <c r="D61" s="151" t="s">
        <v>143</v>
      </c>
      <c r="E61" s="152"/>
      <c r="F61" s="152"/>
      <c r="G61" s="152"/>
      <c r="H61" s="152"/>
      <c r="I61" s="152"/>
      <c r="J61" s="153">
        <f>J100</f>
        <v>0</v>
      </c>
      <c r="K61" s="100"/>
      <c r="L61" s="154"/>
    </row>
    <row r="62" spans="1:47" s="10" customFormat="1" ht="19.899999999999999" customHeight="1">
      <c r="B62" s="150"/>
      <c r="C62" s="100"/>
      <c r="D62" s="151" t="s">
        <v>144</v>
      </c>
      <c r="E62" s="152"/>
      <c r="F62" s="152"/>
      <c r="G62" s="152"/>
      <c r="H62" s="152"/>
      <c r="I62" s="152"/>
      <c r="J62" s="153">
        <f>J124</f>
        <v>0</v>
      </c>
      <c r="K62" s="100"/>
      <c r="L62" s="154"/>
    </row>
    <row r="63" spans="1:47" s="10" customFormat="1" ht="19.899999999999999" customHeight="1">
      <c r="B63" s="150"/>
      <c r="C63" s="100"/>
      <c r="D63" s="151" t="s">
        <v>145</v>
      </c>
      <c r="E63" s="152"/>
      <c r="F63" s="152"/>
      <c r="G63" s="152"/>
      <c r="H63" s="152"/>
      <c r="I63" s="152"/>
      <c r="J63" s="153">
        <f>J157</f>
        <v>0</v>
      </c>
      <c r="K63" s="100"/>
      <c r="L63" s="154"/>
    </row>
    <row r="64" spans="1:47" s="10" customFormat="1" ht="19.899999999999999" customHeight="1">
      <c r="B64" s="150"/>
      <c r="C64" s="100"/>
      <c r="D64" s="151" t="s">
        <v>146</v>
      </c>
      <c r="E64" s="152"/>
      <c r="F64" s="152"/>
      <c r="G64" s="152"/>
      <c r="H64" s="152"/>
      <c r="I64" s="152"/>
      <c r="J64" s="153">
        <f>J168</f>
        <v>0</v>
      </c>
      <c r="K64" s="100"/>
      <c r="L64" s="154"/>
    </row>
    <row r="65" spans="1:31" s="9" customFormat="1" ht="24.95" customHeight="1">
      <c r="B65" s="144"/>
      <c r="C65" s="145"/>
      <c r="D65" s="146" t="s">
        <v>147</v>
      </c>
      <c r="E65" s="147"/>
      <c r="F65" s="147"/>
      <c r="G65" s="147"/>
      <c r="H65" s="147"/>
      <c r="I65" s="147"/>
      <c r="J65" s="148">
        <f>J171</f>
        <v>0</v>
      </c>
      <c r="K65" s="145"/>
      <c r="L65" s="149"/>
    </row>
    <row r="66" spans="1:31" s="10" customFormat="1" ht="19.899999999999999" customHeight="1">
      <c r="B66" s="150"/>
      <c r="C66" s="100"/>
      <c r="D66" s="151" t="s">
        <v>148</v>
      </c>
      <c r="E66" s="152"/>
      <c r="F66" s="152"/>
      <c r="G66" s="152"/>
      <c r="H66" s="152"/>
      <c r="I66" s="152"/>
      <c r="J66" s="153">
        <f>J172</f>
        <v>0</v>
      </c>
      <c r="K66" s="100"/>
      <c r="L66" s="154"/>
    </row>
    <row r="67" spans="1:31" s="10" customFormat="1" ht="19.899999999999999" customHeight="1">
      <c r="B67" s="150"/>
      <c r="C67" s="100"/>
      <c r="D67" s="151" t="s">
        <v>149</v>
      </c>
      <c r="E67" s="152"/>
      <c r="F67" s="152"/>
      <c r="G67" s="152"/>
      <c r="H67" s="152"/>
      <c r="I67" s="152"/>
      <c r="J67" s="153">
        <f>J192</f>
        <v>0</v>
      </c>
      <c r="K67" s="100"/>
      <c r="L67" s="154"/>
    </row>
    <row r="68" spans="1:31" s="10" customFormat="1" ht="19.899999999999999" customHeight="1">
      <c r="B68" s="150"/>
      <c r="C68" s="100"/>
      <c r="D68" s="151" t="s">
        <v>150</v>
      </c>
      <c r="E68" s="152"/>
      <c r="F68" s="152"/>
      <c r="G68" s="152"/>
      <c r="H68" s="152"/>
      <c r="I68" s="152"/>
      <c r="J68" s="153">
        <f>J199</f>
        <v>0</v>
      </c>
      <c r="K68" s="100"/>
      <c r="L68" s="154"/>
    </row>
    <row r="69" spans="1:31" s="10" customFormat="1" ht="19.899999999999999" customHeight="1">
      <c r="B69" s="150"/>
      <c r="C69" s="100"/>
      <c r="D69" s="151" t="s">
        <v>151</v>
      </c>
      <c r="E69" s="152"/>
      <c r="F69" s="152"/>
      <c r="G69" s="152"/>
      <c r="H69" s="152"/>
      <c r="I69" s="152"/>
      <c r="J69" s="153">
        <f>J206</f>
        <v>0</v>
      </c>
      <c r="K69" s="100"/>
      <c r="L69" s="154"/>
    </row>
    <row r="70" spans="1:31" s="10" customFormat="1" ht="19.899999999999999" customHeight="1">
      <c r="B70" s="150"/>
      <c r="C70" s="100"/>
      <c r="D70" s="151" t="s">
        <v>152</v>
      </c>
      <c r="E70" s="152"/>
      <c r="F70" s="152"/>
      <c r="G70" s="152"/>
      <c r="H70" s="152"/>
      <c r="I70" s="152"/>
      <c r="J70" s="153">
        <f>J286</f>
        <v>0</v>
      </c>
      <c r="K70" s="100"/>
      <c r="L70" s="154"/>
    </row>
    <row r="71" spans="1:31" s="10" customFormat="1" ht="19.899999999999999" customHeight="1">
      <c r="B71" s="150"/>
      <c r="C71" s="100"/>
      <c r="D71" s="151" t="s">
        <v>153</v>
      </c>
      <c r="E71" s="152"/>
      <c r="F71" s="152"/>
      <c r="G71" s="152"/>
      <c r="H71" s="152"/>
      <c r="I71" s="152"/>
      <c r="J71" s="153">
        <f>J302</f>
        <v>0</v>
      </c>
      <c r="K71" s="100"/>
      <c r="L71" s="154"/>
    </row>
    <row r="72" spans="1:31" s="10" customFormat="1" ht="19.899999999999999" customHeight="1">
      <c r="B72" s="150"/>
      <c r="C72" s="100"/>
      <c r="D72" s="151" t="s">
        <v>154</v>
      </c>
      <c r="E72" s="152"/>
      <c r="F72" s="152"/>
      <c r="G72" s="152"/>
      <c r="H72" s="152"/>
      <c r="I72" s="152"/>
      <c r="J72" s="153">
        <f>J448</f>
        <v>0</v>
      </c>
      <c r="K72" s="100"/>
      <c r="L72" s="154"/>
    </row>
    <row r="73" spans="1:31" s="10" customFormat="1" ht="19.899999999999999" customHeight="1">
      <c r="B73" s="150"/>
      <c r="C73" s="100"/>
      <c r="D73" s="151" t="s">
        <v>155</v>
      </c>
      <c r="E73" s="152"/>
      <c r="F73" s="152"/>
      <c r="G73" s="152"/>
      <c r="H73" s="152"/>
      <c r="I73" s="152"/>
      <c r="J73" s="153">
        <f>J465</f>
        <v>0</v>
      </c>
      <c r="K73" s="100"/>
      <c r="L73" s="154"/>
    </row>
    <row r="74" spans="1:31" s="10" customFormat="1" ht="19.899999999999999" customHeight="1">
      <c r="B74" s="150"/>
      <c r="C74" s="100"/>
      <c r="D74" s="151" t="s">
        <v>156</v>
      </c>
      <c r="E74" s="152"/>
      <c r="F74" s="152"/>
      <c r="G74" s="152"/>
      <c r="H74" s="152"/>
      <c r="I74" s="152"/>
      <c r="J74" s="153">
        <f>J473</f>
        <v>0</v>
      </c>
      <c r="K74" s="100"/>
      <c r="L74" s="154"/>
    </row>
    <row r="75" spans="1:31" s="10" customFormat="1" ht="19.899999999999999" customHeight="1">
      <c r="B75" s="150"/>
      <c r="C75" s="100"/>
      <c r="D75" s="151" t="s">
        <v>157</v>
      </c>
      <c r="E75" s="152"/>
      <c r="F75" s="152"/>
      <c r="G75" s="152"/>
      <c r="H75" s="152"/>
      <c r="I75" s="152"/>
      <c r="J75" s="153">
        <f>J537</f>
        <v>0</v>
      </c>
      <c r="K75" s="100"/>
      <c r="L75" s="154"/>
    </row>
    <row r="76" spans="1:31" s="10" customFormat="1" ht="19.899999999999999" customHeight="1">
      <c r="B76" s="150"/>
      <c r="C76" s="100"/>
      <c r="D76" s="151" t="s">
        <v>158</v>
      </c>
      <c r="E76" s="152"/>
      <c r="F76" s="152"/>
      <c r="G76" s="152"/>
      <c r="H76" s="152"/>
      <c r="I76" s="152"/>
      <c r="J76" s="153">
        <f>J602</f>
        <v>0</v>
      </c>
      <c r="K76" s="100"/>
      <c r="L76" s="154"/>
    </row>
    <row r="77" spans="1:31" s="10" customFormat="1" ht="19.899999999999999" customHeight="1">
      <c r="B77" s="150"/>
      <c r="C77" s="100"/>
      <c r="D77" s="151" t="s">
        <v>159</v>
      </c>
      <c r="E77" s="152"/>
      <c r="F77" s="152"/>
      <c r="G77" s="152"/>
      <c r="H77" s="152"/>
      <c r="I77" s="152"/>
      <c r="J77" s="153">
        <f>J691</f>
        <v>0</v>
      </c>
      <c r="K77" s="100"/>
      <c r="L77" s="154"/>
    </row>
    <row r="78" spans="1:31" s="10" customFormat="1" ht="19.899999999999999" customHeight="1">
      <c r="B78" s="150"/>
      <c r="C78" s="100"/>
      <c r="D78" s="151" t="s">
        <v>160</v>
      </c>
      <c r="E78" s="152"/>
      <c r="F78" s="152"/>
      <c r="G78" s="152"/>
      <c r="H78" s="152"/>
      <c r="I78" s="152"/>
      <c r="J78" s="153">
        <f>J704</f>
        <v>0</v>
      </c>
      <c r="K78" s="100"/>
      <c r="L78" s="154"/>
    </row>
    <row r="79" spans="1:31" s="2" customFormat="1" ht="21.75" customHeight="1">
      <c r="A79" s="37"/>
      <c r="B79" s="38"/>
      <c r="C79" s="39"/>
      <c r="D79" s="39"/>
      <c r="E79" s="39"/>
      <c r="F79" s="39"/>
      <c r="G79" s="39"/>
      <c r="H79" s="39"/>
      <c r="I79" s="39"/>
      <c r="J79" s="39"/>
      <c r="K79" s="39"/>
      <c r="L79" s="117"/>
      <c r="S79" s="37"/>
      <c r="T79" s="37"/>
      <c r="U79" s="37"/>
      <c r="V79" s="37"/>
      <c r="W79" s="37"/>
      <c r="X79" s="37"/>
      <c r="Y79" s="37"/>
      <c r="Z79" s="37"/>
      <c r="AA79" s="37"/>
      <c r="AB79" s="37"/>
      <c r="AC79" s="37"/>
      <c r="AD79" s="37"/>
      <c r="AE79" s="37"/>
    </row>
    <row r="80" spans="1:31" s="2" customFormat="1" ht="6.95" customHeight="1">
      <c r="A80" s="37"/>
      <c r="B80" s="50"/>
      <c r="C80" s="51"/>
      <c r="D80" s="51"/>
      <c r="E80" s="51"/>
      <c r="F80" s="51"/>
      <c r="G80" s="51"/>
      <c r="H80" s="51"/>
      <c r="I80" s="51"/>
      <c r="J80" s="51"/>
      <c r="K80" s="51"/>
      <c r="L80" s="117"/>
      <c r="S80" s="37"/>
      <c r="T80" s="37"/>
      <c r="U80" s="37"/>
      <c r="V80" s="37"/>
      <c r="W80" s="37"/>
      <c r="X80" s="37"/>
      <c r="Y80" s="37"/>
      <c r="Z80" s="37"/>
      <c r="AA80" s="37"/>
      <c r="AB80" s="37"/>
      <c r="AC80" s="37"/>
      <c r="AD80" s="37"/>
      <c r="AE80" s="37"/>
    </row>
    <row r="84" spans="1:31" s="2" customFormat="1" ht="6.95" customHeight="1">
      <c r="A84" s="37"/>
      <c r="B84" s="52"/>
      <c r="C84" s="53"/>
      <c r="D84" s="53"/>
      <c r="E84" s="53"/>
      <c r="F84" s="53"/>
      <c r="G84" s="53"/>
      <c r="H84" s="53"/>
      <c r="I84" s="53"/>
      <c r="J84" s="53"/>
      <c r="K84" s="53"/>
      <c r="L84" s="117"/>
      <c r="S84" s="37"/>
      <c r="T84" s="37"/>
      <c r="U84" s="37"/>
      <c r="V84" s="37"/>
      <c r="W84" s="37"/>
      <c r="X84" s="37"/>
      <c r="Y84" s="37"/>
      <c r="Z84" s="37"/>
      <c r="AA84" s="37"/>
      <c r="AB84" s="37"/>
      <c r="AC84" s="37"/>
      <c r="AD84" s="37"/>
      <c r="AE84" s="37"/>
    </row>
    <row r="85" spans="1:31" s="2" customFormat="1" ht="24.95" customHeight="1">
      <c r="A85" s="37"/>
      <c r="B85" s="38"/>
      <c r="C85" s="26" t="s">
        <v>161</v>
      </c>
      <c r="D85" s="39"/>
      <c r="E85" s="39"/>
      <c r="F85" s="39"/>
      <c r="G85" s="39"/>
      <c r="H85" s="39"/>
      <c r="I85" s="39"/>
      <c r="J85" s="39"/>
      <c r="K85" s="39"/>
      <c r="L85" s="117"/>
      <c r="S85" s="37"/>
      <c r="T85" s="37"/>
      <c r="U85" s="37"/>
      <c r="V85" s="37"/>
      <c r="W85" s="37"/>
      <c r="X85" s="37"/>
      <c r="Y85" s="37"/>
      <c r="Z85" s="37"/>
      <c r="AA85" s="37"/>
      <c r="AB85" s="37"/>
      <c r="AC85" s="37"/>
      <c r="AD85" s="37"/>
      <c r="AE85" s="37"/>
    </row>
    <row r="86" spans="1:31" s="2" customFormat="1" ht="6.95" customHeight="1">
      <c r="A86" s="37"/>
      <c r="B86" s="38"/>
      <c r="C86" s="39"/>
      <c r="D86" s="39"/>
      <c r="E86" s="39"/>
      <c r="F86" s="39"/>
      <c r="G86" s="39"/>
      <c r="H86" s="39"/>
      <c r="I86" s="39"/>
      <c r="J86" s="39"/>
      <c r="K86" s="39"/>
      <c r="L86" s="117"/>
      <c r="S86" s="37"/>
      <c r="T86" s="37"/>
      <c r="U86" s="37"/>
      <c r="V86" s="37"/>
      <c r="W86" s="37"/>
      <c r="X86" s="37"/>
      <c r="Y86" s="37"/>
      <c r="Z86" s="37"/>
      <c r="AA86" s="37"/>
      <c r="AB86" s="37"/>
      <c r="AC86" s="37"/>
      <c r="AD86" s="37"/>
      <c r="AE86" s="37"/>
    </row>
    <row r="87" spans="1:31" s="2" customFormat="1" ht="12" customHeight="1">
      <c r="A87" s="37"/>
      <c r="B87" s="38"/>
      <c r="C87" s="32" t="s">
        <v>16</v>
      </c>
      <c r="D87" s="39"/>
      <c r="E87" s="39"/>
      <c r="F87" s="39"/>
      <c r="G87" s="39"/>
      <c r="H87" s="39"/>
      <c r="I87" s="39"/>
      <c r="J87" s="39"/>
      <c r="K87" s="39"/>
      <c r="L87" s="117"/>
      <c r="S87" s="37"/>
      <c r="T87" s="37"/>
      <c r="U87" s="37"/>
      <c r="V87" s="37"/>
      <c r="W87" s="37"/>
      <c r="X87" s="37"/>
      <c r="Y87" s="37"/>
      <c r="Z87" s="37"/>
      <c r="AA87" s="37"/>
      <c r="AB87" s="37"/>
      <c r="AC87" s="37"/>
      <c r="AD87" s="37"/>
      <c r="AE87" s="37"/>
    </row>
    <row r="88" spans="1:31" s="2" customFormat="1" ht="16.5" customHeight="1">
      <c r="A88" s="37"/>
      <c r="B88" s="38"/>
      <c r="C88" s="39"/>
      <c r="D88" s="39"/>
      <c r="E88" s="420" t="str">
        <f>E7</f>
        <v>UPOL LF, ul.Hněvotínská, Olomouc-dispoziční úprava 2.np (REVIZE č.1)</v>
      </c>
      <c r="F88" s="421"/>
      <c r="G88" s="421"/>
      <c r="H88" s="421"/>
      <c r="I88" s="39"/>
      <c r="J88" s="39"/>
      <c r="K88" s="39"/>
      <c r="L88" s="117"/>
      <c r="S88" s="37"/>
      <c r="T88" s="37"/>
      <c r="U88" s="37"/>
      <c r="V88" s="37"/>
      <c r="W88" s="37"/>
      <c r="X88" s="37"/>
      <c r="Y88" s="37"/>
      <c r="Z88" s="37"/>
      <c r="AA88" s="37"/>
      <c r="AB88" s="37"/>
      <c r="AC88" s="37"/>
      <c r="AD88" s="37"/>
      <c r="AE88" s="37"/>
    </row>
    <row r="89" spans="1:31" s="2" customFormat="1" ht="12" customHeight="1">
      <c r="A89" s="37"/>
      <c r="B89" s="38"/>
      <c r="C89" s="32" t="s">
        <v>135</v>
      </c>
      <c r="D89" s="39"/>
      <c r="E89" s="39"/>
      <c r="F89" s="39"/>
      <c r="G89" s="39"/>
      <c r="H89" s="39"/>
      <c r="I89" s="39"/>
      <c r="J89" s="39"/>
      <c r="K89" s="39"/>
      <c r="L89" s="117"/>
      <c r="S89" s="37"/>
      <c r="T89" s="37"/>
      <c r="U89" s="37"/>
      <c r="V89" s="37"/>
      <c r="W89" s="37"/>
      <c r="X89" s="37"/>
      <c r="Y89" s="37"/>
      <c r="Z89" s="37"/>
      <c r="AA89" s="37"/>
      <c r="AB89" s="37"/>
      <c r="AC89" s="37"/>
      <c r="AD89" s="37"/>
      <c r="AE89" s="37"/>
    </row>
    <row r="90" spans="1:31" s="2" customFormat="1" ht="16.5" customHeight="1">
      <c r="A90" s="37"/>
      <c r="B90" s="38"/>
      <c r="C90" s="39"/>
      <c r="D90" s="39"/>
      <c r="E90" s="373" t="str">
        <f>E9</f>
        <v>2025/HEX/03-11 - D.1.1-Architektonické a stavebně technické řešení (REVIZE č.1)</v>
      </c>
      <c r="F90" s="422"/>
      <c r="G90" s="422"/>
      <c r="H90" s="422"/>
      <c r="I90" s="39"/>
      <c r="J90" s="39"/>
      <c r="K90" s="39"/>
      <c r="L90" s="117"/>
      <c r="S90" s="37"/>
      <c r="T90" s="37"/>
      <c r="U90" s="37"/>
      <c r="V90" s="37"/>
      <c r="W90" s="37"/>
      <c r="X90" s="37"/>
      <c r="Y90" s="37"/>
      <c r="Z90" s="37"/>
      <c r="AA90" s="37"/>
      <c r="AB90" s="37"/>
      <c r="AC90" s="37"/>
      <c r="AD90" s="37"/>
      <c r="AE90" s="37"/>
    </row>
    <row r="91" spans="1:31" s="2" customFormat="1" ht="6.95" customHeight="1">
      <c r="A91" s="37"/>
      <c r="B91" s="38"/>
      <c r="C91" s="39"/>
      <c r="D91" s="39"/>
      <c r="E91" s="39"/>
      <c r="F91" s="39"/>
      <c r="G91" s="39"/>
      <c r="H91" s="39"/>
      <c r="I91" s="39"/>
      <c r="J91" s="39"/>
      <c r="K91" s="39"/>
      <c r="L91" s="117"/>
      <c r="S91" s="37"/>
      <c r="T91" s="37"/>
      <c r="U91" s="37"/>
      <c r="V91" s="37"/>
      <c r="W91" s="37"/>
      <c r="X91" s="37"/>
      <c r="Y91" s="37"/>
      <c r="Z91" s="37"/>
      <c r="AA91" s="37"/>
      <c r="AB91" s="37"/>
      <c r="AC91" s="37"/>
      <c r="AD91" s="37"/>
      <c r="AE91" s="37"/>
    </row>
    <row r="92" spans="1:31" s="2" customFormat="1" ht="12" customHeight="1">
      <c r="A92" s="37"/>
      <c r="B92" s="38"/>
      <c r="C92" s="32" t="s">
        <v>22</v>
      </c>
      <c r="D92" s="39"/>
      <c r="E92" s="39"/>
      <c r="F92" s="30" t="str">
        <f>F12</f>
        <v xml:space="preserve"> </v>
      </c>
      <c r="G92" s="39"/>
      <c r="H92" s="39"/>
      <c r="I92" s="32" t="s">
        <v>24</v>
      </c>
      <c r="J92" s="62" t="str">
        <f>IF(J12="","",J12)</f>
        <v>6. 11. 2025</v>
      </c>
      <c r="K92" s="39"/>
      <c r="L92" s="117"/>
      <c r="S92" s="37"/>
      <c r="T92" s="37"/>
      <c r="U92" s="37"/>
      <c r="V92" s="37"/>
      <c r="W92" s="37"/>
      <c r="X92" s="37"/>
      <c r="Y92" s="37"/>
      <c r="Z92" s="37"/>
      <c r="AA92" s="37"/>
      <c r="AB92" s="37"/>
      <c r="AC92" s="37"/>
      <c r="AD92" s="37"/>
      <c r="AE92" s="37"/>
    </row>
    <row r="93" spans="1:31" s="2" customFormat="1" ht="6.95" customHeight="1">
      <c r="A93" s="37"/>
      <c r="B93" s="38"/>
      <c r="C93" s="39"/>
      <c r="D93" s="39"/>
      <c r="E93" s="39"/>
      <c r="F93" s="39"/>
      <c r="G93" s="39"/>
      <c r="H93" s="39"/>
      <c r="I93" s="39"/>
      <c r="J93" s="39"/>
      <c r="K93" s="39"/>
      <c r="L93" s="117"/>
      <c r="S93" s="37"/>
      <c r="T93" s="37"/>
      <c r="U93" s="37"/>
      <c r="V93" s="37"/>
      <c r="W93" s="37"/>
      <c r="X93" s="37"/>
      <c r="Y93" s="37"/>
      <c r="Z93" s="37"/>
      <c r="AA93" s="37"/>
      <c r="AB93" s="37"/>
      <c r="AC93" s="37"/>
      <c r="AD93" s="37"/>
      <c r="AE93" s="37"/>
    </row>
    <row r="94" spans="1:31" s="2" customFormat="1" ht="25.7" customHeight="1">
      <c r="A94" s="37"/>
      <c r="B94" s="38"/>
      <c r="C94" s="32" t="s">
        <v>26</v>
      </c>
      <c r="D94" s="39"/>
      <c r="E94" s="39"/>
      <c r="F94" s="30" t="str">
        <f>E15</f>
        <v>UPOL PdF Olomouc</v>
      </c>
      <c r="G94" s="39"/>
      <c r="H94" s="39"/>
      <c r="I94" s="32" t="s">
        <v>32</v>
      </c>
      <c r="J94" s="35" t="str">
        <f>E21</f>
        <v>HEXAPLAN International</v>
      </c>
      <c r="K94" s="39"/>
      <c r="L94" s="117"/>
      <c r="S94" s="37"/>
      <c r="T94" s="37"/>
      <c r="U94" s="37"/>
      <c r="V94" s="37"/>
      <c r="W94" s="37"/>
      <c r="X94" s="37"/>
      <c r="Y94" s="37"/>
      <c r="Z94" s="37"/>
      <c r="AA94" s="37"/>
      <c r="AB94" s="37"/>
      <c r="AC94" s="37"/>
      <c r="AD94" s="37"/>
      <c r="AE94" s="37"/>
    </row>
    <row r="95" spans="1:31" s="2" customFormat="1" ht="15.2" customHeight="1">
      <c r="A95" s="37"/>
      <c r="B95" s="38"/>
      <c r="C95" s="32" t="s">
        <v>30</v>
      </c>
      <c r="D95" s="39"/>
      <c r="E95" s="39"/>
      <c r="F95" s="30" t="str">
        <f>IF(E18="","",E18)</f>
        <v>Vyplň údaj</v>
      </c>
      <c r="G95" s="39"/>
      <c r="H95" s="39"/>
      <c r="I95" s="32" t="s">
        <v>35</v>
      </c>
      <c r="J95" s="35" t="str">
        <f>E24</f>
        <v>Ing.A.Hejmalová</v>
      </c>
      <c r="K95" s="39"/>
      <c r="L95" s="117"/>
      <c r="S95" s="37"/>
      <c r="T95" s="37"/>
      <c r="U95" s="37"/>
      <c r="V95" s="37"/>
      <c r="W95" s="37"/>
      <c r="X95" s="37"/>
      <c r="Y95" s="37"/>
      <c r="Z95" s="37"/>
      <c r="AA95" s="37"/>
      <c r="AB95" s="37"/>
      <c r="AC95" s="37"/>
      <c r="AD95" s="37"/>
      <c r="AE95" s="37"/>
    </row>
    <row r="96" spans="1:31" s="2" customFormat="1" ht="10.35" customHeight="1">
      <c r="A96" s="37"/>
      <c r="B96" s="38"/>
      <c r="C96" s="39"/>
      <c r="D96" s="39"/>
      <c r="E96" s="39"/>
      <c r="F96" s="39"/>
      <c r="G96" s="39"/>
      <c r="H96" s="39"/>
      <c r="I96" s="39"/>
      <c r="J96" s="39"/>
      <c r="K96" s="39"/>
      <c r="L96" s="117"/>
      <c r="S96" s="37"/>
      <c r="T96" s="37"/>
      <c r="U96" s="37"/>
      <c r="V96" s="37"/>
      <c r="W96" s="37"/>
      <c r="X96" s="37"/>
      <c r="Y96" s="37"/>
      <c r="Z96" s="37"/>
      <c r="AA96" s="37"/>
      <c r="AB96" s="37"/>
      <c r="AC96" s="37"/>
      <c r="AD96" s="37"/>
      <c r="AE96" s="37"/>
    </row>
    <row r="97" spans="1:65" s="11" customFormat="1" ht="29.25" customHeight="1">
      <c r="A97" s="155"/>
      <c r="B97" s="156"/>
      <c r="C97" s="157" t="s">
        <v>162</v>
      </c>
      <c r="D97" s="158" t="s">
        <v>58</v>
      </c>
      <c r="E97" s="158" t="s">
        <v>54</v>
      </c>
      <c r="F97" s="158" t="s">
        <v>55</v>
      </c>
      <c r="G97" s="158" t="s">
        <v>163</v>
      </c>
      <c r="H97" s="158" t="s">
        <v>164</v>
      </c>
      <c r="I97" s="158" t="s">
        <v>165</v>
      </c>
      <c r="J97" s="158" t="s">
        <v>140</v>
      </c>
      <c r="K97" s="159" t="s">
        <v>166</v>
      </c>
      <c r="L97" s="160"/>
      <c r="M97" s="71" t="s">
        <v>21</v>
      </c>
      <c r="N97" s="72" t="s">
        <v>43</v>
      </c>
      <c r="O97" s="72" t="s">
        <v>167</v>
      </c>
      <c r="P97" s="72" t="s">
        <v>168</v>
      </c>
      <c r="Q97" s="72" t="s">
        <v>169</v>
      </c>
      <c r="R97" s="72" t="s">
        <v>170</v>
      </c>
      <c r="S97" s="72" t="s">
        <v>171</v>
      </c>
      <c r="T97" s="73" t="s">
        <v>172</v>
      </c>
      <c r="U97" s="155"/>
      <c r="V97" s="155"/>
      <c r="W97" s="155"/>
      <c r="X97" s="155"/>
      <c r="Y97" s="155"/>
      <c r="Z97" s="155"/>
      <c r="AA97" s="155"/>
      <c r="AB97" s="155"/>
      <c r="AC97" s="155"/>
      <c r="AD97" s="155"/>
      <c r="AE97" s="155"/>
    </row>
    <row r="98" spans="1:65" s="2" customFormat="1" ht="22.9" customHeight="1">
      <c r="A98" s="37"/>
      <c r="B98" s="38"/>
      <c r="C98" s="78" t="s">
        <v>173</v>
      </c>
      <c r="D98" s="39"/>
      <c r="E98" s="39"/>
      <c r="F98" s="39"/>
      <c r="G98" s="39"/>
      <c r="H98" s="39"/>
      <c r="I98" s="39"/>
      <c r="J98" s="161">
        <f>BK98</f>
        <v>0</v>
      </c>
      <c r="K98" s="39"/>
      <c r="L98" s="42"/>
      <c r="M98" s="74"/>
      <c r="N98" s="162"/>
      <c r="O98" s="75"/>
      <c r="P98" s="163">
        <f>P99+P171</f>
        <v>0</v>
      </c>
      <c r="Q98" s="75"/>
      <c r="R98" s="163">
        <f>R99+R171</f>
        <v>4.4511700799999998</v>
      </c>
      <c r="S98" s="75"/>
      <c r="T98" s="164">
        <f>T99+T171</f>
        <v>3.9065175199999995</v>
      </c>
      <c r="U98" s="37"/>
      <c r="V98" s="37"/>
      <c r="W98" s="37"/>
      <c r="X98" s="37"/>
      <c r="Y98" s="37"/>
      <c r="Z98" s="37"/>
      <c r="AA98" s="37"/>
      <c r="AB98" s="37"/>
      <c r="AC98" s="37"/>
      <c r="AD98" s="37"/>
      <c r="AE98" s="37"/>
      <c r="AT98" s="20" t="s">
        <v>72</v>
      </c>
      <c r="AU98" s="20" t="s">
        <v>141</v>
      </c>
      <c r="BK98" s="165">
        <f>BK99+BK171</f>
        <v>0</v>
      </c>
    </row>
    <row r="99" spans="1:65" s="12" customFormat="1" ht="25.9" customHeight="1">
      <c r="B99" s="166"/>
      <c r="C99" s="167"/>
      <c r="D99" s="168" t="s">
        <v>72</v>
      </c>
      <c r="E99" s="169" t="s">
        <v>174</v>
      </c>
      <c r="F99" s="169" t="s">
        <v>175</v>
      </c>
      <c r="G99" s="167"/>
      <c r="H99" s="167"/>
      <c r="I99" s="170"/>
      <c r="J99" s="171">
        <f>BK99</f>
        <v>0</v>
      </c>
      <c r="K99" s="167"/>
      <c r="L99" s="172"/>
      <c r="M99" s="173"/>
      <c r="N99" s="174"/>
      <c r="O99" s="174"/>
      <c r="P99" s="175">
        <f>P100+P124+P157+P168</f>
        <v>0</v>
      </c>
      <c r="Q99" s="174"/>
      <c r="R99" s="175">
        <f>R100+R124+R157+R168</f>
        <v>0.43788600000000005</v>
      </c>
      <c r="S99" s="174"/>
      <c r="T99" s="176">
        <f>T100+T124+T157+T168</f>
        <v>0.55410199999999998</v>
      </c>
      <c r="AR99" s="177" t="s">
        <v>81</v>
      </c>
      <c r="AT99" s="178" t="s">
        <v>72</v>
      </c>
      <c r="AU99" s="178" t="s">
        <v>73</v>
      </c>
      <c r="AY99" s="177" t="s">
        <v>176</v>
      </c>
      <c r="BK99" s="179">
        <f>BK100+BK124+BK157+BK168</f>
        <v>0</v>
      </c>
    </row>
    <row r="100" spans="1:65" s="12" customFormat="1" ht="22.9" customHeight="1">
      <c r="B100" s="166"/>
      <c r="C100" s="167"/>
      <c r="D100" s="168" t="s">
        <v>72</v>
      </c>
      <c r="E100" s="180" t="s">
        <v>177</v>
      </c>
      <c r="F100" s="180" t="s">
        <v>178</v>
      </c>
      <c r="G100" s="167"/>
      <c r="H100" s="167"/>
      <c r="I100" s="170"/>
      <c r="J100" s="181">
        <f>BK100</f>
        <v>0</v>
      </c>
      <c r="K100" s="167"/>
      <c r="L100" s="172"/>
      <c r="M100" s="173"/>
      <c r="N100" s="174"/>
      <c r="O100" s="174"/>
      <c r="P100" s="175">
        <f>SUM(P101:P123)</f>
        <v>0</v>
      </c>
      <c r="Q100" s="174"/>
      <c r="R100" s="175">
        <f>SUM(R101:R123)</f>
        <v>0.43181800000000004</v>
      </c>
      <c r="S100" s="174"/>
      <c r="T100" s="176">
        <f>SUM(T101:T123)</f>
        <v>0.41410199999999997</v>
      </c>
      <c r="AR100" s="177" t="s">
        <v>81</v>
      </c>
      <c r="AT100" s="178" t="s">
        <v>72</v>
      </c>
      <c r="AU100" s="178" t="s">
        <v>81</v>
      </c>
      <c r="AY100" s="177" t="s">
        <v>176</v>
      </c>
      <c r="BK100" s="179">
        <f>SUM(BK101:BK123)</f>
        <v>0</v>
      </c>
    </row>
    <row r="101" spans="1:65" s="2" customFormat="1" ht="16.5" customHeight="1">
      <c r="A101" s="37"/>
      <c r="B101" s="38"/>
      <c r="C101" s="182" t="s">
        <v>81</v>
      </c>
      <c r="D101" s="182" t="s">
        <v>179</v>
      </c>
      <c r="E101" s="183" t="s">
        <v>180</v>
      </c>
      <c r="F101" s="184" t="s">
        <v>181</v>
      </c>
      <c r="G101" s="185" t="s">
        <v>119</v>
      </c>
      <c r="H101" s="186">
        <v>151.69999999999999</v>
      </c>
      <c r="I101" s="187"/>
      <c r="J101" s="188">
        <f>ROUND(I101*H101,2)</f>
        <v>0</v>
      </c>
      <c r="K101" s="184" t="s">
        <v>182</v>
      </c>
      <c r="L101" s="42"/>
      <c r="M101" s="189" t="s">
        <v>21</v>
      </c>
      <c r="N101" s="190" t="s">
        <v>44</v>
      </c>
      <c r="O101" s="67"/>
      <c r="P101" s="191">
        <f>O101*H101</f>
        <v>0</v>
      </c>
      <c r="Q101" s="191">
        <v>4.0000000000000003E-5</v>
      </c>
      <c r="R101" s="191">
        <f>Q101*H101</f>
        <v>6.0679999999999996E-3</v>
      </c>
      <c r="S101" s="191">
        <v>6.0000000000000002E-5</v>
      </c>
      <c r="T101" s="192">
        <f>S101*H101</f>
        <v>9.101999999999999E-3</v>
      </c>
      <c r="U101" s="37"/>
      <c r="V101" s="37"/>
      <c r="W101" s="37"/>
      <c r="X101" s="37"/>
      <c r="Y101" s="37"/>
      <c r="Z101" s="37"/>
      <c r="AA101" s="37"/>
      <c r="AB101" s="37"/>
      <c r="AC101" s="37"/>
      <c r="AD101" s="37"/>
      <c r="AE101" s="37"/>
      <c r="AR101" s="193" t="s">
        <v>183</v>
      </c>
      <c r="AT101" s="193" t="s">
        <v>179</v>
      </c>
      <c r="AU101" s="193" t="s">
        <v>83</v>
      </c>
      <c r="AY101" s="20" t="s">
        <v>176</v>
      </c>
      <c r="BE101" s="194">
        <f>IF(N101="základní",J101,0)</f>
        <v>0</v>
      </c>
      <c r="BF101" s="194">
        <f>IF(N101="snížená",J101,0)</f>
        <v>0</v>
      </c>
      <c r="BG101" s="194">
        <f>IF(N101="zákl. přenesená",J101,0)</f>
        <v>0</v>
      </c>
      <c r="BH101" s="194">
        <f>IF(N101="sníž. přenesená",J101,0)</f>
        <v>0</v>
      </c>
      <c r="BI101" s="194">
        <f>IF(N101="nulová",J101,0)</f>
        <v>0</v>
      </c>
      <c r="BJ101" s="20" t="s">
        <v>81</v>
      </c>
      <c r="BK101" s="194">
        <f>ROUND(I101*H101,2)</f>
        <v>0</v>
      </c>
      <c r="BL101" s="20" t="s">
        <v>183</v>
      </c>
      <c r="BM101" s="193" t="s">
        <v>184</v>
      </c>
    </row>
    <row r="102" spans="1:65" s="2" customFormat="1" ht="11.25">
      <c r="A102" s="37"/>
      <c r="B102" s="38"/>
      <c r="C102" s="39"/>
      <c r="D102" s="195" t="s">
        <v>185</v>
      </c>
      <c r="E102" s="39"/>
      <c r="F102" s="196" t="s">
        <v>186</v>
      </c>
      <c r="G102" s="39"/>
      <c r="H102" s="39"/>
      <c r="I102" s="197"/>
      <c r="J102" s="39"/>
      <c r="K102" s="39"/>
      <c r="L102" s="42"/>
      <c r="M102" s="198"/>
      <c r="N102" s="199"/>
      <c r="O102" s="67"/>
      <c r="P102" s="67"/>
      <c r="Q102" s="67"/>
      <c r="R102" s="67"/>
      <c r="S102" s="67"/>
      <c r="T102" s="68"/>
      <c r="U102" s="37"/>
      <c r="V102" s="37"/>
      <c r="W102" s="37"/>
      <c r="X102" s="37"/>
      <c r="Y102" s="37"/>
      <c r="Z102" s="37"/>
      <c r="AA102" s="37"/>
      <c r="AB102" s="37"/>
      <c r="AC102" s="37"/>
      <c r="AD102" s="37"/>
      <c r="AE102" s="37"/>
      <c r="AT102" s="20" t="s">
        <v>185</v>
      </c>
      <c r="AU102" s="20" t="s">
        <v>83</v>
      </c>
    </row>
    <row r="103" spans="1:65" s="13" customFormat="1" ht="11.25">
      <c r="B103" s="200"/>
      <c r="C103" s="201"/>
      <c r="D103" s="202" t="s">
        <v>187</v>
      </c>
      <c r="E103" s="203" t="s">
        <v>21</v>
      </c>
      <c r="F103" s="204" t="s">
        <v>188</v>
      </c>
      <c r="G103" s="201"/>
      <c r="H103" s="205">
        <v>100</v>
      </c>
      <c r="I103" s="206"/>
      <c r="J103" s="201"/>
      <c r="K103" s="201"/>
      <c r="L103" s="207"/>
      <c r="M103" s="208"/>
      <c r="N103" s="209"/>
      <c r="O103" s="209"/>
      <c r="P103" s="209"/>
      <c r="Q103" s="209"/>
      <c r="R103" s="209"/>
      <c r="S103" s="209"/>
      <c r="T103" s="210"/>
      <c r="AT103" s="211" t="s">
        <v>187</v>
      </c>
      <c r="AU103" s="211" t="s">
        <v>83</v>
      </c>
      <c r="AV103" s="13" t="s">
        <v>83</v>
      </c>
      <c r="AW103" s="13" t="s">
        <v>34</v>
      </c>
      <c r="AX103" s="13" t="s">
        <v>73</v>
      </c>
      <c r="AY103" s="211" t="s">
        <v>176</v>
      </c>
    </row>
    <row r="104" spans="1:65" s="13" customFormat="1" ht="11.25">
      <c r="B104" s="200"/>
      <c r="C104" s="201"/>
      <c r="D104" s="202" t="s">
        <v>187</v>
      </c>
      <c r="E104" s="203" t="s">
        <v>21</v>
      </c>
      <c r="F104" s="204" t="s">
        <v>189</v>
      </c>
      <c r="G104" s="201"/>
      <c r="H104" s="205">
        <v>15.7</v>
      </c>
      <c r="I104" s="206"/>
      <c r="J104" s="201"/>
      <c r="K104" s="201"/>
      <c r="L104" s="207"/>
      <c r="M104" s="208"/>
      <c r="N104" s="209"/>
      <c r="O104" s="209"/>
      <c r="P104" s="209"/>
      <c r="Q104" s="209"/>
      <c r="R104" s="209"/>
      <c r="S104" s="209"/>
      <c r="T104" s="210"/>
      <c r="AT104" s="211" t="s">
        <v>187</v>
      </c>
      <c r="AU104" s="211" t="s">
        <v>83</v>
      </c>
      <c r="AV104" s="13" t="s">
        <v>83</v>
      </c>
      <c r="AW104" s="13" t="s">
        <v>34</v>
      </c>
      <c r="AX104" s="13" t="s">
        <v>73</v>
      </c>
      <c r="AY104" s="211" t="s">
        <v>176</v>
      </c>
    </row>
    <row r="105" spans="1:65" s="13" customFormat="1" ht="11.25">
      <c r="B105" s="200"/>
      <c r="C105" s="201"/>
      <c r="D105" s="202" t="s">
        <v>187</v>
      </c>
      <c r="E105" s="203" t="s">
        <v>21</v>
      </c>
      <c r="F105" s="204" t="s">
        <v>190</v>
      </c>
      <c r="G105" s="201"/>
      <c r="H105" s="205">
        <v>6</v>
      </c>
      <c r="I105" s="206"/>
      <c r="J105" s="201"/>
      <c r="K105" s="201"/>
      <c r="L105" s="207"/>
      <c r="M105" s="208"/>
      <c r="N105" s="209"/>
      <c r="O105" s="209"/>
      <c r="P105" s="209"/>
      <c r="Q105" s="209"/>
      <c r="R105" s="209"/>
      <c r="S105" s="209"/>
      <c r="T105" s="210"/>
      <c r="AT105" s="211" t="s">
        <v>187</v>
      </c>
      <c r="AU105" s="211" t="s">
        <v>83</v>
      </c>
      <c r="AV105" s="13" t="s">
        <v>83</v>
      </c>
      <c r="AW105" s="13" t="s">
        <v>34</v>
      </c>
      <c r="AX105" s="13" t="s">
        <v>73</v>
      </c>
      <c r="AY105" s="211" t="s">
        <v>176</v>
      </c>
    </row>
    <row r="106" spans="1:65" s="13" customFormat="1" ht="11.25">
      <c r="B106" s="200"/>
      <c r="C106" s="201"/>
      <c r="D106" s="202" t="s">
        <v>187</v>
      </c>
      <c r="E106" s="203" t="s">
        <v>21</v>
      </c>
      <c r="F106" s="204" t="s">
        <v>191</v>
      </c>
      <c r="G106" s="201"/>
      <c r="H106" s="205">
        <v>30</v>
      </c>
      <c r="I106" s="206"/>
      <c r="J106" s="201"/>
      <c r="K106" s="201"/>
      <c r="L106" s="207"/>
      <c r="M106" s="208"/>
      <c r="N106" s="209"/>
      <c r="O106" s="209"/>
      <c r="P106" s="209"/>
      <c r="Q106" s="209"/>
      <c r="R106" s="209"/>
      <c r="S106" s="209"/>
      <c r="T106" s="210"/>
      <c r="AT106" s="211" t="s">
        <v>187</v>
      </c>
      <c r="AU106" s="211" t="s">
        <v>83</v>
      </c>
      <c r="AV106" s="13" t="s">
        <v>83</v>
      </c>
      <c r="AW106" s="13" t="s">
        <v>34</v>
      </c>
      <c r="AX106" s="13" t="s">
        <v>73</v>
      </c>
      <c r="AY106" s="211" t="s">
        <v>176</v>
      </c>
    </row>
    <row r="107" spans="1:65" s="14" customFormat="1" ht="11.25">
      <c r="B107" s="212"/>
      <c r="C107" s="213"/>
      <c r="D107" s="202" t="s">
        <v>187</v>
      </c>
      <c r="E107" s="214" t="s">
        <v>21</v>
      </c>
      <c r="F107" s="215" t="s">
        <v>192</v>
      </c>
      <c r="G107" s="213"/>
      <c r="H107" s="216">
        <v>151.69999999999999</v>
      </c>
      <c r="I107" s="217"/>
      <c r="J107" s="213"/>
      <c r="K107" s="213"/>
      <c r="L107" s="218"/>
      <c r="M107" s="219"/>
      <c r="N107" s="220"/>
      <c r="O107" s="220"/>
      <c r="P107" s="220"/>
      <c r="Q107" s="220"/>
      <c r="R107" s="220"/>
      <c r="S107" s="220"/>
      <c r="T107" s="221"/>
      <c r="AT107" s="222" t="s">
        <v>187</v>
      </c>
      <c r="AU107" s="222" t="s">
        <v>83</v>
      </c>
      <c r="AV107" s="14" t="s">
        <v>99</v>
      </c>
      <c r="AW107" s="14" t="s">
        <v>34</v>
      </c>
      <c r="AX107" s="14" t="s">
        <v>81</v>
      </c>
      <c r="AY107" s="222" t="s">
        <v>176</v>
      </c>
    </row>
    <row r="108" spans="1:65" s="2" customFormat="1" ht="21.75" customHeight="1">
      <c r="A108" s="37"/>
      <c r="B108" s="38"/>
      <c r="C108" s="182" t="s">
        <v>83</v>
      </c>
      <c r="D108" s="182" t="s">
        <v>179</v>
      </c>
      <c r="E108" s="183" t="s">
        <v>193</v>
      </c>
      <c r="F108" s="184" t="s">
        <v>194</v>
      </c>
      <c r="G108" s="185" t="s">
        <v>119</v>
      </c>
      <c r="H108" s="186">
        <v>100</v>
      </c>
      <c r="I108" s="187"/>
      <c r="J108" s="188">
        <f>ROUND(I108*H108,2)</f>
        <v>0</v>
      </c>
      <c r="K108" s="184" t="s">
        <v>182</v>
      </c>
      <c r="L108" s="42"/>
      <c r="M108" s="189" t="s">
        <v>21</v>
      </c>
      <c r="N108" s="190" t="s">
        <v>44</v>
      </c>
      <c r="O108" s="67"/>
      <c r="P108" s="191">
        <f>O108*H108</f>
        <v>0</v>
      </c>
      <c r="Q108" s="191">
        <v>9.0000000000000006E-5</v>
      </c>
      <c r="R108" s="191">
        <f>Q108*H108</f>
        <v>9.0000000000000011E-3</v>
      </c>
      <c r="S108" s="191">
        <v>6.0000000000000002E-5</v>
      </c>
      <c r="T108" s="192">
        <f>S108*H108</f>
        <v>6.0000000000000001E-3</v>
      </c>
      <c r="U108" s="37"/>
      <c r="V108" s="37"/>
      <c r="W108" s="37"/>
      <c r="X108" s="37"/>
      <c r="Y108" s="37"/>
      <c r="Z108" s="37"/>
      <c r="AA108" s="37"/>
      <c r="AB108" s="37"/>
      <c r="AC108" s="37"/>
      <c r="AD108" s="37"/>
      <c r="AE108" s="37"/>
      <c r="AR108" s="193" t="s">
        <v>183</v>
      </c>
      <c r="AT108" s="193" t="s">
        <v>179</v>
      </c>
      <c r="AU108" s="193" t="s">
        <v>83</v>
      </c>
      <c r="AY108" s="20" t="s">
        <v>176</v>
      </c>
      <c r="BE108" s="194">
        <f>IF(N108="základní",J108,0)</f>
        <v>0</v>
      </c>
      <c r="BF108" s="194">
        <f>IF(N108="snížená",J108,0)</f>
        <v>0</v>
      </c>
      <c r="BG108" s="194">
        <f>IF(N108="zákl. přenesená",J108,0)</f>
        <v>0</v>
      </c>
      <c r="BH108" s="194">
        <f>IF(N108="sníž. přenesená",J108,0)</f>
        <v>0</v>
      </c>
      <c r="BI108" s="194">
        <f>IF(N108="nulová",J108,0)</f>
        <v>0</v>
      </c>
      <c r="BJ108" s="20" t="s">
        <v>81</v>
      </c>
      <c r="BK108" s="194">
        <f>ROUND(I108*H108,2)</f>
        <v>0</v>
      </c>
      <c r="BL108" s="20" t="s">
        <v>183</v>
      </c>
      <c r="BM108" s="193" t="s">
        <v>195</v>
      </c>
    </row>
    <row r="109" spans="1:65" s="2" customFormat="1" ht="11.25">
      <c r="A109" s="37"/>
      <c r="B109" s="38"/>
      <c r="C109" s="39"/>
      <c r="D109" s="195" t="s">
        <v>185</v>
      </c>
      <c r="E109" s="39"/>
      <c r="F109" s="196" t="s">
        <v>196</v>
      </c>
      <c r="G109" s="39"/>
      <c r="H109" s="39"/>
      <c r="I109" s="197"/>
      <c r="J109" s="39"/>
      <c r="K109" s="39"/>
      <c r="L109" s="42"/>
      <c r="M109" s="198"/>
      <c r="N109" s="199"/>
      <c r="O109" s="67"/>
      <c r="P109" s="67"/>
      <c r="Q109" s="67"/>
      <c r="R109" s="67"/>
      <c r="S109" s="67"/>
      <c r="T109" s="68"/>
      <c r="U109" s="37"/>
      <c r="V109" s="37"/>
      <c r="W109" s="37"/>
      <c r="X109" s="37"/>
      <c r="Y109" s="37"/>
      <c r="Z109" s="37"/>
      <c r="AA109" s="37"/>
      <c r="AB109" s="37"/>
      <c r="AC109" s="37"/>
      <c r="AD109" s="37"/>
      <c r="AE109" s="37"/>
      <c r="AT109" s="20" t="s">
        <v>185</v>
      </c>
      <c r="AU109" s="20" t="s">
        <v>83</v>
      </c>
    </row>
    <row r="110" spans="1:65" s="13" customFormat="1" ht="11.25">
      <c r="B110" s="200"/>
      <c r="C110" s="201"/>
      <c r="D110" s="202" t="s">
        <v>187</v>
      </c>
      <c r="E110" s="203" t="s">
        <v>21</v>
      </c>
      <c r="F110" s="204" t="s">
        <v>197</v>
      </c>
      <c r="G110" s="201"/>
      <c r="H110" s="205">
        <v>100</v>
      </c>
      <c r="I110" s="206"/>
      <c r="J110" s="201"/>
      <c r="K110" s="201"/>
      <c r="L110" s="207"/>
      <c r="M110" s="208"/>
      <c r="N110" s="209"/>
      <c r="O110" s="209"/>
      <c r="P110" s="209"/>
      <c r="Q110" s="209"/>
      <c r="R110" s="209"/>
      <c r="S110" s="209"/>
      <c r="T110" s="210"/>
      <c r="AT110" s="211" t="s">
        <v>187</v>
      </c>
      <c r="AU110" s="211" t="s">
        <v>83</v>
      </c>
      <c r="AV110" s="13" t="s">
        <v>83</v>
      </c>
      <c r="AW110" s="13" t="s">
        <v>34</v>
      </c>
      <c r="AX110" s="13" t="s">
        <v>73</v>
      </c>
      <c r="AY110" s="211" t="s">
        <v>176</v>
      </c>
    </row>
    <row r="111" spans="1:65" s="14" customFormat="1" ht="11.25">
      <c r="B111" s="212"/>
      <c r="C111" s="213"/>
      <c r="D111" s="202" t="s">
        <v>187</v>
      </c>
      <c r="E111" s="214" t="s">
        <v>21</v>
      </c>
      <c r="F111" s="215" t="s">
        <v>192</v>
      </c>
      <c r="G111" s="213"/>
      <c r="H111" s="216">
        <v>100</v>
      </c>
      <c r="I111" s="217"/>
      <c r="J111" s="213"/>
      <c r="K111" s="213"/>
      <c r="L111" s="218"/>
      <c r="M111" s="219"/>
      <c r="N111" s="220"/>
      <c r="O111" s="220"/>
      <c r="P111" s="220"/>
      <c r="Q111" s="220"/>
      <c r="R111" s="220"/>
      <c r="S111" s="220"/>
      <c r="T111" s="221"/>
      <c r="AT111" s="222" t="s">
        <v>187</v>
      </c>
      <c r="AU111" s="222" t="s">
        <v>83</v>
      </c>
      <c r="AV111" s="14" t="s">
        <v>99</v>
      </c>
      <c r="AW111" s="14" t="s">
        <v>34</v>
      </c>
      <c r="AX111" s="14" t="s">
        <v>81</v>
      </c>
      <c r="AY111" s="222" t="s">
        <v>176</v>
      </c>
    </row>
    <row r="112" spans="1:65" s="2" customFormat="1" ht="24.2" customHeight="1">
      <c r="A112" s="37"/>
      <c r="B112" s="38"/>
      <c r="C112" s="182" t="s">
        <v>99</v>
      </c>
      <c r="D112" s="182" t="s">
        <v>179</v>
      </c>
      <c r="E112" s="183" t="s">
        <v>198</v>
      </c>
      <c r="F112" s="184" t="s">
        <v>199</v>
      </c>
      <c r="G112" s="185" t="s">
        <v>119</v>
      </c>
      <c r="H112" s="186">
        <v>15</v>
      </c>
      <c r="I112" s="187"/>
      <c r="J112" s="188">
        <f>ROUND(I112*H112,2)</f>
        <v>0</v>
      </c>
      <c r="K112" s="184" t="s">
        <v>182</v>
      </c>
      <c r="L112" s="42"/>
      <c r="M112" s="189" t="s">
        <v>21</v>
      </c>
      <c r="N112" s="190" t="s">
        <v>44</v>
      </c>
      <c r="O112" s="67"/>
      <c r="P112" s="191">
        <f>O112*H112</f>
        <v>0</v>
      </c>
      <c r="Q112" s="191">
        <v>2.6440000000000002E-2</v>
      </c>
      <c r="R112" s="191">
        <f>Q112*H112</f>
        <v>0.39660000000000001</v>
      </c>
      <c r="S112" s="191">
        <v>2.5999999999999999E-2</v>
      </c>
      <c r="T112" s="192">
        <f>S112*H112</f>
        <v>0.38999999999999996</v>
      </c>
      <c r="U112" s="37"/>
      <c r="V112" s="37"/>
      <c r="W112" s="37"/>
      <c r="X112" s="37"/>
      <c r="Y112" s="37"/>
      <c r="Z112" s="37"/>
      <c r="AA112" s="37"/>
      <c r="AB112" s="37"/>
      <c r="AC112" s="37"/>
      <c r="AD112" s="37"/>
      <c r="AE112" s="37"/>
      <c r="AR112" s="193" t="s">
        <v>183</v>
      </c>
      <c r="AT112" s="193" t="s">
        <v>179</v>
      </c>
      <c r="AU112" s="193" t="s">
        <v>83</v>
      </c>
      <c r="AY112" s="20" t="s">
        <v>176</v>
      </c>
      <c r="BE112" s="194">
        <f>IF(N112="základní",J112,0)</f>
        <v>0</v>
      </c>
      <c r="BF112" s="194">
        <f>IF(N112="snížená",J112,0)</f>
        <v>0</v>
      </c>
      <c r="BG112" s="194">
        <f>IF(N112="zákl. přenesená",J112,0)</f>
        <v>0</v>
      </c>
      <c r="BH112" s="194">
        <f>IF(N112="sníž. přenesená",J112,0)</f>
        <v>0</v>
      </c>
      <c r="BI112" s="194">
        <f>IF(N112="nulová",J112,0)</f>
        <v>0</v>
      </c>
      <c r="BJ112" s="20" t="s">
        <v>81</v>
      </c>
      <c r="BK112" s="194">
        <f>ROUND(I112*H112,2)</f>
        <v>0</v>
      </c>
      <c r="BL112" s="20" t="s">
        <v>183</v>
      </c>
      <c r="BM112" s="193" t="s">
        <v>200</v>
      </c>
    </row>
    <row r="113" spans="1:65" s="2" customFormat="1" ht="11.25">
      <c r="A113" s="37"/>
      <c r="B113" s="38"/>
      <c r="C113" s="39"/>
      <c r="D113" s="195" t="s">
        <v>185</v>
      </c>
      <c r="E113" s="39"/>
      <c r="F113" s="196" t="s">
        <v>201</v>
      </c>
      <c r="G113" s="39"/>
      <c r="H113" s="39"/>
      <c r="I113" s="197"/>
      <c r="J113" s="39"/>
      <c r="K113" s="39"/>
      <c r="L113" s="42"/>
      <c r="M113" s="198"/>
      <c r="N113" s="199"/>
      <c r="O113" s="67"/>
      <c r="P113" s="67"/>
      <c r="Q113" s="67"/>
      <c r="R113" s="67"/>
      <c r="S113" s="67"/>
      <c r="T113" s="68"/>
      <c r="U113" s="37"/>
      <c r="V113" s="37"/>
      <c r="W113" s="37"/>
      <c r="X113" s="37"/>
      <c r="Y113" s="37"/>
      <c r="Z113" s="37"/>
      <c r="AA113" s="37"/>
      <c r="AB113" s="37"/>
      <c r="AC113" s="37"/>
      <c r="AD113" s="37"/>
      <c r="AE113" s="37"/>
      <c r="AT113" s="20" t="s">
        <v>185</v>
      </c>
      <c r="AU113" s="20" t="s">
        <v>83</v>
      </c>
    </row>
    <row r="114" spans="1:65" s="13" customFormat="1" ht="11.25">
      <c r="B114" s="200"/>
      <c r="C114" s="201"/>
      <c r="D114" s="202" t="s">
        <v>187</v>
      </c>
      <c r="E114" s="203" t="s">
        <v>21</v>
      </c>
      <c r="F114" s="204" t="s">
        <v>202</v>
      </c>
      <c r="G114" s="201"/>
      <c r="H114" s="205">
        <v>15</v>
      </c>
      <c r="I114" s="206"/>
      <c r="J114" s="201"/>
      <c r="K114" s="201"/>
      <c r="L114" s="207"/>
      <c r="M114" s="208"/>
      <c r="N114" s="209"/>
      <c r="O114" s="209"/>
      <c r="P114" s="209"/>
      <c r="Q114" s="209"/>
      <c r="R114" s="209"/>
      <c r="S114" s="209"/>
      <c r="T114" s="210"/>
      <c r="AT114" s="211" t="s">
        <v>187</v>
      </c>
      <c r="AU114" s="211" t="s">
        <v>83</v>
      </c>
      <c r="AV114" s="13" t="s">
        <v>83</v>
      </c>
      <c r="AW114" s="13" t="s">
        <v>34</v>
      </c>
      <c r="AX114" s="13" t="s">
        <v>73</v>
      </c>
      <c r="AY114" s="211" t="s">
        <v>176</v>
      </c>
    </row>
    <row r="115" spans="1:65" s="14" customFormat="1" ht="11.25">
      <c r="B115" s="212"/>
      <c r="C115" s="213"/>
      <c r="D115" s="202" t="s">
        <v>187</v>
      </c>
      <c r="E115" s="214" t="s">
        <v>21</v>
      </c>
      <c r="F115" s="215" t="s">
        <v>192</v>
      </c>
      <c r="G115" s="213"/>
      <c r="H115" s="216">
        <v>15</v>
      </c>
      <c r="I115" s="217"/>
      <c r="J115" s="213"/>
      <c r="K115" s="213"/>
      <c r="L115" s="218"/>
      <c r="M115" s="219"/>
      <c r="N115" s="220"/>
      <c r="O115" s="220"/>
      <c r="P115" s="220"/>
      <c r="Q115" s="220"/>
      <c r="R115" s="220"/>
      <c r="S115" s="220"/>
      <c r="T115" s="221"/>
      <c r="AT115" s="222" t="s">
        <v>187</v>
      </c>
      <c r="AU115" s="222" t="s">
        <v>83</v>
      </c>
      <c r="AV115" s="14" t="s">
        <v>99</v>
      </c>
      <c r="AW115" s="14" t="s">
        <v>34</v>
      </c>
      <c r="AX115" s="14" t="s">
        <v>81</v>
      </c>
      <c r="AY115" s="222" t="s">
        <v>176</v>
      </c>
    </row>
    <row r="116" spans="1:65" s="2" customFormat="1" ht="21.75" customHeight="1">
      <c r="A116" s="37"/>
      <c r="B116" s="38"/>
      <c r="C116" s="182" t="s">
        <v>183</v>
      </c>
      <c r="D116" s="182" t="s">
        <v>179</v>
      </c>
      <c r="E116" s="183" t="s">
        <v>203</v>
      </c>
      <c r="F116" s="184" t="s">
        <v>204</v>
      </c>
      <c r="G116" s="185" t="s">
        <v>119</v>
      </c>
      <c r="H116" s="186">
        <v>15</v>
      </c>
      <c r="I116" s="187"/>
      <c r="J116" s="188">
        <f>ROUND(I116*H116,2)</f>
        <v>0</v>
      </c>
      <c r="K116" s="184" t="s">
        <v>182</v>
      </c>
      <c r="L116" s="42"/>
      <c r="M116" s="189" t="s">
        <v>21</v>
      </c>
      <c r="N116" s="190" t="s">
        <v>44</v>
      </c>
      <c r="O116" s="67"/>
      <c r="P116" s="191">
        <f>O116*H116</f>
        <v>0</v>
      </c>
      <c r="Q116" s="191">
        <v>5.5000000000000003E-4</v>
      </c>
      <c r="R116" s="191">
        <f>Q116*H116</f>
        <v>8.2500000000000004E-3</v>
      </c>
      <c r="S116" s="191">
        <v>5.9999999999999995E-4</v>
      </c>
      <c r="T116" s="192">
        <f>S116*H116</f>
        <v>8.9999999999999993E-3</v>
      </c>
      <c r="U116" s="37"/>
      <c r="V116" s="37"/>
      <c r="W116" s="37"/>
      <c r="X116" s="37"/>
      <c r="Y116" s="37"/>
      <c r="Z116" s="37"/>
      <c r="AA116" s="37"/>
      <c r="AB116" s="37"/>
      <c r="AC116" s="37"/>
      <c r="AD116" s="37"/>
      <c r="AE116" s="37"/>
      <c r="AR116" s="193" t="s">
        <v>183</v>
      </c>
      <c r="AT116" s="193" t="s">
        <v>179</v>
      </c>
      <c r="AU116" s="193" t="s">
        <v>83</v>
      </c>
      <c r="AY116" s="20" t="s">
        <v>176</v>
      </c>
      <c r="BE116" s="194">
        <f>IF(N116="základní",J116,0)</f>
        <v>0</v>
      </c>
      <c r="BF116" s="194">
        <f>IF(N116="snížená",J116,0)</f>
        <v>0</v>
      </c>
      <c r="BG116" s="194">
        <f>IF(N116="zákl. přenesená",J116,0)</f>
        <v>0</v>
      </c>
      <c r="BH116" s="194">
        <f>IF(N116="sníž. přenesená",J116,0)</f>
        <v>0</v>
      </c>
      <c r="BI116" s="194">
        <f>IF(N116="nulová",J116,0)</f>
        <v>0</v>
      </c>
      <c r="BJ116" s="20" t="s">
        <v>81</v>
      </c>
      <c r="BK116" s="194">
        <f>ROUND(I116*H116,2)</f>
        <v>0</v>
      </c>
      <c r="BL116" s="20" t="s">
        <v>183</v>
      </c>
      <c r="BM116" s="193" t="s">
        <v>205</v>
      </c>
    </row>
    <row r="117" spans="1:65" s="2" customFormat="1" ht="11.25">
      <c r="A117" s="37"/>
      <c r="B117" s="38"/>
      <c r="C117" s="39"/>
      <c r="D117" s="195" t="s">
        <v>185</v>
      </c>
      <c r="E117" s="39"/>
      <c r="F117" s="196" t="s">
        <v>206</v>
      </c>
      <c r="G117" s="39"/>
      <c r="H117" s="39"/>
      <c r="I117" s="197"/>
      <c r="J117" s="39"/>
      <c r="K117" s="39"/>
      <c r="L117" s="42"/>
      <c r="M117" s="198"/>
      <c r="N117" s="199"/>
      <c r="O117" s="67"/>
      <c r="P117" s="67"/>
      <c r="Q117" s="67"/>
      <c r="R117" s="67"/>
      <c r="S117" s="67"/>
      <c r="T117" s="68"/>
      <c r="U117" s="37"/>
      <c r="V117" s="37"/>
      <c r="W117" s="37"/>
      <c r="X117" s="37"/>
      <c r="Y117" s="37"/>
      <c r="Z117" s="37"/>
      <c r="AA117" s="37"/>
      <c r="AB117" s="37"/>
      <c r="AC117" s="37"/>
      <c r="AD117" s="37"/>
      <c r="AE117" s="37"/>
      <c r="AT117" s="20" t="s">
        <v>185</v>
      </c>
      <c r="AU117" s="20" t="s">
        <v>83</v>
      </c>
    </row>
    <row r="118" spans="1:65" s="13" customFormat="1" ht="11.25">
      <c r="B118" s="200"/>
      <c r="C118" s="201"/>
      <c r="D118" s="202" t="s">
        <v>187</v>
      </c>
      <c r="E118" s="203" t="s">
        <v>21</v>
      </c>
      <c r="F118" s="204" t="s">
        <v>202</v>
      </c>
      <c r="G118" s="201"/>
      <c r="H118" s="205">
        <v>15</v>
      </c>
      <c r="I118" s="206"/>
      <c r="J118" s="201"/>
      <c r="K118" s="201"/>
      <c r="L118" s="207"/>
      <c r="M118" s="208"/>
      <c r="N118" s="209"/>
      <c r="O118" s="209"/>
      <c r="P118" s="209"/>
      <c r="Q118" s="209"/>
      <c r="R118" s="209"/>
      <c r="S118" s="209"/>
      <c r="T118" s="210"/>
      <c r="AT118" s="211" t="s">
        <v>187</v>
      </c>
      <c r="AU118" s="211" t="s">
        <v>83</v>
      </c>
      <c r="AV118" s="13" t="s">
        <v>83</v>
      </c>
      <c r="AW118" s="13" t="s">
        <v>34</v>
      </c>
      <c r="AX118" s="13" t="s">
        <v>73</v>
      </c>
      <c r="AY118" s="211" t="s">
        <v>176</v>
      </c>
    </row>
    <row r="119" spans="1:65" s="14" customFormat="1" ht="11.25">
      <c r="B119" s="212"/>
      <c r="C119" s="213"/>
      <c r="D119" s="202" t="s">
        <v>187</v>
      </c>
      <c r="E119" s="214" t="s">
        <v>21</v>
      </c>
      <c r="F119" s="215" t="s">
        <v>192</v>
      </c>
      <c r="G119" s="213"/>
      <c r="H119" s="216">
        <v>15</v>
      </c>
      <c r="I119" s="217"/>
      <c r="J119" s="213"/>
      <c r="K119" s="213"/>
      <c r="L119" s="218"/>
      <c r="M119" s="219"/>
      <c r="N119" s="220"/>
      <c r="O119" s="220"/>
      <c r="P119" s="220"/>
      <c r="Q119" s="220"/>
      <c r="R119" s="220"/>
      <c r="S119" s="220"/>
      <c r="T119" s="221"/>
      <c r="AT119" s="222" t="s">
        <v>187</v>
      </c>
      <c r="AU119" s="222" t="s">
        <v>83</v>
      </c>
      <c r="AV119" s="14" t="s">
        <v>99</v>
      </c>
      <c r="AW119" s="14" t="s">
        <v>34</v>
      </c>
      <c r="AX119" s="14" t="s">
        <v>81</v>
      </c>
      <c r="AY119" s="222" t="s">
        <v>176</v>
      </c>
    </row>
    <row r="120" spans="1:65" s="2" customFormat="1" ht="24.2" customHeight="1">
      <c r="A120" s="37"/>
      <c r="B120" s="38"/>
      <c r="C120" s="182" t="s">
        <v>207</v>
      </c>
      <c r="D120" s="182" t="s">
        <v>179</v>
      </c>
      <c r="E120" s="183" t="s">
        <v>208</v>
      </c>
      <c r="F120" s="184" t="s">
        <v>209</v>
      </c>
      <c r="G120" s="185" t="s">
        <v>133</v>
      </c>
      <c r="H120" s="186">
        <v>10</v>
      </c>
      <c r="I120" s="187"/>
      <c r="J120" s="188">
        <f>ROUND(I120*H120,2)</f>
        <v>0</v>
      </c>
      <c r="K120" s="184" t="s">
        <v>182</v>
      </c>
      <c r="L120" s="42"/>
      <c r="M120" s="189" t="s">
        <v>21</v>
      </c>
      <c r="N120" s="190" t="s">
        <v>44</v>
      </c>
      <c r="O120" s="67"/>
      <c r="P120" s="191">
        <f>O120*H120</f>
        <v>0</v>
      </c>
      <c r="Q120" s="191">
        <v>1.1900000000000001E-3</v>
      </c>
      <c r="R120" s="191">
        <f>Q120*H120</f>
        <v>1.1900000000000001E-2</v>
      </c>
      <c r="S120" s="191">
        <v>0</v>
      </c>
      <c r="T120" s="192">
        <f>S120*H120</f>
        <v>0</v>
      </c>
      <c r="U120" s="37"/>
      <c r="V120" s="37"/>
      <c r="W120" s="37"/>
      <c r="X120" s="37"/>
      <c r="Y120" s="37"/>
      <c r="Z120" s="37"/>
      <c r="AA120" s="37"/>
      <c r="AB120" s="37"/>
      <c r="AC120" s="37"/>
      <c r="AD120" s="37"/>
      <c r="AE120" s="37"/>
      <c r="AR120" s="193" t="s">
        <v>183</v>
      </c>
      <c r="AT120" s="193" t="s">
        <v>179</v>
      </c>
      <c r="AU120" s="193" t="s">
        <v>83</v>
      </c>
      <c r="AY120" s="20" t="s">
        <v>176</v>
      </c>
      <c r="BE120" s="194">
        <f>IF(N120="základní",J120,0)</f>
        <v>0</v>
      </c>
      <c r="BF120" s="194">
        <f>IF(N120="snížená",J120,0)</f>
        <v>0</v>
      </c>
      <c r="BG120" s="194">
        <f>IF(N120="zákl. přenesená",J120,0)</f>
        <v>0</v>
      </c>
      <c r="BH120" s="194">
        <f>IF(N120="sníž. přenesená",J120,0)</f>
        <v>0</v>
      </c>
      <c r="BI120" s="194">
        <f>IF(N120="nulová",J120,0)</f>
        <v>0</v>
      </c>
      <c r="BJ120" s="20" t="s">
        <v>81</v>
      </c>
      <c r="BK120" s="194">
        <f>ROUND(I120*H120,2)</f>
        <v>0</v>
      </c>
      <c r="BL120" s="20" t="s">
        <v>183</v>
      </c>
      <c r="BM120" s="193" t="s">
        <v>210</v>
      </c>
    </row>
    <row r="121" spans="1:65" s="2" customFormat="1" ht="11.25">
      <c r="A121" s="37"/>
      <c r="B121" s="38"/>
      <c r="C121" s="39"/>
      <c r="D121" s="195" t="s">
        <v>185</v>
      </c>
      <c r="E121" s="39"/>
      <c r="F121" s="196" t="s">
        <v>211</v>
      </c>
      <c r="G121" s="39"/>
      <c r="H121" s="39"/>
      <c r="I121" s="197"/>
      <c r="J121" s="39"/>
      <c r="K121" s="39"/>
      <c r="L121" s="42"/>
      <c r="M121" s="198"/>
      <c r="N121" s="199"/>
      <c r="O121" s="67"/>
      <c r="P121" s="67"/>
      <c r="Q121" s="67"/>
      <c r="R121" s="67"/>
      <c r="S121" s="67"/>
      <c r="T121" s="68"/>
      <c r="U121" s="37"/>
      <c r="V121" s="37"/>
      <c r="W121" s="37"/>
      <c r="X121" s="37"/>
      <c r="Y121" s="37"/>
      <c r="Z121" s="37"/>
      <c r="AA121" s="37"/>
      <c r="AB121" s="37"/>
      <c r="AC121" s="37"/>
      <c r="AD121" s="37"/>
      <c r="AE121" s="37"/>
      <c r="AT121" s="20" t="s">
        <v>185</v>
      </c>
      <c r="AU121" s="20" t="s">
        <v>83</v>
      </c>
    </row>
    <row r="122" spans="1:65" s="13" customFormat="1" ht="11.25">
      <c r="B122" s="200"/>
      <c r="C122" s="201"/>
      <c r="D122" s="202" t="s">
        <v>187</v>
      </c>
      <c r="E122" s="203" t="s">
        <v>21</v>
      </c>
      <c r="F122" s="204" t="s">
        <v>212</v>
      </c>
      <c r="G122" s="201"/>
      <c r="H122" s="205">
        <v>10</v>
      </c>
      <c r="I122" s="206"/>
      <c r="J122" s="201"/>
      <c r="K122" s="201"/>
      <c r="L122" s="207"/>
      <c r="M122" s="208"/>
      <c r="N122" s="209"/>
      <c r="O122" s="209"/>
      <c r="P122" s="209"/>
      <c r="Q122" s="209"/>
      <c r="R122" s="209"/>
      <c r="S122" s="209"/>
      <c r="T122" s="210"/>
      <c r="AT122" s="211" t="s">
        <v>187</v>
      </c>
      <c r="AU122" s="211" t="s">
        <v>83</v>
      </c>
      <c r="AV122" s="13" t="s">
        <v>83</v>
      </c>
      <c r="AW122" s="13" t="s">
        <v>34</v>
      </c>
      <c r="AX122" s="13" t="s">
        <v>73</v>
      </c>
      <c r="AY122" s="211" t="s">
        <v>176</v>
      </c>
    </row>
    <row r="123" spans="1:65" s="14" customFormat="1" ht="11.25">
      <c r="B123" s="212"/>
      <c r="C123" s="213"/>
      <c r="D123" s="202" t="s">
        <v>187</v>
      </c>
      <c r="E123" s="214" t="s">
        <v>21</v>
      </c>
      <c r="F123" s="215" t="s">
        <v>192</v>
      </c>
      <c r="G123" s="213"/>
      <c r="H123" s="216">
        <v>10</v>
      </c>
      <c r="I123" s="217"/>
      <c r="J123" s="213"/>
      <c r="K123" s="213"/>
      <c r="L123" s="218"/>
      <c r="M123" s="219"/>
      <c r="N123" s="220"/>
      <c r="O123" s="220"/>
      <c r="P123" s="220"/>
      <c r="Q123" s="220"/>
      <c r="R123" s="220"/>
      <c r="S123" s="220"/>
      <c r="T123" s="221"/>
      <c r="AT123" s="222" t="s">
        <v>187</v>
      </c>
      <c r="AU123" s="222" t="s">
        <v>83</v>
      </c>
      <c r="AV123" s="14" t="s">
        <v>99</v>
      </c>
      <c r="AW123" s="14" t="s">
        <v>34</v>
      </c>
      <c r="AX123" s="14" t="s">
        <v>81</v>
      </c>
      <c r="AY123" s="222" t="s">
        <v>176</v>
      </c>
    </row>
    <row r="124" spans="1:65" s="12" customFormat="1" ht="22.9" customHeight="1">
      <c r="B124" s="166"/>
      <c r="C124" s="167"/>
      <c r="D124" s="168" t="s">
        <v>72</v>
      </c>
      <c r="E124" s="180" t="s">
        <v>213</v>
      </c>
      <c r="F124" s="180" t="s">
        <v>214</v>
      </c>
      <c r="G124" s="167"/>
      <c r="H124" s="167"/>
      <c r="I124" s="170"/>
      <c r="J124" s="181">
        <f>BK124</f>
        <v>0</v>
      </c>
      <c r="K124" s="167"/>
      <c r="L124" s="172"/>
      <c r="M124" s="173"/>
      <c r="N124" s="174"/>
      <c r="O124" s="174"/>
      <c r="P124" s="175">
        <f>SUM(P125:P156)</f>
        <v>0</v>
      </c>
      <c r="Q124" s="174"/>
      <c r="R124" s="175">
        <f>SUM(R125:R156)</f>
        <v>6.0679999999999996E-3</v>
      </c>
      <c r="S124" s="174"/>
      <c r="T124" s="176">
        <f>SUM(T125:T156)</f>
        <v>0.14000000000000001</v>
      </c>
      <c r="AR124" s="177" t="s">
        <v>81</v>
      </c>
      <c r="AT124" s="178" t="s">
        <v>72</v>
      </c>
      <c r="AU124" s="178" t="s">
        <v>81</v>
      </c>
      <c r="AY124" s="177" t="s">
        <v>176</v>
      </c>
      <c r="BK124" s="179">
        <f>SUM(BK125:BK156)</f>
        <v>0</v>
      </c>
    </row>
    <row r="125" spans="1:65" s="2" customFormat="1" ht="24.2" customHeight="1">
      <c r="A125" s="37"/>
      <c r="B125" s="38"/>
      <c r="C125" s="182" t="s">
        <v>177</v>
      </c>
      <c r="D125" s="182" t="s">
        <v>179</v>
      </c>
      <c r="E125" s="183" t="s">
        <v>215</v>
      </c>
      <c r="F125" s="184" t="s">
        <v>216</v>
      </c>
      <c r="G125" s="185" t="s">
        <v>119</v>
      </c>
      <c r="H125" s="186">
        <v>100</v>
      </c>
      <c r="I125" s="187"/>
      <c r="J125" s="188">
        <f>ROUND(I125*H125,2)</f>
        <v>0</v>
      </c>
      <c r="K125" s="184" t="s">
        <v>182</v>
      </c>
      <c r="L125" s="42"/>
      <c r="M125" s="189" t="s">
        <v>21</v>
      </c>
      <c r="N125" s="190" t="s">
        <v>44</v>
      </c>
      <c r="O125" s="67"/>
      <c r="P125" s="191">
        <f>O125*H125</f>
        <v>0</v>
      </c>
      <c r="Q125" s="191">
        <v>0</v>
      </c>
      <c r="R125" s="191">
        <f>Q125*H125</f>
        <v>0</v>
      </c>
      <c r="S125" s="191">
        <v>0</v>
      </c>
      <c r="T125" s="192">
        <f>S125*H125</f>
        <v>0</v>
      </c>
      <c r="U125" s="37"/>
      <c r="V125" s="37"/>
      <c r="W125" s="37"/>
      <c r="X125" s="37"/>
      <c r="Y125" s="37"/>
      <c r="Z125" s="37"/>
      <c r="AA125" s="37"/>
      <c r="AB125" s="37"/>
      <c r="AC125" s="37"/>
      <c r="AD125" s="37"/>
      <c r="AE125" s="37"/>
      <c r="AR125" s="193" t="s">
        <v>183</v>
      </c>
      <c r="AT125" s="193" t="s">
        <v>179</v>
      </c>
      <c r="AU125" s="193" t="s">
        <v>83</v>
      </c>
      <c r="AY125" s="20" t="s">
        <v>176</v>
      </c>
      <c r="BE125" s="194">
        <f>IF(N125="základní",J125,0)</f>
        <v>0</v>
      </c>
      <c r="BF125" s="194">
        <f>IF(N125="snížená",J125,0)</f>
        <v>0</v>
      </c>
      <c r="BG125" s="194">
        <f>IF(N125="zákl. přenesená",J125,0)</f>
        <v>0</v>
      </c>
      <c r="BH125" s="194">
        <f>IF(N125="sníž. přenesená",J125,0)</f>
        <v>0</v>
      </c>
      <c r="BI125" s="194">
        <f>IF(N125="nulová",J125,0)</f>
        <v>0</v>
      </c>
      <c r="BJ125" s="20" t="s">
        <v>81</v>
      </c>
      <c r="BK125" s="194">
        <f>ROUND(I125*H125,2)</f>
        <v>0</v>
      </c>
      <c r="BL125" s="20" t="s">
        <v>183</v>
      </c>
      <c r="BM125" s="193" t="s">
        <v>217</v>
      </c>
    </row>
    <row r="126" spans="1:65" s="2" customFormat="1" ht="11.25">
      <c r="A126" s="37"/>
      <c r="B126" s="38"/>
      <c r="C126" s="39"/>
      <c r="D126" s="195" t="s">
        <v>185</v>
      </c>
      <c r="E126" s="39"/>
      <c r="F126" s="196" t="s">
        <v>218</v>
      </c>
      <c r="G126" s="39"/>
      <c r="H126" s="39"/>
      <c r="I126" s="197"/>
      <c r="J126" s="39"/>
      <c r="K126" s="39"/>
      <c r="L126" s="42"/>
      <c r="M126" s="198"/>
      <c r="N126" s="199"/>
      <c r="O126" s="67"/>
      <c r="P126" s="67"/>
      <c r="Q126" s="67"/>
      <c r="R126" s="67"/>
      <c r="S126" s="67"/>
      <c r="T126" s="68"/>
      <c r="U126" s="37"/>
      <c r="V126" s="37"/>
      <c r="W126" s="37"/>
      <c r="X126" s="37"/>
      <c r="Y126" s="37"/>
      <c r="Z126" s="37"/>
      <c r="AA126" s="37"/>
      <c r="AB126" s="37"/>
      <c r="AC126" s="37"/>
      <c r="AD126" s="37"/>
      <c r="AE126" s="37"/>
      <c r="AT126" s="20" t="s">
        <v>185</v>
      </c>
      <c r="AU126" s="20" t="s">
        <v>83</v>
      </c>
    </row>
    <row r="127" spans="1:65" s="13" customFormat="1" ht="11.25">
      <c r="B127" s="200"/>
      <c r="C127" s="201"/>
      <c r="D127" s="202" t="s">
        <v>187</v>
      </c>
      <c r="E127" s="203" t="s">
        <v>21</v>
      </c>
      <c r="F127" s="204" t="s">
        <v>188</v>
      </c>
      <c r="G127" s="201"/>
      <c r="H127" s="205">
        <v>100</v>
      </c>
      <c r="I127" s="206"/>
      <c r="J127" s="201"/>
      <c r="K127" s="201"/>
      <c r="L127" s="207"/>
      <c r="M127" s="208"/>
      <c r="N127" s="209"/>
      <c r="O127" s="209"/>
      <c r="P127" s="209"/>
      <c r="Q127" s="209"/>
      <c r="R127" s="209"/>
      <c r="S127" s="209"/>
      <c r="T127" s="210"/>
      <c r="AT127" s="211" t="s">
        <v>187</v>
      </c>
      <c r="AU127" s="211" t="s">
        <v>83</v>
      </c>
      <c r="AV127" s="13" t="s">
        <v>83</v>
      </c>
      <c r="AW127" s="13" t="s">
        <v>34</v>
      </c>
      <c r="AX127" s="13" t="s">
        <v>73</v>
      </c>
      <c r="AY127" s="211" t="s">
        <v>176</v>
      </c>
    </row>
    <row r="128" spans="1:65" s="14" customFormat="1" ht="11.25">
      <c r="B128" s="212"/>
      <c r="C128" s="213"/>
      <c r="D128" s="202" t="s">
        <v>187</v>
      </c>
      <c r="E128" s="214" t="s">
        <v>21</v>
      </c>
      <c r="F128" s="215" t="s">
        <v>192</v>
      </c>
      <c r="G128" s="213"/>
      <c r="H128" s="216">
        <v>100</v>
      </c>
      <c r="I128" s="217"/>
      <c r="J128" s="213"/>
      <c r="K128" s="213"/>
      <c r="L128" s="218"/>
      <c r="M128" s="219"/>
      <c r="N128" s="220"/>
      <c r="O128" s="220"/>
      <c r="P128" s="220"/>
      <c r="Q128" s="220"/>
      <c r="R128" s="220"/>
      <c r="S128" s="220"/>
      <c r="T128" s="221"/>
      <c r="AT128" s="222" t="s">
        <v>187</v>
      </c>
      <c r="AU128" s="222" t="s">
        <v>83</v>
      </c>
      <c r="AV128" s="14" t="s">
        <v>99</v>
      </c>
      <c r="AW128" s="14" t="s">
        <v>34</v>
      </c>
      <c r="AX128" s="14" t="s">
        <v>81</v>
      </c>
      <c r="AY128" s="222" t="s">
        <v>176</v>
      </c>
    </row>
    <row r="129" spans="1:65" s="2" customFormat="1" ht="16.5" customHeight="1">
      <c r="A129" s="37"/>
      <c r="B129" s="38"/>
      <c r="C129" s="182" t="s">
        <v>219</v>
      </c>
      <c r="D129" s="182" t="s">
        <v>179</v>
      </c>
      <c r="E129" s="183" t="s">
        <v>220</v>
      </c>
      <c r="F129" s="184" t="s">
        <v>221</v>
      </c>
      <c r="G129" s="185" t="s">
        <v>222</v>
      </c>
      <c r="H129" s="186">
        <v>50</v>
      </c>
      <c r="I129" s="187"/>
      <c r="J129" s="188">
        <f>ROUND(I129*H129,2)</f>
        <v>0</v>
      </c>
      <c r="K129" s="184" t="s">
        <v>223</v>
      </c>
      <c r="L129" s="42"/>
      <c r="M129" s="189" t="s">
        <v>21</v>
      </c>
      <c r="N129" s="190" t="s">
        <v>44</v>
      </c>
      <c r="O129" s="67"/>
      <c r="P129" s="191">
        <f>O129*H129</f>
        <v>0</v>
      </c>
      <c r="Q129" s="191">
        <v>0</v>
      </c>
      <c r="R129" s="191">
        <f>Q129*H129</f>
        <v>0</v>
      </c>
      <c r="S129" s="191">
        <v>0</v>
      </c>
      <c r="T129" s="192">
        <f>S129*H129</f>
        <v>0</v>
      </c>
      <c r="U129" s="37"/>
      <c r="V129" s="37"/>
      <c r="W129" s="37"/>
      <c r="X129" s="37"/>
      <c r="Y129" s="37"/>
      <c r="Z129" s="37"/>
      <c r="AA129" s="37"/>
      <c r="AB129" s="37"/>
      <c r="AC129" s="37"/>
      <c r="AD129" s="37"/>
      <c r="AE129" s="37"/>
      <c r="AR129" s="193" t="s">
        <v>183</v>
      </c>
      <c r="AT129" s="193" t="s">
        <v>179</v>
      </c>
      <c r="AU129" s="193" t="s">
        <v>83</v>
      </c>
      <c r="AY129" s="20" t="s">
        <v>176</v>
      </c>
      <c r="BE129" s="194">
        <f>IF(N129="základní",J129,0)</f>
        <v>0</v>
      </c>
      <c r="BF129" s="194">
        <f>IF(N129="snížená",J129,0)</f>
        <v>0</v>
      </c>
      <c r="BG129" s="194">
        <f>IF(N129="zákl. přenesená",J129,0)</f>
        <v>0</v>
      </c>
      <c r="BH129" s="194">
        <f>IF(N129="sníž. přenesená",J129,0)</f>
        <v>0</v>
      </c>
      <c r="BI129" s="194">
        <f>IF(N129="nulová",J129,0)</f>
        <v>0</v>
      </c>
      <c r="BJ129" s="20" t="s">
        <v>81</v>
      </c>
      <c r="BK129" s="194">
        <f>ROUND(I129*H129,2)</f>
        <v>0</v>
      </c>
      <c r="BL129" s="20" t="s">
        <v>183</v>
      </c>
      <c r="BM129" s="193" t="s">
        <v>224</v>
      </c>
    </row>
    <row r="130" spans="1:65" s="2" customFormat="1" ht="24.2" customHeight="1">
      <c r="A130" s="37"/>
      <c r="B130" s="38"/>
      <c r="C130" s="182" t="s">
        <v>225</v>
      </c>
      <c r="D130" s="182" t="s">
        <v>179</v>
      </c>
      <c r="E130" s="183" t="s">
        <v>226</v>
      </c>
      <c r="F130" s="184" t="s">
        <v>227</v>
      </c>
      <c r="G130" s="185" t="s">
        <v>222</v>
      </c>
      <c r="H130" s="186">
        <v>40</v>
      </c>
      <c r="I130" s="187"/>
      <c r="J130" s="188">
        <f>ROUND(I130*H130,2)</f>
        <v>0</v>
      </c>
      <c r="K130" s="184" t="s">
        <v>223</v>
      </c>
      <c r="L130" s="42"/>
      <c r="M130" s="189" t="s">
        <v>21</v>
      </c>
      <c r="N130" s="190" t="s">
        <v>44</v>
      </c>
      <c r="O130" s="67"/>
      <c r="P130" s="191">
        <f>O130*H130</f>
        <v>0</v>
      </c>
      <c r="Q130" s="191">
        <v>0</v>
      </c>
      <c r="R130" s="191">
        <f>Q130*H130</f>
        <v>0</v>
      </c>
      <c r="S130" s="191">
        <v>0</v>
      </c>
      <c r="T130" s="192">
        <f>S130*H130</f>
        <v>0</v>
      </c>
      <c r="U130" s="37"/>
      <c r="V130" s="37"/>
      <c r="W130" s="37"/>
      <c r="X130" s="37"/>
      <c r="Y130" s="37"/>
      <c r="Z130" s="37"/>
      <c r="AA130" s="37"/>
      <c r="AB130" s="37"/>
      <c r="AC130" s="37"/>
      <c r="AD130" s="37"/>
      <c r="AE130" s="37"/>
      <c r="AR130" s="193" t="s">
        <v>183</v>
      </c>
      <c r="AT130" s="193" t="s">
        <v>179</v>
      </c>
      <c r="AU130" s="193" t="s">
        <v>83</v>
      </c>
      <c r="AY130" s="20" t="s">
        <v>176</v>
      </c>
      <c r="BE130" s="194">
        <f>IF(N130="základní",J130,0)</f>
        <v>0</v>
      </c>
      <c r="BF130" s="194">
        <f>IF(N130="snížená",J130,0)</f>
        <v>0</v>
      </c>
      <c r="BG130" s="194">
        <f>IF(N130="zákl. přenesená",J130,0)</f>
        <v>0</v>
      </c>
      <c r="BH130" s="194">
        <f>IF(N130="sníž. přenesená",J130,0)</f>
        <v>0</v>
      </c>
      <c r="BI130" s="194">
        <f>IF(N130="nulová",J130,0)</f>
        <v>0</v>
      </c>
      <c r="BJ130" s="20" t="s">
        <v>81</v>
      </c>
      <c r="BK130" s="194">
        <f>ROUND(I130*H130,2)</f>
        <v>0</v>
      </c>
      <c r="BL130" s="20" t="s">
        <v>183</v>
      </c>
      <c r="BM130" s="193" t="s">
        <v>228</v>
      </c>
    </row>
    <row r="131" spans="1:65" s="2" customFormat="1" ht="19.5">
      <c r="A131" s="37"/>
      <c r="B131" s="38"/>
      <c r="C131" s="39"/>
      <c r="D131" s="202" t="s">
        <v>229</v>
      </c>
      <c r="E131" s="39"/>
      <c r="F131" s="223" t="s">
        <v>230</v>
      </c>
      <c r="G131" s="39"/>
      <c r="H131" s="39"/>
      <c r="I131" s="197"/>
      <c r="J131" s="39"/>
      <c r="K131" s="39"/>
      <c r="L131" s="42"/>
      <c r="M131" s="198"/>
      <c r="N131" s="199"/>
      <c r="O131" s="67"/>
      <c r="P131" s="67"/>
      <c r="Q131" s="67"/>
      <c r="R131" s="67"/>
      <c r="S131" s="67"/>
      <c r="T131" s="68"/>
      <c r="U131" s="37"/>
      <c r="V131" s="37"/>
      <c r="W131" s="37"/>
      <c r="X131" s="37"/>
      <c r="Y131" s="37"/>
      <c r="Z131" s="37"/>
      <c r="AA131" s="37"/>
      <c r="AB131" s="37"/>
      <c r="AC131" s="37"/>
      <c r="AD131" s="37"/>
      <c r="AE131" s="37"/>
      <c r="AT131" s="20" t="s">
        <v>229</v>
      </c>
      <c r="AU131" s="20" t="s">
        <v>83</v>
      </c>
    </row>
    <row r="132" spans="1:65" s="2" customFormat="1" ht="24.2" customHeight="1">
      <c r="A132" s="37"/>
      <c r="B132" s="38"/>
      <c r="C132" s="182" t="s">
        <v>213</v>
      </c>
      <c r="D132" s="182" t="s">
        <v>179</v>
      </c>
      <c r="E132" s="183" t="s">
        <v>231</v>
      </c>
      <c r="F132" s="184" t="s">
        <v>232</v>
      </c>
      <c r="G132" s="185" t="s">
        <v>119</v>
      </c>
      <c r="H132" s="186">
        <v>23.46</v>
      </c>
      <c r="I132" s="187"/>
      <c r="J132" s="188">
        <f>ROUND(I132*H132,2)</f>
        <v>0</v>
      </c>
      <c r="K132" s="184" t="s">
        <v>223</v>
      </c>
      <c r="L132" s="42"/>
      <c r="M132" s="189" t="s">
        <v>21</v>
      </c>
      <c r="N132" s="190" t="s">
        <v>44</v>
      </c>
      <c r="O132" s="67"/>
      <c r="P132" s="191">
        <f>O132*H132</f>
        <v>0</v>
      </c>
      <c r="Q132" s="191">
        <v>0</v>
      </c>
      <c r="R132" s="191">
        <f>Q132*H132</f>
        <v>0</v>
      </c>
      <c r="S132" s="191">
        <v>0</v>
      </c>
      <c r="T132" s="192">
        <f>S132*H132</f>
        <v>0</v>
      </c>
      <c r="U132" s="37"/>
      <c r="V132" s="37"/>
      <c r="W132" s="37"/>
      <c r="X132" s="37"/>
      <c r="Y132" s="37"/>
      <c r="Z132" s="37"/>
      <c r="AA132" s="37"/>
      <c r="AB132" s="37"/>
      <c r="AC132" s="37"/>
      <c r="AD132" s="37"/>
      <c r="AE132" s="37"/>
      <c r="AR132" s="193" t="s">
        <v>183</v>
      </c>
      <c r="AT132" s="193" t="s">
        <v>179</v>
      </c>
      <c r="AU132" s="193" t="s">
        <v>83</v>
      </c>
      <c r="AY132" s="20" t="s">
        <v>176</v>
      </c>
      <c r="BE132" s="194">
        <f>IF(N132="základní",J132,0)</f>
        <v>0</v>
      </c>
      <c r="BF132" s="194">
        <f>IF(N132="snížená",J132,0)</f>
        <v>0</v>
      </c>
      <c r="BG132" s="194">
        <f>IF(N132="zákl. přenesená",J132,0)</f>
        <v>0</v>
      </c>
      <c r="BH132" s="194">
        <f>IF(N132="sníž. přenesená",J132,0)</f>
        <v>0</v>
      </c>
      <c r="BI132" s="194">
        <f>IF(N132="nulová",J132,0)</f>
        <v>0</v>
      </c>
      <c r="BJ132" s="20" t="s">
        <v>81</v>
      </c>
      <c r="BK132" s="194">
        <f>ROUND(I132*H132,2)</f>
        <v>0</v>
      </c>
      <c r="BL132" s="20" t="s">
        <v>183</v>
      </c>
      <c r="BM132" s="193" t="s">
        <v>233</v>
      </c>
    </row>
    <row r="133" spans="1:65" s="13" customFormat="1" ht="11.25">
      <c r="B133" s="200"/>
      <c r="C133" s="201"/>
      <c r="D133" s="202" t="s">
        <v>187</v>
      </c>
      <c r="E133" s="203" t="s">
        <v>21</v>
      </c>
      <c r="F133" s="204" t="s">
        <v>234</v>
      </c>
      <c r="G133" s="201"/>
      <c r="H133" s="205">
        <v>23.46</v>
      </c>
      <c r="I133" s="206"/>
      <c r="J133" s="201"/>
      <c r="K133" s="201"/>
      <c r="L133" s="207"/>
      <c r="M133" s="208"/>
      <c r="N133" s="209"/>
      <c r="O133" s="209"/>
      <c r="P133" s="209"/>
      <c r="Q133" s="209"/>
      <c r="R133" s="209"/>
      <c r="S133" s="209"/>
      <c r="T133" s="210"/>
      <c r="AT133" s="211" t="s">
        <v>187</v>
      </c>
      <c r="AU133" s="211" t="s">
        <v>83</v>
      </c>
      <c r="AV133" s="13" t="s">
        <v>83</v>
      </c>
      <c r="AW133" s="13" t="s">
        <v>34</v>
      </c>
      <c r="AX133" s="13" t="s">
        <v>73</v>
      </c>
      <c r="AY133" s="211" t="s">
        <v>176</v>
      </c>
    </row>
    <row r="134" spans="1:65" s="14" customFormat="1" ht="11.25">
      <c r="B134" s="212"/>
      <c r="C134" s="213"/>
      <c r="D134" s="202" t="s">
        <v>187</v>
      </c>
      <c r="E134" s="214" t="s">
        <v>21</v>
      </c>
      <c r="F134" s="215" t="s">
        <v>192</v>
      </c>
      <c r="G134" s="213"/>
      <c r="H134" s="216">
        <v>23.46</v>
      </c>
      <c r="I134" s="217"/>
      <c r="J134" s="213"/>
      <c r="K134" s="213"/>
      <c r="L134" s="218"/>
      <c r="M134" s="219"/>
      <c r="N134" s="220"/>
      <c r="O134" s="220"/>
      <c r="P134" s="220"/>
      <c r="Q134" s="220"/>
      <c r="R134" s="220"/>
      <c r="S134" s="220"/>
      <c r="T134" s="221"/>
      <c r="AT134" s="222" t="s">
        <v>187</v>
      </c>
      <c r="AU134" s="222" t="s">
        <v>83</v>
      </c>
      <c r="AV134" s="14" t="s">
        <v>99</v>
      </c>
      <c r="AW134" s="14" t="s">
        <v>34</v>
      </c>
      <c r="AX134" s="14" t="s">
        <v>81</v>
      </c>
      <c r="AY134" s="222" t="s">
        <v>176</v>
      </c>
    </row>
    <row r="135" spans="1:65" s="2" customFormat="1" ht="24.2" customHeight="1">
      <c r="A135" s="37"/>
      <c r="B135" s="38"/>
      <c r="C135" s="182" t="s">
        <v>235</v>
      </c>
      <c r="D135" s="182" t="s">
        <v>179</v>
      </c>
      <c r="E135" s="183" t="s">
        <v>236</v>
      </c>
      <c r="F135" s="184" t="s">
        <v>237</v>
      </c>
      <c r="G135" s="185" t="s">
        <v>119</v>
      </c>
      <c r="H135" s="186">
        <v>151.69999999999999</v>
      </c>
      <c r="I135" s="187"/>
      <c r="J135" s="188">
        <f>ROUND(I135*H135,2)</f>
        <v>0</v>
      </c>
      <c r="K135" s="184" t="s">
        <v>182</v>
      </c>
      <c r="L135" s="42"/>
      <c r="M135" s="189" t="s">
        <v>21</v>
      </c>
      <c r="N135" s="190" t="s">
        <v>44</v>
      </c>
      <c r="O135" s="67"/>
      <c r="P135" s="191">
        <f>O135*H135</f>
        <v>0</v>
      </c>
      <c r="Q135" s="191">
        <v>4.0000000000000003E-5</v>
      </c>
      <c r="R135" s="191">
        <f>Q135*H135</f>
        <v>6.0679999999999996E-3</v>
      </c>
      <c r="S135" s="191">
        <v>0</v>
      </c>
      <c r="T135" s="192">
        <f>S135*H135</f>
        <v>0</v>
      </c>
      <c r="U135" s="37"/>
      <c r="V135" s="37"/>
      <c r="W135" s="37"/>
      <c r="X135" s="37"/>
      <c r="Y135" s="37"/>
      <c r="Z135" s="37"/>
      <c r="AA135" s="37"/>
      <c r="AB135" s="37"/>
      <c r="AC135" s="37"/>
      <c r="AD135" s="37"/>
      <c r="AE135" s="37"/>
      <c r="AR135" s="193" t="s">
        <v>183</v>
      </c>
      <c r="AT135" s="193" t="s">
        <v>179</v>
      </c>
      <c r="AU135" s="193" t="s">
        <v>83</v>
      </c>
      <c r="AY135" s="20" t="s">
        <v>176</v>
      </c>
      <c r="BE135" s="194">
        <f>IF(N135="základní",J135,0)</f>
        <v>0</v>
      </c>
      <c r="BF135" s="194">
        <f>IF(N135="snížená",J135,0)</f>
        <v>0</v>
      </c>
      <c r="BG135" s="194">
        <f>IF(N135="zákl. přenesená",J135,0)</f>
        <v>0</v>
      </c>
      <c r="BH135" s="194">
        <f>IF(N135="sníž. přenesená",J135,0)</f>
        <v>0</v>
      </c>
      <c r="BI135" s="194">
        <f>IF(N135="nulová",J135,0)</f>
        <v>0</v>
      </c>
      <c r="BJ135" s="20" t="s">
        <v>81</v>
      </c>
      <c r="BK135" s="194">
        <f>ROUND(I135*H135,2)</f>
        <v>0</v>
      </c>
      <c r="BL135" s="20" t="s">
        <v>183</v>
      </c>
      <c r="BM135" s="193" t="s">
        <v>238</v>
      </c>
    </row>
    <row r="136" spans="1:65" s="2" customFormat="1" ht="11.25">
      <c r="A136" s="37"/>
      <c r="B136" s="38"/>
      <c r="C136" s="39"/>
      <c r="D136" s="195" t="s">
        <v>185</v>
      </c>
      <c r="E136" s="39"/>
      <c r="F136" s="196" t="s">
        <v>239</v>
      </c>
      <c r="G136" s="39"/>
      <c r="H136" s="39"/>
      <c r="I136" s="197"/>
      <c r="J136" s="39"/>
      <c r="K136" s="39"/>
      <c r="L136" s="42"/>
      <c r="M136" s="198"/>
      <c r="N136" s="199"/>
      <c r="O136" s="67"/>
      <c r="P136" s="67"/>
      <c r="Q136" s="67"/>
      <c r="R136" s="67"/>
      <c r="S136" s="67"/>
      <c r="T136" s="68"/>
      <c r="U136" s="37"/>
      <c r="V136" s="37"/>
      <c r="W136" s="37"/>
      <c r="X136" s="37"/>
      <c r="Y136" s="37"/>
      <c r="Z136" s="37"/>
      <c r="AA136" s="37"/>
      <c r="AB136" s="37"/>
      <c r="AC136" s="37"/>
      <c r="AD136" s="37"/>
      <c r="AE136" s="37"/>
      <c r="AT136" s="20" t="s">
        <v>185</v>
      </c>
      <c r="AU136" s="20" t="s">
        <v>83</v>
      </c>
    </row>
    <row r="137" spans="1:65" s="13" customFormat="1" ht="11.25">
      <c r="B137" s="200"/>
      <c r="C137" s="201"/>
      <c r="D137" s="202" t="s">
        <v>187</v>
      </c>
      <c r="E137" s="203" t="s">
        <v>21</v>
      </c>
      <c r="F137" s="204" t="s">
        <v>188</v>
      </c>
      <c r="G137" s="201"/>
      <c r="H137" s="205">
        <v>100</v>
      </c>
      <c r="I137" s="206"/>
      <c r="J137" s="201"/>
      <c r="K137" s="201"/>
      <c r="L137" s="207"/>
      <c r="M137" s="208"/>
      <c r="N137" s="209"/>
      <c r="O137" s="209"/>
      <c r="P137" s="209"/>
      <c r="Q137" s="209"/>
      <c r="R137" s="209"/>
      <c r="S137" s="209"/>
      <c r="T137" s="210"/>
      <c r="AT137" s="211" t="s">
        <v>187</v>
      </c>
      <c r="AU137" s="211" t="s">
        <v>83</v>
      </c>
      <c r="AV137" s="13" t="s">
        <v>83</v>
      </c>
      <c r="AW137" s="13" t="s">
        <v>34</v>
      </c>
      <c r="AX137" s="13" t="s">
        <v>73</v>
      </c>
      <c r="AY137" s="211" t="s">
        <v>176</v>
      </c>
    </row>
    <row r="138" spans="1:65" s="13" customFormat="1" ht="11.25">
      <c r="B138" s="200"/>
      <c r="C138" s="201"/>
      <c r="D138" s="202" t="s">
        <v>187</v>
      </c>
      <c r="E138" s="203" t="s">
        <v>21</v>
      </c>
      <c r="F138" s="204" t="s">
        <v>189</v>
      </c>
      <c r="G138" s="201"/>
      <c r="H138" s="205">
        <v>15.7</v>
      </c>
      <c r="I138" s="206"/>
      <c r="J138" s="201"/>
      <c r="K138" s="201"/>
      <c r="L138" s="207"/>
      <c r="M138" s="208"/>
      <c r="N138" s="209"/>
      <c r="O138" s="209"/>
      <c r="P138" s="209"/>
      <c r="Q138" s="209"/>
      <c r="R138" s="209"/>
      <c r="S138" s="209"/>
      <c r="T138" s="210"/>
      <c r="AT138" s="211" t="s">
        <v>187</v>
      </c>
      <c r="AU138" s="211" t="s">
        <v>83</v>
      </c>
      <c r="AV138" s="13" t="s">
        <v>83</v>
      </c>
      <c r="AW138" s="13" t="s">
        <v>34</v>
      </c>
      <c r="AX138" s="13" t="s">
        <v>73</v>
      </c>
      <c r="AY138" s="211" t="s">
        <v>176</v>
      </c>
    </row>
    <row r="139" spans="1:65" s="13" customFormat="1" ht="11.25">
      <c r="B139" s="200"/>
      <c r="C139" s="201"/>
      <c r="D139" s="202" t="s">
        <v>187</v>
      </c>
      <c r="E139" s="203" t="s">
        <v>21</v>
      </c>
      <c r="F139" s="204" t="s">
        <v>190</v>
      </c>
      <c r="G139" s="201"/>
      <c r="H139" s="205">
        <v>6</v>
      </c>
      <c r="I139" s="206"/>
      <c r="J139" s="201"/>
      <c r="K139" s="201"/>
      <c r="L139" s="207"/>
      <c r="M139" s="208"/>
      <c r="N139" s="209"/>
      <c r="O139" s="209"/>
      <c r="P139" s="209"/>
      <c r="Q139" s="209"/>
      <c r="R139" s="209"/>
      <c r="S139" s="209"/>
      <c r="T139" s="210"/>
      <c r="AT139" s="211" t="s">
        <v>187</v>
      </c>
      <c r="AU139" s="211" t="s">
        <v>83</v>
      </c>
      <c r="AV139" s="13" t="s">
        <v>83</v>
      </c>
      <c r="AW139" s="13" t="s">
        <v>34</v>
      </c>
      <c r="AX139" s="13" t="s">
        <v>73</v>
      </c>
      <c r="AY139" s="211" t="s">
        <v>176</v>
      </c>
    </row>
    <row r="140" spans="1:65" s="13" customFormat="1" ht="11.25">
      <c r="B140" s="200"/>
      <c r="C140" s="201"/>
      <c r="D140" s="202" t="s">
        <v>187</v>
      </c>
      <c r="E140" s="203" t="s">
        <v>21</v>
      </c>
      <c r="F140" s="204" t="s">
        <v>191</v>
      </c>
      <c r="G140" s="201"/>
      <c r="H140" s="205">
        <v>30</v>
      </c>
      <c r="I140" s="206"/>
      <c r="J140" s="201"/>
      <c r="K140" s="201"/>
      <c r="L140" s="207"/>
      <c r="M140" s="208"/>
      <c r="N140" s="209"/>
      <c r="O140" s="209"/>
      <c r="P140" s="209"/>
      <c r="Q140" s="209"/>
      <c r="R140" s="209"/>
      <c r="S140" s="209"/>
      <c r="T140" s="210"/>
      <c r="AT140" s="211" t="s">
        <v>187</v>
      </c>
      <c r="AU140" s="211" t="s">
        <v>83</v>
      </c>
      <c r="AV140" s="13" t="s">
        <v>83</v>
      </c>
      <c r="AW140" s="13" t="s">
        <v>34</v>
      </c>
      <c r="AX140" s="13" t="s">
        <v>73</v>
      </c>
      <c r="AY140" s="211" t="s">
        <v>176</v>
      </c>
    </row>
    <row r="141" spans="1:65" s="14" customFormat="1" ht="11.25">
      <c r="B141" s="212"/>
      <c r="C141" s="213"/>
      <c r="D141" s="202" t="s">
        <v>187</v>
      </c>
      <c r="E141" s="214" t="s">
        <v>21</v>
      </c>
      <c r="F141" s="215" t="s">
        <v>192</v>
      </c>
      <c r="G141" s="213"/>
      <c r="H141" s="216">
        <v>151.69999999999999</v>
      </c>
      <c r="I141" s="217"/>
      <c r="J141" s="213"/>
      <c r="K141" s="213"/>
      <c r="L141" s="218"/>
      <c r="M141" s="219"/>
      <c r="N141" s="220"/>
      <c r="O141" s="220"/>
      <c r="P141" s="220"/>
      <c r="Q141" s="220"/>
      <c r="R141" s="220"/>
      <c r="S141" s="220"/>
      <c r="T141" s="221"/>
      <c r="AT141" s="222" t="s">
        <v>187</v>
      </c>
      <c r="AU141" s="222" t="s">
        <v>83</v>
      </c>
      <c r="AV141" s="14" t="s">
        <v>99</v>
      </c>
      <c r="AW141" s="14" t="s">
        <v>34</v>
      </c>
      <c r="AX141" s="14" t="s">
        <v>81</v>
      </c>
      <c r="AY141" s="222" t="s">
        <v>176</v>
      </c>
    </row>
    <row r="142" spans="1:65" s="2" customFormat="1" ht="16.5" customHeight="1">
      <c r="A142" s="37"/>
      <c r="B142" s="38"/>
      <c r="C142" s="182" t="s">
        <v>240</v>
      </c>
      <c r="D142" s="182" t="s">
        <v>179</v>
      </c>
      <c r="E142" s="183" t="s">
        <v>241</v>
      </c>
      <c r="F142" s="184" t="s">
        <v>242</v>
      </c>
      <c r="G142" s="185" t="s">
        <v>119</v>
      </c>
      <c r="H142" s="186">
        <v>14</v>
      </c>
      <c r="I142" s="187"/>
      <c r="J142" s="188">
        <f>ROUND(I142*H142,2)</f>
        <v>0</v>
      </c>
      <c r="K142" s="184" t="s">
        <v>182</v>
      </c>
      <c r="L142" s="42"/>
      <c r="M142" s="189" t="s">
        <v>21</v>
      </c>
      <c r="N142" s="190" t="s">
        <v>44</v>
      </c>
      <c r="O142" s="67"/>
      <c r="P142" s="191">
        <f>O142*H142</f>
        <v>0</v>
      </c>
      <c r="Q142" s="191">
        <v>0</v>
      </c>
      <c r="R142" s="191">
        <f>Q142*H142</f>
        <v>0</v>
      </c>
      <c r="S142" s="191">
        <v>0</v>
      </c>
      <c r="T142" s="192">
        <f>S142*H142</f>
        <v>0</v>
      </c>
      <c r="U142" s="37"/>
      <c r="V142" s="37"/>
      <c r="W142" s="37"/>
      <c r="X142" s="37"/>
      <c r="Y142" s="37"/>
      <c r="Z142" s="37"/>
      <c r="AA142" s="37"/>
      <c r="AB142" s="37"/>
      <c r="AC142" s="37"/>
      <c r="AD142" s="37"/>
      <c r="AE142" s="37"/>
      <c r="AR142" s="193" t="s">
        <v>183</v>
      </c>
      <c r="AT142" s="193" t="s">
        <v>179</v>
      </c>
      <c r="AU142" s="193" t="s">
        <v>83</v>
      </c>
      <c r="AY142" s="20" t="s">
        <v>176</v>
      </c>
      <c r="BE142" s="194">
        <f>IF(N142="základní",J142,0)</f>
        <v>0</v>
      </c>
      <c r="BF142" s="194">
        <f>IF(N142="snížená",J142,0)</f>
        <v>0</v>
      </c>
      <c r="BG142" s="194">
        <f>IF(N142="zákl. přenesená",J142,0)</f>
        <v>0</v>
      </c>
      <c r="BH142" s="194">
        <f>IF(N142="sníž. přenesená",J142,0)</f>
        <v>0</v>
      </c>
      <c r="BI142" s="194">
        <f>IF(N142="nulová",J142,0)</f>
        <v>0</v>
      </c>
      <c r="BJ142" s="20" t="s">
        <v>81</v>
      </c>
      <c r="BK142" s="194">
        <f>ROUND(I142*H142,2)</f>
        <v>0</v>
      </c>
      <c r="BL142" s="20" t="s">
        <v>183</v>
      </c>
      <c r="BM142" s="193" t="s">
        <v>243</v>
      </c>
    </row>
    <row r="143" spans="1:65" s="2" customFormat="1" ht="11.25">
      <c r="A143" s="37"/>
      <c r="B143" s="38"/>
      <c r="C143" s="39"/>
      <c r="D143" s="195" t="s">
        <v>185</v>
      </c>
      <c r="E143" s="39"/>
      <c r="F143" s="196" t="s">
        <v>244</v>
      </c>
      <c r="G143" s="39"/>
      <c r="H143" s="39"/>
      <c r="I143" s="197"/>
      <c r="J143" s="39"/>
      <c r="K143" s="39"/>
      <c r="L143" s="42"/>
      <c r="M143" s="198"/>
      <c r="N143" s="199"/>
      <c r="O143" s="67"/>
      <c r="P143" s="67"/>
      <c r="Q143" s="67"/>
      <c r="R143" s="67"/>
      <c r="S143" s="67"/>
      <c r="T143" s="68"/>
      <c r="U143" s="37"/>
      <c r="V143" s="37"/>
      <c r="W143" s="37"/>
      <c r="X143" s="37"/>
      <c r="Y143" s="37"/>
      <c r="Z143" s="37"/>
      <c r="AA143" s="37"/>
      <c r="AB143" s="37"/>
      <c r="AC143" s="37"/>
      <c r="AD143" s="37"/>
      <c r="AE143" s="37"/>
      <c r="AT143" s="20" t="s">
        <v>185</v>
      </c>
      <c r="AU143" s="20" t="s">
        <v>83</v>
      </c>
    </row>
    <row r="144" spans="1:65" s="13" customFormat="1" ht="11.25">
      <c r="B144" s="200"/>
      <c r="C144" s="201"/>
      <c r="D144" s="202" t="s">
        <v>187</v>
      </c>
      <c r="E144" s="203" t="s">
        <v>21</v>
      </c>
      <c r="F144" s="204" t="s">
        <v>245</v>
      </c>
      <c r="G144" s="201"/>
      <c r="H144" s="205">
        <v>10.4</v>
      </c>
      <c r="I144" s="206"/>
      <c r="J144" s="201"/>
      <c r="K144" s="201"/>
      <c r="L144" s="207"/>
      <c r="M144" s="208"/>
      <c r="N144" s="209"/>
      <c r="O144" s="209"/>
      <c r="P144" s="209"/>
      <c r="Q144" s="209"/>
      <c r="R144" s="209"/>
      <c r="S144" s="209"/>
      <c r="T144" s="210"/>
      <c r="AT144" s="211" t="s">
        <v>187</v>
      </c>
      <c r="AU144" s="211" t="s">
        <v>83</v>
      </c>
      <c r="AV144" s="13" t="s">
        <v>83</v>
      </c>
      <c r="AW144" s="13" t="s">
        <v>34</v>
      </c>
      <c r="AX144" s="13" t="s">
        <v>73</v>
      </c>
      <c r="AY144" s="211" t="s">
        <v>176</v>
      </c>
    </row>
    <row r="145" spans="1:65" s="13" customFormat="1" ht="11.25">
      <c r="B145" s="200"/>
      <c r="C145" s="201"/>
      <c r="D145" s="202" t="s">
        <v>187</v>
      </c>
      <c r="E145" s="203" t="s">
        <v>21</v>
      </c>
      <c r="F145" s="204" t="s">
        <v>246</v>
      </c>
      <c r="G145" s="201"/>
      <c r="H145" s="205">
        <v>3.6</v>
      </c>
      <c r="I145" s="206"/>
      <c r="J145" s="201"/>
      <c r="K145" s="201"/>
      <c r="L145" s="207"/>
      <c r="M145" s="208"/>
      <c r="N145" s="209"/>
      <c r="O145" s="209"/>
      <c r="P145" s="209"/>
      <c r="Q145" s="209"/>
      <c r="R145" s="209"/>
      <c r="S145" s="209"/>
      <c r="T145" s="210"/>
      <c r="AT145" s="211" t="s">
        <v>187</v>
      </c>
      <c r="AU145" s="211" t="s">
        <v>83</v>
      </c>
      <c r="AV145" s="13" t="s">
        <v>83</v>
      </c>
      <c r="AW145" s="13" t="s">
        <v>34</v>
      </c>
      <c r="AX145" s="13" t="s">
        <v>73</v>
      </c>
      <c r="AY145" s="211" t="s">
        <v>176</v>
      </c>
    </row>
    <row r="146" spans="1:65" s="14" customFormat="1" ht="11.25">
      <c r="B146" s="212"/>
      <c r="C146" s="213"/>
      <c r="D146" s="202" t="s">
        <v>187</v>
      </c>
      <c r="E146" s="214" t="s">
        <v>21</v>
      </c>
      <c r="F146" s="215" t="s">
        <v>192</v>
      </c>
      <c r="G146" s="213"/>
      <c r="H146" s="216">
        <v>14</v>
      </c>
      <c r="I146" s="217"/>
      <c r="J146" s="213"/>
      <c r="K146" s="213"/>
      <c r="L146" s="218"/>
      <c r="M146" s="219"/>
      <c r="N146" s="220"/>
      <c r="O146" s="220"/>
      <c r="P146" s="220"/>
      <c r="Q146" s="220"/>
      <c r="R146" s="220"/>
      <c r="S146" s="220"/>
      <c r="T146" s="221"/>
      <c r="AT146" s="222" t="s">
        <v>187</v>
      </c>
      <c r="AU146" s="222" t="s">
        <v>83</v>
      </c>
      <c r="AV146" s="14" t="s">
        <v>99</v>
      </c>
      <c r="AW146" s="14" t="s">
        <v>34</v>
      </c>
      <c r="AX146" s="14" t="s">
        <v>81</v>
      </c>
      <c r="AY146" s="222" t="s">
        <v>176</v>
      </c>
    </row>
    <row r="147" spans="1:65" s="2" customFormat="1" ht="16.5" customHeight="1">
      <c r="A147" s="37"/>
      <c r="B147" s="38"/>
      <c r="C147" s="182" t="s">
        <v>8</v>
      </c>
      <c r="D147" s="182" t="s">
        <v>179</v>
      </c>
      <c r="E147" s="183" t="s">
        <v>247</v>
      </c>
      <c r="F147" s="184" t="s">
        <v>248</v>
      </c>
      <c r="G147" s="185" t="s">
        <v>119</v>
      </c>
      <c r="H147" s="186">
        <v>28</v>
      </c>
      <c r="I147" s="187"/>
      <c r="J147" s="188">
        <f>ROUND(I147*H147,2)</f>
        <v>0</v>
      </c>
      <c r="K147" s="184" t="s">
        <v>182</v>
      </c>
      <c r="L147" s="42"/>
      <c r="M147" s="189" t="s">
        <v>21</v>
      </c>
      <c r="N147" s="190" t="s">
        <v>44</v>
      </c>
      <c r="O147" s="67"/>
      <c r="P147" s="191">
        <f>O147*H147</f>
        <v>0</v>
      </c>
      <c r="Q147" s="191">
        <v>0</v>
      </c>
      <c r="R147" s="191">
        <f>Q147*H147</f>
        <v>0</v>
      </c>
      <c r="S147" s="191">
        <v>0</v>
      </c>
      <c r="T147" s="192">
        <f>S147*H147</f>
        <v>0</v>
      </c>
      <c r="U147" s="37"/>
      <c r="V147" s="37"/>
      <c r="W147" s="37"/>
      <c r="X147" s="37"/>
      <c r="Y147" s="37"/>
      <c r="Z147" s="37"/>
      <c r="AA147" s="37"/>
      <c r="AB147" s="37"/>
      <c r="AC147" s="37"/>
      <c r="AD147" s="37"/>
      <c r="AE147" s="37"/>
      <c r="AR147" s="193" t="s">
        <v>183</v>
      </c>
      <c r="AT147" s="193" t="s">
        <v>179</v>
      </c>
      <c r="AU147" s="193" t="s">
        <v>83</v>
      </c>
      <c r="AY147" s="20" t="s">
        <v>176</v>
      </c>
      <c r="BE147" s="194">
        <f>IF(N147="základní",J147,0)</f>
        <v>0</v>
      </c>
      <c r="BF147" s="194">
        <f>IF(N147="snížená",J147,0)</f>
        <v>0</v>
      </c>
      <c r="BG147" s="194">
        <f>IF(N147="zákl. přenesená",J147,0)</f>
        <v>0</v>
      </c>
      <c r="BH147" s="194">
        <f>IF(N147="sníž. přenesená",J147,0)</f>
        <v>0</v>
      </c>
      <c r="BI147" s="194">
        <f>IF(N147="nulová",J147,0)</f>
        <v>0</v>
      </c>
      <c r="BJ147" s="20" t="s">
        <v>81</v>
      </c>
      <c r="BK147" s="194">
        <f>ROUND(I147*H147,2)</f>
        <v>0</v>
      </c>
      <c r="BL147" s="20" t="s">
        <v>183</v>
      </c>
      <c r="BM147" s="193" t="s">
        <v>249</v>
      </c>
    </row>
    <row r="148" spans="1:65" s="2" customFormat="1" ht="11.25">
      <c r="A148" s="37"/>
      <c r="B148" s="38"/>
      <c r="C148" s="39"/>
      <c r="D148" s="195" t="s">
        <v>185</v>
      </c>
      <c r="E148" s="39"/>
      <c r="F148" s="196" t="s">
        <v>250</v>
      </c>
      <c r="G148" s="39"/>
      <c r="H148" s="39"/>
      <c r="I148" s="197"/>
      <c r="J148" s="39"/>
      <c r="K148" s="39"/>
      <c r="L148" s="42"/>
      <c r="M148" s="198"/>
      <c r="N148" s="199"/>
      <c r="O148" s="67"/>
      <c r="P148" s="67"/>
      <c r="Q148" s="67"/>
      <c r="R148" s="67"/>
      <c r="S148" s="67"/>
      <c r="T148" s="68"/>
      <c r="U148" s="37"/>
      <c r="V148" s="37"/>
      <c r="W148" s="37"/>
      <c r="X148" s="37"/>
      <c r="Y148" s="37"/>
      <c r="Z148" s="37"/>
      <c r="AA148" s="37"/>
      <c r="AB148" s="37"/>
      <c r="AC148" s="37"/>
      <c r="AD148" s="37"/>
      <c r="AE148" s="37"/>
      <c r="AT148" s="20" t="s">
        <v>185</v>
      </c>
      <c r="AU148" s="20" t="s">
        <v>83</v>
      </c>
    </row>
    <row r="149" spans="1:65" s="13" customFormat="1" ht="11.25">
      <c r="B149" s="200"/>
      <c r="C149" s="201"/>
      <c r="D149" s="202" t="s">
        <v>187</v>
      </c>
      <c r="E149" s="203" t="s">
        <v>21</v>
      </c>
      <c r="F149" s="204" t="s">
        <v>251</v>
      </c>
      <c r="G149" s="201"/>
      <c r="H149" s="205">
        <v>20.8</v>
      </c>
      <c r="I149" s="206"/>
      <c r="J149" s="201"/>
      <c r="K149" s="201"/>
      <c r="L149" s="207"/>
      <c r="M149" s="208"/>
      <c r="N149" s="209"/>
      <c r="O149" s="209"/>
      <c r="P149" s="209"/>
      <c r="Q149" s="209"/>
      <c r="R149" s="209"/>
      <c r="S149" s="209"/>
      <c r="T149" s="210"/>
      <c r="AT149" s="211" t="s">
        <v>187</v>
      </c>
      <c r="AU149" s="211" t="s">
        <v>83</v>
      </c>
      <c r="AV149" s="13" t="s">
        <v>83</v>
      </c>
      <c r="AW149" s="13" t="s">
        <v>34</v>
      </c>
      <c r="AX149" s="13" t="s">
        <v>73</v>
      </c>
      <c r="AY149" s="211" t="s">
        <v>176</v>
      </c>
    </row>
    <row r="150" spans="1:65" s="13" customFormat="1" ht="11.25">
      <c r="B150" s="200"/>
      <c r="C150" s="201"/>
      <c r="D150" s="202" t="s">
        <v>187</v>
      </c>
      <c r="E150" s="203" t="s">
        <v>21</v>
      </c>
      <c r="F150" s="204" t="s">
        <v>252</v>
      </c>
      <c r="G150" s="201"/>
      <c r="H150" s="205">
        <v>7.2</v>
      </c>
      <c r="I150" s="206"/>
      <c r="J150" s="201"/>
      <c r="K150" s="201"/>
      <c r="L150" s="207"/>
      <c r="M150" s="208"/>
      <c r="N150" s="209"/>
      <c r="O150" s="209"/>
      <c r="P150" s="209"/>
      <c r="Q150" s="209"/>
      <c r="R150" s="209"/>
      <c r="S150" s="209"/>
      <c r="T150" s="210"/>
      <c r="AT150" s="211" t="s">
        <v>187</v>
      </c>
      <c r="AU150" s="211" t="s">
        <v>83</v>
      </c>
      <c r="AV150" s="13" t="s">
        <v>83</v>
      </c>
      <c r="AW150" s="13" t="s">
        <v>34</v>
      </c>
      <c r="AX150" s="13" t="s">
        <v>73</v>
      </c>
      <c r="AY150" s="211" t="s">
        <v>176</v>
      </c>
    </row>
    <row r="151" spans="1:65" s="14" customFormat="1" ht="11.25">
      <c r="B151" s="212"/>
      <c r="C151" s="213"/>
      <c r="D151" s="202" t="s">
        <v>187</v>
      </c>
      <c r="E151" s="214" t="s">
        <v>21</v>
      </c>
      <c r="F151" s="215" t="s">
        <v>192</v>
      </c>
      <c r="G151" s="213"/>
      <c r="H151" s="216">
        <v>28</v>
      </c>
      <c r="I151" s="217"/>
      <c r="J151" s="213"/>
      <c r="K151" s="213"/>
      <c r="L151" s="218"/>
      <c r="M151" s="219"/>
      <c r="N151" s="220"/>
      <c r="O151" s="220"/>
      <c r="P151" s="220"/>
      <c r="Q151" s="220"/>
      <c r="R151" s="220"/>
      <c r="S151" s="220"/>
      <c r="T151" s="221"/>
      <c r="AT151" s="222" t="s">
        <v>187</v>
      </c>
      <c r="AU151" s="222" t="s">
        <v>83</v>
      </c>
      <c r="AV151" s="14" t="s">
        <v>99</v>
      </c>
      <c r="AW151" s="14" t="s">
        <v>34</v>
      </c>
      <c r="AX151" s="14" t="s">
        <v>81</v>
      </c>
      <c r="AY151" s="222" t="s">
        <v>176</v>
      </c>
    </row>
    <row r="152" spans="1:65" s="2" customFormat="1" ht="24.2" customHeight="1">
      <c r="A152" s="37"/>
      <c r="B152" s="38"/>
      <c r="C152" s="182" t="s">
        <v>253</v>
      </c>
      <c r="D152" s="182" t="s">
        <v>179</v>
      </c>
      <c r="E152" s="183" t="s">
        <v>254</v>
      </c>
      <c r="F152" s="184" t="s">
        <v>255</v>
      </c>
      <c r="G152" s="185" t="s">
        <v>119</v>
      </c>
      <c r="H152" s="186">
        <v>4</v>
      </c>
      <c r="I152" s="187"/>
      <c r="J152" s="188">
        <f>ROUND(I152*H152,2)</f>
        <v>0</v>
      </c>
      <c r="K152" s="184" t="s">
        <v>182</v>
      </c>
      <c r="L152" s="42"/>
      <c r="M152" s="189" t="s">
        <v>21</v>
      </c>
      <c r="N152" s="190" t="s">
        <v>44</v>
      </c>
      <c r="O152" s="67"/>
      <c r="P152" s="191">
        <f>O152*H152</f>
        <v>0</v>
      </c>
      <c r="Q152" s="191">
        <v>0</v>
      </c>
      <c r="R152" s="191">
        <f>Q152*H152</f>
        <v>0</v>
      </c>
      <c r="S152" s="191">
        <v>3.5000000000000003E-2</v>
      </c>
      <c r="T152" s="192">
        <f>S152*H152</f>
        <v>0.14000000000000001</v>
      </c>
      <c r="U152" s="37"/>
      <c r="V152" s="37"/>
      <c r="W152" s="37"/>
      <c r="X152" s="37"/>
      <c r="Y152" s="37"/>
      <c r="Z152" s="37"/>
      <c r="AA152" s="37"/>
      <c r="AB152" s="37"/>
      <c r="AC152" s="37"/>
      <c r="AD152" s="37"/>
      <c r="AE152" s="37"/>
      <c r="AR152" s="193" t="s">
        <v>183</v>
      </c>
      <c r="AT152" s="193" t="s">
        <v>179</v>
      </c>
      <c r="AU152" s="193" t="s">
        <v>83</v>
      </c>
      <c r="AY152" s="20" t="s">
        <v>176</v>
      </c>
      <c r="BE152" s="194">
        <f>IF(N152="základní",J152,0)</f>
        <v>0</v>
      </c>
      <c r="BF152" s="194">
        <f>IF(N152="snížená",J152,0)</f>
        <v>0</v>
      </c>
      <c r="BG152" s="194">
        <f>IF(N152="zákl. přenesená",J152,0)</f>
        <v>0</v>
      </c>
      <c r="BH152" s="194">
        <f>IF(N152="sníž. přenesená",J152,0)</f>
        <v>0</v>
      </c>
      <c r="BI152" s="194">
        <f>IF(N152="nulová",J152,0)</f>
        <v>0</v>
      </c>
      <c r="BJ152" s="20" t="s">
        <v>81</v>
      </c>
      <c r="BK152" s="194">
        <f>ROUND(I152*H152,2)</f>
        <v>0</v>
      </c>
      <c r="BL152" s="20" t="s">
        <v>183</v>
      </c>
      <c r="BM152" s="193" t="s">
        <v>256</v>
      </c>
    </row>
    <row r="153" spans="1:65" s="2" customFormat="1" ht="11.25">
      <c r="A153" s="37"/>
      <c r="B153" s="38"/>
      <c r="C153" s="39"/>
      <c r="D153" s="195" t="s">
        <v>185</v>
      </c>
      <c r="E153" s="39"/>
      <c r="F153" s="196" t="s">
        <v>257</v>
      </c>
      <c r="G153" s="39"/>
      <c r="H153" s="39"/>
      <c r="I153" s="197"/>
      <c r="J153" s="39"/>
      <c r="K153" s="39"/>
      <c r="L153" s="42"/>
      <c r="M153" s="198"/>
      <c r="N153" s="199"/>
      <c r="O153" s="67"/>
      <c r="P153" s="67"/>
      <c r="Q153" s="67"/>
      <c r="R153" s="67"/>
      <c r="S153" s="67"/>
      <c r="T153" s="68"/>
      <c r="U153" s="37"/>
      <c r="V153" s="37"/>
      <c r="W153" s="37"/>
      <c r="X153" s="37"/>
      <c r="Y153" s="37"/>
      <c r="Z153" s="37"/>
      <c r="AA153" s="37"/>
      <c r="AB153" s="37"/>
      <c r="AC153" s="37"/>
      <c r="AD153" s="37"/>
      <c r="AE153" s="37"/>
      <c r="AT153" s="20" t="s">
        <v>185</v>
      </c>
      <c r="AU153" s="20" t="s">
        <v>83</v>
      </c>
    </row>
    <row r="154" spans="1:65" s="15" customFormat="1" ht="11.25">
      <c r="B154" s="224"/>
      <c r="C154" s="225"/>
      <c r="D154" s="202" t="s">
        <v>187</v>
      </c>
      <c r="E154" s="226" t="s">
        <v>21</v>
      </c>
      <c r="F154" s="227" t="s">
        <v>258</v>
      </c>
      <c r="G154" s="225"/>
      <c r="H154" s="226" t="s">
        <v>21</v>
      </c>
      <c r="I154" s="228"/>
      <c r="J154" s="225"/>
      <c r="K154" s="225"/>
      <c r="L154" s="229"/>
      <c r="M154" s="230"/>
      <c r="N154" s="231"/>
      <c r="O154" s="231"/>
      <c r="P154" s="231"/>
      <c r="Q154" s="231"/>
      <c r="R154" s="231"/>
      <c r="S154" s="231"/>
      <c r="T154" s="232"/>
      <c r="AT154" s="233" t="s">
        <v>187</v>
      </c>
      <c r="AU154" s="233" t="s">
        <v>83</v>
      </c>
      <c r="AV154" s="15" t="s">
        <v>81</v>
      </c>
      <c r="AW154" s="15" t="s">
        <v>34</v>
      </c>
      <c r="AX154" s="15" t="s">
        <v>73</v>
      </c>
      <c r="AY154" s="233" t="s">
        <v>176</v>
      </c>
    </row>
    <row r="155" spans="1:65" s="13" customFormat="1" ht="11.25">
      <c r="B155" s="200"/>
      <c r="C155" s="201"/>
      <c r="D155" s="202" t="s">
        <v>187</v>
      </c>
      <c r="E155" s="203" t="s">
        <v>21</v>
      </c>
      <c r="F155" s="204" t="s">
        <v>259</v>
      </c>
      <c r="G155" s="201"/>
      <c r="H155" s="205">
        <v>4</v>
      </c>
      <c r="I155" s="206"/>
      <c r="J155" s="201"/>
      <c r="K155" s="201"/>
      <c r="L155" s="207"/>
      <c r="M155" s="208"/>
      <c r="N155" s="209"/>
      <c r="O155" s="209"/>
      <c r="P155" s="209"/>
      <c r="Q155" s="209"/>
      <c r="R155" s="209"/>
      <c r="S155" s="209"/>
      <c r="T155" s="210"/>
      <c r="AT155" s="211" t="s">
        <v>187</v>
      </c>
      <c r="AU155" s="211" t="s">
        <v>83</v>
      </c>
      <c r="AV155" s="13" t="s">
        <v>83</v>
      </c>
      <c r="AW155" s="13" t="s">
        <v>34</v>
      </c>
      <c r="AX155" s="13" t="s">
        <v>73</v>
      </c>
      <c r="AY155" s="211" t="s">
        <v>176</v>
      </c>
    </row>
    <row r="156" spans="1:65" s="14" customFormat="1" ht="11.25">
      <c r="B156" s="212"/>
      <c r="C156" s="213"/>
      <c r="D156" s="202" t="s">
        <v>187</v>
      </c>
      <c r="E156" s="214" t="s">
        <v>21</v>
      </c>
      <c r="F156" s="215" t="s">
        <v>192</v>
      </c>
      <c r="G156" s="213"/>
      <c r="H156" s="216">
        <v>4</v>
      </c>
      <c r="I156" s="217"/>
      <c r="J156" s="213"/>
      <c r="K156" s="213"/>
      <c r="L156" s="218"/>
      <c r="M156" s="219"/>
      <c r="N156" s="220"/>
      <c r="O156" s="220"/>
      <c r="P156" s="220"/>
      <c r="Q156" s="220"/>
      <c r="R156" s="220"/>
      <c r="S156" s="220"/>
      <c r="T156" s="221"/>
      <c r="AT156" s="222" t="s">
        <v>187</v>
      </c>
      <c r="AU156" s="222" t="s">
        <v>83</v>
      </c>
      <c r="AV156" s="14" t="s">
        <v>99</v>
      </c>
      <c r="AW156" s="14" t="s">
        <v>34</v>
      </c>
      <c r="AX156" s="14" t="s">
        <v>81</v>
      </c>
      <c r="AY156" s="222" t="s">
        <v>176</v>
      </c>
    </row>
    <row r="157" spans="1:65" s="12" customFormat="1" ht="22.9" customHeight="1">
      <c r="B157" s="166"/>
      <c r="C157" s="167"/>
      <c r="D157" s="168" t="s">
        <v>72</v>
      </c>
      <c r="E157" s="180" t="s">
        <v>260</v>
      </c>
      <c r="F157" s="180" t="s">
        <v>261</v>
      </c>
      <c r="G157" s="167"/>
      <c r="H157" s="167"/>
      <c r="I157" s="170"/>
      <c r="J157" s="181">
        <f>BK157</f>
        <v>0</v>
      </c>
      <c r="K157" s="167"/>
      <c r="L157" s="172"/>
      <c r="M157" s="173"/>
      <c r="N157" s="174"/>
      <c r="O157" s="174"/>
      <c r="P157" s="175">
        <f>SUM(P158:P167)</f>
        <v>0</v>
      </c>
      <c r="Q157" s="174"/>
      <c r="R157" s="175">
        <f>SUM(R158:R167)</f>
        <v>0</v>
      </c>
      <c r="S157" s="174"/>
      <c r="T157" s="176">
        <f>SUM(T158:T167)</f>
        <v>0</v>
      </c>
      <c r="AR157" s="177" t="s">
        <v>81</v>
      </c>
      <c r="AT157" s="178" t="s">
        <v>72</v>
      </c>
      <c r="AU157" s="178" t="s">
        <v>81</v>
      </c>
      <c r="AY157" s="177" t="s">
        <v>176</v>
      </c>
      <c r="BK157" s="179">
        <f>SUM(BK158:BK167)</f>
        <v>0</v>
      </c>
    </row>
    <row r="158" spans="1:65" s="2" customFormat="1" ht="24.2" customHeight="1">
      <c r="A158" s="37"/>
      <c r="B158" s="38"/>
      <c r="C158" s="182" t="s">
        <v>262</v>
      </c>
      <c r="D158" s="182" t="s">
        <v>179</v>
      </c>
      <c r="E158" s="183" t="s">
        <v>263</v>
      </c>
      <c r="F158" s="184" t="s">
        <v>264</v>
      </c>
      <c r="G158" s="185" t="s">
        <v>265</v>
      </c>
      <c r="H158" s="186">
        <v>3.907</v>
      </c>
      <c r="I158" s="187"/>
      <c r="J158" s="188">
        <f>ROUND(I158*H158,2)</f>
        <v>0</v>
      </c>
      <c r="K158" s="184" t="s">
        <v>182</v>
      </c>
      <c r="L158" s="42"/>
      <c r="M158" s="189" t="s">
        <v>21</v>
      </c>
      <c r="N158" s="190" t="s">
        <v>44</v>
      </c>
      <c r="O158" s="67"/>
      <c r="P158" s="191">
        <f>O158*H158</f>
        <v>0</v>
      </c>
      <c r="Q158" s="191">
        <v>0</v>
      </c>
      <c r="R158" s="191">
        <f>Q158*H158</f>
        <v>0</v>
      </c>
      <c r="S158" s="191">
        <v>0</v>
      </c>
      <c r="T158" s="192">
        <f>S158*H158</f>
        <v>0</v>
      </c>
      <c r="U158" s="37"/>
      <c r="V158" s="37"/>
      <c r="W158" s="37"/>
      <c r="X158" s="37"/>
      <c r="Y158" s="37"/>
      <c r="Z158" s="37"/>
      <c r="AA158" s="37"/>
      <c r="AB158" s="37"/>
      <c r="AC158" s="37"/>
      <c r="AD158" s="37"/>
      <c r="AE158" s="37"/>
      <c r="AR158" s="193" t="s">
        <v>183</v>
      </c>
      <c r="AT158" s="193" t="s">
        <v>179</v>
      </c>
      <c r="AU158" s="193" t="s">
        <v>83</v>
      </c>
      <c r="AY158" s="20" t="s">
        <v>176</v>
      </c>
      <c r="BE158" s="194">
        <f>IF(N158="základní",J158,0)</f>
        <v>0</v>
      </c>
      <c r="BF158" s="194">
        <f>IF(N158="snížená",J158,0)</f>
        <v>0</v>
      </c>
      <c r="BG158" s="194">
        <f>IF(N158="zákl. přenesená",J158,0)</f>
        <v>0</v>
      </c>
      <c r="BH158" s="194">
        <f>IF(N158="sníž. přenesená",J158,0)</f>
        <v>0</v>
      </c>
      <c r="BI158" s="194">
        <f>IF(N158="nulová",J158,0)</f>
        <v>0</v>
      </c>
      <c r="BJ158" s="20" t="s">
        <v>81</v>
      </c>
      <c r="BK158" s="194">
        <f>ROUND(I158*H158,2)</f>
        <v>0</v>
      </c>
      <c r="BL158" s="20" t="s">
        <v>183</v>
      </c>
      <c r="BM158" s="193" t="s">
        <v>266</v>
      </c>
    </row>
    <row r="159" spans="1:65" s="2" customFormat="1" ht="11.25">
      <c r="A159" s="37"/>
      <c r="B159" s="38"/>
      <c r="C159" s="39"/>
      <c r="D159" s="195" t="s">
        <v>185</v>
      </c>
      <c r="E159" s="39"/>
      <c r="F159" s="196" t="s">
        <v>267</v>
      </c>
      <c r="G159" s="39"/>
      <c r="H159" s="39"/>
      <c r="I159" s="197"/>
      <c r="J159" s="39"/>
      <c r="K159" s="39"/>
      <c r="L159" s="42"/>
      <c r="M159" s="198"/>
      <c r="N159" s="199"/>
      <c r="O159" s="67"/>
      <c r="P159" s="67"/>
      <c r="Q159" s="67"/>
      <c r="R159" s="67"/>
      <c r="S159" s="67"/>
      <c r="T159" s="68"/>
      <c r="U159" s="37"/>
      <c r="V159" s="37"/>
      <c r="W159" s="37"/>
      <c r="X159" s="37"/>
      <c r="Y159" s="37"/>
      <c r="Z159" s="37"/>
      <c r="AA159" s="37"/>
      <c r="AB159" s="37"/>
      <c r="AC159" s="37"/>
      <c r="AD159" s="37"/>
      <c r="AE159" s="37"/>
      <c r="AT159" s="20" t="s">
        <v>185</v>
      </c>
      <c r="AU159" s="20" t="s">
        <v>83</v>
      </c>
    </row>
    <row r="160" spans="1:65" s="2" customFormat="1" ht="21.75" customHeight="1">
      <c r="A160" s="37"/>
      <c r="B160" s="38"/>
      <c r="C160" s="182" t="s">
        <v>268</v>
      </c>
      <c r="D160" s="182" t="s">
        <v>179</v>
      </c>
      <c r="E160" s="183" t="s">
        <v>269</v>
      </c>
      <c r="F160" s="184" t="s">
        <v>270</v>
      </c>
      <c r="G160" s="185" t="s">
        <v>265</v>
      </c>
      <c r="H160" s="186">
        <v>3.907</v>
      </c>
      <c r="I160" s="187"/>
      <c r="J160" s="188">
        <f>ROUND(I160*H160,2)</f>
        <v>0</v>
      </c>
      <c r="K160" s="184" t="s">
        <v>182</v>
      </c>
      <c r="L160" s="42"/>
      <c r="M160" s="189" t="s">
        <v>21</v>
      </c>
      <c r="N160" s="190" t="s">
        <v>44</v>
      </c>
      <c r="O160" s="67"/>
      <c r="P160" s="191">
        <f>O160*H160</f>
        <v>0</v>
      </c>
      <c r="Q160" s="191">
        <v>0</v>
      </c>
      <c r="R160" s="191">
        <f>Q160*H160</f>
        <v>0</v>
      </c>
      <c r="S160" s="191">
        <v>0</v>
      </c>
      <c r="T160" s="192">
        <f>S160*H160</f>
        <v>0</v>
      </c>
      <c r="U160" s="37"/>
      <c r="V160" s="37"/>
      <c r="W160" s="37"/>
      <c r="X160" s="37"/>
      <c r="Y160" s="37"/>
      <c r="Z160" s="37"/>
      <c r="AA160" s="37"/>
      <c r="AB160" s="37"/>
      <c r="AC160" s="37"/>
      <c r="AD160" s="37"/>
      <c r="AE160" s="37"/>
      <c r="AR160" s="193" t="s">
        <v>183</v>
      </c>
      <c r="AT160" s="193" t="s">
        <v>179</v>
      </c>
      <c r="AU160" s="193" t="s">
        <v>83</v>
      </c>
      <c r="AY160" s="20" t="s">
        <v>176</v>
      </c>
      <c r="BE160" s="194">
        <f>IF(N160="základní",J160,0)</f>
        <v>0</v>
      </c>
      <c r="BF160" s="194">
        <f>IF(N160="snížená",J160,0)</f>
        <v>0</v>
      </c>
      <c r="BG160" s="194">
        <f>IF(N160="zákl. přenesená",J160,0)</f>
        <v>0</v>
      </c>
      <c r="BH160" s="194">
        <f>IF(N160="sníž. přenesená",J160,0)</f>
        <v>0</v>
      </c>
      <c r="BI160" s="194">
        <f>IF(N160="nulová",J160,0)</f>
        <v>0</v>
      </c>
      <c r="BJ160" s="20" t="s">
        <v>81</v>
      </c>
      <c r="BK160" s="194">
        <f>ROUND(I160*H160,2)</f>
        <v>0</v>
      </c>
      <c r="BL160" s="20" t="s">
        <v>183</v>
      </c>
      <c r="BM160" s="193" t="s">
        <v>271</v>
      </c>
    </row>
    <row r="161" spans="1:65" s="2" customFormat="1" ht="11.25">
      <c r="A161" s="37"/>
      <c r="B161" s="38"/>
      <c r="C161" s="39"/>
      <c r="D161" s="195" t="s">
        <v>185</v>
      </c>
      <c r="E161" s="39"/>
      <c r="F161" s="196" t="s">
        <v>272</v>
      </c>
      <c r="G161" s="39"/>
      <c r="H161" s="39"/>
      <c r="I161" s="197"/>
      <c r="J161" s="39"/>
      <c r="K161" s="39"/>
      <c r="L161" s="42"/>
      <c r="M161" s="198"/>
      <c r="N161" s="199"/>
      <c r="O161" s="67"/>
      <c r="P161" s="67"/>
      <c r="Q161" s="67"/>
      <c r="R161" s="67"/>
      <c r="S161" s="67"/>
      <c r="T161" s="68"/>
      <c r="U161" s="37"/>
      <c r="V161" s="37"/>
      <c r="W161" s="37"/>
      <c r="X161" s="37"/>
      <c r="Y161" s="37"/>
      <c r="Z161" s="37"/>
      <c r="AA161" s="37"/>
      <c r="AB161" s="37"/>
      <c r="AC161" s="37"/>
      <c r="AD161" s="37"/>
      <c r="AE161" s="37"/>
      <c r="AT161" s="20" t="s">
        <v>185</v>
      </c>
      <c r="AU161" s="20" t="s">
        <v>83</v>
      </c>
    </row>
    <row r="162" spans="1:65" s="2" customFormat="1" ht="24.2" customHeight="1">
      <c r="A162" s="37"/>
      <c r="B162" s="38"/>
      <c r="C162" s="182" t="s">
        <v>273</v>
      </c>
      <c r="D162" s="182" t="s">
        <v>179</v>
      </c>
      <c r="E162" s="183" t="s">
        <v>274</v>
      </c>
      <c r="F162" s="184" t="s">
        <v>275</v>
      </c>
      <c r="G162" s="185" t="s">
        <v>265</v>
      </c>
      <c r="H162" s="186">
        <v>74.233000000000004</v>
      </c>
      <c r="I162" s="187"/>
      <c r="J162" s="188">
        <f>ROUND(I162*H162,2)</f>
        <v>0</v>
      </c>
      <c r="K162" s="184" t="s">
        <v>182</v>
      </c>
      <c r="L162" s="42"/>
      <c r="M162" s="189" t="s">
        <v>21</v>
      </c>
      <c r="N162" s="190" t="s">
        <v>44</v>
      </c>
      <c r="O162" s="67"/>
      <c r="P162" s="191">
        <f>O162*H162</f>
        <v>0</v>
      </c>
      <c r="Q162" s="191">
        <v>0</v>
      </c>
      <c r="R162" s="191">
        <f>Q162*H162</f>
        <v>0</v>
      </c>
      <c r="S162" s="191">
        <v>0</v>
      </c>
      <c r="T162" s="192">
        <f>S162*H162</f>
        <v>0</v>
      </c>
      <c r="U162" s="37"/>
      <c r="V162" s="37"/>
      <c r="W162" s="37"/>
      <c r="X162" s="37"/>
      <c r="Y162" s="37"/>
      <c r="Z162" s="37"/>
      <c r="AA162" s="37"/>
      <c r="AB162" s="37"/>
      <c r="AC162" s="37"/>
      <c r="AD162" s="37"/>
      <c r="AE162" s="37"/>
      <c r="AR162" s="193" t="s">
        <v>183</v>
      </c>
      <c r="AT162" s="193" t="s">
        <v>179</v>
      </c>
      <c r="AU162" s="193" t="s">
        <v>83</v>
      </c>
      <c r="AY162" s="20" t="s">
        <v>176</v>
      </c>
      <c r="BE162" s="194">
        <f>IF(N162="základní",J162,0)</f>
        <v>0</v>
      </c>
      <c r="BF162" s="194">
        <f>IF(N162="snížená",J162,0)</f>
        <v>0</v>
      </c>
      <c r="BG162" s="194">
        <f>IF(N162="zákl. přenesená",J162,0)</f>
        <v>0</v>
      </c>
      <c r="BH162" s="194">
        <f>IF(N162="sníž. přenesená",J162,0)</f>
        <v>0</v>
      </c>
      <c r="BI162" s="194">
        <f>IF(N162="nulová",J162,0)</f>
        <v>0</v>
      </c>
      <c r="BJ162" s="20" t="s">
        <v>81</v>
      </c>
      <c r="BK162" s="194">
        <f>ROUND(I162*H162,2)</f>
        <v>0</v>
      </c>
      <c r="BL162" s="20" t="s">
        <v>183</v>
      </c>
      <c r="BM162" s="193" t="s">
        <v>276</v>
      </c>
    </row>
    <row r="163" spans="1:65" s="2" customFormat="1" ht="11.25">
      <c r="A163" s="37"/>
      <c r="B163" s="38"/>
      <c r="C163" s="39"/>
      <c r="D163" s="195" t="s">
        <v>185</v>
      </c>
      <c r="E163" s="39"/>
      <c r="F163" s="196" t="s">
        <v>277</v>
      </c>
      <c r="G163" s="39"/>
      <c r="H163" s="39"/>
      <c r="I163" s="197"/>
      <c r="J163" s="39"/>
      <c r="K163" s="39"/>
      <c r="L163" s="42"/>
      <c r="M163" s="198"/>
      <c r="N163" s="199"/>
      <c r="O163" s="67"/>
      <c r="P163" s="67"/>
      <c r="Q163" s="67"/>
      <c r="R163" s="67"/>
      <c r="S163" s="67"/>
      <c r="T163" s="68"/>
      <c r="U163" s="37"/>
      <c r="V163" s="37"/>
      <c r="W163" s="37"/>
      <c r="X163" s="37"/>
      <c r="Y163" s="37"/>
      <c r="Z163" s="37"/>
      <c r="AA163" s="37"/>
      <c r="AB163" s="37"/>
      <c r="AC163" s="37"/>
      <c r="AD163" s="37"/>
      <c r="AE163" s="37"/>
      <c r="AT163" s="20" t="s">
        <v>185</v>
      </c>
      <c r="AU163" s="20" t="s">
        <v>83</v>
      </c>
    </row>
    <row r="164" spans="1:65" s="2" customFormat="1" ht="19.5">
      <c r="A164" s="37"/>
      <c r="B164" s="38"/>
      <c r="C164" s="39"/>
      <c r="D164" s="202" t="s">
        <v>229</v>
      </c>
      <c r="E164" s="39"/>
      <c r="F164" s="223" t="s">
        <v>278</v>
      </c>
      <c r="G164" s="39"/>
      <c r="H164" s="39"/>
      <c r="I164" s="197"/>
      <c r="J164" s="39"/>
      <c r="K164" s="39"/>
      <c r="L164" s="42"/>
      <c r="M164" s="198"/>
      <c r="N164" s="199"/>
      <c r="O164" s="67"/>
      <c r="P164" s="67"/>
      <c r="Q164" s="67"/>
      <c r="R164" s="67"/>
      <c r="S164" s="67"/>
      <c r="T164" s="68"/>
      <c r="U164" s="37"/>
      <c r="V164" s="37"/>
      <c r="W164" s="37"/>
      <c r="X164" s="37"/>
      <c r="Y164" s="37"/>
      <c r="Z164" s="37"/>
      <c r="AA164" s="37"/>
      <c r="AB164" s="37"/>
      <c r="AC164" s="37"/>
      <c r="AD164" s="37"/>
      <c r="AE164" s="37"/>
      <c r="AT164" s="20" t="s">
        <v>229</v>
      </c>
      <c r="AU164" s="20" t="s">
        <v>83</v>
      </c>
    </row>
    <row r="165" spans="1:65" s="13" customFormat="1" ht="11.25">
      <c r="B165" s="200"/>
      <c r="C165" s="201"/>
      <c r="D165" s="202" t="s">
        <v>187</v>
      </c>
      <c r="E165" s="201"/>
      <c r="F165" s="204" t="s">
        <v>279</v>
      </c>
      <c r="G165" s="201"/>
      <c r="H165" s="205">
        <v>74.233000000000004</v>
      </c>
      <c r="I165" s="206"/>
      <c r="J165" s="201"/>
      <c r="K165" s="201"/>
      <c r="L165" s="207"/>
      <c r="M165" s="208"/>
      <c r="N165" s="209"/>
      <c r="O165" s="209"/>
      <c r="P165" s="209"/>
      <c r="Q165" s="209"/>
      <c r="R165" s="209"/>
      <c r="S165" s="209"/>
      <c r="T165" s="210"/>
      <c r="AT165" s="211" t="s">
        <v>187</v>
      </c>
      <c r="AU165" s="211" t="s">
        <v>83</v>
      </c>
      <c r="AV165" s="13" t="s">
        <v>83</v>
      </c>
      <c r="AW165" s="13" t="s">
        <v>4</v>
      </c>
      <c r="AX165" s="13" t="s">
        <v>81</v>
      </c>
      <c r="AY165" s="211" t="s">
        <v>176</v>
      </c>
    </row>
    <row r="166" spans="1:65" s="2" customFormat="1" ht="24.2" customHeight="1">
      <c r="A166" s="37"/>
      <c r="B166" s="38"/>
      <c r="C166" s="182" t="s">
        <v>280</v>
      </c>
      <c r="D166" s="182" t="s">
        <v>179</v>
      </c>
      <c r="E166" s="183" t="s">
        <v>281</v>
      </c>
      <c r="F166" s="184" t="s">
        <v>282</v>
      </c>
      <c r="G166" s="185" t="s">
        <v>265</v>
      </c>
      <c r="H166" s="186">
        <v>3.907</v>
      </c>
      <c r="I166" s="187"/>
      <c r="J166" s="188">
        <f>ROUND(I166*H166,2)</f>
        <v>0</v>
      </c>
      <c r="K166" s="184" t="s">
        <v>182</v>
      </c>
      <c r="L166" s="42"/>
      <c r="M166" s="189" t="s">
        <v>21</v>
      </c>
      <c r="N166" s="190" t="s">
        <v>44</v>
      </c>
      <c r="O166" s="67"/>
      <c r="P166" s="191">
        <f>O166*H166</f>
        <v>0</v>
      </c>
      <c r="Q166" s="191">
        <v>0</v>
      </c>
      <c r="R166" s="191">
        <f>Q166*H166</f>
        <v>0</v>
      </c>
      <c r="S166" s="191">
        <v>0</v>
      </c>
      <c r="T166" s="192">
        <f>S166*H166</f>
        <v>0</v>
      </c>
      <c r="U166" s="37"/>
      <c r="V166" s="37"/>
      <c r="W166" s="37"/>
      <c r="X166" s="37"/>
      <c r="Y166" s="37"/>
      <c r="Z166" s="37"/>
      <c r="AA166" s="37"/>
      <c r="AB166" s="37"/>
      <c r="AC166" s="37"/>
      <c r="AD166" s="37"/>
      <c r="AE166" s="37"/>
      <c r="AR166" s="193" t="s">
        <v>183</v>
      </c>
      <c r="AT166" s="193" t="s">
        <v>179</v>
      </c>
      <c r="AU166" s="193" t="s">
        <v>83</v>
      </c>
      <c r="AY166" s="20" t="s">
        <v>176</v>
      </c>
      <c r="BE166" s="194">
        <f>IF(N166="základní",J166,0)</f>
        <v>0</v>
      </c>
      <c r="BF166" s="194">
        <f>IF(N166="snížená",J166,0)</f>
        <v>0</v>
      </c>
      <c r="BG166" s="194">
        <f>IF(N166="zákl. přenesená",J166,0)</f>
        <v>0</v>
      </c>
      <c r="BH166" s="194">
        <f>IF(N166="sníž. přenesená",J166,0)</f>
        <v>0</v>
      </c>
      <c r="BI166" s="194">
        <f>IF(N166="nulová",J166,0)</f>
        <v>0</v>
      </c>
      <c r="BJ166" s="20" t="s">
        <v>81</v>
      </c>
      <c r="BK166" s="194">
        <f>ROUND(I166*H166,2)</f>
        <v>0</v>
      </c>
      <c r="BL166" s="20" t="s">
        <v>183</v>
      </c>
      <c r="BM166" s="193" t="s">
        <v>283</v>
      </c>
    </row>
    <row r="167" spans="1:65" s="2" customFormat="1" ht="11.25">
      <c r="A167" s="37"/>
      <c r="B167" s="38"/>
      <c r="C167" s="39"/>
      <c r="D167" s="195" t="s">
        <v>185</v>
      </c>
      <c r="E167" s="39"/>
      <c r="F167" s="196" t="s">
        <v>284</v>
      </c>
      <c r="G167" s="39"/>
      <c r="H167" s="39"/>
      <c r="I167" s="197"/>
      <c r="J167" s="39"/>
      <c r="K167" s="39"/>
      <c r="L167" s="42"/>
      <c r="M167" s="198"/>
      <c r="N167" s="199"/>
      <c r="O167" s="67"/>
      <c r="P167" s="67"/>
      <c r="Q167" s="67"/>
      <c r="R167" s="67"/>
      <c r="S167" s="67"/>
      <c r="T167" s="68"/>
      <c r="U167" s="37"/>
      <c r="V167" s="37"/>
      <c r="W167" s="37"/>
      <c r="X167" s="37"/>
      <c r="Y167" s="37"/>
      <c r="Z167" s="37"/>
      <c r="AA167" s="37"/>
      <c r="AB167" s="37"/>
      <c r="AC167" s="37"/>
      <c r="AD167" s="37"/>
      <c r="AE167" s="37"/>
      <c r="AT167" s="20" t="s">
        <v>185</v>
      </c>
      <c r="AU167" s="20" t="s">
        <v>83</v>
      </c>
    </row>
    <row r="168" spans="1:65" s="12" customFormat="1" ht="22.9" customHeight="1">
      <c r="B168" s="166"/>
      <c r="C168" s="167"/>
      <c r="D168" s="168" t="s">
        <v>72</v>
      </c>
      <c r="E168" s="180" t="s">
        <v>285</v>
      </c>
      <c r="F168" s="180" t="s">
        <v>286</v>
      </c>
      <c r="G168" s="167"/>
      <c r="H168" s="167"/>
      <c r="I168" s="170"/>
      <c r="J168" s="181">
        <f>BK168</f>
        <v>0</v>
      </c>
      <c r="K168" s="167"/>
      <c r="L168" s="172"/>
      <c r="M168" s="173"/>
      <c r="N168" s="174"/>
      <c r="O168" s="174"/>
      <c r="P168" s="175">
        <f>SUM(P169:P170)</f>
        <v>0</v>
      </c>
      <c r="Q168" s="174"/>
      <c r="R168" s="175">
        <f>SUM(R169:R170)</f>
        <v>0</v>
      </c>
      <c r="S168" s="174"/>
      <c r="T168" s="176">
        <f>SUM(T169:T170)</f>
        <v>0</v>
      </c>
      <c r="AR168" s="177" t="s">
        <v>81</v>
      </c>
      <c r="AT168" s="178" t="s">
        <v>72</v>
      </c>
      <c r="AU168" s="178" t="s">
        <v>81</v>
      </c>
      <c r="AY168" s="177" t="s">
        <v>176</v>
      </c>
      <c r="BK168" s="179">
        <f>SUM(BK169:BK170)</f>
        <v>0</v>
      </c>
    </row>
    <row r="169" spans="1:65" s="2" customFormat="1" ht="33" customHeight="1">
      <c r="A169" s="37"/>
      <c r="B169" s="38"/>
      <c r="C169" s="182" t="s">
        <v>287</v>
      </c>
      <c r="D169" s="182" t="s">
        <v>179</v>
      </c>
      <c r="E169" s="183" t="s">
        <v>288</v>
      </c>
      <c r="F169" s="184" t="s">
        <v>289</v>
      </c>
      <c r="G169" s="185" t="s">
        <v>265</v>
      </c>
      <c r="H169" s="186">
        <v>0.438</v>
      </c>
      <c r="I169" s="187"/>
      <c r="J169" s="188">
        <f>ROUND(I169*H169,2)</f>
        <v>0</v>
      </c>
      <c r="K169" s="184" t="s">
        <v>182</v>
      </c>
      <c r="L169" s="42"/>
      <c r="M169" s="189" t="s">
        <v>21</v>
      </c>
      <c r="N169" s="190" t="s">
        <v>44</v>
      </c>
      <c r="O169" s="67"/>
      <c r="P169" s="191">
        <f>O169*H169</f>
        <v>0</v>
      </c>
      <c r="Q169" s="191">
        <v>0</v>
      </c>
      <c r="R169" s="191">
        <f>Q169*H169</f>
        <v>0</v>
      </c>
      <c r="S169" s="191">
        <v>0</v>
      </c>
      <c r="T169" s="192">
        <f>S169*H169</f>
        <v>0</v>
      </c>
      <c r="U169" s="37"/>
      <c r="V169" s="37"/>
      <c r="W169" s="37"/>
      <c r="X169" s="37"/>
      <c r="Y169" s="37"/>
      <c r="Z169" s="37"/>
      <c r="AA169" s="37"/>
      <c r="AB169" s="37"/>
      <c r="AC169" s="37"/>
      <c r="AD169" s="37"/>
      <c r="AE169" s="37"/>
      <c r="AR169" s="193" t="s">
        <v>183</v>
      </c>
      <c r="AT169" s="193" t="s">
        <v>179</v>
      </c>
      <c r="AU169" s="193" t="s">
        <v>83</v>
      </c>
      <c r="AY169" s="20" t="s">
        <v>176</v>
      </c>
      <c r="BE169" s="194">
        <f>IF(N169="základní",J169,0)</f>
        <v>0</v>
      </c>
      <c r="BF169" s="194">
        <f>IF(N169="snížená",J169,0)</f>
        <v>0</v>
      </c>
      <c r="BG169" s="194">
        <f>IF(N169="zákl. přenesená",J169,0)</f>
        <v>0</v>
      </c>
      <c r="BH169" s="194">
        <f>IF(N169="sníž. přenesená",J169,0)</f>
        <v>0</v>
      </c>
      <c r="BI169" s="194">
        <f>IF(N169="nulová",J169,0)</f>
        <v>0</v>
      </c>
      <c r="BJ169" s="20" t="s">
        <v>81</v>
      </c>
      <c r="BK169" s="194">
        <f>ROUND(I169*H169,2)</f>
        <v>0</v>
      </c>
      <c r="BL169" s="20" t="s">
        <v>183</v>
      </c>
      <c r="BM169" s="193" t="s">
        <v>290</v>
      </c>
    </row>
    <row r="170" spans="1:65" s="2" customFormat="1" ht="11.25">
      <c r="A170" s="37"/>
      <c r="B170" s="38"/>
      <c r="C170" s="39"/>
      <c r="D170" s="195" t="s">
        <v>185</v>
      </c>
      <c r="E170" s="39"/>
      <c r="F170" s="196" t="s">
        <v>291</v>
      </c>
      <c r="G170" s="39"/>
      <c r="H170" s="39"/>
      <c r="I170" s="197"/>
      <c r="J170" s="39"/>
      <c r="K170" s="39"/>
      <c r="L170" s="42"/>
      <c r="M170" s="198"/>
      <c r="N170" s="199"/>
      <c r="O170" s="67"/>
      <c r="P170" s="67"/>
      <c r="Q170" s="67"/>
      <c r="R170" s="67"/>
      <c r="S170" s="67"/>
      <c r="T170" s="68"/>
      <c r="U170" s="37"/>
      <c r="V170" s="37"/>
      <c r="W170" s="37"/>
      <c r="X170" s="37"/>
      <c r="Y170" s="37"/>
      <c r="Z170" s="37"/>
      <c r="AA170" s="37"/>
      <c r="AB170" s="37"/>
      <c r="AC170" s="37"/>
      <c r="AD170" s="37"/>
      <c r="AE170" s="37"/>
      <c r="AT170" s="20" t="s">
        <v>185</v>
      </c>
      <c r="AU170" s="20" t="s">
        <v>83</v>
      </c>
    </row>
    <row r="171" spans="1:65" s="12" customFormat="1" ht="25.9" customHeight="1">
      <c r="B171" s="166"/>
      <c r="C171" s="167"/>
      <c r="D171" s="168" t="s">
        <v>72</v>
      </c>
      <c r="E171" s="169" t="s">
        <v>292</v>
      </c>
      <c r="F171" s="169" t="s">
        <v>293</v>
      </c>
      <c r="G171" s="167"/>
      <c r="H171" s="167"/>
      <c r="I171" s="170"/>
      <c r="J171" s="171">
        <f>BK171</f>
        <v>0</v>
      </c>
      <c r="K171" s="167"/>
      <c r="L171" s="172"/>
      <c r="M171" s="173"/>
      <c r="N171" s="174"/>
      <c r="O171" s="174"/>
      <c r="P171" s="175">
        <f>P172+P192+P199+P206+P286+P302+P448+P465+P473+P537+P602+P691+P704</f>
        <v>0</v>
      </c>
      <c r="Q171" s="174"/>
      <c r="R171" s="175">
        <f>R172+R192+R199+R206+R286+R302+R448+R465+R473+R537+R602+R691+R704</f>
        <v>4.01328408</v>
      </c>
      <c r="S171" s="174"/>
      <c r="T171" s="176">
        <f>T172+T192+T199+T206+T286+T302+T448+T465+T473+T537+T602+T691+T704</f>
        <v>3.3524155199999996</v>
      </c>
      <c r="AR171" s="177" t="s">
        <v>83</v>
      </c>
      <c r="AT171" s="178" t="s">
        <v>72</v>
      </c>
      <c r="AU171" s="178" t="s">
        <v>73</v>
      </c>
      <c r="AY171" s="177" t="s">
        <v>176</v>
      </c>
      <c r="BK171" s="179">
        <f>BK172+BK192+BK199+BK206+BK286+BK302+BK448+BK465+BK473+BK537+BK602+BK691+BK704</f>
        <v>0</v>
      </c>
    </row>
    <row r="172" spans="1:65" s="12" customFormat="1" ht="22.9" customHeight="1">
      <c r="B172" s="166"/>
      <c r="C172" s="167"/>
      <c r="D172" s="168" t="s">
        <v>72</v>
      </c>
      <c r="E172" s="180" t="s">
        <v>294</v>
      </c>
      <c r="F172" s="180" t="s">
        <v>295</v>
      </c>
      <c r="G172" s="167"/>
      <c r="H172" s="167"/>
      <c r="I172" s="170"/>
      <c r="J172" s="181">
        <f>BK172</f>
        <v>0</v>
      </c>
      <c r="K172" s="167"/>
      <c r="L172" s="172"/>
      <c r="M172" s="173"/>
      <c r="N172" s="174"/>
      <c r="O172" s="174"/>
      <c r="P172" s="175">
        <f>SUM(P173:P191)</f>
        <v>0</v>
      </c>
      <c r="Q172" s="174"/>
      <c r="R172" s="175">
        <f>SUM(R173:R191)</f>
        <v>3.0000000000000001E-3</v>
      </c>
      <c r="S172" s="174"/>
      <c r="T172" s="176">
        <f>SUM(T173:T191)</f>
        <v>0</v>
      </c>
      <c r="AR172" s="177" t="s">
        <v>83</v>
      </c>
      <c r="AT172" s="178" t="s">
        <v>72</v>
      </c>
      <c r="AU172" s="178" t="s">
        <v>81</v>
      </c>
      <c r="AY172" s="177" t="s">
        <v>176</v>
      </c>
      <c r="BK172" s="179">
        <f>SUM(BK173:BK191)</f>
        <v>0</v>
      </c>
    </row>
    <row r="173" spans="1:65" s="2" customFormat="1" ht="24.2" customHeight="1">
      <c r="A173" s="37"/>
      <c r="B173" s="38"/>
      <c r="C173" s="182" t="s">
        <v>296</v>
      </c>
      <c r="D173" s="182" t="s">
        <v>179</v>
      </c>
      <c r="E173" s="183" t="s">
        <v>297</v>
      </c>
      <c r="F173" s="184" t="s">
        <v>298</v>
      </c>
      <c r="G173" s="185" t="s">
        <v>119</v>
      </c>
      <c r="H173" s="186">
        <v>3.6</v>
      </c>
      <c r="I173" s="187"/>
      <c r="J173" s="188">
        <f>ROUND(I173*H173,2)</f>
        <v>0</v>
      </c>
      <c r="K173" s="184" t="s">
        <v>182</v>
      </c>
      <c r="L173" s="42"/>
      <c r="M173" s="189" t="s">
        <v>21</v>
      </c>
      <c r="N173" s="190" t="s">
        <v>44</v>
      </c>
      <c r="O173" s="67"/>
      <c r="P173" s="191">
        <f>O173*H173</f>
        <v>0</v>
      </c>
      <c r="Q173" s="191">
        <v>0</v>
      </c>
      <c r="R173" s="191">
        <f>Q173*H173</f>
        <v>0</v>
      </c>
      <c r="S173" s="191">
        <v>0</v>
      </c>
      <c r="T173" s="192">
        <f>S173*H173</f>
        <v>0</v>
      </c>
      <c r="U173" s="37"/>
      <c r="V173" s="37"/>
      <c r="W173" s="37"/>
      <c r="X173" s="37"/>
      <c r="Y173" s="37"/>
      <c r="Z173" s="37"/>
      <c r="AA173" s="37"/>
      <c r="AB173" s="37"/>
      <c r="AC173" s="37"/>
      <c r="AD173" s="37"/>
      <c r="AE173" s="37"/>
      <c r="AR173" s="193" t="s">
        <v>273</v>
      </c>
      <c r="AT173" s="193" t="s">
        <v>179</v>
      </c>
      <c r="AU173" s="193" t="s">
        <v>83</v>
      </c>
      <c r="AY173" s="20" t="s">
        <v>176</v>
      </c>
      <c r="BE173" s="194">
        <f>IF(N173="základní",J173,0)</f>
        <v>0</v>
      </c>
      <c r="BF173" s="194">
        <f>IF(N173="snížená",J173,0)</f>
        <v>0</v>
      </c>
      <c r="BG173" s="194">
        <f>IF(N173="zákl. přenesená",J173,0)</f>
        <v>0</v>
      </c>
      <c r="BH173" s="194">
        <f>IF(N173="sníž. přenesená",J173,0)</f>
        <v>0</v>
      </c>
      <c r="BI173" s="194">
        <f>IF(N173="nulová",J173,0)</f>
        <v>0</v>
      </c>
      <c r="BJ173" s="20" t="s">
        <v>81</v>
      </c>
      <c r="BK173" s="194">
        <f>ROUND(I173*H173,2)</f>
        <v>0</v>
      </c>
      <c r="BL173" s="20" t="s">
        <v>273</v>
      </c>
      <c r="BM173" s="193" t="s">
        <v>299</v>
      </c>
    </row>
    <row r="174" spans="1:65" s="2" customFormat="1" ht="11.25">
      <c r="A174" s="37"/>
      <c r="B174" s="38"/>
      <c r="C174" s="39"/>
      <c r="D174" s="195" t="s">
        <v>185</v>
      </c>
      <c r="E174" s="39"/>
      <c r="F174" s="196" t="s">
        <v>300</v>
      </c>
      <c r="G174" s="39"/>
      <c r="H174" s="39"/>
      <c r="I174" s="197"/>
      <c r="J174" s="39"/>
      <c r="K174" s="39"/>
      <c r="L174" s="42"/>
      <c r="M174" s="198"/>
      <c r="N174" s="199"/>
      <c r="O174" s="67"/>
      <c r="P174" s="67"/>
      <c r="Q174" s="67"/>
      <c r="R174" s="67"/>
      <c r="S174" s="67"/>
      <c r="T174" s="68"/>
      <c r="U174" s="37"/>
      <c r="V174" s="37"/>
      <c r="W174" s="37"/>
      <c r="X174" s="37"/>
      <c r="Y174" s="37"/>
      <c r="Z174" s="37"/>
      <c r="AA174" s="37"/>
      <c r="AB174" s="37"/>
      <c r="AC174" s="37"/>
      <c r="AD174" s="37"/>
      <c r="AE174" s="37"/>
      <c r="AT174" s="20" t="s">
        <v>185</v>
      </c>
      <c r="AU174" s="20" t="s">
        <v>83</v>
      </c>
    </row>
    <row r="175" spans="1:65" s="13" customFormat="1" ht="11.25">
      <c r="B175" s="200"/>
      <c r="C175" s="201"/>
      <c r="D175" s="202" t="s">
        <v>187</v>
      </c>
      <c r="E175" s="203" t="s">
        <v>21</v>
      </c>
      <c r="F175" s="204" t="s">
        <v>301</v>
      </c>
      <c r="G175" s="201"/>
      <c r="H175" s="205">
        <v>3.6</v>
      </c>
      <c r="I175" s="206"/>
      <c r="J175" s="201"/>
      <c r="K175" s="201"/>
      <c r="L175" s="207"/>
      <c r="M175" s="208"/>
      <c r="N175" s="209"/>
      <c r="O175" s="209"/>
      <c r="P175" s="209"/>
      <c r="Q175" s="209"/>
      <c r="R175" s="209"/>
      <c r="S175" s="209"/>
      <c r="T175" s="210"/>
      <c r="AT175" s="211" t="s">
        <v>187</v>
      </c>
      <c r="AU175" s="211" t="s">
        <v>83</v>
      </c>
      <c r="AV175" s="13" t="s">
        <v>83</v>
      </c>
      <c r="AW175" s="13" t="s">
        <v>34</v>
      </c>
      <c r="AX175" s="13" t="s">
        <v>73</v>
      </c>
      <c r="AY175" s="211" t="s">
        <v>176</v>
      </c>
    </row>
    <row r="176" spans="1:65" s="14" customFormat="1" ht="11.25">
      <c r="B176" s="212"/>
      <c r="C176" s="213"/>
      <c r="D176" s="202" t="s">
        <v>187</v>
      </c>
      <c r="E176" s="214" t="s">
        <v>21</v>
      </c>
      <c r="F176" s="215" t="s">
        <v>192</v>
      </c>
      <c r="G176" s="213"/>
      <c r="H176" s="216">
        <v>3.6</v>
      </c>
      <c r="I176" s="217"/>
      <c r="J176" s="213"/>
      <c r="K176" s="213"/>
      <c r="L176" s="218"/>
      <c r="M176" s="219"/>
      <c r="N176" s="220"/>
      <c r="O176" s="220"/>
      <c r="P176" s="220"/>
      <c r="Q176" s="220"/>
      <c r="R176" s="220"/>
      <c r="S176" s="220"/>
      <c r="T176" s="221"/>
      <c r="AT176" s="222" t="s">
        <v>187</v>
      </c>
      <c r="AU176" s="222" t="s">
        <v>83</v>
      </c>
      <c r="AV176" s="14" t="s">
        <v>99</v>
      </c>
      <c r="AW176" s="14" t="s">
        <v>34</v>
      </c>
      <c r="AX176" s="14" t="s">
        <v>81</v>
      </c>
      <c r="AY176" s="222" t="s">
        <v>176</v>
      </c>
    </row>
    <row r="177" spans="1:65" s="2" customFormat="1" ht="16.5" customHeight="1">
      <c r="A177" s="37"/>
      <c r="B177" s="38"/>
      <c r="C177" s="234" t="s">
        <v>302</v>
      </c>
      <c r="D177" s="234" t="s">
        <v>303</v>
      </c>
      <c r="E177" s="235" t="s">
        <v>304</v>
      </c>
      <c r="F177" s="236" t="s">
        <v>305</v>
      </c>
      <c r="G177" s="237" t="s">
        <v>265</v>
      </c>
      <c r="H177" s="238">
        <v>1E-3</v>
      </c>
      <c r="I177" s="239"/>
      <c r="J177" s="240">
        <f>ROUND(I177*H177,2)</f>
        <v>0</v>
      </c>
      <c r="K177" s="236" t="s">
        <v>182</v>
      </c>
      <c r="L177" s="241"/>
      <c r="M177" s="242" t="s">
        <v>21</v>
      </c>
      <c r="N177" s="243" t="s">
        <v>44</v>
      </c>
      <c r="O177" s="67"/>
      <c r="P177" s="191">
        <f>O177*H177</f>
        <v>0</v>
      </c>
      <c r="Q177" s="191">
        <v>1</v>
      </c>
      <c r="R177" s="191">
        <f>Q177*H177</f>
        <v>1E-3</v>
      </c>
      <c r="S177" s="191">
        <v>0</v>
      </c>
      <c r="T177" s="192">
        <f>S177*H177</f>
        <v>0</v>
      </c>
      <c r="U177" s="37"/>
      <c r="V177" s="37"/>
      <c r="W177" s="37"/>
      <c r="X177" s="37"/>
      <c r="Y177" s="37"/>
      <c r="Z177" s="37"/>
      <c r="AA177" s="37"/>
      <c r="AB177" s="37"/>
      <c r="AC177" s="37"/>
      <c r="AD177" s="37"/>
      <c r="AE177" s="37"/>
      <c r="AR177" s="193" t="s">
        <v>306</v>
      </c>
      <c r="AT177" s="193" t="s">
        <v>303</v>
      </c>
      <c r="AU177" s="193" t="s">
        <v>83</v>
      </c>
      <c r="AY177" s="20" t="s">
        <v>176</v>
      </c>
      <c r="BE177" s="194">
        <f>IF(N177="základní",J177,0)</f>
        <v>0</v>
      </c>
      <c r="BF177" s="194">
        <f>IF(N177="snížená",J177,0)</f>
        <v>0</v>
      </c>
      <c r="BG177" s="194">
        <f>IF(N177="zákl. přenesená",J177,0)</f>
        <v>0</v>
      </c>
      <c r="BH177" s="194">
        <f>IF(N177="sníž. přenesená",J177,0)</f>
        <v>0</v>
      </c>
      <c r="BI177" s="194">
        <f>IF(N177="nulová",J177,0)</f>
        <v>0</v>
      </c>
      <c r="BJ177" s="20" t="s">
        <v>81</v>
      </c>
      <c r="BK177" s="194">
        <f>ROUND(I177*H177,2)</f>
        <v>0</v>
      </c>
      <c r="BL177" s="20" t="s">
        <v>273</v>
      </c>
      <c r="BM177" s="193" t="s">
        <v>307</v>
      </c>
    </row>
    <row r="178" spans="1:65" s="13" customFormat="1" ht="11.25">
      <c r="B178" s="200"/>
      <c r="C178" s="201"/>
      <c r="D178" s="202" t="s">
        <v>187</v>
      </c>
      <c r="E178" s="201"/>
      <c r="F178" s="204" t="s">
        <v>308</v>
      </c>
      <c r="G178" s="201"/>
      <c r="H178" s="205">
        <v>1E-3</v>
      </c>
      <c r="I178" s="206"/>
      <c r="J178" s="201"/>
      <c r="K178" s="201"/>
      <c r="L178" s="207"/>
      <c r="M178" s="208"/>
      <c r="N178" s="209"/>
      <c r="O178" s="209"/>
      <c r="P178" s="209"/>
      <c r="Q178" s="209"/>
      <c r="R178" s="209"/>
      <c r="S178" s="209"/>
      <c r="T178" s="210"/>
      <c r="AT178" s="211" t="s">
        <v>187</v>
      </c>
      <c r="AU178" s="211" t="s">
        <v>83</v>
      </c>
      <c r="AV178" s="13" t="s">
        <v>83</v>
      </c>
      <c r="AW178" s="13" t="s">
        <v>4</v>
      </c>
      <c r="AX178" s="13" t="s">
        <v>81</v>
      </c>
      <c r="AY178" s="211" t="s">
        <v>176</v>
      </c>
    </row>
    <row r="179" spans="1:65" s="2" customFormat="1" ht="24.2" customHeight="1">
      <c r="A179" s="37"/>
      <c r="B179" s="38"/>
      <c r="C179" s="182" t="s">
        <v>7</v>
      </c>
      <c r="D179" s="182" t="s">
        <v>179</v>
      </c>
      <c r="E179" s="183" t="s">
        <v>309</v>
      </c>
      <c r="F179" s="184" t="s">
        <v>310</v>
      </c>
      <c r="G179" s="185" t="s">
        <v>119</v>
      </c>
      <c r="H179" s="186">
        <v>6.75</v>
      </c>
      <c r="I179" s="187"/>
      <c r="J179" s="188">
        <f>ROUND(I179*H179,2)</f>
        <v>0</v>
      </c>
      <c r="K179" s="184" t="s">
        <v>182</v>
      </c>
      <c r="L179" s="42"/>
      <c r="M179" s="189" t="s">
        <v>21</v>
      </c>
      <c r="N179" s="190" t="s">
        <v>44</v>
      </c>
      <c r="O179" s="67"/>
      <c r="P179" s="191">
        <f>O179*H179</f>
        <v>0</v>
      </c>
      <c r="Q179" s="191">
        <v>0</v>
      </c>
      <c r="R179" s="191">
        <f>Q179*H179</f>
        <v>0</v>
      </c>
      <c r="S179" s="191">
        <v>0</v>
      </c>
      <c r="T179" s="192">
        <f>S179*H179</f>
        <v>0</v>
      </c>
      <c r="U179" s="37"/>
      <c r="V179" s="37"/>
      <c r="W179" s="37"/>
      <c r="X179" s="37"/>
      <c r="Y179" s="37"/>
      <c r="Z179" s="37"/>
      <c r="AA179" s="37"/>
      <c r="AB179" s="37"/>
      <c r="AC179" s="37"/>
      <c r="AD179" s="37"/>
      <c r="AE179" s="37"/>
      <c r="AR179" s="193" t="s">
        <v>273</v>
      </c>
      <c r="AT179" s="193" t="s">
        <v>179</v>
      </c>
      <c r="AU179" s="193" t="s">
        <v>83</v>
      </c>
      <c r="AY179" s="20" t="s">
        <v>176</v>
      </c>
      <c r="BE179" s="194">
        <f>IF(N179="základní",J179,0)</f>
        <v>0</v>
      </c>
      <c r="BF179" s="194">
        <f>IF(N179="snížená",J179,0)</f>
        <v>0</v>
      </c>
      <c r="BG179" s="194">
        <f>IF(N179="zákl. přenesená",J179,0)</f>
        <v>0</v>
      </c>
      <c r="BH179" s="194">
        <f>IF(N179="sníž. přenesená",J179,0)</f>
        <v>0</v>
      </c>
      <c r="BI179" s="194">
        <f>IF(N179="nulová",J179,0)</f>
        <v>0</v>
      </c>
      <c r="BJ179" s="20" t="s">
        <v>81</v>
      </c>
      <c r="BK179" s="194">
        <f>ROUND(I179*H179,2)</f>
        <v>0</v>
      </c>
      <c r="BL179" s="20" t="s">
        <v>273</v>
      </c>
      <c r="BM179" s="193" t="s">
        <v>311</v>
      </c>
    </row>
    <row r="180" spans="1:65" s="2" customFormat="1" ht="11.25">
      <c r="A180" s="37"/>
      <c r="B180" s="38"/>
      <c r="C180" s="39"/>
      <c r="D180" s="195" t="s">
        <v>185</v>
      </c>
      <c r="E180" s="39"/>
      <c r="F180" s="196" t="s">
        <v>312</v>
      </c>
      <c r="G180" s="39"/>
      <c r="H180" s="39"/>
      <c r="I180" s="197"/>
      <c r="J180" s="39"/>
      <c r="K180" s="39"/>
      <c r="L180" s="42"/>
      <c r="M180" s="198"/>
      <c r="N180" s="199"/>
      <c r="O180" s="67"/>
      <c r="P180" s="67"/>
      <c r="Q180" s="67"/>
      <c r="R180" s="67"/>
      <c r="S180" s="67"/>
      <c r="T180" s="68"/>
      <c r="U180" s="37"/>
      <c r="V180" s="37"/>
      <c r="W180" s="37"/>
      <c r="X180" s="37"/>
      <c r="Y180" s="37"/>
      <c r="Z180" s="37"/>
      <c r="AA180" s="37"/>
      <c r="AB180" s="37"/>
      <c r="AC180" s="37"/>
      <c r="AD180" s="37"/>
      <c r="AE180" s="37"/>
      <c r="AT180" s="20" t="s">
        <v>185</v>
      </c>
      <c r="AU180" s="20" t="s">
        <v>83</v>
      </c>
    </row>
    <row r="181" spans="1:65" s="13" customFormat="1" ht="11.25">
      <c r="B181" s="200"/>
      <c r="C181" s="201"/>
      <c r="D181" s="202" t="s">
        <v>187</v>
      </c>
      <c r="E181" s="203" t="s">
        <v>21</v>
      </c>
      <c r="F181" s="204" t="s">
        <v>313</v>
      </c>
      <c r="G181" s="201"/>
      <c r="H181" s="205">
        <v>6.75</v>
      </c>
      <c r="I181" s="206"/>
      <c r="J181" s="201"/>
      <c r="K181" s="201"/>
      <c r="L181" s="207"/>
      <c r="M181" s="208"/>
      <c r="N181" s="209"/>
      <c r="O181" s="209"/>
      <c r="P181" s="209"/>
      <c r="Q181" s="209"/>
      <c r="R181" s="209"/>
      <c r="S181" s="209"/>
      <c r="T181" s="210"/>
      <c r="AT181" s="211" t="s">
        <v>187</v>
      </c>
      <c r="AU181" s="211" t="s">
        <v>83</v>
      </c>
      <c r="AV181" s="13" t="s">
        <v>83</v>
      </c>
      <c r="AW181" s="13" t="s">
        <v>34</v>
      </c>
      <c r="AX181" s="13" t="s">
        <v>73</v>
      </c>
      <c r="AY181" s="211" t="s">
        <v>176</v>
      </c>
    </row>
    <row r="182" spans="1:65" s="14" customFormat="1" ht="11.25">
      <c r="B182" s="212"/>
      <c r="C182" s="213"/>
      <c r="D182" s="202" t="s">
        <v>187</v>
      </c>
      <c r="E182" s="214" t="s">
        <v>21</v>
      </c>
      <c r="F182" s="215" t="s">
        <v>192</v>
      </c>
      <c r="G182" s="213"/>
      <c r="H182" s="216">
        <v>6.75</v>
      </c>
      <c r="I182" s="217"/>
      <c r="J182" s="213"/>
      <c r="K182" s="213"/>
      <c r="L182" s="218"/>
      <c r="M182" s="219"/>
      <c r="N182" s="220"/>
      <c r="O182" s="220"/>
      <c r="P182" s="220"/>
      <c r="Q182" s="220"/>
      <c r="R182" s="220"/>
      <c r="S182" s="220"/>
      <c r="T182" s="221"/>
      <c r="AT182" s="222" t="s">
        <v>187</v>
      </c>
      <c r="AU182" s="222" t="s">
        <v>83</v>
      </c>
      <c r="AV182" s="14" t="s">
        <v>99</v>
      </c>
      <c r="AW182" s="14" t="s">
        <v>34</v>
      </c>
      <c r="AX182" s="14" t="s">
        <v>81</v>
      </c>
      <c r="AY182" s="222" t="s">
        <v>176</v>
      </c>
    </row>
    <row r="183" spans="1:65" s="2" customFormat="1" ht="16.5" customHeight="1">
      <c r="A183" s="37"/>
      <c r="B183" s="38"/>
      <c r="C183" s="234" t="s">
        <v>314</v>
      </c>
      <c r="D183" s="234" t="s">
        <v>303</v>
      </c>
      <c r="E183" s="235" t="s">
        <v>304</v>
      </c>
      <c r="F183" s="236" t="s">
        <v>305</v>
      </c>
      <c r="G183" s="237" t="s">
        <v>265</v>
      </c>
      <c r="H183" s="238">
        <v>2E-3</v>
      </c>
      <c r="I183" s="239"/>
      <c r="J183" s="240">
        <f>ROUND(I183*H183,2)</f>
        <v>0</v>
      </c>
      <c r="K183" s="236" t="s">
        <v>182</v>
      </c>
      <c r="L183" s="241"/>
      <c r="M183" s="242" t="s">
        <v>21</v>
      </c>
      <c r="N183" s="243" t="s">
        <v>44</v>
      </c>
      <c r="O183" s="67"/>
      <c r="P183" s="191">
        <f>O183*H183</f>
        <v>0</v>
      </c>
      <c r="Q183" s="191">
        <v>1</v>
      </c>
      <c r="R183" s="191">
        <f>Q183*H183</f>
        <v>2E-3</v>
      </c>
      <c r="S183" s="191">
        <v>0</v>
      </c>
      <c r="T183" s="192">
        <f>S183*H183</f>
        <v>0</v>
      </c>
      <c r="U183" s="37"/>
      <c r="V183" s="37"/>
      <c r="W183" s="37"/>
      <c r="X183" s="37"/>
      <c r="Y183" s="37"/>
      <c r="Z183" s="37"/>
      <c r="AA183" s="37"/>
      <c r="AB183" s="37"/>
      <c r="AC183" s="37"/>
      <c r="AD183" s="37"/>
      <c r="AE183" s="37"/>
      <c r="AR183" s="193" t="s">
        <v>306</v>
      </c>
      <c r="AT183" s="193" t="s">
        <v>303</v>
      </c>
      <c r="AU183" s="193" t="s">
        <v>83</v>
      </c>
      <c r="AY183" s="20" t="s">
        <v>176</v>
      </c>
      <c r="BE183" s="194">
        <f>IF(N183="základní",J183,0)</f>
        <v>0</v>
      </c>
      <c r="BF183" s="194">
        <f>IF(N183="snížená",J183,0)</f>
        <v>0</v>
      </c>
      <c r="BG183" s="194">
        <f>IF(N183="zákl. přenesená",J183,0)</f>
        <v>0</v>
      </c>
      <c r="BH183" s="194">
        <f>IF(N183="sníž. přenesená",J183,0)</f>
        <v>0</v>
      </c>
      <c r="BI183" s="194">
        <f>IF(N183="nulová",J183,0)</f>
        <v>0</v>
      </c>
      <c r="BJ183" s="20" t="s">
        <v>81</v>
      </c>
      <c r="BK183" s="194">
        <f>ROUND(I183*H183,2)</f>
        <v>0</v>
      </c>
      <c r="BL183" s="20" t="s">
        <v>273</v>
      </c>
      <c r="BM183" s="193" t="s">
        <v>315</v>
      </c>
    </row>
    <row r="184" spans="1:65" s="2" customFormat="1" ht="19.5">
      <c r="A184" s="37"/>
      <c r="B184" s="38"/>
      <c r="C184" s="39"/>
      <c r="D184" s="202" t="s">
        <v>229</v>
      </c>
      <c r="E184" s="39"/>
      <c r="F184" s="223" t="s">
        <v>316</v>
      </c>
      <c r="G184" s="39"/>
      <c r="H184" s="39"/>
      <c r="I184" s="197"/>
      <c r="J184" s="39"/>
      <c r="K184" s="39"/>
      <c r="L184" s="42"/>
      <c r="M184" s="198"/>
      <c r="N184" s="199"/>
      <c r="O184" s="67"/>
      <c r="P184" s="67"/>
      <c r="Q184" s="67"/>
      <c r="R184" s="67"/>
      <c r="S184" s="67"/>
      <c r="T184" s="68"/>
      <c r="U184" s="37"/>
      <c r="V184" s="37"/>
      <c r="W184" s="37"/>
      <c r="X184" s="37"/>
      <c r="Y184" s="37"/>
      <c r="Z184" s="37"/>
      <c r="AA184" s="37"/>
      <c r="AB184" s="37"/>
      <c r="AC184" s="37"/>
      <c r="AD184" s="37"/>
      <c r="AE184" s="37"/>
      <c r="AT184" s="20" t="s">
        <v>229</v>
      </c>
      <c r="AU184" s="20" t="s">
        <v>83</v>
      </c>
    </row>
    <row r="185" spans="1:65" s="13" customFormat="1" ht="11.25">
      <c r="B185" s="200"/>
      <c r="C185" s="201"/>
      <c r="D185" s="202" t="s">
        <v>187</v>
      </c>
      <c r="E185" s="201"/>
      <c r="F185" s="204" t="s">
        <v>317</v>
      </c>
      <c r="G185" s="201"/>
      <c r="H185" s="205">
        <v>2E-3</v>
      </c>
      <c r="I185" s="206"/>
      <c r="J185" s="201"/>
      <c r="K185" s="201"/>
      <c r="L185" s="207"/>
      <c r="M185" s="208"/>
      <c r="N185" s="209"/>
      <c r="O185" s="209"/>
      <c r="P185" s="209"/>
      <c r="Q185" s="209"/>
      <c r="R185" s="209"/>
      <c r="S185" s="209"/>
      <c r="T185" s="210"/>
      <c r="AT185" s="211" t="s">
        <v>187</v>
      </c>
      <c r="AU185" s="211" t="s">
        <v>83</v>
      </c>
      <c r="AV185" s="13" t="s">
        <v>83</v>
      </c>
      <c r="AW185" s="13" t="s">
        <v>4</v>
      </c>
      <c r="AX185" s="13" t="s">
        <v>81</v>
      </c>
      <c r="AY185" s="211" t="s">
        <v>176</v>
      </c>
    </row>
    <row r="186" spans="1:65" s="2" customFormat="1" ht="24.2" customHeight="1">
      <c r="A186" s="37"/>
      <c r="B186" s="38"/>
      <c r="C186" s="182" t="s">
        <v>318</v>
      </c>
      <c r="D186" s="182" t="s">
        <v>179</v>
      </c>
      <c r="E186" s="183" t="s">
        <v>319</v>
      </c>
      <c r="F186" s="184" t="s">
        <v>320</v>
      </c>
      <c r="G186" s="185" t="s">
        <v>119</v>
      </c>
      <c r="H186" s="186">
        <v>10.35</v>
      </c>
      <c r="I186" s="187"/>
      <c r="J186" s="188">
        <f>ROUND(I186*H186,2)</f>
        <v>0</v>
      </c>
      <c r="K186" s="184" t="s">
        <v>182</v>
      </c>
      <c r="L186" s="42"/>
      <c r="M186" s="189" t="s">
        <v>21</v>
      </c>
      <c r="N186" s="190" t="s">
        <v>44</v>
      </c>
      <c r="O186" s="67"/>
      <c r="P186" s="191">
        <f>O186*H186</f>
        <v>0</v>
      </c>
      <c r="Q186" s="191">
        <v>0</v>
      </c>
      <c r="R186" s="191">
        <f>Q186*H186</f>
        <v>0</v>
      </c>
      <c r="S186" s="191">
        <v>0</v>
      </c>
      <c r="T186" s="192">
        <f>S186*H186</f>
        <v>0</v>
      </c>
      <c r="U186" s="37"/>
      <c r="V186" s="37"/>
      <c r="W186" s="37"/>
      <c r="X186" s="37"/>
      <c r="Y186" s="37"/>
      <c r="Z186" s="37"/>
      <c r="AA186" s="37"/>
      <c r="AB186" s="37"/>
      <c r="AC186" s="37"/>
      <c r="AD186" s="37"/>
      <c r="AE186" s="37"/>
      <c r="AR186" s="193" t="s">
        <v>273</v>
      </c>
      <c r="AT186" s="193" t="s">
        <v>179</v>
      </c>
      <c r="AU186" s="193" t="s">
        <v>83</v>
      </c>
      <c r="AY186" s="20" t="s">
        <v>176</v>
      </c>
      <c r="BE186" s="194">
        <f>IF(N186="základní",J186,0)</f>
        <v>0</v>
      </c>
      <c r="BF186" s="194">
        <f>IF(N186="snížená",J186,0)</f>
        <v>0</v>
      </c>
      <c r="BG186" s="194">
        <f>IF(N186="zákl. přenesená",J186,0)</f>
        <v>0</v>
      </c>
      <c r="BH186" s="194">
        <f>IF(N186="sníž. přenesená",J186,0)</f>
        <v>0</v>
      </c>
      <c r="BI186" s="194">
        <f>IF(N186="nulová",J186,0)</f>
        <v>0</v>
      </c>
      <c r="BJ186" s="20" t="s">
        <v>81</v>
      </c>
      <c r="BK186" s="194">
        <f>ROUND(I186*H186,2)</f>
        <v>0</v>
      </c>
      <c r="BL186" s="20" t="s">
        <v>273</v>
      </c>
      <c r="BM186" s="193" t="s">
        <v>321</v>
      </c>
    </row>
    <row r="187" spans="1:65" s="2" customFormat="1" ht="11.25">
      <c r="A187" s="37"/>
      <c r="B187" s="38"/>
      <c r="C187" s="39"/>
      <c r="D187" s="195" t="s">
        <v>185</v>
      </c>
      <c r="E187" s="39"/>
      <c r="F187" s="196" t="s">
        <v>322</v>
      </c>
      <c r="G187" s="39"/>
      <c r="H187" s="39"/>
      <c r="I187" s="197"/>
      <c r="J187" s="39"/>
      <c r="K187" s="39"/>
      <c r="L187" s="42"/>
      <c r="M187" s="198"/>
      <c r="N187" s="199"/>
      <c r="O187" s="67"/>
      <c r="P187" s="67"/>
      <c r="Q187" s="67"/>
      <c r="R187" s="67"/>
      <c r="S187" s="67"/>
      <c r="T187" s="68"/>
      <c r="U187" s="37"/>
      <c r="V187" s="37"/>
      <c r="W187" s="37"/>
      <c r="X187" s="37"/>
      <c r="Y187" s="37"/>
      <c r="Z187" s="37"/>
      <c r="AA187" s="37"/>
      <c r="AB187" s="37"/>
      <c r="AC187" s="37"/>
      <c r="AD187" s="37"/>
      <c r="AE187" s="37"/>
      <c r="AT187" s="20" t="s">
        <v>185</v>
      </c>
      <c r="AU187" s="20" t="s">
        <v>83</v>
      </c>
    </row>
    <row r="188" spans="1:65" s="13" customFormat="1" ht="11.25">
      <c r="B188" s="200"/>
      <c r="C188" s="201"/>
      <c r="D188" s="202" t="s">
        <v>187</v>
      </c>
      <c r="E188" s="203" t="s">
        <v>21</v>
      </c>
      <c r="F188" s="204" t="s">
        <v>323</v>
      </c>
      <c r="G188" s="201"/>
      <c r="H188" s="205">
        <v>10.35</v>
      </c>
      <c r="I188" s="206"/>
      <c r="J188" s="201"/>
      <c r="K188" s="201"/>
      <c r="L188" s="207"/>
      <c r="M188" s="208"/>
      <c r="N188" s="209"/>
      <c r="O188" s="209"/>
      <c r="P188" s="209"/>
      <c r="Q188" s="209"/>
      <c r="R188" s="209"/>
      <c r="S188" s="209"/>
      <c r="T188" s="210"/>
      <c r="AT188" s="211" t="s">
        <v>187</v>
      </c>
      <c r="AU188" s="211" t="s">
        <v>83</v>
      </c>
      <c r="AV188" s="13" t="s">
        <v>83</v>
      </c>
      <c r="AW188" s="13" t="s">
        <v>34</v>
      </c>
      <c r="AX188" s="13" t="s">
        <v>73</v>
      </c>
      <c r="AY188" s="211" t="s">
        <v>176</v>
      </c>
    </row>
    <row r="189" spans="1:65" s="14" customFormat="1" ht="11.25">
      <c r="B189" s="212"/>
      <c r="C189" s="213"/>
      <c r="D189" s="202" t="s">
        <v>187</v>
      </c>
      <c r="E189" s="214" t="s">
        <v>21</v>
      </c>
      <c r="F189" s="215" t="s">
        <v>192</v>
      </c>
      <c r="G189" s="213"/>
      <c r="H189" s="216">
        <v>10.35</v>
      </c>
      <c r="I189" s="217"/>
      <c r="J189" s="213"/>
      <c r="K189" s="213"/>
      <c r="L189" s="218"/>
      <c r="M189" s="219"/>
      <c r="N189" s="220"/>
      <c r="O189" s="220"/>
      <c r="P189" s="220"/>
      <c r="Q189" s="220"/>
      <c r="R189" s="220"/>
      <c r="S189" s="220"/>
      <c r="T189" s="221"/>
      <c r="AT189" s="222" t="s">
        <v>187</v>
      </c>
      <c r="AU189" s="222" t="s">
        <v>83</v>
      </c>
      <c r="AV189" s="14" t="s">
        <v>99</v>
      </c>
      <c r="AW189" s="14" t="s">
        <v>34</v>
      </c>
      <c r="AX189" s="14" t="s">
        <v>81</v>
      </c>
      <c r="AY189" s="222" t="s">
        <v>176</v>
      </c>
    </row>
    <row r="190" spans="1:65" s="2" customFormat="1" ht="33" customHeight="1">
      <c r="A190" s="37"/>
      <c r="B190" s="38"/>
      <c r="C190" s="182" t="s">
        <v>324</v>
      </c>
      <c r="D190" s="182" t="s">
        <v>179</v>
      </c>
      <c r="E190" s="183" t="s">
        <v>325</v>
      </c>
      <c r="F190" s="184" t="s">
        <v>326</v>
      </c>
      <c r="G190" s="185" t="s">
        <v>265</v>
      </c>
      <c r="H190" s="186">
        <v>3.0000000000000001E-3</v>
      </c>
      <c r="I190" s="187"/>
      <c r="J190" s="188">
        <f>ROUND(I190*H190,2)</f>
        <v>0</v>
      </c>
      <c r="K190" s="184" t="s">
        <v>182</v>
      </c>
      <c r="L190" s="42"/>
      <c r="M190" s="189" t="s">
        <v>21</v>
      </c>
      <c r="N190" s="190" t="s">
        <v>44</v>
      </c>
      <c r="O190" s="67"/>
      <c r="P190" s="191">
        <f>O190*H190</f>
        <v>0</v>
      </c>
      <c r="Q190" s="191">
        <v>0</v>
      </c>
      <c r="R190" s="191">
        <f>Q190*H190</f>
        <v>0</v>
      </c>
      <c r="S190" s="191">
        <v>0</v>
      </c>
      <c r="T190" s="192">
        <f>S190*H190</f>
        <v>0</v>
      </c>
      <c r="U190" s="37"/>
      <c r="V190" s="37"/>
      <c r="W190" s="37"/>
      <c r="X190" s="37"/>
      <c r="Y190" s="37"/>
      <c r="Z190" s="37"/>
      <c r="AA190" s="37"/>
      <c r="AB190" s="37"/>
      <c r="AC190" s="37"/>
      <c r="AD190" s="37"/>
      <c r="AE190" s="37"/>
      <c r="AR190" s="193" t="s">
        <v>273</v>
      </c>
      <c r="AT190" s="193" t="s">
        <v>179</v>
      </c>
      <c r="AU190" s="193" t="s">
        <v>83</v>
      </c>
      <c r="AY190" s="20" t="s">
        <v>176</v>
      </c>
      <c r="BE190" s="194">
        <f>IF(N190="základní",J190,0)</f>
        <v>0</v>
      </c>
      <c r="BF190" s="194">
        <f>IF(N190="snížená",J190,0)</f>
        <v>0</v>
      </c>
      <c r="BG190" s="194">
        <f>IF(N190="zákl. přenesená",J190,0)</f>
        <v>0</v>
      </c>
      <c r="BH190" s="194">
        <f>IF(N190="sníž. přenesená",J190,0)</f>
        <v>0</v>
      </c>
      <c r="BI190" s="194">
        <f>IF(N190="nulová",J190,0)</f>
        <v>0</v>
      </c>
      <c r="BJ190" s="20" t="s">
        <v>81</v>
      </c>
      <c r="BK190" s="194">
        <f>ROUND(I190*H190,2)</f>
        <v>0</v>
      </c>
      <c r="BL190" s="20" t="s">
        <v>273</v>
      </c>
      <c r="BM190" s="193" t="s">
        <v>327</v>
      </c>
    </row>
    <row r="191" spans="1:65" s="2" customFormat="1" ht="11.25">
      <c r="A191" s="37"/>
      <c r="B191" s="38"/>
      <c r="C191" s="39"/>
      <c r="D191" s="195" t="s">
        <v>185</v>
      </c>
      <c r="E191" s="39"/>
      <c r="F191" s="196" t="s">
        <v>328</v>
      </c>
      <c r="G191" s="39"/>
      <c r="H191" s="39"/>
      <c r="I191" s="197"/>
      <c r="J191" s="39"/>
      <c r="K191" s="39"/>
      <c r="L191" s="42"/>
      <c r="M191" s="198"/>
      <c r="N191" s="199"/>
      <c r="O191" s="67"/>
      <c r="P191" s="67"/>
      <c r="Q191" s="67"/>
      <c r="R191" s="67"/>
      <c r="S191" s="67"/>
      <c r="T191" s="68"/>
      <c r="U191" s="37"/>
      <c r="V191" s="37"/>
      <c r="W191" s="37"/>
      <c r="X191" s="37"/>
      <c r="Y191" s="37"/>
      <c r="Z191" s="37"/>
      <c r="AA191" s="37"/>
      <c r="AB191" s="37"/>
      <c r="AC191" s="37"/>
      <c r="AD191" s="37"/>
      <c r="AE191" s="37"/>
      <c r="AT191" s="20" t="s">
        <v>185</v>
      </c>
      <c r="AU191" s="20" t="s">
        <v>83</v>
      </c>
    </row>
    <row r="192" spans="1:65" s="12" customFormat="1" ht="22.9" customHeight="1">
      <c r="B192" s="166"/>
      <c r="C192" s="167"/>
      <c r="D192" s="168" t="s">
        <v>72</v>
      </c>
      <c r="E192" s="180" t="s">
        <v>329</v>
      </c>
      <c r="F192" s="180" t="s">
        <v>330</v>
      </c>
      <c r="G192" s="167"/>
      <c r="H192" s="167"/>
      <c r="I192" s="170"/>
      <c r="J192" s="181">
        <f>BK192</f>
        <v>0</v>
      </c>
      <c r="K192" s="167"/>
      <c r="L192" s="172"/>
      <c r="M192" s="173"/>
      <c r="N192" s="174"/>
      <c r="O192" s="174"/>
      <c r="P192" s="175">
        <f>SUM(P193:P198)</f>
        <v>0</v>
      </c>
      <c r="Q192" s="174"/>
      <c r="R192" s="175">
        <f>SUM(R193:R198)</f>
        <v>0</v>
      </c>
      <c r="S192" s="174"/>
      <c r="T192" s="176">
        <f>SUM(T193:T198)</f>
        <v>0</v>
      </c>
      <c r="AR192" s="177" t="s">
        <v>83</v>
      </c>
      <c r="AT192" s="178" t="s">
        <v>72</v>
      </c>
      <c r="AU192" s="178" t="s">
        <v>81</v>
      </c>
      <c r="AY192" s="177" t="s">
        <v>176</v>
      </c>
      <c r="BK192" s="179">
        <f>SUM(BK193:BK198)</f>
        <v>0</v>
      </c>
    </row>
    <row r="193" spans="1:65" s="2" customFormat="1" ht="16.5" customHeight="1">
      <c r="A193" s="37"/>
      <c r="B193" s="38"/>
      <c r="C193" s="182" t="s">
        <v>331</v>
      </c>
      <c r="D193" s="182" t="s">
        <v>179</v>
      </c>
      <c r="E193" s="183" t="s">
        <v>332</v>
      </c>
      <c r="F193" s="184" t="s">
        <v>333</v>
      </c>
      <c r="G193" s="185" t="s">
        <v>334</v>
      </c>
      <c r="H193" s="186">
        <v>3</v>
      </c>
      <c r="I193" s="187"/>
      <c r="J193" s="188">
        <f>ROUND(I193*H193,2)</f>
        <v>0</v>
      </c>
      <c r="K193" s="184" t="s">
        <v>223</v>
      </c>
      <c r="L193" s="42"/>
      <c r="M193" s="189" t="s">
        <v>21</v>
      </c>
      <c r="N193" s="190" t="s">
        <v>44</v>
      </c>
      <c r="O193" s="67"/>
      <c r="P193" s="191">
        <f>O193*H193</f>
        <v>0</v>
      </c>
      <c r="Q193" s="191">
        <v>0</v>
      </c>
      <c r="R193" s="191">
        <f>Q193*H193</f>
        <v>0</v>
      </c>
      <c r="S193" s="191">
        <v>0</v>
      </c>
      <c r="T193" s="192">
        <f>S193*H193</f>
        <v>0</v>
      </c>
      <c r="U193" s="37"/>
      <c r="V193" s="37"/>
      <c r="W193" s="37"/>
      <c r="X193" s="37"/>
      <c r="Y193" s="37"/>
      <c r="Z193" s="37"/>
      <c r="AA193" s="37"/>
      <c r="AB193" s="37"/>
      <c r="AC193" s="37"/>
      <c r="AD193" s="37"/>
      <c r="AE193" s="37"/>
      <c r="AR193" s="193" t="s">
        <v>273</v>
      </c>
      <c r="AT193" s="193" t="s">
        <v>179</v>
      </c>
      <c r="AU193" s="193" t="s">
        <v>83</v>
      </c>
      <c r="AY193" s="20" t="s">
        <v>176</v>
      </c>
      <c r="BE193" s="194">
        <f>IF(N193="základní",J193,0)</f>
        <v>0</v>
      </c>
      <c r="BF193" s="194">
        <f>IF(N193="snížená",J193,0)</f>
        <v>0</v>
      </c>
      <c r="BG193" s="194">
        <f>IF(N193="zákl. přenesená",J193,0)</f>
        <v>0</v>
      </c>
      <c r="BH193" s="194">
        <f>IF(N193="sníž. přenesená",J193,0)</f>
        <v>0</v>
      </c>
      <c r="BI193" s="194">
        <f>IF(N193="nulová",J193,0)</f>
        <v>0</v>
      </c>
      <c r="BJ193" s="20" t="s">
        <v>81</v>
      </c>
      <c r="BK193" s="194">
        <f>ROUND(I193*H193,2)</f>
        <v>0</v>
      </c>
      <c r="BL193" s="20" t="s">
        <v>273</v>
      </c>
      <c r="BM193" s="193" t="s">
        <v>335</v>
      </c>
    </row>
    <row r="194" spans="1:65" s="2" customFormat="1" ht="29.25">
      <c r="A194" s="37"/>
      <c r="B194" s="38"/>
      <c r="C194" s="39"/>
      <c r="D194" s="202" t="s">
        <v>229</v>
      </c>
      <c r="E194" s="39"/>
      <c r="F194" s="223" t="s">
        <v>336</v>
      </c>
      <c r="G194" s="39"/>
      <c r="H194" s="39"/>
      <c r="I194" s="197"/>
      <c r="J194" s="39"/>
      <c r="K194" s="39"/>
      <c r="L194" s="42"/>
      <c r="M194" s="198"/>
      <c r="N194" s="199"/>
      <c r="O194" s="67"/>
      <c r="P194" s="67"/>
      <c r="Q194" s="67"/>
      <c r="R194" s="67"/>
      <c r="S194" s="67"/>
      <c r="T194" s="68"/>
      <c r="U194" s="37"/>
      <c r="V194" s="37"/>
      <c r="W194" s="37"/>
      <c r="X194" s="37"/>
      <c r="Y194" s="37"/>
      <c r="Z194" s="37"/>
      <c r="AA194" s="37"/>
      <c r="AB194" s="37"/>
      <c r="AC194" s="37"/>
      <c r="AD194" s="37"/>
      <c r="AE194" s="37"/>
      <c r="AT194" s="20" t="s">
        <v>229</v>
      </c>
      <c r="AU194" s="20" t="s">
        <v>83</v>
      </c>
    </row>
    <row r="195" spans="1:65" s="2" customFormat="1" ht="16.5" customHeight="1">
      <c r="A195" s="37"/>
      <c r="B195" s="38"/>
      <c r="C195" s="182" t="s">
        <v>337</v>
      </c>
      <c r="D195" s="182" t="s">
        <v>179</v>
      </c>
      <c r="E195" s="183" t="s">
        <v>338</v>
      </c>
      <c r="F195" s="184" t="s">
        <v>339</v>
      </c>
      <c r="G195" s="185" t="s">
        <v>133</v>
      </c>
      <c r="H195" s="186">
        <v>50</v>
      </c>
      <c r="I195" s="187"/>
      <c r="J195" s="188">
        <f>ROUND(I195*H195,2)</f>
        <v>0</v>
      </c>
      <c r="K195" s="184" t="s">
        <v>182</v>
      </c>
      <c r="L195" s="42"/>
      <c r="M195" s="189" t="s">
        <v>21</v>
      </c>
      <c r="N195" s="190" t="s">
        <v>44</v>
      </c>
      <c r="O195" s="67"/>
      <c r="P195" s="191">
        <f>O195*H195</f>
        <v>0</v>
      </c>
      <c r="Q195" s="191">
        <v>0</v>
      </c>
      <c r="R195" s="191">
        <f>Q195*H195</f>
        <v>0</v>
      </c>
      <c r="S195" s="191">
        <v>0</v>
      </c>
      <c r="T195" s="192">
        <f>S195*H195</f>
        <v>0</v>
      </c>
      <c r="U195" s="37"/>
      <c r="V195" s="37"/>
      <c r="W195" s="37"/>
      <c r="X195" s="37"/>
      <c r="Y195" s="37"/>
      <c r="Z195" s="37"/>
      <c r="AA195" s="37"/>
      <c r="AB195" s="37"/>
      <c r="AC195" s="37"/>
      <c r="AD195" s="37"/>
      <c r="AE195" s="37"/>
      <c r="AR195" s="193" t="s">
        <v>273</v>
      </c>
      <c r="AT195" s="193" t="s">
        <v>179</v>
      </c>
      <c r="AU195" s="193" t="s">
        <v>83</v>
      </c>
      <c r="AY195" s="20" t="s">
        <v>176</v>
      </c>
      <c r="BE195" s="194">
        <f>IF(N195="základní",J195,0)</f>
        <v>0</v>
      </c>
      <c r="BF195" s="194">
        <f>IF(N195="snížená",J195,0)</f>
        <v>0</v>
      </c>
      <c r="BG195" s="194">
        <f>IF(N195="zákl. přenesená",J195,0)</f>
        <v>0</v>
      </c>
      <c r="BH195" s="194">
        <f>IF(N195="sníž. přenesená",J195,0)</f>
        <v>0</v>
      </c>
      <c r="BI195" s="194">
        <f>IF(N195="nulová",J195,0)</f>
        <v>0</v>
      </c>
      <c r="BJ195" s="20" t="s">
        <v>81</v>
      </c>
      <c r="BK195" s="194">
        <f>ROUND(I195*H195,2)</f>
        <v>0</v>
      </c>
      <c r="BL195" s="20" t="s">
        <v>273</v>
      </c>
      <c r="BM195" s="193" t="s">
        <v>340</v>
      </c>
    </row>
    <row r="196" spans="1:65" s="2" customFormat="1" ht="11.25">
      <c r="A196" s="37"/>
      <c r="B196" s="38"/>
      <c r="C196" s="39"/>
      <c r="D196" s="195" t="s">
        <v>185</v>
      </c>
      <c r="E196" s="39"/>
      <c r="F196" s="196" t="s">
        <v>341</v>
      </c>
      <c r="G196" s="39"/>
      <c r="H196" s="39"/>
      <c r="I196" s="197"/>
      <c r="J196" s="39"/>
      <c r="K196" s="39"/>
      <c r="L196" s="42"/>
      <c r="M196" s="198"/>
      <c r="N196" s="199"/>
      <c r="O196" s="67"/>
      <c r="P196" s="67"/>
      <c r="Q196" s="67"/>
      <c r="R196" s="67"/>
      <c r="S196" s="67"/>
      <c r="T196" s="68"/>
      <c r="U196" s="37"/>
      <c r="V196" s="37"/>
      <c r="W196" s="37"/>
      <c r="X196" s="37"/>
      <c r="Y196" s="37"/>
      <c r="Z196" s="37"/>
      <c r="AA196" s="37"/>
      <c r="AB196" s="37"/>
      <c r="AC196" s="37"/>
      <c r="AD196" s="37"/>
      <c r="AE196" s="37"/>
      <c r="AT196" s="20" t="s">
        <v>185</v>
      </c>
      <c r="AU196" s="20" t="s">
        <v>83</v>
      </c>
    </row>
    <row r="197" spans="1:65" s="2" customFormat="1" ht="24.2" customHeight="1">
      <c r="A197" s="37"/>
      <c r="B197" s="38"/>
      <c r="C197" s="182" t="s">
        <v>342</v>
      </c>
      <c r="D197" s="182" t="s">
        <v>179</v>
      </c>
      <c r="E197" s="183" t="s">
        <v>343</v>
      </c>
      <c r="F197" s="184" t="s">
        <v>344</v>
      </c>
      <c r="G197" s="185" t="s">
        <v>345</v>
      </c>
      <c r="H197" s="244"/>
      <c r="I197" s="187"/>
      <c r="J197" s="188">
        <f>ROUND(I197*H197,2)</f>
        <v>0</v>
      </c>
      <c r="K197" s="184" t="s">
        <v>182</v>
      </c>
      <c r="L197" s="42"/>
      <c r="M197" s="189" t="s">
        <v>21</v>
      </c>
      <c r="N197" s="190" t="s">
        <v>44</v>
      </c>
      <c r="O197" s="67"/>
      <c r="P197" s="191">
        <f>O197*H197</f>
        <v>0</v>
      </c>
      <c r="Q197" s="191">
        <v>0</v>
      </c>
      <c r="R197" s="191">
        <f>Q197*H197</f>
        <v>0</v>
      </c>
      <c r="S197" s="191">
        <v>0</v>
      </c>
      <c r="T197" s="192">
        <f>S197*H197</f>
        <v>0</v>
      </c>
      <c r="U197" s="37"/>
      <c r="V197" s="37"/>
      <c r="W197" s="37"/>
      <c r="X197" s="37"/>
      <c r="Y197" s="37"/>
      <c r="Z197" s="37"/>
      <c r="AA197" s="37"/>
      <c r="AB197" s="37"/>
      <c r="AC197" s="37"/>
      <c r="AD197" s="37"/>
      <c r="AE197" s="37"/>
      <c r="AR197" s="193" t="s">
        <v>273</v>
      </c>
      <c r="AT197" s="193" t="s">
        <v>179</v>
      </c>
      <c r="AU197" s="193" t="s">
        <v>83</v>
      </c>
      <c r="AY197" s="20" t="s">
        <v>176</v>
      </c>
      <c r="BE197" s="194">
        <f>IF(N197="základní",J197,0)</f>
        <v>0</v>
      </c>
      <c r="BF197" s="194">
        <f>IF(N197="snížená",J197,0)</f>
        <v>0</v>
      </c>
      <c r="BG197" s="194">
        <f>IF(N197="zákl. přenesená",J197,0)</f>
        <v>0</v>
      </c>
      <c r="BH197" s="194">
        <f>IF(N197="sníž. přenesená",J197,0)</f>
        <v>0</v>
      </c>
      <c r="BI197" s="194">
        <f>IF(N197="nulová",J197,0)</f>
        <v>0</v>
      </c>
      <c r="BJ197" s="20" t="s">
        <v>81</v>
      </c>
      <c r="BK197" s="194">
        <f>ROUND(I197*H197,2)</f>
        <v>0</v>
      </c>
      <c r="BL197" s="20" t="s">
        <v>273</v>
      </c>
      <c r="BM197" s="193" t="s">
        <v>346</v>
      </c>
    </row>
    <row r="198" spans="1:65" s="2" customFormat="1" ht="11.25">
      <c r="A198" s="37"/>
      <c r="B198" s="38"/>
      <c r="C198" s="39"/>
      <c r="D198" s="195" t="s">
        <v>185</v>
      </c>
      <c r="E198" s="39"/>
      <c r="F198" s="196" t="s">
        <v>347</v>
      </c>
      <c r="G198" s="39"/>
      <c r="H198" s="39"/>
      <c r="I198" s="197"/>
      <c r="J198" s="39"/>
      <c r="K198" s="39"/>
      <c r="L198" s="42"/>
      <c r="M198" s="198"/>
      <c r="N198" s="199"/>
      <c r="O198" s="67"/>
      <c r="P198" s="67"/>
      <c r="Q198" s="67"/>
      <c r="R198" s="67"/>
      <c r="S198" s="67"/>
      <c r="T198" s="68"/>
      <c r="U198" s="37"/>
      <c r="V198" s="37"/>
      <c r="W198" s="37"/>
      <c r="X198" s="37"/>
      <c r="Y198" s="37"/>
      <c r="Z198" s="37"/>
      <c r="AA198" s="37"/>
      <c r="AB198" s="37"/>
      <c r="AC198" s="37"/>
      <c r="AD198" s="37"/>
      <c r="AE198" s="37"/>
      <c r="AT198" s="20" t="s">
        <v>185</v>
      </c>
      <c r="AU198" s="20" t="s">
        <v>83</v>
      </c>
    </row>
    <row r="199" spans="1:65" s="12" customFormat="1" ht="22.9" customHeight="1">
      <c r="B199" s="166"/>
      <c r="C199" s="167"/>
      <c r="D199" s="168" t="s">
        <v>72</v>
      </c>
      <c r="E199" s="180" t="s">
        <v>348</v>
      </c>
      <c r="F199" s="180" t="s">
        <v>349</v>
      </c>
      <c r="G199" s="167"/>
      <c r="H199" s="167"/>
      <c r="I199" s="170"/>
      <c r="J199" s="181">
        <f>BK199</f>
        <v>0</v>
      </c>
      <c r="K199" s="167"/>
      <c r="L199" s="172"/>
      <c r="M199" s="173"/>
      <c r="N199" s="174"/>
      <c r="O199" s="174"/>
      <c r="P199" s="175">
        <f>SUM(P200:P205)</f>
        <v>0</v>
      </c>
      <c r="Q199" s="174"/>
      <c r="R199" s="175">
        <f>SUM(R200:R205)</f>
        <v>3.0000000000000001E-3</v>
      </c>
      <c r="S199" s="174"/>
      <c r="T199" s="176">
        <f>SUM(T200:T205)</f>
        <v>0</v>
      </c>
      <c r="AR199" s="177" t="s">
        <v>83</v>
      </c>
      <c r="AT199" s="178" t="s">
        <v>72</v>
      </c>
      <c r="AU199" s="178" t="s">
        <v>81</v>
      </c>
      <c r="AY199" s="177" t="s">
        <v>176</v>
      </c>
      <c r="BK199" s="179">
        <f>SUM(BK200:BK205)</f>
        <v>0</v>
      </c>
    </row>
    <row r="200" spans="1:65" s="2" customFormat="1" ht="16.5" customHeight="1">
      <c r="A200" s="37"/>
      <c r="B200" s="38"/>
      <c r="C200" s="182" t="s">
        <v>350</v>
      </c>
      <c r="D200" s="182" t="s">
        <v>179</v>
      </c>
      <c r="E200" s="183" t="s">
        <v>351</v>
      </c>
      <c r="F200" s="184" t="s">
        <v>352</v>
      </c>
      <c r="G200" s="185" t="s">
        <v>334</v>
      </c>
      <c r="H200" s="186">
        <v>6</v>
      </c>
      <c r="I200" s="187"/>
      <c r="J200" s="188">
        <f>ROUND(I200*H200,2)</f>
        <v>0</v>
      </c>
      <c r="K200" s="184" t="s">
        <v>223</v>
      </c>
      <c r="L200" s="42"/>
      <c r="M200" s="189" t="s">
        <v>21</v>
      </c>
      <c r="N200" s="190" t="s">
        <v>44</v>
      </c>
      <c r="O200" s="67"/>
      <c r="P200" s="191">
        <f>O200*H200</f>
        <v>0</v>
      </c>
      <c r="Q200" s="191">
        <v>0</v>
      </c>
      <c r="R200" s="191">
        <f>Q200*H200</f>
        <v>0</v>
      </c>
      <c r="S200" s="191">
        <v>0</v>
      </c>
      <c r="T200" s="192">
        <f>S200*H200</f>
        <v>0</v>
      </c>
      <c r="U200" s="37"/>
      <c r="V200" s="37"/>
      <c r="W200" s="37"/>
      <c r="X200" s="37"/>
      <c r="Y200" s="37"/>
      <c r="Z200" s="37"/>
      <c r="AA200" s="37"/>
      <c r="AB200" s="37"/>
      <c r="AC200" s="37"/>
      <c r="AD200" s="37"/>
      <c r="AE200" s="37"/>
      <c r="AR200" s="193" t="s">
        <v>273</v>
      </c>
      <c r="AT200" s="193" t="s">
        <v>179</v>
      </c>
      <c r="AU200" s="193" t="s">
        <v>83</v>
      </c>
      <c r="AY200" s="20" t="s">
        <v>176</v>
      </c>
      <c r="BE200" s="194">
        <f>IF(N200="základní",J200,0)</f>
        <v>0</v>
      </c>
      <c r="BF200" s="194">
        <f>IF(N200="snížená",J200,0)</f>
        <v>0</v>
      </c>
      <c r="BG200" s="194">
        <f>IF(N200="zákl. přenesená",J200,0)</f>
        <v>0</v>
      </c>
      <c r="BH200" s="194">
        <f>IF(N200="sníž. přenesená",J200,0)</f>
        <v>0</v>
      </c>
      <c r="BI200" s="194">
        <f>IF(N200="nulová",J200,0)</f>
        <v>0</v>
      </c>
      <c r="BJ200" s="20" t="s">
        <v>81</v>
      </c>
      <c r="BK200" s="194">
        <f>ROUND(I200*H200,2)</f>
        <v>0</v>
      </c>
      <c r="BL200" s="20" t="s">
        <v>273</v>
      </c>
      <c r="BM200" s="193" t="s">
        <v>353</v>
      </c>
    </row>
    <row r="201" spans="1:65" s="2" customFormat="1" ht="29.25">
      <c r="A201" s="37"/>
      <c r="B201" s="38"/>
      <c r="C201" s="39"/>
      <c r="D201" s="202" t="s">
        <v>229</v>
      </c>
      <c r="E201" s="39"/>
      <c r="F201" s="223" t="s">
        <v>354</v>
      </c>
      <c r="G201" s="39"/>
      <c r="H201" s="39"/>
      <c r="I201" s="197"/>
      <c r="J201" s="39"/>
      <c r="K201" s="39"/>
      <c r="L201" s="42"/>
      <c r="M201" s="198"/>
      <c r="N201" s="199"/>
      <c r="O201" s="67"/>
      <c r="P201" s="67"/>
      <c r="Q201" s="67"/>
      <c r="R201" s="67"/>
      <c r="S201" s="67"/>
      <c r="T201" s="68"/>
      <c r="U201" s="37"/>
      <c r="V201" s="37"/>
      <c r="W201" s="37"/>
      <c r="X201" s="37"/>
      <c r="Y201" s="37"/>
      <c r="Z201" s="37"/>
      <c r="AA201" s="37"/>
      <c r="AB201" s="37"/>
      <c r="AC201" s="37"/>
      <c r="AD201" s="37"/>
      <c r="AE201" s="37"/>
      <c r="AT201" s="20" t="s">
        <v>229</v>
      </c>
      <c r="AU201" s="20" t="s">
        <v>83</v>
      </c>
    </row>
    <row r="202" spans="1:65" s="2" customFormat="1" ht="24.2" customHeight="1">
      <c r="A202" s="37"/>
      <c r="B202" s="38"/>
      <c r="C202" s="182" t="s">
        <v>355</v>
      </c>
      <c r="D202" s="182" t="s">
        <v>179</v>
      </c>
      <c r="E202" s="183" t="s">
        <v>356</v>
      </c>
      <c r="F202" s="184" t="s">
        <v>357</v>
      </c>
      <c r="G202" s="185" t="s">
        <v>133</v>
      </c>
      <c r="H202" s="186">
        <v>50</v>
      </c>
      <c r="I202" s="187"/>
      <c r="J202" s="188">
        <f>ROUND(I202*H202,2)</f>
        <v>0</v>
      </c>
      <c r="K202" s="184" t="s">
        <v>182</v>
      </c>
      <c r="L202" s="42"/>
      <c r="M202" s="189" t="s">
        <v>21</v>
      </c>
      <c r="N202" s="190" t="s">
        <v>44</v>
      </c>
      <c r="O202" s="67"/>
      <c r="P202" s="191">
        <f>O202*H202</f>
        <v>0</v>
      </c>
      <c r="Q202" s="191">
        <v>6.0000000000000002E-5</v>
      </c>
      <c r="R202" s="191">
        <f>Q202*H202</f>
        <v>3.0000000000000001E-3</v>
      </c>
      <c r="S202" s="191">
        <v>0</v>
      </c>
      <c r="T202" s="192">
        <f>S202*H202</f>
        <v>0</v>
      </c>
      <c r="U202" s="37"/>
      <c r="V202" s="37"/>
      <c r="W202" s="37"/>
      <c r="X202" s="37"/>
      <c r="Y202" s="37"/>
      <c r="Z202" s="37"/>
      <c r="AA202" s="37"/>
      <c r="AB202" s="37"/>
      <c r="AC202" s="37"/>
      <c r="AD202" s="37"/>
      <c r="AE202" s="37"/>
      <c r="AR202" s="193" t="s">
        <v>273</v>
      </c>
      <c r="AT202" s="193" t="s">
        <v>179</v>
      </c>
      <c r="AU202" s="193" t="s">
        <v>83</v>
      </c>
      <c r="AY202" s="20" t="s">
        <v>176</v>
      </c>
      <c r="BE202" s="194">
        <f>IF(N202="základní",J202,0)</f>
        <v>0</v>
      </c>
      <c r="BF202" s="194">
        <f>IF(N202="snížená",J202,0)</f>
        <v>0</v>
      </c>
      <c r="BG202" s="194">
        <f>IF(N202="zákl. přenesená",J202,0)</f>
        <v>0</v>
      </c>
      <c r="BH202" s="194">
        <f>IF(N202="sníž. přenesená",J202,0)</f>
        <v>0</v>
      </c>
      <c r="BI202" s="194">
        <f>IF(N202="nulová",J202,0)</f>
        <v>0</v>
      </c>
      <c r="BJ202" s="20" t="s">
        <v>81</v>
      </c>
      <c r="BK202" s="194">
        <f>ROUND(I202*H202,2)</f>
        <v>0</v>
      </c>
      <c r="BL202" s="20" t="s">
        <v>273</v>
      </c>
      <c r="BM202" s="193" t="s">
        <v>358</v>
      </c>
    </row>
    <row r="203" spans="1:65" s="2" customFormat="1" ht="11.25">
      <c r="A203" s="37"/>
      <c r="B203" s="38"/>
      <c r="C203" s="39"/>
      <c r="D203" s="195" t="s">
        <v>185</v>
      </c>
      <c r="E203" s="39"/>
      <c r="F203" s="196" t="s">
        <v>359</v>
      </c>
      <c r="G203" s="39"/>
      <c r="H203" s="39"/>
      <c r="I203" s="197"/>
      <c r="J203" s="39"/>
      <c r="K203" s="39"/>
      <c r="L203" s="42"/>
      <c r="M203" s="198"/>
      <c r="N203" s="199"/>
      <c r="O203" s="67"/>
      <c r="P203" s="67"/>
      <c r="Q203" s="67"/>
      <c r="R203" s="67"/>
      <c r="S203" s="67"/>
      <c r="T203" s="68"/>
      <c r="U203" s="37"/>
      <c r="V203" s="37"/>
      <c r="W203" s="37"/>
      <c r="X203" s="37"/>
      <c r="Y203" s="37"/>
      <c r="Z203" s="37"/>
      <c r="AA203" s="37"/>
      <c r="AB203" s="37"/>
      <c r="AC203" s="37"/>
      <c r="AD203" s="37"/>
      <c r="AE203" s="37"/>
      <c r="AT203" s="20" t="s">
        <v>185</v>
      </c>
      <c r="AU203" s="20" t="s">
        <v>83</v>
      </c>
    </row>
    <row r="204" spans="1:65" s="2" customFormat="1" ht="24.2" customHeight="1">
      <c r="A204" s="37"/>
      <c r="B204" s="38"/>
      <c r="C204" s="182" t="s">
        <v>360</v>
      </c>
      <c r="D204" s="182" t="s">
        <v>179</v>
      </c>
      <c r="E204" s="183" t="s">
        <v>361</v>
      </c>
      <c r="F204" s="184" t="s">
        <v>362</v>
      </c>
      <c r="G204" s="185" t="s">
        <v>345</v>
      </c>
      <c r="H204" s="244"/>
      <c r="I204" s="187"/>
      <c r="J204" s="188">
        <f>ROUND(I204*H204,2)</f>
        <v>0</v>
      </c>
      <c r="K204" s="184" t="s">
        <v>182</v>
      </c>
      <c r="L204" s="42"/>
      <c r="M204" s="189" t="s">
        <v>21</v>
      </c>
      <c r="N204" s="190" t="s">
        <v>44</v>
      </c>
      <c r="O204" s="67"/>
      <c r="P204" s="191">
        <f>O204*H204</f>
        <v>0</v>
      </c>
      <c r="Q204" s="191">
        <v>0</v>
      </c>
      <c r="R204" s="191">
        <f>Q204*H204</f>
        <v>0</v>
      </c>
      <c r="S204" s="191">
        <v>0</v>
      </c>
      <c r="T204" s="192">
        <f>S204*H204</f>
        <v>0</v>
      </c>
      <c r="U204" s="37"/>
      <c r="V204" s="37"/>
      <c r="W204" s="37"/>
      <c r="X204" s="37"/>
      <c r="Y204" s="37"/>
      <c r="Z204" s="37"/>
      <c r="AA204" s="37"/>
      <c r="AB204" s="37"/>
      <c r="AC204" s="37"/>
      <c r="AD204" s="37"/>
      <c r="AE204" s="37"/>
      <c r="AR204" s="193" t="s">
        <v>273</v>
      </c>
      <c r="AT204" s="193" t="s">
        <v>179</v>
      </c>
      <c r="AU204" s="193" t="s">
        <v>83</v>
      </c>
      <c r="AY204" s="20" t="s">
        <v>176</v>
      </c>
      <c r="BE204" s="194">
        <f>IF(N204="základní",J204,0)</f>
        <v>0</v>
      </c>
      <c r="BF204" s="194">
        <f>IF(N204="snížená",J204,0)</f>
        <v>0</v>
      </c>
      <c r="BG204" s="194">
        <f>IF(N204="zákl. přenesená",J204,0)</f>
        <v>0</v>
      </c>
      <c r="BH204" s="194">
        <f>IF(N204="sníž. přenesená",J204,0)</f>
        <v>0</v>
      </c>
      <c r="BI204" s="194">
        <f>IF(N204="nulová",J204,0)</f>
        <v>0</v>
      </c>
      <c r="BJ204" s="20" t="s">
        <v>81</v>
      </c>
      <c r="BK204" s="194">
        <f>ROUND(I204*H204,2)</f>
        <v>0</v>
      </c>
      <c r="BL204" s="20" t="s">
        <v>273</v>
      </c>
      <c r="BM204" s="193" t="s">
        <v>363</v>
      </c>
    </row>
    <row r="205" spans="1:65" s="2" customFormat="1" ht="11.25">
      <c r="A205" s="37"/>
      <c r="B205" s="38"/>
      <c r="C205" s="39"/>
      <c r="D205" s="195" t="s">
        <v>185</v>
      </c>
      <c r="E205" s="39"/>
      <c r="F205" s="196" t="s">
        <v>364</v>
      </c>
      <c r="G205" s="39"/>
      <c r="H205" s="39"/>
      <c r="I205" s="197"/>
      <c r="J205" s="39"/>
      <c r="K205" s="39"/>
      <c r="L205" s="42"/>
      <c r="M205" s="198"/>
      <c r="N205" s="199"/>
      <c r="O205" s="67"/>
      <c r="P205" s="67"/>
      <c r="Q205" s="67"/>
      <c r="R205" s="67"/>
      <c r="S205" s="67"/>
      <c r="T205" s="68"/>
      <c r="U205" s="37"/>
      <c r="V205" s="37"/>
      <c r="W205" s="37"/>
      <c r="X205" s="37"/>
      <c r="Y205" s="37"/>
      <c r="Z205" s="37"/>
      <c r="AA205" s="37"/>
      <c r="AB205" s="37"/>
      <c r="AC205" s="37"/>
      <c r="AD205" s="37"/>
      <c r="AE205" s="37"/>
      <c r="AT205" s="20" t="s">
        <v>185</v>
      </c>
      <c r="AU205" s="20" t="s">
        <v>83</v>
      </c>
    </row>
    <row r="206" spans="1:65" s="12" customFormat="1" ht="22.9" customHeight="1">
      <c r="B206" s="166"/>
      <c r="C206" s="167"/>
      <c r="D206" s="168" t="s">
        <v>72</v>
      </c>
      <c r="E206" s="180" t="s">
        <v>365</v>
      </c>
      <c r="F206" s="180" t="s">
        <v>366</v>
      </c>
      <c r="G206" s="167"/>
      <c r="H206" s="167"/>
      <c r="I206" s="170"/>
      <c r="J206" s="181">
        <f>BK206</f>
        <v>0</v>
      </c>
      <c r="K206" s="167"/>
      <c r="L206" s="172"/>
      <c r="M206" s="173"/>
      <c r="N206" s="174"/>
      <c r="O206" s="174"/>
      <c r="P206" s="175">
        <f>SUM(P207:P285)</f>
        <v>0</v>
      </c>
      <c r="Q206" s="174"/>
      <c r="R206" s="175">
        <f>SUM(R207:R285)</f>
        <v>8.3929999999999977E-2</v>
      </c>
      <c r="S206" s="174"/>
      <c r="T206" s="176">
        <f>SUM(T207:T285)</f>
        <v>0.18679000000000001</v>
      </c>
      <c r="AR206" s="177" t="s">
        <v>83</v>
      </c>
      <c r="AT206" s="178" t="s">
        <v>72</v>
      </c>
      <c r="AU206" s="178" t="s">
        <v>81</v>
      </c>
      <c r="AY206" s="177" t="s">
        <v>176</v>
      </c>
      <c r="BK206" s="179">
        <f>SUM(BK207:BK285)</f>
        <v>0</v>
      </c>
    </row>
    <row r="207" spans="1:65" s="2" customFormat="1" ht="16.5" customHeight="1">
      <c r="A207" s="37"/>
      <c r="B207" s="38"/>
      <c r="C207" s="182" t="s">
        <v>367</v>
      </c>
      <c r="D207" s="182" t="s">
        <v>179</v>
      </c>
      <c r="E207" s="183" t="s">
        <v>368</v>
      </c>
      <c r="F207" s="184" t="s">
        <v>369</v>
      </c>
      <c r="G207" s="185" t="s">
        <v>370</v>
      </c>
      <c r="H207" s="186">
        <v>1</v>
      </c>
      <c r="I207" s="187"/>
      <c r="J207" s="188">
        <f>ROUND(I207*H207,2)</f>
        <v>0</v>
      </c>
      <c r="K207" s="184" t="s">
        <v>182</v>
      </c>
      <c r="L207" s="42"/>
      <c r="M207" s="189" t="s">
        <v>21</v>
      </c>
      <c r="N207" s="190" t="s">
        <v>44</v>
      </c>
      <c r="O207" s="67"/>
      <c r="P207" s="191">
        <f>O207*H207</f>
        <v>0</v>
      </c>
      <c r="Q207" s="191">
        <v>0</v>
      </c>
      <c r="R207" s="191">
        <f>Q207*H207</f>
        <v>0</v>
      </c>
      <c r="S207" s="191">
        <v>3.4200000000000001E-2</v>
      </c>
      <c r="T207" s="192">
        <f>S207*H207</f>
        <v>3.4200000000000001E-2</v>
      </c>
      <c r="U207" s="37"/>
      <c r="V207" s="37"/>
      <c r="W207" s="37"/>
      <c r="X207" s="37"/>
      <c r="Y207" s="37"/>
      <c r="Z207" s="37"/>
      <c r="AA207" s="37"/>
      <c r="AB207" s="37"/>
      <c r="AC207" s="37"/>
      <c r="AD207" s="37"/>
      <c r="AE207" s="37"/>
      <c r="AR207" s="193" t="s">
        <v>273</v>
      </c>
      <c r="AT207" s="193" t="s">
        <v>179</v>
      </c>
      <c r="AU207" s="193" t="s">
        <v>83</v>
      </c>
      <c r="AY207" s="20" t="s">
        <v>176</v>
      </c>
      <c r="BE207" s="194">
        <f>IF(N207="základní",J207,0)</f>
        <v>0</v>
      </c>
      <c r="BF207" s="194">
        <f>IF(N207="snížená",J207,0)</f>
        <v>0</v>
      </c>
      <c r="BG207" s="194">
        <f>IF(N207="zákl. přenesená",J207,0)</f>
        <v>0</v>
      </c>
      <c r="BH207" s="194">
        <f>IF(N207="sníž. přenesená",J207,0)</f>
        <v>0</v>
      </c>
      <c r="BI207" s="194">
        <f>IF(N207="nulová",J207,0)</f>
        <v>0</v>
      </c>
      <c r="BJ207" s="20" t="s">
        <v>81</v>
      </c>
      <c r="BK207" s="194">
        <f>ROUND(I207*H207,2)</f>
        <v>0</v>
      </c>
      <c r="BL207" s="20" t="s">
        <v>273</v>
      </c>
      <c r="BM207" s="193" t="s">
        <v>371</v>
      </c>
    </row>
    <row r="208" spans="1:65" s="2" customFormat="1" ht="11.25">
      <c r="A208" s="37"/>
      <c r="B208" s="38"/>
      <c r="C208" s="39"/>
      <c r="D208" s="195" t="s">
        <v>185</v>
      </c>
      <c r="E208" s="39"/>
      <c r="F208" s="196" t="s">
        <v>372</v>
      </c>
      <c r="G208" s="39"/>
      <c r="H208" s="39"/>
      <c r="I208" s="197"/>
      <c r="J208" s="39"/>
      <c r="K208" s="39"/>
      <c r="L208" s="42"/>
      <c r="M208" s="198"/>
      <c r="N208" s="199"/>
      <c r="O208" s="67"/>
      <c r="P208" s="67"/>
      <c r="Q208" s="67"/>
      <c r="R208" s="67"/>
      <c r="S208" s="67"/>
      <c r="T208" s="68"/>
      <c r="U208" s="37"/>
      <c r="V208" s="37"/>
      <c r="W208" s="37"/>
      <c r="X208" s="37"/>
      <c r="Y208" s="37"/>
      <c r="Z208" s="37"/>
      <c r="AA208" s="37"/>
      <c r="AB208" s="37"/>
      <c r="AC208" s="37"/>
      <c r="AD208" s="37"/>
      <c r="AE208" s="37"/>
      <c r="AT208" s="20" t="s">
        <v>185</v>
      </c>
      <c r="AU208" s="20" t="s">
        <v>83</v>
      </c>
    </row>
    <row r="209" spans="1:65" s="13" customFormat="1" ht="11.25">
      <c r="B209" s="200"/>
      <c r="C209" s="201"/>
      <c r="D209" s="202" t="s">
        <v>187</v>
      </c>
      <c r="E209" s="203" t="s">
        <v>21</v>
      </c>
      <c r="F209" s="204" t="s">
        <v>373</v>
      </c>
      <c r="G209" s="201"/>
      <c r="H209" s="205">
        <v>1</v>
      </c>
      <c r="I209" s="206"/>
      <c r="J209" s="201"/>
      <c r="K209" s="201"/>
      <c r="L209" s="207"/>
      <c r="M209" s="208"/>
      <c r="N209" s="209"/>
      <c r="O209" s="209"/>
      <c r="P209" s="209"/>
      <c r="Q209" s="209"/>
      <c r="R209" s="209"/>
      <c r="S209" s="209"/>
      <c r="T209" s="210"/>
      <c r="AT209" s="211" t="s">
        <v>187</v>
      </c>
      <c r="AU209" s="211" t="s">
        <v>83</v>
      </c>
      <c r="AV209" s="13" t="s">
        <v>83</v>
      </c>
      <c r="AW209" s="13" t="s">
        <v>34</v>
      </c>
      <c r="AX209" s="13" t="s">
        <v>73</v>
      </c>
      <c r="AY209" s="211" t="s">
        <v>176</v>
      </c>
    </row>
    <row r="210" spans="1:65" s="14" customFormat="1" ht="11.25">
      <c r="B210" s="212"/>
      <c r="C210" s="213"/>
      <c r="D210" s="202" t="s">
        <v>187</v>
      </c>
      <c r="E210" s="214" t="s">
        <v>21</v>
      </c>
      <c r="F210" s="215" t="s">
        <v>192</v>
      </c>
      <c r="G210" s="213"/>
      <c r="H210" s="216">
        <v>1</v>
      </c>
      <c r="I210" s="217"/>
      <c r="J210" s="213"/>
      <c r="K210" s="213"/>
      <c r="L210" s="218"/>
      <c r="M210" s="219"/>
      <c r="N210" s="220"/>
      <c r="O210" s="220"/>
      <c r="P210" s="220"/>
      <c r="Q210" s="220"/>
      <c r="R210" s="220"/>
      <c r="S210" s="220"/>
      <c r="T210" s="221"/>
      <c r="AT210" s="222" t="s">
        <v>187</v>
      </c>
      <c r="AU210" s="222" t="s">
        <v>83</v>
      </c>
      <c r="AV210" s="14" t="s">
        <v>99</v>
      </c>
      <c r="AW210" s="14" t="s">
        <v>34</v>
      </c>
      <c r="AX210" s="14" t="s">
        <v>81</v>
      </c>
      <c r="AY210" s="222" t="s">
        <v>176</v>
      </c>
    </row>
    <row r="211" spans="1:65" s="2" customFormat="1" ht="16.5" customHeight="1">
      <c r="A211" s="37"/>
      <c r="B211" s="38"/>
      <c r="C211" s="182" t="s">
        <v>306</v>
      </c>
      <c r="D211" s="182" t="s">
        <v>179</v>
      </c>
      <c r="E211" s="183" t="s">
        <v>374</v>
      </c>
      <c r="F211" s="184" t="s">
        <v>375</v>
      </c>
      <c r="G211" s="185" t="s">
        <v>370</v>
      </c>
      <c r="H211" s="186">
        <v>1</v>
      </c>
      <c r="I211" s="187"/>
      <c r="J211" s="188">
        <f>ROUND(I211*H211,2)</f>
        <v>0</v>
      </c>
      <c r="K211" s="184" t="s">
        <v>182</v>
      </c>
      <c r="L211" s="42"/>
      <c r="M211" s="189" t="s">
        <v>21</v>
      </c>
      <c r="N211" s="190" t="s">
        <v>44</v>
      </c>
      <c r="O211" s="67"/>
      <c r="P211" s="191">
        <f>O211*H211</f>
        <v>0</v>
      </c>
      <c r="Q211" s="191">
        <v>2.9440000000000001E-2</v>
      </c>
      <c r="R211" s="191">
        <f>Q211*H211</f>
        <v>2.9440000000000001E-2</v>
      </c>
      <c r="S211" s="191">
        <v>0</v>
      </c>
      <c r="T211" s="192">
        <f>S211*H211</f>
        <v>0</v>
      </c>
      <c r="U211" s="37"/>
      <c r="V211" s="37"/>
      <c r="W211" s="37"/>
      <c r="X211" s="37"/>
      <c r="Y211" s="37"/>
      <c r="Z211" s="37"/>
      <c r="AA211" s="37"/>
      <c r="AB211" s="37"/>
      <c r="AC211" s="37"/>
      <c r="AD211" s="37"/>
      <c r="AE211" s="37"/>
      <c r="AR211" s="193" t="s">
        <v>273</v>
      </c>
      <c r="AT211" s="193" t="s">
        <v>179</v>
      </c>
      <c r="AU211" s="193" t="s">
        <v>83</v>
      </c>
      <c r="AY211" s="20" t="s">
        <v>176</v>
      </c>
      <c r="BE211" s="194">
        <f>IF(N211="základní",J211,0)</f>
        <v>0</v>
      </c>
      <c r="BF211" s="194">
        <f>IF(N211="snížená",J211,0)</f>
        <v>0</v>
      </c>
      <c r="BG211" s="194">
        <f>IF(N211="zákl. přenesená",J211,0)</f>
        <v>0</v>
      </c>
      <c r="BH211" s="194">
        <f>IF(N211="sníž. přenesená",J211,0)</f>
        <v>0</v>
      </c>
      <c r="BI211" s="194">
        <f>IF(N211="nulová",J211,0)</f>
        <v>0</v>
      </c>
      <c r="BJ211" s="20" t="s">
        <v>81</v>
      </c>
      <c r="BK211" s="194">
        <f>ROUND(I211*H211,2)</f>
        <v>0</v>
      </c>
      <c r="BL211" s="20" t="s">
        <v>273</v>
      </c>
      <c r="BM211" s="193" t="s">
        <v>376</v>
      </c>
    </row>
    <row r="212" spans="1:65" s="2" customFormat="1" ht="11.25">
      <c r="A212" s="37"/>
      <c r="B212" s="38"/>
      <c r="C212" s="39"/>
      <c r="D212" s="195" t="s">
        <v>185</v>
      </c>
      <c r="E212" s="39"/>
      <c r="F212" s="196" t="s">
        <v>377</v>
      </c>
      <c r="G212" s="39"/>
      <c r="H212" s="39"/>
      <c r="I212" s="197"/>
      <c r="J212" s="39"/>
      <c r="K212" s="39"/>
      <c r="L212" s="42"/>
      <c r="M212" s="198"/>
      <c r="N212" s="199"/>
      <c r="O212" s="67"/>
      <c r="P212" s="67"/>
      <c r="Q212" s="67"/>
      <c r="R212" s="67"/>
      <c r="S212" s="67"/>
      <c r="T212" s="68"/>
      <c r="U212" s="37"/>
      <c r="V212" s="37"/>
      <c r="W212" s="37"/>
      <c r="X212" s="37"/>
      <c r="Y212" s="37"/>
      <c r="Z212" s="37"/>
      <c r="AA212" s="37"/>
      <c r="AB212" s="37"/>
      <c r="AC212" s="37"/>
      <c r="AD212" s="37"/>
      <c r="AE212" s="37"/>
      <c r="AT212" s="20" t="s">
        <v>185</v>
      </c>
      <c r="AU212" s="20" t="s">
        <v>83</v>
      </c>
    </row>
    <row r="213" spans="1:65" s="2" customFormat="1" ht="68.25">
      <c r="A213" s="37"/>
      <c r="B213" s="38"/>
      <c r="C213" s="39"/>
      <c r="D213" s="202" t="s">
        <v>229</v>
      </c>
      <c r="E213" s="39"/>
      <c r="F213" s="223" t="s">
        <v>378</v>
      </c>
      <c r="G213" s="39"/>
      <c r="H213" s="39"/>
      <c r="I213" s="197"/>
      <c r="J213" s="39"/>
      <c r="K213" s="39"/>
      <c r="L213" s="42"/>
      <c r="M213" s="198"/>
      <c r="N213" s="199"/>
      <c r="O213" s="67"/>
      <c r="P213" s="67"/>
      <c r="Q213" s="67"/>
      <c r="R213" s="67"/>
      <c r="S213" s="67"/>
      <c r="T213" s="68"/>
      <c r="U213" s="37"/>
      <c r="V213" s="37"/>
      <c r="W213" s="37"/>
      <c r="X213" s="37"/>
      <c r="Y213" s="37"/>
      <c r="Z213" s="37"/>
      <c r="AA213" s="37"/>
      <c r="AB213" s="37"/>
      <c r="AC213" s="37"/>
      <c r="AD213" s="37"/>
      <c r="AE213" s="37"/>
      <c r="AT213" s="20" t="s">
        <v>229</v>
      </c>
      <c r="AU213" s="20" t="s">
        <v>83</v>
      </c>
    </row>
    <row r="214" spans="1:65" s="13" customFormat="1" ht="11.25">
      <c r="B214" s="200"/>
      <c r="C214" s="201"/>
      <c r="D214" s="202" t="s">
        <v>187</v>
      </c>
      <c r="E214" s="203" t="s">
        <v>21</v>
      </c>
      <c r="F214" s="204" t="s">
        <v>379</v>
      </c>
      <c r="G214" s="201"/>
      <c r="H214" s="205">
        <v>1</v>
      </c>
      <c r="I214" s="206"/>
      <c r="J214" s="201"/>
      <c r="K214" s="201"/>
      <c r="L214" s="207"/>
      <c r="M214" s="208"/>
      <c r="N214" s="209"/>
      <c r="O214" s="209"/>
      <c r="P214" s="209"/>
      <c r="Q214" s="209"/>
      <c r="R214" s="209"/>
      <c r="S214" s="209"/>
      <c r="T214" s="210"/>
      <c r="AT214" s="211" t="s">
        <v>187</v>
      </c>
      <c r="AU214" s="211" t="s">
        <v>83</v>
      </c>
      <c r="AV214" s="13" t="s">
        <v>83</v>
      </c>
      <c r="AW214" s="13" t="s">
        <v>34</v>
      </c>
      <c r="AX214" s="13" t="s">
        <v>73</v>
      </c>
      <c r="AY214" s="211" t="s">
        <v>176</v>
      </c>
    </row>
    <row r="215" spans="1:65" s="14" customFormat="1" ht="11.25">
      <c r="B215" s="212"/>
      <c r="C215" s="213"/>
      <c r="D215" s="202" t="s">
        <v>187</v>
      </c>
      <c r="E215" s="214" t="s">
        <v>21</v>
      </c>
      <c r="F215" s="215" t="s">
        <v>192</v>
      </c>
      <c r="G215" s="213"/>
      <c r="H215" s="216">
        <v>1</v>
      </c>
      <c r="I215" s="217"/>
      <c r="J215" s="213"/>
      <c r="K215" s="213"/>
      <c r="L215" s="218"/>
      <c r="M215" s="219"/>
      <c r="N215" s="220"/>
      <c r="O215" s="220"/>
      <c r="P215" s="220"/>
      <c r="Q215" s="220"/>
      <c r="R215" s="220"/>
      <c r="S215" s="220"/>
      <c r="T215" s="221"/>
      <c r="AT215" s="222" t="s">
        <v>187</v>
      </c>
      <c r="AU215" s="222" t="s">
        <v>83</v>
      </c>
      <c r="AV215" s="14" t="s">
        <v>99</v>
      </c>
      <c r="AW215" s="14" t="s">
        <v>34</v>
      </c>
      <c r="AX215" s="14" t="s">
        <v>81</v>
      </c>
      <c r="AY215" s="222" t="s">
        <v>176</v>
      </c>
    </row>
    <row r="216" spans="1:65" s="2" customFormat="1" ht="16.5" customHeight="1">
      <c r="A216" s="37"/>
      <c r="B216" s="38"/>
      <c r="C216" s="182" t="s">
        <v>380</v>
      </c>
      <c r="D216" s="182" t="s">
        <v>179</v>
      </c>
      <c r="E216" s="183" t="s">
        <v>381</v>
      </c>
      <c r="F216" s="184" t="s">
        <v>382</v>
      </c>
      <c r="G216" s="185" t="s">
        <v>370</v>
      </c>
      <c r="H216" s="186">
        <v>4</v>
      </c>
      <c r="I216" s="187"/>
      <c r="J216" s="188">
        <f>ROUND(I216*H216,2)</f>
        <v>0</v>
      </c>
      <c r="K216" s="184" t="s">
        <v>182</v>
      </c>
      <c r="L216" s="42"/>
      <c r="M216" s="189" t="s">
        <v>21</v>
      </c>
      <c r="N216" s="190" t="s">
        <v>44</v>
      </c>
      <c r="O216" s="67"/>
      <c r="P216" s="191">
        <f>O216*H216</f>
        <v>0</v>
      </c>
      <c r="Q216" s="191">
        <v>0</v>
      </c>
      <c r="R216" s="191">
        <f>Q216*H216</f>
        <v>0</v>
      </c>
      <c r="S216" s="191">
        <v>1.9460000000000002E-2</v>
      </c>
      <c r="T216" s="192">
        <f>S216*H216</f>
        <v>7.7840000000000006E-2</v>
      </c>
      <c r="U216" s="37"/>
      <c r="V216" s="37"/>
      <c r="W216" s="37"/>
      <c r="X216" s="37"/>
      <c r="Y216" s="37"/>
      <c r="Z216" s="37"/>
      <c r="AA216" s="37"/>
      <c r="AB216" s="37"/>
      <c r="AC216" s="37"/>
      <c r="AD216" s="37"/>
      <c r="AE216" s="37"/>
      <c r="AR216" s="193" t="s">
        <v>273</v>
      </c>
      <c r="AT216" s="193" t="s">
        <v>179</v>
      </c>
      <c r="AU216" s="193" t="s">
        <v>83</v>
      </c>
      <c r="AY216" s="20" t="s">
        <v>176</v>
      </c>
      <c r="BE216" s="194">
        <f>IF(N216="základní",J216,0)</f>
        <v>0</v>
      </c>
      <c r="BF216" s="194">
        <f>IF(N216="snížená",J216,0)</f>
        <v>0</v>
      </c>
      <c r="BG216" s="194">
        <f>IF(N216="zákl. přenesená",J216,0)</f>
        <v>0</v>
      </c>
      <c r="BH216" s="194">
        <f>IF(N216="sníž. přenesená",J216,0)</f>
        <v>0</v>
      </c>
      <c r="BI216" s="194">
        <f>IF(N216="nulová",J216,0)</f>
        <v>0</v>
      </c>
      <c r="BJ216" s="20" t="s">
        <v>81</v>
      </c>
      <c r="BK216" s="194">
        <f>ROUND(I216*H216,2)</f>
        <v>0</v>
      </c>
      <c r="BL216" s="20" t="s">
        <v>273</v>
      </c>
      <c r="BM216" s="193" t="s">
        <v>383</v>
      </c>
    </row>
    <row r="217" spans="1:65" s="2" customFormat="1" ht="11.25">
      <c r="A217" s="37"/>
      <c r="B217" s="38"/>
      <c r="C217" s="39"/>
      <c r="D217" s="195" t="s">
        <v>185</v>
      </c>
      <c r="E217" s="39"/>
      <c r="F217" s="196" t="s">
        <v>384</v>
      </c>
      <c r="G217" s="39"/>
      <c r="H217" s="39"/>
      <c r="I217" s="197"/>
      <c r="J217" s="39"/>
      <c r="K217" s="39"/>
      <c r="L217" s="42"/>
      <c r="M217" s="198"/>
      <c r="N217" s="199"/>
      <c r="O217" s="67"/>
      <c r="P217" s="67"/>
      <c r="Q217" s="67"/>
      <c r="R217" s="67"/>
      <c r="S217" s="67"/>
      <c r="T217" s="68"/>
      <c r="U217" s="37"/>
      <c r="V217" s="37"/>
      <c r="W217" s="37"/>
      <c r="X217" s="37"/>
      <c r="Y217" s="37"/>
      <c r="Z217" s="37"/>
      <c r="AA217" s="37"/>
      <c r="AB217" s="37"/>
      <c r="AC217" s="37"/>
      <c r="AD217" s="37"/>
      <c r="AE217" s="37"/>
      <c r="AT217" s="20" t="s">
        <v>185</v>
      </c>
      <c r="AU217" s="20" t="s">
        <v>83</v>
      </c>
    </row>
    <row r="218" spans="1:65" s="13" customFormat="1" ht="11.25">
      <c r="B218" s="200"/>
      <c r="C218" s="201"/>
      <c r="D218" s="202" t="s">
        <v>187</v>
      </c>
      <c r="E218" s="203" t="s">
        <v>21</v>
      </c>
      <c r="F218" s="204" t="s">
        <v>385</v>
      </c>
      <c r="G218" s="201"/>
      <c r="H218" s="205">
        <v>4</v>
      </c>
      <c r="I218" s="206"/>
      <c r="J218" s="201"/>
      <c r="K218" s="201"/>
      <c r="L218" s="207"/>
      <c r="M218" s="208"/>
      <c r="N218" s="209"/>
      <c r="O218" s="209"/>
      <c r="P218" s="209"/>
      <c r="Q218" s="209"/>
      <c r="R218" s="209"/>
      <c r="S218" s="209"/>
      <c r="T218" s="210"/>
      <c r="AT218" s="211" t="s">
        <v>187</v>
      </c>
      <c r="AU218" s="211" t="s">
        <v>83</v>
      </c>
      <c r="AV218" s="13" t="s">
        <v>83</v>
      </c>
      <c r="AW218" s="13" t="s">
        <v>34</v>
      </c>
      <c r="AX218" s="13" t="s">
        <v>73</v>
      </c>
      <c r="AY218" s="211" t="s">
        <v>176</v>
      </c>
    </row>
    <row r="219" spans="1:65" s="14" customFormat="1" ht="11.25">
      <c r="B219" s="212"/>
      <c r="C219" s="213"/>
      <c r="D219" s="202" t="s">
        <v>187</v>
      </c>
      <c r="E219" s="214" t="s">
        <v>21</v>
      </c>
      <c r="F219" s="215" t="s">
        <v>192</v>
      </c>
      <c r="G219" s="213"/>
      <c r="H219" s="216">
        <v>4</v>
      </c>
      <c r="I219" s="217"/>
      <c r="J219" s="213"/>
      <c r="K219" s="213"/>
      <c r="L219" s="218"/>
      <c r="M219" s="219"/>
      <c r="N219" s="220"/>
      <c r="O219" s="220"/>
      <c r="P219" s="220"/>
      <c r="Q219" s="220"/>
      <c r="R219" s="220"/>
      <c r="S219" s="220"/>
      <c r="T219" s="221"/>
      <c r="AT219" s="222" t="s">
        <v>187</v>
      </c>
      <c r="AU219" s="222" t="s">
        <v>83</v>
      </c>
      <c r="AV219" s="14" t="s">
        <v>99</v>
      </c>
      <c r="AW219" s="14" t="s">
        <v>34</v>
      </c>
      <c r="AX219" s="14" t="s">
        <v>81</v>
      </c>
      <c r="AY219" s="222" t="s">
        <v>176</v>
      </c>
    </row>
    <row r="220" spans="1:65" s="2" customFormat="1" ht="24.2" customHeight="1">
      <c r="A220" s="37"/>
      <c r="B220" s="38"/>
      <c r="C220" s="182" t="s">
        <v>386</v>
      </c>
      <c r="D220" s="182" t="s">
        <v>179</v>
      </c>
      <c r="E220" s="183" t="s">
        <v>387</v>
      </c>
      <c r="F220" s="184" t="s">
        <v>388</v>
      </c>
      <c r="G220" s="185" t="s">
        <v>370</v>
      </c>
      <c r="H220" s="186">
        <v>2</v>
      </c>
      <c r="I220" s="187"/>
      <c r="J220" s="188">
        <f>ROUND(I220*H220,2)</f>
        <v>0</v>
      </c>
      <c r="K220" s="184" t="s">
        <v>182</v>
      </c>
      <c r="L220" s="42"/>
      <c r="M220" s="189" t="s">
        <v>21</v>
      </c>
      <c r="N220" s="190" t="s">
        <v>44</v>
      </c>
      <c r="O220" s="67"/>
      <c r="P220" s="191">
        <f>O220*H220</f>
        <v>0</v>
      </c>
      <c r="Q220" s="191">
        <v>1.6969999999999999E-2</v>
      </c>
      <c r="R220" s="191">
        <f>Q220*H220</f>
        <v>3.3939999999999998E-2</v>
      </c>
      <c r="S220" s="191">
        <v>0</v>
      </c>
      <c r="T220" s="192">
        <f>S220*H220</f>
        <v>0</v>
      </c>
      <c r="U220" s="37"/>
      <c r="V220" s="37"/>
      <c r="W220" s="37"/>
      <c r="X220" s="37"/>
      <c r="Y220" s="37"/>
      <c r="Z220" s="37"/>
      <c r="AA220" s="37"/>
      <c r="AB220" s="37"/>
      <c r="AC220" s="37"/>
      <c r="AD220" s="37"/>
      <c r="AE220" s="37"/>
      <c r="AR220" s="193" t="s">
        <v>273</v>
      </c>
      <c r="AT220" s="193" t="s">
        <v>179</v>
      </c>
      <c r="AU220" s="193" t="s">
        <v>83</v>
      </c>
      <c r="AY220" s="20" t="s">
        <v>176</v>
      </c>
      <c r="BE220" s="194">
        <f>IF(N220="základní",J220,0)</f>
        <v>0</v>
      </c>
      <c r="BF220" s="194">
        <f>IF(N220="snížená",J220,0)</f>
        <v>0</v>
      </c>
      <c r="BG220" s="194">
        <f>IF(N220="zákl. přenesená",J220,0)</f>
        <v>0</v>
      </c>
      <c r="BH220" s="194">
        <f>IF(N220="sníž. přenesená",J220,0)</f>
        <v>0</v>
      </c>
      <c r="BI220" s="194">
        <f>IF(N220="nulová",J220,0)</f>
        <v>0</v>
      </c>
      <c r="BJ220" s="20" t="s">
        <v>81</v>
      </c>
      <c r="BK220" s="194">
        <f>ROUND(I220*H220,2)</f>
        <v>0</v>
      </c>
      <c r="BL220" s="20" t="s">
        <v>273</v>
      </c>
      <c r="BM220" s="193" t="s">
        <v>389</v>
      </c>
    </row>
    <row r="221" spans="1:65" s="2" customFormat="1" ht="11.25">
      <c r="A221" s="37"/>
      <c r="B221" s="38"/>
      <c r="C221" s="39"/>
      <c r="D221" s="195" t="s">
        <v>185</v>
      </c>
      <c r="E221" s="39"/>
      <c r="F221" s="196" t="s">
        <v>390</v>
      </c>
      <c r="G221" s="39"/>
      <c r="H221" s="39"/>
      <c r="I221" s="197"/>
      <c r="J221" s="39"/>
      <c r="K221" s="39"/>
      <c r="L221" s="42"/>
      <c r="M221" s="198"/>
      <c r="N221" s="199"/>
      <c r="O221" s="67"/>
      <c r="P221" s="67"/>
      <c r="Q221" s="67"/>
      <c r="R221" s="67"/>
      <c r="S221" s="67"/>
      <c r="T221" s="68"/>
      <c r="U221" s="37"/>
      <c r="V221" s="37"/>
      <c r="W221" s="37"/>
      <c r="X221" s="37"/>
      <c r="Y221" s="37"/>
      <c r="Z221" s="37"/>
      <c r="AA221" s="37"/>
      <c r="AB221" s="37"/>
      <c r="AC221" s="37"/>
      <c r="AD221" s="37"/>
      <c r="AE221" s="37"/>
      <c r="AT221" s="20" t="s">
        <v>185</v>
      </c>
      <c r="AU221" s="20" t="s">
        <v>83</v>
      </c>
    </row>
    <row r="222" spans="1:65" s="2" customFormat="1" ht="19.5">
      <c r="A222" s="37"/>
      <c r="B222" s="38"/>
      <c r="C222" s="39"/>
      <c r="D222" s="202" t="s">
        <v>229</v>
      </c>
      <c r="E222" s="39"/>
      <c r="F222" s="223" t="s">
        <v>391</v>
      </c>
      <c r="G222" s="39"/>
      <c r="H222" s="39"/>
      <c r="I222" s="197"/>
      <c r="J222" s="39"/>
      <c r="K222" s="39"/>
      <c r="L222" s="42"/>
      <c r="M222" s="198"/>
      <c r="N222" s="199"/>
      <c r="O222" s="67"/>
      <c r="P222" s="67"/>
      <c r="Q222" s="67"/>
      <c r="R222" s="67"/>
      <c r="S222" s="67"/>
      <c r="T222" s="68"/>
      <c r="U222" s="37"/>
      <c r="V222" s="37"/>
      <c r="W222" s="37"/>
      <c r="X222" s="37"/>
      <c r="Y222" s="37"/>
      <c r="Z222" s="37"/>
      <c r="AA222" s="37"/>
      <c r="AB222" s="37"/>
      <c r="AC222" s="37"/>
      <c r="AD222" s="37"/>
      <c r="AE222" s="37"/>
      <c r="AT222" s="20" t="s">
        <v>229</v>
      </c>
      <c r="AU222" s="20" t="s">
        <v>83</v>
      </c>
    </row>
    <row r="223" spans="1:65" s="13" customFormat="1" ht="11.25">
      <c r="B223" s="200"/>
      <c r="C223" s="201"/>
      <c r="D223" s="202" t="s">
        <v>187</v>
      </c>
      <c r="E223" s="203" t="s">
        <v>21</v>
      </c>
      <c r="F223" s="204" t="s">
        <v>392</v>
      </c>
      <c r="G223" s="201"/>
      <c r="H223" s="205">
        <v>2</v>
      </c>
      <c r="I223" s="206"/>
      <c r="J223" s="201"/>
      <c r="K223" s="201"/>
      <c r="L223" s="207"/>
      <c r="M223" s="208"/>
      <c r="N223" s="209"/>
      <c r="O223" s="209"/>
      <c r="P223" s="209"/>
      <c r="Q223" s="209"/>
      <c r="R223" s="209"/>
      <c r="S223" s="209"/>
      <c r="T223" s="210"/>
      <c r="AT223" s="211" t="s">
        <v>187</v>
      </c>
      <c r="AU223" s="211" t="s">
        <v>83</v>
      </c>
      <c r="AV223" s="13" t="s">
        <v>83</v>
      </c>
      <c r="AW223" s="13" t="s">
        <v>34</v>
      </c>
      <c r="AX223" s="13" t="s">
        <v>73</v>
      </c>
      <c r="AY223" s="211" t="s">
        <v>176</v>
      </c>
    </row>
    <row r="224" spans="1:65" s="14" customFormat="1" ht="11.25">
      <c r="B224" s="212"/>
      <c r="C224" s="213"/>
      <c r="D224" s="202" t="s">
        <v>187</v>
      </c>
      <c r="E224" s="214" t="s">
        <v>21</v>
      </c>
      <c r="F224" s="215" t="s">
        <v>192</v>
      </c>
      <c r="G224" s="213"/>
      <c r="H224" s="216">
        <v>2</v>
      </c>
      <c r="I224" s="217"/>
      <c r="J224" s="213"/>
      <c r="K224" s="213"/>
      <c r="L224" s="218"/>
      <c r="M224" s="219"/>
      <c r="N224" s="220"/>
      <c r="O224" s="220"/>
      <c r="P224" s="220"/>
      <c r="Q224" s="220"/>
      <c r="R224" s="220"/>
      <c r="S224" s="220"/>
      <c r="T224" s="221"/>
      <c r="AT224" s="222" t="s">
        <v>187</v>
      </c>
      <c r="AU224" s="222" t="s">
        <v>83</v>
      </c>
      <c r="AV224" s="14" t="s">
        <v>99</v>
      </c>
      <c r="AW224" s="14" t="s">
        <v>34</v>
      </c>
      <c r="AX224" s="14" t="s">
        <v>81</v>
      </c>
      <c r="AY224" s="222" t="s">
        <v>176</v>
      </c>
    </row>
    <row r="225" spans="1:65" s="2" customFormat="1" ht="16.5" customHeight="1">
      <c r="A225" s="37"/>
      <c r="B225" s="38"/>
      <c r="C225" s="182" t="s">
        <v>393</v>
      </c>
      <c r="D225" s="182" t="s">
        <v>179</v>
      </c>
      <c r="E225" s="183" t="s">
        <v>394</v>
      </c>
      <c r="F225" s="184" t="s">
        <v>395</v>
      </c>
      <c r="G225" s="185" t="s">
        <v>396</v>
      </c>
      <c r="H225" s="186">
        <v>1</v>
      </c>
      <c r="I225" s="187"/>
      <c r="J225" s="188">
        <f>ROUND(I225*H225,2)</f>
        <v>0</v>
      </c>
      <c r="K225" s="184" t="s">
        <v>182</v>
      </c>
      <c r="L225" s="42"/>
      <c r="M225" s="189" t="s">
        <v>21</v>
      </c>
      <c r="N225" s="190" t="s">
        <v>44</v>
      </c>
      <c r="O225" s="67"/>
      <c r="P225" s="191">
        <f>O225*H225</f>
        <v>0</v>
      </c>
      <c r="Q225" s="191">
        <v>0</v>
      </c>
      <c r="R225" s="191">
        <f>Q225*H225</f>
        <v>0</v>
      </c>
      <c r="S225" s="191">
        <v>0</v>
      </c>
      <c r="T225" s="192">
        <f>S225*H225</f>
        <v>0</v>
      </c>
      <c r="U225" s="37"/>
      <c r="V225" s="37"/>
      <c r="W225" s="37"/>
      <c r="X225" s="37"/>
      <c r="Y225" s="37"/>
      <c r="Z225" s="37"/>
      <c r="AA225" s="37"/>
      <c r="AB225" s="37"/>
      <c r="AC225" s="37"/>
      <c r="AD225" s="37"/>
      <c r="AE225" s="37"/>
      <c r="AR225" s="193" t="s">
        <v>273</v>
      </c>
      <c r="AT225" s="193" t="s">
        <v>179</v>
      </c>
      <c r="AU225" s="193" t="s">
        <v>83</v>
      </c>
      <c r="AY225" s="20" t="s">
        <v>176</v>
      </c>
      <c r="BE225" s="194">
        <f>IF(N225="základní",J225,0)</f>
        <v>0</v>
      </c>
      <c r="BF225" s="194">
        <f>IF(N225="snížená",J225,0)</f>
        <v>0</v>
      </c>
      <c r="BG225" s="194">
        <f>IF(N225="zákl. přenesená",J225,0)</f>
        <v>0</v>
      </c>
      <c r="BH225" s="194">
        <f>IF(N225="sníž. přenesená",J225,0)</f>
        <v>0</v>
      </c>
      <c r="BI225" s="194">
        <f>IF(N225="nulová",J225,0)</f>
        <v>0</v>
      </c>
      <c r="BJ225" s="20" t="s">
        <v>81</v>
      </c>
      <c r="BK225" s="194">
        <f>ROUND(I225*H225,2)</f>
        <v>0</v>
      </c>
      <c r="BL225" s="20" t="s">
        <v>273</v>
      </c>
      <c r="BM225" s="193" t="s">
        <v>397</v>
      </c>
    </row>
    <row r="226" spans="1:65" s="2" customFormat="1" ht="11.25">
      <c r="A226" s="37"/>
      <c r="B226" s="38"/>
      <c r="C226" s="39"/>
      <c r="D226" s="195" t="s">
        <v>185</v>
      </c>
      <c r="E226" s="39"/>
      <c r="F226" s="196" t="s">
        <v>398</v>
      </c>
      <c r="G226" s="39"/>
      <c r="H226" s="39"/>
      <c r="I226" s="197"/>
      <c r="J226" s="39"/>
      <c r="K226" s="39"/>
      <c r="L226" s="42"/>
      <c r="M226" s="198"/>
      <c r="N226" s="199"/>
      <c r="O226" s="67"/>
      <c r="P226" s="67"/>
      <c r="Q226" s="67"/>
      <c r="R226" s="67"/>
      <c r="S226" s="67"/>
      <c r="T226" s="68"/>
      <c r="U226" s="37"/>
      <c r="V226" s="37"/>
      <c r="W226" s="37"/>
      <c r="X226" s="37"/>
      <c r="Y226" s="37"/>
      <c r="Z226" s="37"/>
      <c r="AA226" s="37"/>
      <c r="AB226" s="37"/>
      <c r="AC226" s="37"/>
      <c r="AD226" s="37"/>
      <c r="AE226" s="37"/>
      <c r="AT226" s="20" t="s">
        <v>185</v>
      </c>
      <c r="AU226" s="20" t="s">
        <v>83</v>
      </c>
    </row>
    <row r="227" spans="1:65" s="2" customFormat="1" ht="16.5" customHeight="1">
      <c r="A227" s="37"/>
      <c r="B227" s="38"/>
      <c r="C227" s="234" t="s">
        <v>399</v>
      </c>
      <c r="D227" s="234" t="s">
        <v>303</v>
      </c>
      <c r="E227" s="235" t="s">
        <v>400</v>
      </c>
      <c r="F227" s="236" t="s">
        <v>401</v>
      </c>
      <c r="G227" s="237" t="s">
        <v>396</v>
      </c>
      <c r="H227" s="238">
        <v>1</v>
      </c>
      <c r="I227" s="239"/>
      <c r="J227" s="240">
        <f>ROUND(I227*H227,2)</f>
        <v>0</v>
      </c>
      <c r="K227" s="236" t="s">
        <v>182</v>
      </c>
      <c r="L227" s="241"/>
      <c r="M227" s="242" t="s">
        <v>21</v>
      </c>
      <c r="N227" s="243" t="s">
        <v>44</v>
      </c>
      <c r="O227" s="67"/>
      <c r="P227" s="191">
        <f>O227*H227</f>
        <v>0</v>
      </c>
      <c r="Q227" s="191">
        <v>5.0000000000000001E-4</v>
      </c>
      <c r="R227" s="191">
        <f>Q227*H227</f>
        <v>5.0000000000000001E-4</v>
      </c>
      <c r="S227" s="191">
        <v>0</v>
      </c>
      <c r="T227" s="192">
        <f>S227*H227</f>
        <v>0</v>
      </c>
      <c r="U227" s="37"/>
      <c r="V227" s="37"/>
      <c r="W227" s="37"/>
      <c r="X227" s="37"/>
      <c r="Y227" s="37"/>
      <c r="Z227" s="37"/>
      <c r="AA227" s="37"/>
      <c r="AB227" s="37"/>
      <c r="AC227" s="37"/>
      <c r="AD227" s="37"/>
      <c r="AE227" s="37"/>
      <c r="AR227" s="193" t="s">
        <v>306</v>
      </c>
      <c r="AT227" s="193" t="s">
        <v>303</v>
      </c>
      <c r="AU227" s="193" t="s">
        <v>83</v>
      </c>
      <c r="AY227" s="20" t="s">
        <v>176</v>
      </c>
      <c r="BE227" s="194">
        <f>IF(N227="základní",J227,0)</f>
        <v>0</v>
      </c>
      <c r="BF227" s="194">
        <f>IF(N227="snížená",J227,0)</f>
        <v>0</v>
      </c>
      <c r="BG227" s="194">
        <f>IF(N227="zákl. přenesená",J227,0)</f>
        <v>0</v>
      </c>
      <c r="BH227" s="194">
        <f>IF(N227="sníž. přenesená",J227,0)</f>
        <v>0</v>
      </c>
      <c r="BI227" s="194">
        <f>IF(N227="nulová",J227,0)</f>
        <v>0</v>
      </c>
      <c r="BJ227" s="20" t="s">
        <v>81</v>
      </c>
      <c r="BK227" s="194">
        <f>ROUND(I227*H227,2)</f>
        <v>0</v>
      </c>
      <c r="BL227" s="20" t="s">
        <v>273</v>
      </c>
      <c r="BM227" s="193" t="s">
        <v>402</v>
      </c>
    </row>
    <row r="228" spans="1:65" s="2" customFormat="1" ht="16.5" customHeight="1">
      <c r="A228" s="37"/>
      <c r="B228" s="38"/>
      <c r="C228" s="182" t="s">
        <v>403</v>
      </c>
      <c r="D228" s="182" t="s">
        <v>179</v>
      </c>
      <c r="E228" s="183" t="s">
        <v>404</v>
      </c>
      <c r="F228" s="184" t="s">
        <v>405</v>
      </c>
      <c r="G228" s="185" t="s">
        <v>396</v>
      </c>
      <c r="H228" s="186">
        <v>1</v>
      </c>
      <c r="I228" s="187"/>
      <c r="J228" s="188">
        <f>ROUND(I228*H228,2)</f>
        <v>0</v>
      </c>
      <c r="K228" s="184" t="s">
        <v>182</v>
      </c>
      <c r="L228" s="42"/>
      <c r="M228" s="189" t="s">
        <v>21</v>
      </c>
      <c r="N228" s="190" t="s">
        <v>44</v>
      </c>
      <c r="O228" s="67"/>
      <c r="P228" s="191">
        <f>O228*H228</f>
        <v>0</v>
      </c>
      <c r="Q228" s="191">
        <v>0</v>
      </c>
      <c r="R228" s="191">
        <f>Q228*H228</f>
        <v>0</v>
      </c>
      <c r="S228" s="191">
        <v>0</v>
      </c>
      <c r="T228" s="192">
        <f>S228*H228</f>
        <v>0</v>
      </c>
      <c r="U228" s="37"/>
      <c r="V228" s="37"/>
      <c r="W228" s="37"/>
      <c r="X228" s="37"/>
      <c r="Y228" s="37"/>
      <c r="Z228" s="37"/>
      <c r="AA228" s="37"/>
      <c r="AB228" s="37"/>
      <c r="AC228" s="37"/>
      <c r="AD228" s="37"/>
      <c r="AE228" s="37"/>
      <c r="AR228" s="193" t="s">
        <v>273</v>
      </c>
      <c r="AT228" s="193" t="s">
        <v>179</v>
      </c>
      <c r="AU228" s="193" t="s">
        <v>83</v>
      </c>
      <c r="AY228" s="20" t="s">
        <v>176</v>
      </c>
      <c r="BE228" s="194">
        <f>IF(N228="základní",J228,0)</f>
        <v>0</v>
      </c>
      <c r="BF228" s="194">
        <f>IF(N228="snížená",J228,0)</f>
        <v>0</v>
      </c>
      <c r="BG228" s="194">
        <f>IF(N228="zákl. přenesená",J228,0)</f>
        <v>0</v>
      </c>
      <c r="BH228" s="194">
        <f>IF(N228="sníž. přenesená",J228,0)</f>
        <v>0</v>
      </c>
      <c r="BI228" s="194">
        <f>IF(N228="nulová",J228,0)</f>
        <v>0</v>
      </c>
      <c r="BJ228" s="20" t="s">
        <v>81</v>
      </c>
      <c r="BK228" s="194">
        <f>ROUND(I228*H228,2)</f>
        <v>0</v>
      </c>
      <c r="BL228" s="20" t="s">
        <v>273</v>
      </c>
      <c r="BM228" s="193" t="s">
        <v>406</v>
      </c>
    </row>
    <row r="229" spans="1:65" s="2" customFormat="1" ht="11.25">
      <c r="A229" s="37"/>
      <c r="B229" s="38"/>
      <c r="C229" s="39"/>
      <c r="D229" s="195" t="s">
        <v>185</v>
      </c>
      <c r="E229" s="39"/>
      <c r="F229" s="196" t="s">
        <v>407</v>
      </c>
      <c r="G229" s="39"/>
      <c r="H229" s="39"/>
      <c r="I229" s="197"/>
      <c r="J229" s="39"/>
      <c r="K229" s="39"/>
      <c r="L229" s="42"/>
      <c r="M229" s="198"/>
      <c r="N229" s="199"/>
      <c r="O229" s="67"/>
      <c r="P229" s="67"/>
      <c r="Q229" s="67"/>
      <c r="R229" s="67"/>
      <c r="S229" s="67"/>
      <c r="T229" s="68"/>
      <c r="U229" s="37"/>
      <c r="V229" s="37"/>
      <c r="W229" s="37"/>
      <c r="X229" s="37"/>
      <c r="Y229" s="37"/>
      <c r="Z229" s="37"/>
      <c r="AA229" s="37"/>
      <c r="AB229" s="37"/>
      <c r="AC229" s="37"/>
      <c r="AD229" s="37"/>
      <c r="AE229" s="37"/>
      <c r="AT229" s="20" t="s">
        <v>185</v>
      </c>
      <c r="AU229" s="20" t="s">
        <v>83</v>
      </c>
    </row>
    <row r="230" spans="1:65" s="2" customFormat="1" ht="16.5" customHeight="1">
      <c r="A230" s="37"/>
      <c r="B230" s="38"/>
      <c r="C230" s="234" t="s">
        <v>408</v>
      </c>
      <c r="D230" s="234" t="s">
        <v>303</v>
      </c>
      <c r="E230" s="235" t="s">
        <v>409</v>
      </c>
      <c r="F230" s="236" t="s">
        <v>410</v>
      </c>
      <c r="G230" s="237" t="s">
        <v>396</v>
      </c>
      <c r="H230" s="238">
        <v>1</v>
      </c>
      <c r="I230" s="239"/>
      <c r="J230" s="240">
        <f>ROUND(I230*H230,2)</f>
        <v>0</v>
      </c>
      <c r="K230" s="236" t="s">
        <v>182</v>
      </c>
      <c r="L230" s="241"/>
      <c r="M230" s="242" t="s">
        <v>21</v>
      </c>
      <c r="N230" s="243" t="s">
        <v>44</v>
      </c>
      <c r="O230" s="67"/>
      <c r="P230" s="191">
        <f>O230*H230</f>
        <v>0</v>
      </c>
      <c r="Q230" s="191">
        <v>5.0000000000000001E-4</v>
      </c>
      <c r="R230" s="191">
        <f>Q230*H230</f>
        <v>5.0000000000000001E-4</v>
      </c>
      <c r="S230" s="191">
        <v>0</v>
      </c>
      <c r="T230" s="192">
        <f>S230*H230</f>
        <v>0</v>
      </c>
      <c r="U230" s="37"/>
      <c r="V230" s="37"/>
      <c r="W230" s="37"/>
      <c r="X230" s="37"/>
      <c r="Y230" s="37"/>
      <c r="Z230" s="37"/>
      <c r="AA230" s="37"/>
      <c r="AB230" s="37"/>
      <c r="AC230" s="37"/>
      <c r="AD230" s="37"/>
      <c r="AE230" s="37"/>
      <c r="AR230" s="193" t="s">
        <v>306</v>
      </c>
      <c r="AT230" s="193" t="s">
        <v>303</v>
      </c>
      <c r="AU230" s="193" t="s">
        <v>83</v>
      </c>
      <c r="AY230" s="20" t="s">
        <v>176</v>
      </c>
      <c r="BE230" s="194">
        <f>IF(N230="základní",J230,0)</f>
        <v>0</v>
      </c>
      <c r="BF230" s="194">
        <f>IF(N230="snížená",J230,0)</f>
        <v>0</v>
      </c>
      <c r="BG230" s="194">
        <f>IF(N230="zákl. přenesená",J230,0)</f>
        <v>0</v>
      </c>
      <c r="BH230" s="194">
        <f>IF(N230="sníž. přenesená",J230,0)</f>
        <v>0</v>
      </c>
      <c r="BI230" s="194">
        <f>IF(N230="nulová",J230,0)</f>
        <v>0</v>
      </c>
      <c r="BJ230" s="20" t="s">
        <v>81</v>
      </c>
      <c r="BK230" s="194">
        <f>ROUND(I230*H230,2)</f>
        <v>0</v>
      </c>
      <c r="BL230" s="20" t="s">
        <v>273</v>
      </c>
      <c r="BM230" s="193" t="s">
        <v>411</v>
      </c>
    </row>
    <row r="231" spans="1:65" s="2" customFormat="1" ht="16.5" customHeight="1">
      <c r="A231" s="37"/>
      <c r="B231" s="38"/>
      <c r="C231" s="182" t="s">
        <v>412</v>
      </c>
      <c r="D231" s="182" t="s">
        <v>179</v>
      </c>
      <c r="E231" s="183" t="s">
        <v>413</v>
      </c>
      <c r="F231" s="184" t="s">
        <v>414</v>
      </c>
      <c r="G231" s="185" t="s">
        <v>396</v>
      </c>
      <c r="H231" s="186">
        <v>1</v>
      </c>
      <c r="I231" s="187"/>
      <c r="J231" s="188">
        <f>ROUND(I231*H231,2)</f>
        <v>0</v>
      </c>
      <c r="K231" s="184" t="s">
        <v>182</v>
      </c>
      <c r="L231" s="42"/>
      <c r="M231" s="189" t="s">
        <v>21</v>
      </c>
      <c r="N231" s="190" t="s">
        <v>44</v>
      </c>
      <c r="O231" s="67"/>
      <c r="P231" s="191">
        <f>O231*H231</f>
        <v>0</v>
      </c>
      <c r="Q231" s="191">
        <v>0</v>
      </c>
      <c r="R231" s="191">
        <f>Q231*H231</f>
        <v>0</v>
      </c>
      <c r="S231" s="191">
        <v>0</v>
      </c>
      <c r="T231" s="192">
        <f>S231*H231</f>
        <v>0</v>
      </c>
      <c r="U231" s="37"/>
      <c r="V231" s="37"/>
      <c r="W231" s="37"/>
      <c r="X231" s="37"/>
      <c r="Y231" s="37"/>
      <c r="Z231" s="37"/>
      <c r="AA231" s="37"/>
      <c r="AB231" s="37"/>
      <c r="AC231" s="37"/>
      <c r="AD231" s="37"/>
      <c r="AE231" s="37"/>
      <c r="AR231" s="193" t="s">
        <v>273</v>
      </c>
      <c r="AT231" s="193" t="s">
        <v>179</v>
      </c>
      <c r="AU231" s="193" t="s">
        <v>83</v>
      </c>
      <c r="AY231" s="20" t="s">
        <v>176</v>
      </c>
      <c r="BE231" s="194">
        <f>IF(N231="základní",J231,0)</f>
        <v>0</v>
      </c>
      <c r="BF231" s="194">
        <f>IF(N231="snížená",J231,0)</f>
        <v>0</v>
      </c>
      <c r="BG231" s="194">
        <f>IF(N231="zákl. přenesená",J231,0)</f>
        <v>0</v>
      </c>
      <c r="BH231" s="194">
        <f>IF(N231="sníž. přenesená",J231,0)</f>
        <v>0</v>
      </c>
      <c r="BI231" s="194">
        <f>IF(N231="nulová",J231,0)</f>
        <v>0</v>
      </c>
      <c r="BJ231" s="20" t="s">
        <v>81</v>
      </c>
      <c r="BK231" s="194">
        <f>ROUND(I231*H231,2)</f>
        <v>0</v>
      </c>
      <c r="BL231" s="20" t="s">
        <v>273</v>
      </c>
      <c r="BM231" s="193" t="s">
        <v>415</v>
      </c>
    </row>
    <row r="232" spans="1:65" s="2" customFormat="1" ht="11.25">
      <c r="A232" s="37"/>
      <c r="B232" s="38"/>
      <c r="C232" s="39"/>
      <c r="D232" s="195" t="s">
        <v>185</v>
      </c>
      <c r="E232" s="39"/>
      <c r="F232" s="196" t="s">
        <v>416</v>
      </c>
      <c r="G232" s="39"/>
      <c r="H232" s="39"/>
      <c r="I232" s="197"/>
      <c r="J232" s="39"/>
      <c r="K232" s="39"/>
      <c r="L232" s="42"/>
      <c r="M232" s="198"/>
      <c r="N232" s="199"/>
      <c r="O232" s="67"/>
      <c r="P232" s="67"/>
      <c r="Q232" s="67"/>
      <c r="R232" s="67"/>
      <c r="S232" s="67"/>
      <c r="T232" s="68"/>
      <c r="U232" s="37"/>
      <c r="V232" s="37"/>
      <c r="W232" s="37"/>
      <c r="X232" s="37"/>
      <c r="Y232" s="37"/>
      <c r="Z232" s="37"/>
      <c r="AA232" s="37"/>
      <c r="AB232" s="37"/>
      <c r="AC232" s="37"/>
      <c r="AD232" s="37"/>
      <c r="AE232" s="37"/>
      <c r="AT232" s="20" t="s">
        <v>185</v>
      </c>
      <c r="AU232" s="20" t="s">
        <v>83</v>
      </c>
    </row>
    <row r="233" spans="1:65" s="2" customFormat="1" ht="16.5" customHeight="1">
      <c r="A233" s="37"/>
      <c r="B233" s="38"/>
      <c r="C233" s="234" t="s">
        <v>417</v>
      </c>
      <c r="D233" s="234" t="s">
        <v>303</v>
      </c>
      <c r="E233" s="235" t="s">
        <v>418</v>
      </c>
      <c r="F233" s="236" t="s">
        <v>419</v>
      </c>
      <c r="G233" s="237" t="s">
        <v>396</v>
      </c>
      <c r="H233" s="238">
        <v>1</v>
      </c>
      <c r="I233" s="239"/>
      <c r="J233" s="240">
        <f>ROUND(I233*H233,2)</f>
        <v>0</v>
      </c>
      <c r="K233" s="236" t="s">
        <v>182</v>
      </c>
      <c r="L233" s="241"/>
      <c r="M233" s="242" t="s">
        <v>21</v>
      </c>
      <c r="N233" s="243" t="s">
        <v>44</v>
      </c>
      <c r="O233" s="67"/>
      <c r="P233" s="191">
        <f>O233*H233</f>
        <v>0</v>
      </c>
      <c r="Q233" s="191">
        <v>5.0000000000000001E-4</v>
      </c>
      <c r="R233" s="191">
        <f>Q233*H233</f>
        <v>5.0000000000000001E-4</v>
      </c>
      <c r="S233" s="191">
        <v>0</v>
      </c>
      <c r="T233" s="192">
        <f>S233*H233</f>
        <v>0</v>
      </c>
      <c r="U233" s="37"/>
      <c r="V233" s="37"/>
      <c r="W233" s="37"/>
      <c r="X233" s="37"/>
      <c r="Y233" s="37"/>
      <c r="Z233" s="37"/>
      <c r="AA233" s="37"/>
      <c r="AB233" s="37"/>
      <c r="AC233" s="37"/>
      <c r="AD233" s="37"/>
      <c r="AE233" s="37"/>
      <c r="AR233" s="193" t="s">
        <v>306</v>
      </c>
      <c r="AT233" s="193" t="s">
        <v>303</v>
      </c>
      <c r="AU233" s="193" t="s">
        <v>83</v>
      </c>
      <c r="AY233" s="20" t="s">
        <v>176</v>
      </c>
      <c r="BE233" s="194">
        <f>IF(N233="základní",J233,0)</f>
        <v>0</v>
      </c>
      <c r="BF233" s="194">
        <f>IF(N233="snížená",J233,0)</f>
        <v>0</v>
      </c>
      <c r="BG233" s="194">
        <f>IF(N233="zákl. přenesená",J233,0)</f>
        <v>0</v>
      </c>
      <c r="BH233" s="194">
        <f>IF(N233="sníž. přenesená",J233,0)</f>
        <v>0</v>
      </c>
      <c r="BI233" s="194">
        <f>IF(N233="nulová",J233,0)</f>
        <v>0</v>
      </c>
      <c r="BJ233" s="20" t="s">
        <v>81</v>
      </c>
      <c r="BK233" s="194">
        <f>ROUND(I233*H233,2)</f>
        <v>0</v>
      </c>
      <c r="BL233" s="20" t="s">
        <v>273</v>
      </c>
      <c r="BM233" s="193" t="s">
        <v>420</v>
      </c>
    </row>
    <row r="234" spans="1:65" s="2" customFormat="1" ht="16.5" customHeight="1">
      <c r="A234" s="37"/>
      <c r="B234" s="38"/>
      <c r="C234" s="182" t="s">
        <v>421</v>
      </c>
      <c r="D234" s="182" t="s">
        <v>179</v>
      </c>
      <c r="E234" s="183" t="s">
        <v>422</v>
      </c>
      <c r="F234" s="184" t="s">
        <v>423</v>
      </c>
      <c r="G234" s="185" t="s">
        <v>396</v>
      </c>
      <c r="H234" s="186">
        <v>1</v>
      </c>
      <c r="I234" s="187"/>
      <c r="J234" s="188">
        <f>ROUND(I234*H234,2)</f>
        <v>0</v>
      </c>
      <c r="K234" s="184" t="s">
        <v>182</v>
      </c>
      <c r="L234" s="42"/>
      <c r="M234" s="189" t="s">
        <v>21</v>
      </c>
      <c r="N234" s="190" t="s">
        <v>44</v>
      </c>
      <c r="O234" s="67"/>
      <c r="P234" s="191">
        <f>O234*H234</f>
        <v>0</v>
      </c>
      <c r="Q234" s="191">
        <v>0</v>
      </c>
      <c r="R234" s="191">
        <f>Q234*H234</f>
        <v>0</v>
      </c>
      <c r="S234" s="191">
        <v>0</v>
      </c>
      <c r="T234" s="192">
        <f>S234*H234</f>
        <v>0</v>
      </c>
      <c r="U234" s="37"/>
      <c r="V234" s="37"/>
      <c r="W234" s="37"/>
      <c r="X234" s="37"/>
      <c r="Y234" s="37"/>
      <c r="Z234" s="37"/>
      <c r="AA234" s="37"/>
      <c r="AB234" s="37"/>
      <c r="AC234" s="37"/>
      <c r="AD234" s="37"/>
      <c r="AE234" s="37"/>
      <c r="AR234" s="193" t="s">
        <v>273</v>
      </c>
      <c r="AT234" s="193" t="s">
        <v>179</v>
      </c>
      <c r="AU234" s="193" t="s">
        <v>83</v>
      </c>
      <c r="AY234" s="20" t="s">
        <v>176</v>
      </c>
      <c r="BE234" s="194">
        <f>IF(N234="základní",J234,0)</f>
        <v>0</v>
      </c>
      <c r="BF234" s="194">
        <f>IF(N234="snížená",J234,0)</f>
        <v>0</v>
      </c>
      <c r="BG234" s="194">
        <f>IF(N234="zákl. přenesená",J234,0)</f>
        <v>0</v>
      </c>
      <c r="BH234" s="194">
        <f>IF(N234="sníž. přenesená",J234,0)</f>
        <v>0</v>
      </c>
      <c r="BI234" s="194">
        <f>IF(N234="nulová",J234,0)</f>
        <v>0</v>
      </c>
      <c r="BJ234" s="20" t="s">
        <v>81</v>
      </c>
      <c r="BK234" s="194">
        <f>ROUND(I234*H234,2)</f>
        <v>0</v>
      </c>
      <c r="BL234" s="20" t="s">
        <v>273</v>
      </c>
      <c r="BM234" s="193" t="s">
        <v>424</v>
      </c>
    </row>
    <row r="235" spans="1:65" s="2" customFormat="1" ht="11.25">
      <c r="A235" s="37"/>
      <c r="B235" s="38"/>
      <c r="C235" s="39"/>
      <c r="D235" s="195" t="s">
        <v>185</v>
      </c>
      <c r="E235" s="39"/>
      <c r="F235" s="196" t="s">
        <v>425</v>
      </c>
      <c r="G235" s="39"/>
      <c r="H235" s="39"/>
      <c r="I235" s="197"/>
      <c r="J235" s="39"/>
      <c r="K235" s="39"/>
      <c r="L235" s="42"/>
      <c r="M235" s="198"/>
      <c r="N235" s="199"/>
      <c r="O235" s="67"/>
      <c r="P235" s="67"/>
      <c r="Q235" s="67"/>
      <c r="R235" s="67"/>
      <c r="S235" s="67"/>
      <c r="T235" s="68"/>
      <c r="U235" s="37"/>
      <c r="V235" s="37"/>
      <c r="W235" s="37"/>
      <c r="X235" s="37"/>
      <c r="Y235" s="37"/>
      <c r="Z235" s="37"/>
      <c r="AA235" s="37"/>
      <c r="AB235" s="37"/>
      <c r="AC235" s="37"/>
      <c r="AD235" s="37"/>
      <c r="AE235" s="37"/>
      <c r="AT235" s="20" t="s">
        <v>185</v>
      </c>
      <c r="AU235" s="20" t="s">
        <v>83</v>
      </c>
    </row>
    <row r="236" spans="1:65" s="2" customFormat="1" ht="16.5" customHeight="1">
      <c r="A236" s="37"/>
      <c r="B236" s="38"/>
      <c r="C236" s="234" t="s">
        <v>426</v>
      </c>
      <c r="D236" s="234" t="s">
        <v>303</v>
      </c>
      <c r="E236" s="235" t="s">
        <v>427</v>
      </c>
      <c r="F236" s="236" t="s">
        <v>428</v>
      </c>
      <c r="G236" s="237" t="s">
        <v>396</v>
      </c>
      <c r="H236" s="238">
        <v>1</v>
      </c>
      <c r="I236" s="239"/>
      <c r="J236" s="240">
        <f>ROUND(I236*H236,2)</f>
        <v>0</v>
      </c>
      <c r="K236" s="236" t="s">
        <v>182</v>
      </c>
      <c r="L236" s="241"/>
      <c r="M236" s="242" t="s">
        <v>21</v>
      </c>
      <c r="N236" s="243" t="s">
        <v>44</v>
      </c>
      <c r="O236" s="67"/>
      <c r="P236" s="191">
        <f>O236*H236</f>
        <v>0</v>
      </c>
      <c r="Q236" s="191">
        <v>1.2999999999999999E-3</v>
      </c>
      <c r="R236" s="191">
        <f>Q236*H236</f>
        <v>1.2999999999999999E-3</v>
      </c>
      <c r="S236" s="191">
        <v>0</v>
      </c>
      <c r="T236" s="192">
        <f>S236*H236</f>
        <v>0</v>
      </c>
      <c r="U236" s="37"/>
      <c r="V236" s="37"/>
      <c r="W236" s="37"/>
      <c r="X236" s="37"/>
      <c r="Y236" s="37"/>
      <c r="Z236" s="37"/>
      <c r="AA236" s="37"/>
      <c r="AB236" s="37"/>
      <c r="AC236" s="37"/>
      <c r="AD236" s="37"/>
      <c r="AE236" s="37"/>
      <c r="AR236" s="193" t="s">
        <v>306</v>
      </c>
      <c r="AT236" s="193" t="s">
        <v>303</v>
      </c>
      <c r="AU236" s="193" t="s">
        <v>83</v>
      </c>
      <c r="AY236" s="20" t="s">
        <v>176</v>
      </c>
      <c r="BE236" s="194">
        <f>IF(N236="základní",J236,0)</f>
        <v>0</v>
      </c>
      <c r="BF236" s="194">
        <f>IF(N236="snížená",J236,0)</f>
        <v>0</v>
      </c>
      <c r="BG236" s="194">
        <f>IF(N236="zákl. přenesená",J236,0)</f>
        <v>0</v>
      </c>
      <c r="BH236" s="194">
        <f>IF(N236="sníž. přenesená",J236,0)</f>
        <v>0</v>
      </c>
      <c r="BI236" s="194">
        <f>IF(N236="nulová",J236,0)</f>
        <v>0</v>
      </c>
      <c r="BJ236" s="20" t="s">
        <v>81</v>
      </c>
      <c r="BK236" s="194">
        <f>ROUND(I236*H236,2)</f>
        <v>0</v>
      </c>
      <c r="BL236" s="20" t="s">
        <v>273</v>
      </c>
      <c r="BM236" s="193" t="s">
        <v>429</v>
      </c>
    </row>
    <row r="237" spans="1:65" s="2" customFormat="1" ht="16.5" customHeight="1">
      <c r="A237" s="37"/>
      <c r="B237" s="38"/>
      <c r="C237" s="182" t="s">
        <v>430</v>
      </c>
      <c r="D237" s="182" t="s">
        <v>179</v>
      </c>
      <c r="E237" s="183" t="s">
        <v>431</v>
      </c>
      <c r="F237" s="184" t="s">
        <v>432</v>
      </c>
      <c r="G237" s="185" t="s">
        <v>396</v>
      </c>
      <c r="H237" s="186">
        <v>1</v>
      </c>
      <c r="I237" s="187"/>
      <c r="J237" s="188">
        <f>ROUND(I237*H237,2)</f>
        <v>0</v>
      </c>
      <c r="K237" s="184" t="s">
        <v>182</v>
      </c>
      <c r="L237" s="42"/>
      <c r="M237" s="189" t="s">
        <v>21</v>
      </c>
      <c r="N237" s="190" t="s">
        <v>44</v>
      </c>
      <c r="O237" s="67"/>
      <c r="P237" s="191">
        <f>O237*H237</f>
        <v>0</v>
      </c>
      <c r="Q237" s="191">
        <v>0</v>
      </c>
      <c r="R237" s="191">
        <f>Q237*H237</f>
        <v>0</v>
      </c>
      <c r="S237" s="191">
        <v>0</v>
      </c>
      <c r="T237" s="192">
        <f>S237*H237</f>
        <v>0</v>
      </c>
      <c r="U237" s="37"/>
      <c r="V237" s="37"/>
      <c r="W237" s="37"/>
      <c r="X237" s="37"/>
      <c r="Y237" s="37"/>
      <c r="Z237" s="37"/>
      <c r="AA237" s="37"/>
      <c r="AB237" s="37"/>
      <c r="AC237" s="37"/>
      <c r="AD237" s="37"/>
      <c r="AE237" s="37"/>
      <c r="AR237" s="193" t="s">
        <v>273</v>
      </c>
      <c r="AT237" s="193" t="s">
        <v>179</v>
      </c>
      <c r="AU237" s="193" t="s">
        <v>83</v>
      </c>
      <c r="AY237" s="20" t="s">
        <v>176</v>
      </c>
      <c r="BE237" s="194">
        <f>IF(N237="základní",J237,0)</f>
        <v>0</v>
      </c>
      <c r="BF237" s="194">
        <f>IF(N237="snížená",J237,0)</f>
        <v>0</v>
      </c>
      <c r="BG237" s="194">
        <f>IF(N237="zákl. přenesená",J237,0)</f>
        <v>0</v>
      </c>
      <c r="BH237" s="194">
        <f>IF(N237="sníž. přenesená",J237,0)</f>
        <v>0</v>
      </c>
      <c r="BI237" s="194">
        <f>IF(N237="nulová",J237,0)</f>
        <v>0</v>
      </c>
      <c r="BJ237" s="20" t="s">
        <v>81</v>
      </c>
      <c r="BK237" s="194">
        <f>ROUND(I237*H237,2)</f>
        <v>0</v>
      </c>
      <c r="BL237" s="20" t="s">
        <v>273</v>
      </c>
      <c r="BM237" s="193" t="s">
        <v>433</v>
      </c>
    </row>
    <row r="238" spans="1:65" s="2" customFormat="1" ht="11.25">
      <c r="A238" s="37"/>
      <c r="B238" s="38"/>
      <c r="C238" s="39"/>
      <c r="D238" s="195" t="s">
        <v>185</v>
      </c>
      <c r="E238" s="39"/>
      <c r="F238" s="196" t="s">
        <v>434</v>
      </c>
      <c r="G238" s="39"/>
      <c r="H238" s="39"/>
      <c r="I238" s="197"/>
      <c r="J238" s="39"/>
      <c r="K238" s="39"/>
      <c r="L238" s="42"/>
      <c r="M238" s="198"/>
      <c r="N238" s="199"/>
      <c r="O238" s="67"/>
      <c r="P238" s="67"/>
      <c r="Q238" s="67"/>
      <c r="R238" s="67"/>
      <c r="S238" s="67"/>
      <c r="T238" s="68"/>
      <c r="U238" s="37"/>
      <c r="V238" s="37"/>
      <c r="W238" s="37"/>
      <c r="X238" s="37"/>
      <c r="Y238" s="37"/>
      <c r="Z238" s="37"/>
      <c r="AA238" s="37"/>
      <c r="AB238" s="37"/>
      <c r="AC238" s="37"/>
      <c r="AD238" s="37"/>
      <c r="AE238" s="37"/>
      <c r="AT238" s="20" t="s">
        <v>185</v>
      </c>
      <c r="AU238" s="20" t="s">
        <v>83</v>
      </c>
    </row>
    <row r="239" spans="1:65" s="2" customFormat="1" ht="16.5" customHeight="1">
      <c r="A239" s="37"/>
      <c r="B239" s="38"/>
      <c r="C239" s="234" t="s">
        <v>435</v>
      </c>
      <c r="D239" s="234" t="s">
        <v>303</v>
      </c>
      <c r="E239" s="235" t="s">
        <v>436</v>
      </c>
      <c r="F239" s="236" t="s">
        <v>437</v>
      </c>
      <c r="G239" s="237" t="s">
        <v>396</v>
      </c>
      <c r="H239" s="238">
        <v>1</v>
      </c>
      <c r="I239" s="239"/>
      <c r="J239" s="240">
        <f>ROUND(I239*H239,2)</f>
        <v>0</v>
      </c>
      <c r="K239" s="236" t="s">
        <v>182</v>
      </c>
      <c r="L239" s="241"/>
      <c r="M239" s="242" t="s">
        <v>21</v>
      </c>
      <c r="N239" s="243" t="s">
        <v>44</v>
      </c>
      <c r="O239" s="67"/>
      <c r="P239" s="191">
        <f>O239*H239</f>
        <v>0</v>
      </c>
      <c r="Q239" s="191">
        <v>1.2E-4</v>
      </c>
      <c r="R239" s="191">
        <f>Q239*H239</f>
        <v>1.2E-4</v>
      </c>
      <c r="S239" s="191">
        <v>0</v>
      </c>
      <c r="T239" s="192">
        <f>S239*H239</f>
        <v>0</v>
      </c>
      <c r="U239" s="37"/>
      <c r="V239" s="37"/>
      <c r="W239" s="37"/>
      <c r="X239" s="37"/>
      <c r="Y239" s="37"/>
      <c r="Z239" s="37"/>
      <c r="AA239" s="37"/>
      <c r="AB239" s="37"/>
      <c r="AC239" s="37"/>
      <c r="AD239" s="37"/>
      <c r="AE239" s="37"/>
      <c r="AR239" s="193" t="s">
        <v>306</v>
      </c>
      <c r="AT239" s="193" t="s">
        <v>303</v>
      </c>
      <c r="AU239" s="193" t="s">
        <v>83</v>
      </c>
      <c r="AY239" s="20" t="s">
        <v>176</v>
      </c>
      <c r="BE239" s="194">
        <f>IF(N239="základní",J239,0)</f>
        <v>0</v>
      </c>
      <c r="BF239" s="194">
        <f>IF(N239="snížená",J239,0)</f>
        <v>0</v>
      </c>
      <c r="BG239" s="194">
        <f>IF(N239="zákl. přenesená",J239,0)</f>
        <v>0</v>
      </c>
      <c r="BH239" s="194">
        <f>IF(N239="sníž. přenesená",J239,0)</f>
        <v>0</v>
      </c>
      <c r="BI239" s="194">
        <f>IF(N239="nulová",J239,0)</f>
        <v>0</v>
      </c>
      <c r="BJ239" s="20" t="s">
        <v>81</v>
      </c>
      <c r="BK239" s="194">
        <f>ROUND(I239*H239,2)</f>
        <v>0</v>
      </c>
      <c r="BL239" s="20" t="s">
        <v>273</v>
      </c>
      <c r="BM239" s="193" t="s">
        <v>438</v>
      </c>
    </row>
    <row r="240" spans="1:65" s="2" customFormat="1" ht="16.5" customHeight="1">
      <c r="A240" s="37"/>
      <c r="B240" s="38"/>
      <c r="C240" s="182" t="s">
        <v>439</v>
      </c>
      <c r="D240" s="182" t="s">
        <v>179</v>
      </c>
      <c r="E240" s="183" t="s">
        <v>440</v>
      </c>
      <c r="F240" s="184" t="s">
        <v>441</v>
      </c>
      <c r="G240" s="185" t="s">
        <v>396</v>
      </c>
      <c r="H240" s="186">
        <v>1</v>
      </c>
      <c r="I240" s="187"/>
      <c r="J240" s="188">
        <f>ROUND(I240*H240,2)</f>
        <v>0</v>
      </c>
      <c r="K240" s="184" t="s">
        <v>182</v>
      </c>
      <c r="L240" s="42"/>
      <c r="M240" s="189" t="s">
        <v>21</v>
      </c>
      <c r="N240" s="190" t="s">
        <v>44</v>
      </c>
      <c r="O240" s="67"/>
      <c r="P240" s="191">
        <f>O240*H240</f>
        <v>0</v>
      </c>
      <c r="Q240" s="191">
        <v>0</v>
      </c>
      <c r="R240" s="191">
        <f>Q240*H240</f>
        <v>0</v>
      </c>
      <c r="S240" s="191">
        <v>0</v>
      </c>
      <c r="T240" s="192">
        <f>S240*H240</f>
        <v>0</v>
      </c>
      <c r="U240" s="37"/>
      <c r="V240" s="37"/>
      <c r="W240" s="37"/>
      <c r="X240" s="37"/>
      <c r="Y240" s="37"/>
      <c r="Z240" s="37"/>
      <c r="AA240" s="37"/>
      <c r="AB240" s="37"/>
      <c r="AC240" s="37"/>
      <c r="AD240" s="37"/>
      <c r="AE240" s="37"/>
      <c r="AR240" s="193" t="s">
        <v>273</v>
      </c>
      <c r="AT240" s="193" t="s">
        <v>179</v>
      </c>
      <c r="AU240" s="193" t="s">
        <v>83</v>
      </c>
      <c r="AY240" s="20" t="s">
        <v>176</v>
      </c>
      <c r="BE240" s="194">
        <f>IF(N240="základní",J240,0)</f>
        <v>0</v>
      </c>
      <c r="BF240" s="194">
        <f>IF(N240="snížená",J240,0)</f>
        <v>0</v>
      </c>
      <c r="BG240" s="194">
        <f>IF(N240="zákl. přenesená",J240,0)</f>
        <v>0</v>
      </c>
      <c r="BH240" s="194">
        <f>IF(N240="sníž. přenesená",J240,0)</f>
        <v>0</v>
      </c>
      <c r="BI240" s="194">
        <f>IF(N240="nulová",J240,0)</f>
        <v>0</v>
      </c>
      <c r="BJ240" s="20" t="s">
        <v>81</v>
      </c>
      <c r="BK240" s="194">
        <f>ROUND(I240*H240,2)</f>
        <v>0</v>
      </c>
      <c r="BL240" s="20" t="s">
        <v>273</v>
      </c>
      <c r="BM240" s="193" t="s">
        <v>442</v>
      </c>
    </row>
    <row r="241" spans="1:65" s="2" customFormat="1" ht="11.25">
      <c r="A241" s="37"/>
      <c r="B241" s="38"/>
      <c r="C241" s="39"/>
      <c r="D241" s="195" t="s">
        <v>185</v>
      </c>
      <c r="E241" s="39"/>
      <c r="F241" s="196" t="s">
        <v>443</v>
      </c>
      <c r="G241" s="39"/>
      <c r="H241" s="39"/>
      <c r="I241" s="197"/>
      <c r="J241" s="39"/>
      <c r="K241" s="39"/>
      <c r="L241" s="42"/>
      <c r="M241" s="198"/>
      <c r="N241" s="199"/>
      <c r="O241" s="67"/>
      <c r="P241" s="67"/>
      <c r="Q241" s="67"/>
      <c r="R241" s="67"/>
      <c r="S241" s="67"/>
      <c r="T241" s="68"/>
      <c r="U241" s="37"/>
      <c r="V241" s="37"/>
      <c r="W241" s="37"/>
      <c r="X241" s="37"/>
      <c r="Y241" s="37"/>
      <c r="Z241" s="37"/>
      <c r="AA241" s="37"/>
      <c r="AB241" s="37"/>
      <c r="AC241" s="37"/>
      <c r="AD241" s="37"/>
      <c r="AE241" s="37"/>
      <c r="AT241" s="20" t="s">
        <v>185</v>
      </c>
      <c r="AU241" s="20" t="s">
        <v>83</v>
      </c>
    </row>
    <row r="242" spans="1:65" s="2" customFormat="1" ht="16.5" customHeight="1">
      <c r="A242" s="37"/>
      <c r="B242" s="38"/>
      <c r="C242" s="234" t="s">
        <v>444</v>
      </c>
      <c r="D242" s="234" t="s">
        <v>303</v>
      </c>
      <c r="E242" s="235" t="s">
        <v>445</v>
      </c>
      <c r="F242" s="236" t="s">
        <v>446</v>
      </c>
      <c r="G242" s="237" t="s">
        <v>396</v>
      </c>
      <c r="H242" s="238">
        <v>1</v>
      </c>
      <c r="I242" s="239"/>
      <c r="J242" s="240">
        <f>ROUND(I242*H242,2)</f>
        <v>0</v>
      </c>
      <c r="K242" s="236" t="s">
        <v>182</v>
      </c>
      <c r="L242" s="241"/>
      <c r="M242" s="242" t="s">
        <v>21</v>
      </c>
      <c r="N242" s="243" t="s">
        <v>44</v>
      </c>
      <c r="O242" s="67"/>
      <c r="P242" s="191">
        <f>O242*H242</f>
        <v>0</v>
      </c>
      <c r="Q242" s="191">
        <v>2.0000000000000001E-4</v>
      </c>
      <c r="R242" s="191">
        <f>Q242*H242</f>
        <v>2.0000000000000001E-4</v>
      </c>
      <c r="S242" s="191">
        <v>0</v>
      </c>
      <c r="T242" s="192">
        <f>S242*H242</f>
        <v>0</v>
      </c>
      <c r="U242" s="37"/>
      <c r="V242" s="37"/>
      <c r="W242" s="37"/>
      <c r="X242" s="37"/>
      <c r="Y242" s="37"/>
      <c r="Z242" s="37"/>
      <c r="AA242" s="37"/>
      <c r="AB242" s="37"/>
      <c r="AC242" s="37"/>
      <c r="AD242" s="37"/>
      <c r="AE242" s="37"/>
      <c r="AR242" s="193" t="s">
        <v>306</v>
      </c>
      <c r="AT242" s="193" t="s">
        <v>303</v>
      </c>
      <c r="AU242" s="193" t="s">
        <v>83</v>
      </c>
      <c r="AY242" s="20" t="s">
        <v>176</v>
      </c>
      <c r="BE242" s="194">
        <f>IF(N242="základní",J242,0)</f>
        <v>0</v>
      </c>
      <c r="BF242" s="194">
        <f>IF(N242="snížená",J242,0)</f>
        <v>0</v>
      </c>
      <c r="BG242" s="194">
        <f>IF(N242="zákl. přenesená",J242,0)</f>
        <v>0</v>
      </c>
      <c r="BH242" s="194">
        <f>IF(N242="sníž. přenesená",J242,0)</f>
        <v>0</v>
      </c>
      <c r="BI242" s="194">
        <f>IF(N242="nulová",J242,0)</f>
        <v>0</v>
      </c>
      <c r="BJ242" s="20" t="s">
        <v>81</v>
      </c>
      <c r="BK242" s="194">
        <f>ROUND(I242*H242,2)</f>
        <v>0</v>
      </c>
      <c r="BL242" s="20" t="s">
        <v>273</v>
      </c>
      <c r="BM242" s="193" t="s">
        <v>447</v>
      </c>
    </row>
    <row r="243" spans="1:65" s="2" customFormat="1" ht="16.5" customHeight="1">
      <c r="A243" s="37"/>
      <c r="B243" s="38"/>
      <c r="C243" s="182" t="s">
        <v>448</v>
      </c>
      <c r="D243" s="182" t="s">
        <v>179</v>
      </c>
      <c r="E243" s="183" t="s">
        <v>449</v>
      </c>
      <c r="F243" s="184" t="s">
        <v>450</v>
      </c>
      <c r="G243" s="185" t="s">
        <v>396</v>
      </c>
      <c r="H243" s="186">
        <v>1</v>
      </c>
      <c r="I243" s="187"/>
      <c r="J243" s="188">
        <f>ROUND(I243*H243,2)</f>
        <v>0</v>
      </c>
      <c r="K243" s="184" t="s">
        <v>182</v>
      </c>
      <c r="L243" s="42"/>
      <c r="M243" s="189" t="s">
        <v>21</v>
      </c>
      <c r="N243" s="190" t="s">
        <v>44</v>
      </c>
      <c r="O243" s="67"/>
      <c r="P243" s="191">
        <f>O243*H243</f>
        <v>0</v>
      </c>
      <c r="Q243" s="191">
        <v>0</v>
      </c>
      <c r="R243" s="191">
        <f>Q243*H243</f>
        <v>0</v>
      </c>
      <c r="S243" s="191">
        <v>0</v>
      </c>
      <c r="T243" s="192">
        <f>S243*H243</f>
        <v>0</v>
      </c>
      <c r="U243" s="37"/>
      <c r="V243" s="37"/>
      <c r="W243" s="37"/>
      <c r="X243" s="37"/>
      <c r="Y243" s="37"/>
      <c r="Z243" s="37"/>
      <c r="AA243" s="37"/>
      <c r="AB243" s="37"/>
      <c r="AC243" s="37"/>
      <c r="AD243" s="37"/>
      <c r="AE243" s="37"/>
      <c r="AR243" s="193" t="s">
        <v>273</v>
      </c>
      <c r="AT243" s="193" t="s">
        <v>179</v>
      </c>
      <c r="AU243" s="193" t="s">
        <v>83</v>
      </c>
      <c r="AY243" s="20" t="s">
        <v>176</v>
      </c>
      <c r="BE243" s="194">
        <f>IF(N243="základní",J243,0)</f>
        <v>0</v>
      </c>
      <c r="BF243" s="194">
        <f>IF(N243="snížená",J243,0)</f>
        <v>0</v>
      </c>
      <c r="BG243" s="194">
        <f>IF(N243="zákl. přenesená",J243,0)</f>
        <v>0</v>
      </c>
      <c r="BH243" s="194">
        <f>IF(N243="sníž. přenesená",J243,0)</f>
        <v>0</v>
      </c>
      <c r="BI243" s="194">
        <f>IF(N243="nulová",J243,0)</f>
        <v>0</v>
      </c>
      <c r="BJ243" s="20" t="s">
        <v>81</v>
      </c>
      <c r="BK243" s="194">
        <f>ROUND(I243*H243,2)</f>
        <v>0</v>
      </c>
      <c r="BL243" s="20" t="s">
        <v>273</v>
      </c>
      <c r="BM243" s="193" t="s">
        <v>451</v>
      </c>
    </row>
    <row r="244" spans="1:65" s="2" customFormat="1" ht="11.25">
      <c r="A244" s="37"/>
      <c r="B244" s="38"/>
      <c r="C244" s="39"/>
      <c r="D244" s="195" t="s">
        <v>185</v>
      </c>
      <c r="E244" s="39"/>
      <c r="F244" s="196" t="s">
        <v>452</v>
      </c>
      <c r="G244" s="39"/>
      <c r="H244" s="39"/>
      <c r="I244" s="197"/>
      <c r="J244" s="39"/>
      <c r="K244" s="39"/>
      <c r="L244" s="42"/>
      <c r="M244" s="198"/>
      <c r="N244" s="199"/>
      <c r="O244" s="67"/>
      <c r="P244" s="67"/>
      <c r="Q244" s="67"/>
      <c r="R244" s="67"/>
      <c r="S244" s="67"/>
      <c r="T244" s="68"/>
      <c r="U244" s="37"/>
      <c r="V244" s="37"/>
      <c r="W244" s="37"/>
      <c r="X244" s="37"/>
      <c r="Y244" s="37"/>
      <c r="Z244" s="37"/>
      <c r="AA244" s="37"/>
      <c r="AB244" s="37"/>
      <c r="AC244" s="37"/>
      <c r="AD244" s="37"/>
      <c r="AE244" s="37"/>
      <c r="AT244" s="20" t="s">
        <v>185</v>
      </c>
      <c r="AU244" s="20" t="s">
        <v>83</v>
      </c>
    </row>
    <row r="245" spans="1:65" s="2" customFormat="1" ht="16.5" customHeight="1">
      <c r="A245" s="37"/>
      <c r="B245" s="38"/>
      <c r="C245" s="234" t="s">
        <v>453</v>
      </c>
      <c r="D245" s="234" t="s">
        <v>303</v>
      </c>
      <c r="E245" s="235" t="s">
        <v>454</v>
      </c>
      <c r="F245" s="236" t="s">
        <v>455</v>
      </c>
      <c r="G245" s="237" t="s">
        <v>396</v>
      </c>
      <c r="H245" s="238">
        <v>1</v>
      </c>
      <c r="I245" s="239"/>
      <c r="J245" s="240">
        <f>ROUND(I245*H245,2)</f>
        <v>0</v>
      </c>
      <c r="K245" s="236" t="s">
        <v>182</v>
      </c>
      <c r="L245" s="241"/>
      <c r="M245" s="242" t="s">
        <v>21</v>
      </c>
      <c r="N245" s="243" t="s">
        <v>44</v>
      </c>
      <c r="O245" s="67"/>
      <c r="P245" s="191">
        <f>O245*H245</f>
        <v>0</v>
      </c>
      <c r="Q245" s="191">
        <v>2.2000000000000001E-3</v>
      </c>
      <c r="R245" s="191">
        <f>Q245*H245</f>
        <v>2.2000000000000001E-3</v>
      </c>
      <c r="S245" s="191">
        <v>0</v>
      </c>
      <c r="T245" s="192">
        <f>S245*H245</f>
        <v>0</v>
      </c>
      <c r="U245" s="37"/>
      <c r="V245" s="37"/>
      <c r="W245" s="37"/>
      <c r="X245" s="37"/>
      <c r="Y245" s="37"/>
      <c r="Z245" s="37"/>
      <c r="AA245" s="37"/>
      <c r="AB245" s="37"/>
      <c r="AC245" s="37"/>
      <c r="AD245" s="37"/>
      <c r="AE245" s="37"/>
      <c r="AR245" s="193" t="s">
        <v>306</v>
      </c>
      <c r="AT245" s="193" t="s">
        <v>303</v>
      </c>
      <c r="AU245" s="193" t="s">
        <v>83</v>
      </c>
      <c r="AY245" s="20" t="s">
        <v>176</v>
      </c>
      <c r="BE245" s="194">
        <f>IF(N245="základní",J245,0)</f>
        <v>0</v>
      </c>
      <c r="BF245" s="194">
        <f>IF(N245="snížená",J245,0)</f>
        <v>0</v>
      </c>
      <c r="BG245" s="194">
        <f>IF(N245="zákl. přenesená",J245,0)</f>
        <v>0</v>
      </c>
      <c r="BH245" s="194">
        <f>IF(N245="sníž. přenesená",J245,0)</f>
        <v>0</v>
      </c>
      <c r="BI245" s="194">
        <f>IF(N245="nulová",J245,0)</f>
        <v>0</v>
      </c>
      <c r="BJ245" s="20" t="s">
        <v>81</v>
      </c>
      <c r="BK245" s="194">
        <f>ROUND(I245*H245,2)</f>
        <v>0</v>
      </c>
      <c r="BL245" s="20" t="s">
        <v>273</v>
      </c>
      <c r="BM245" s="193" t="s">
        <v>456</v>
      </c>
    </row>
    <row r="246" spans="1:65" s="2" customFormat="1" ht="16.5" customHeight="1">
      <c r="A246" s="37"/>
      <c r="B246" s="38"/>
      <c r="C246" s="182" t="s">
        <v>457</v>
      </c>
      <c r="D246" s="182" t="s">
        <v>179</v>
      </c>
      <c r="E246" s="183" t="s">
        <v>458</v>
      </c>
      <c r="F246" s="184" t="s">
        <v>459</v>
      </c>
      <c r="G246" s="185" t="s">
        <v>370</v>
      </c>
      <c r="H246" s="186">
        <v>1</v>
      </c>
      <c r="I246" s="187"/>
      <c r="J246" s="188">
        <f>ROUND(I246*H246,2)</f>
        <v>0</v>
      </c>
      <c r="K246" s="184" t="s">
        <v>182</v>
      </c>
      <c r="L246" s="42"/>
      <c r="M246" s="189" t="s">
        <v>21</v>
      </c>
      <c r="N246" s="190" t="s">
        <v>44</v>
      </c>
      <c r="O246" s="67"/>
      <c r="P246" s="191">
        <f>O246*H246</f>
        <v>0</v>
      </c>
      <c r="Q246" s="191">
        <v>0</v>
      </c>
      <c r="R246" s="191">
        <f>Q246*H246</f>
        <v>0</v>
      </c>
      <c r="S246" s="191">
        <v>9.1999999999999998E-3</v>
      </c>
      <c r="T246" s="192">
        <f>S246*H246</f>
        <v>9.1999999999999998E-3</v>
      </c>
      <c r="U246" s="37"/>
      <c r="V246" s="37"/>
      <c r="W246" s="37"/>
      <c r="X246" s="37"/>
      <c r="Y246" s="37"/>
      <c r="Z246" s="37"/>
      <c r="AA246" s="37"/>
      <c r="AB246" s="37"/>
      <c r="AC246" s="37"/>
      <c r="AD246" s="37"/>
      <c r="AE246" s="37"/>
      <c r="AR246" s="193" t="s">
        <v>273</v>
      </c>
      <c r="AT246" s="193" t="s">
        <v>179</v>
      </c>
      <c r="AU246" s="193" t="s">
        <v>83</v>
      </c>
      <c r="AY246" s="20" t="s">
        <v>176</v>
      </c>
      <c r="BE246" s="194">
        <f>IF(N246="základní",J246,0)</f>
        <v>0</v>
      </c>
      <c r="BF246" s="194">
        <f>IF(N246="snížená",J246,0)</f>
        <v>0</v>
      </c>
      <c r="BG246" s="194">
        <f>IF(N246="zákl. přenesená",J246,0)</f>
        <v>0</v>
      </c>
      <c r="BH246" s="194">
        <f>IF(N246="sníž. přenesená",J246,0)</f>
        <v>0</v>
      </c>
      <c r="BI246" s="194">
        <f>IF(N246="nulová",J246,0)</f>
        <v>0</v>
      </c>
      <c r="BJ246" s="20" t="s">
        <v>81</v>
      </c>
      <c r="BK246" s="194">
        <f>ROUND(I246*H246,2)</f>
        <v>0</v>
      </c>
      <c r="BL246" s="20" t="s">
        <v>273</v>
      </c>
      <c r="BM246" s="193" t="s">
        <v>460</v>
      </c>
    </row>
    <row r="247" spans="1:65" s="2" customFormat="1" ht="11.25">
      <c r="A247" s="37"/>
      <c r="B247" s="38"/>
      <c r="C247" s="39"/>
      <c r="D247" s="195" t="s">
        <v>185</v>
      </c>
      <c r="E247" s="39"/>
      <c r="F247" s="196" t="s">
        <v>461</v>
      </c>
      <c r="G247" s="39"/>
      <c r="H247" s="39"/>
      <c r="I247" s="197"/>
      <c r="J247" s="39"/>
      <c r="K247" s="39"/>
      <c r="L247" s="42"/>
      <c r="M247" s="198"/>
      <c r="N247" s="199"/>
      <c r="O247" s="67"/>
      <c r="P247" s="67"/>
      <c r="Q247" s="67"/>
      <c r="R247" s="67"/>
      <c r="S247" s="67"/>
      <c r="T247" s="68"/>
      <c r="U247" s="37"/>
      <c r="V247" s="37"/>
      <c r="W247" s="37"/>
      <c r="X247" s="37"/>
      <c r="Y247" s="37"/>
      <c r="Z247" s="37"/>
      <c r="AA247" s="37"/>
      <c r="AB247" s="37"/>
      <c r="AC247" s="37"/>
      <c r="AD247" s="37"/>
      <c r="AE247" s="37"/>
      <c r="AT247" s="20" t="s">
        <v>185</v>
      </c>
      <c r="AU247" s="20" t="s">
        <v>83</v>
      </c>
    </row>
    <row r="248" spans="1:65" s="13" customFormat="1" ht="11.25">
      <c r="B248" s="200"/>
      <c r="C248" s="201"/>
      <c r="D248" s="202" t="s">
        <v>187</v>
      </c>
      <c r="E248" s="203" t="s">
        <v>21</v>
      </c>
      <c r="F248" s="204" t="s">
        <v>373</v>
      </c>
      <c r="G248" s="201"/>
      <c r="H248" s="205">
        <v>1</v>
      </c>
      <c r="I248" s="206"/>
      <c r="J248" s="201"/>
      <c r="K248" s="201"/>
      <c r="L248" s="207"/>
      <c r="M248" s="208"/>
      <c r="N248" s="209"/>
      <c r="O248" s="209"/>
      <c r="P248" s="209"/>
      <c r="Q248" s="209"/>
      <c r="R248" s="209"/>
      <c r="S248" s="209"/>
      <c r="T248" s="210"/>
      <c r="AT248" s="211" t="s">
        <v>187</v>
      </c>
      <c r="AU248" s="211" t="s">
        <v>83</v>
      </c>
      <c r="AV248" s="13" t="s">
        <v>83</v>
      </c>
      <c r="AW248" s="13" t="s">
        <v>34</v>
      </c>
      <c r="AX248" s="13" t="s">
        <v>73</v>
      </c>
      <c r="AY248" s="211" t="s">
        <v>176</v>
      </c>
    </row>
    <row r="249" spans="1:65" s="14" customFormat="1" ht="11.25">
      <c r="B249" s="212"/>
      <c r="C249" s="213"/>
      <c r="D249" s="202" t="s">
        <v>187</v>
      </c>
      <c r="E249" s="214" t="s">
        <v>21</v>
      </c>
      <c r="F249" s="215" t="s">
        <v>192</v>
      </c>
      <c r="G249" s="213"/>
      <c r="H249" s="216">
        <v>1</v>
      </c>
      <c r="I249" s="217"/>
      <c r="J249" s="213"/>
      <c r="K249" s="213"/>
      <c r="L249" s="218"/>
      <c r="M249" s="219"/>
      <c r="N249" s="220"/>
      <c r="O249" s="220"/>
      <c r="P249" s="220"/>
      <c r="Q249" s="220"/>
      <c r="R249" s="220"/>
      <c r="S249" s="220"/>
      <c r="T249" s="221"/>
      <c r="AT249" s="222" t="s">
        <v>187</v>
      </c>
      <c r="AU249" s="222" t="s">
        <v>83</v>
      </c>
      <c r="AV249" s="14" t="s">
        <v>99</v>
      </c>
      <c r="AW249" s="14" t="s">
        <v>34</v>
      </c>
      <c r="AX249" s="14" t="s">
        <v>81</v>
      </c>
      <c r="AY249" s="222" t="s">
        <v>176</v>
      </c>
    </row>
    <row r="250" spans="1:65" s="2" customFormat="1" ht="16.5" customHeight="1">
      <c r="A250" s="37"/>
      <c r="B250" s="38"/>
      <c r="C250" s="182" t="s">
        <v>462</v>
      </c>
      <c r="D250" s="182" t="s">
        <v>179</v>
      </c>
      <c r="E250" s="183" t="s">
        <v>463</v>
      </c>
      <c r="F250" s="184" t="s">
        <v>464</v>
      </c>
      <c r="G250" s="185" t="s">
        <v>396</v>
      </c>
      <c r="H250" s="186">
        <v>5</v>
      </c>
      <c r="I250" s="187"/>
      <c r="J250" s="188">
        <f>ROUND(I250*H250,2)</f>
        <v>0</v>
      </c>
      <c r="K250" s="184" t="s">
        <v>182</v>
      </c>
      <c r="L250" s="42"/>
      <c r="M250" s="189" t="s">
        <v>21</v>
      </c>
      <c r="N250" s="190" t="s">
        <v>44</v>
      </c>
      <c r="O250" s="67"/>
      <c r="P250" s="191">
        <f>O250*H250</f>
        <v>0</v>
      </c>
      <c r="Q250" s="191">
        <v>0</v>
      </c>
      <c r="R250" s="191">
        <f>Q250*H250</f>
        <v>0</v>
      </c>
      <c r="S250" s="191">
        <v>5.4000000000000001E-4</v>
      </c>
      <c r="T250" s="192">
        <f>S250*H250</f>
        <v>2.7000000000000001E-3</v>
      </c>
      <c r="U250" s="37"/>
      <c r="V250" s="37"/>
      <c r="W250" s="37"/>
      <c r="X250" s="37"/>
      <c r="Y250" s="37"/>
      <c r="Z250" s="37"/>
      <c r="AA250" s="37"/>
      <c r="AB250" s="37"/>
      <c r="AC250" s="37"/>
      <c r="AD250" s="37"/>
      <c r="AE250" s="37"/>
      <c r="AR250" s="193" t="s">
        <v>273</v>
      </c>
      <c r="AT250" s="193" t="s">
        <v>179</v>
      </c>
      <c r="AU250" s="193" t="s">
        <v>83</v>
      </c>
      <c r="AY250" s="20" t="s">
        <v>176</v>
      </c>
      <c r="BE250" s="194">
        <f>IF(N250="základní",J250,0)</f>
        <v>0</v>
      </c>
      <c r="BF250" s="194">
        <f>IF(N250="snížená",J250,0)</f>
        <v>0</v>
      </c>
      <c r="BG250" s="194">
        <f>IF(N250="zákl. přenesená",J250,0)</f>
        <v>0</v>
      </c>
      <c r="BH250" s="194">
        <f>IF(N250="sníž. přenesená",J250,0)</f>
        <v>0</v>
      </c>
      <c r="BI250" s="194">
        <f>IF(N250="nulová",J250,0)</f>
        <v>0</v>
      </c>
      <c r="BJ250" s="20" t="s">
        <v>81</v>
      </c>
      <c r="BK250" s="194">
        <f>ROUND(I250*H250,2)</f>
        <v>0</v>
      </c>
      <c r="BL250" s="20" t="s">
        <v>273</v>
      </c>
      <c r="BM250" s="193" t="s">
        <v>465</v>
      </c>
    </row>
    <row r="251" spans="1:65" s="2" customFormat="1" ht="11.25">
      <c r="A251" s="37"/>
      <c r="B251" s="38"/>
      <c r="C251" s="39"/>
      <c r="D251" s="195" t="s">
        <v>185</v>
      </c>
      <c r="E251" s="39"/>
      <c r="F251" s="196" t="s">
        <v>466</v>
      </c>
      <c r="G251" s="39"/>
      <c r="H251" s="39"/>
      <c r="I251" s="197"/>
      <c r="J251" s="39"/>
      <c r="K251" s="39"/>
      <c r="L251" s="42"/>
      <c r="M251" s="198"/>
      <c r="N251" s="199"/>
      <c r="O251" s="67"/>
      <c r="P251" s="67"/>
      <c r="Q251" s="67"/>
      <c r="R251" s="67"/>
      <c r="S251" s="67"/>
      <c r="T251" s="68"/>
      <c r="U251" s="37"/>
      <c r="V251" s="37"/>
      <c r="W251" s="37"/>
      <c r="X251" s="37"/>
      <c r="Y251" s="37"/>
      <c r="Z251" s="37"/>
      <c r="AA251" s="37"/>
      <c r="AB251" s="37"/>
      <c r="AC251" s="37"/>
      <c r="AD251" s="37"/>
      <c r="AE251" s="37"/>
      <c r="AT251" s="20" t="s">
        <v>185</v>
      </c>
      <c r="AU251" s="20" t="s">
        <v>83</v>
      </c>
    </row>
    <row r="252" spans="1:65" s="13" customFormat="1" ht="11.25">
      <c r="B252" s="200"/>
      <c r="C252" s="201"/>
      <c r="D252" s="202" t="s">
        <v>187</v>
      </c>
      <c r="E252" s="203" t="s">
        <v>21</v>
      </c>
      <c r="F252" s="204" t="s">
        <v>467</v>
      </c>
      <c r="G252" s="201"/>
      <c r="H252" s="205">
        <v>5</v>
      </c>
      <c r="I252" s="206"/>
      <c r="J252" s="201"/>
      <c r="K252" s="201"/>
      <c r="L252" s="207"/>
      <c r="M252" s="208"/>
      <c r="N252" s="209"/>
      <c r="O252" s="209"/>
      <c r="P252" s="209"/>
      <c r="Q252" s="209"/>
      <c r="R252" s="209"/>
      <c r="S252" s="209"/>
      <c r="T252" s="210"/>
      <c r="AT252" s="211" t="s">
        <v>187</v>
      </c>
      <c r="AU252" s="211" t="s">
        <v>83</v>
      </c>
      <c r="AV252" s="13" t="s">
        <v>83</v>
      </c>
      <c r="AW252" s="13" t="s">
        <v>34</v>
      </c>
      <c r="AX252" s="13" t="s">
        <v>73</v>
      </c>
      <c r="AY252" s="211" t="s">
        <v>176</v>
      </c>
    </row>
    <row r="253" spans="1:65" s="14" customFormat="1" ht="11.25">
      <c r="B253" s="212"/>
      <c r="C253" s="213"/>
      <c r="D253" s="202" t="s">
        <v>187</v>
      </c>
      <c r="E253" s="214" t="s">
        <v>21</v>
      </c>
      <c r="F253" s="215" t="s">
        <v>192</v>
      </c>
      <c r="G253" s="213"/>
      <c r="H253" s="216">
        <v>5</v>
      </c>
      <c r="I253" s="217"/>
      <c r="J253" s="213"/>
      <c r="K253" s="213"/>
      <c r="L253" s="218"/>
      <c r="M253" s="219"/>
      <c r="N253" s="220"/>
      <c r="O253" s="220"/>
      <c r="P253" s="220"/>
      <c r="Q253" s="220"/>
      <c r="R253" s="220"/>
      <c r="S253" s="220"/>
      <c r="T253" s="221"/>
      <c r="AT253" s="222" t="s">
        <v>187</v>
      </c>
      <c r="AU253" s="222" t="s">
        <v>83</v>
      </c>
      <c r="AV253" s="14" t="s">
        <v>99</v>
      </c>
      <c r="AW253" s="14" t="s">
        <v>34</v>
      </c>
      <c r="AX253" s="14" t="s">
        <v>81</v>
      </c>
      <c r="AY253" s="222" t="s">
        <v>176</v>
      </c>
    </row>
    <row r="254" spans="1:65" s="2" customFormat="1" ht="16.5" customHeight="1">
      <c r="A254" s="37"/>
      <c r="B254" s="38"/>
      <c r="C254" s="182" t="s">
        <v>468</v>
      </c>
      <c r="D254" s="182" t="s">
        <v>179</v>
      </c>
      <c r="E254" s="183" t="s">
        <v>469</v>
      </c>
      <c r="F254" s="184" t="s">
        <v>470</v>
      </c>
      <c r="G254" s="185" t="s">
        <v>370</v>
      </c>
      <c r="H254" s="186">
        <v>5</v>
      </c>
      <c r="I254" s="187"/>
      <c r="J254" s="188">
        <f>ROUND(I254*H254,2)</f>
        <v>0</v>
      </c>
      <c r="K254" s="184" t="s">
        <v>182</v>
      </c>
      <c r="L254" s="42"/>
      <c r="M254" s="189" t="s">
        <v>21</v>
      </c>
      <c r="N254" s="190" t="s">
        <v>44</v>
      </c>
      <c r="O254" s="67"/>
      <c r="P254" s="191">
        <f>O254*H254</f>
        <v>0</v>
      </c>
      <c r="Q254" s="191">
        <v>1.89E-3</v>
      </c>
      <c r="R254" s="191">
        <f>Q254*H254</f>
        <v>9.4500000000000001E-3</v>
      </c>
      <c r="S254" s="191">
        <v>0</v>
      </c>
      <c r="T254" s="192">
        <f>S254*H254</f>
        <v>0</v>
      </c>
      <c r="U254" s="37"/>
      <c r="V254" s="37"/>
      <c r="W254" s="37"/>
      <c r="X254" s="37"/>
      <c r="Y254" s="37"/>
      <c r="Z254" s="37"/>
      <c r="AA254" s="37"/>
      <c r="AB254" s="37"/>
      <c r="AC254" s="37"/>
      <c r="AD254" s="37"/>
      <c r="AE254" s="37"/>
      <c r="AR254" s="193" t="s">
        <v>273</v>
      </c>
      <c r="AT254" s="193" t="s">
        <v>179</v>
      </c>
      <c r="AU254" s="193" t="s">
        <v>83</v>
      </c>
      <c r="AY254" s="20" t="s">
        <v>176</v>
      </c>
      <c r="BE254" s="194">
        <f>IF(N254="základní",J254,0)</f>
        <v>0</v>
      </c>
      <c r="BF254" s="194">
        <f>IF(N254="snížená",J254,0)</f>
        <v>0</v>
      </c>
      <c r="BG254" s="194">
        <f>IF(N254="zákl. přenesená",J254,0)</f>
        <v>0</v>
      </c>
      <c r="BH254" s="194">
        <f>IF(N254="sníž. přenesená",J254,0)</f>
        <v>0</v>
      </c>
      <c r="BI254" s="194">
        <f>IF(N254="nulová",J254,0)</f>
        <v>0</v>
      </c>
      <c r="BJ254" s="20" t="s">
        <v>81</v>
      </c>
      <c r="BK254" s="194">
        <f>ROUND(I254*H254,2)</f>
        <v>0</v>
      </c>
      <c r="BL254" s="20" t="s">
        <v>273</v>
      </c>
      <c r="BM254" s="193" t="s">
        <v>471</v>
      </c>
    </row>
    <row r="255" spans="1:65" s="2" customFormat="1" ht="11.25">
      <c r="A255" s="37"/>
      <c r="B255" s="38"/>
      <c r="C255" s="39"/>
      <c r="D255" s="195" t="s">
        <v>185</v>
      </c>
      <c r="E255" s="39"/>
      <c r="F255" s="196" t="s">
        <v>472</v>
      </c>
      <c r="G255" s="39"/>
      <c r="H255" s="39"/>
      <c r="I255" s="197"/>
      <c r="J255" s="39"/>
      <c r="K255" s="39"/>
      <c r="L255" s="42"/>
      <c r="M255" s="198"/>
      <c r="N255" s="199"/>
      <c r="O255" s="67"/>
      <c r="P255" s="67"/>
      <c r="Q255" s="67"/>
      <c r="R255" s="67"/>
      <c r="S255" s="67"/>
      <c r="T255" s="68"/>
      <c r="U255" s="37"/>
      <c r="V255" s="37"/>
      <c r="W255" s="37"/>
      <c r="X255" s="37"/>
      <c r="Y255" s="37"/>
      <c r="Z255" s="37"/>
      <c r="AA255" s="37"/>
      <c r="AB255" s="37"/>
      <c r="AC255" s="37"/>
      <c r="AD255" s="37"/>
      <c r="AE255" s="37"/>
      <c r="AT255" s="20" t="s">
        <v>185</v>
      </c>
      <c r="AU255" s="20" t="s">
        <v>83</v>
      </c>
    </row>
    <row r="256" spans="1:65" s="13" customFormat="1" ht="11.25">
      <c r="B256" s="200"/>
      <c r="C256" s="201"/>
      <c r="D256" s="202" t="s">
        <v>187</v>
      </c>
      <c r="E256" s="203" t="s">
        <v>21</v>
      </c>
      <c r="F256" s="204" t="s">
        <v>473</v>
      </c>
      <c r="G256" s="201"/>
      <c r="H256" s="205">
        <v>5</v>
      </c>
      <c r="I256" s="206"/>
      <c r="J256" s="201"/>
      <c r="K256" s="201"/>
      <c r="L256" s="207"/>
      <c r="M256" s="208"/>
      <c r="N256" s="209"/>
      <c r="O256" s="209"/>
      <c r="P256" s="209"/>
      <c r="Q256" s="209"/>
      <c r="R256" s="209"/>
      <c r="S256" s="209"/>
      <c r="T256" s="210"/>
      <c r="AT256" s="211" t="s">
        <v>187</v>
      </c>
      <c r="AU256" s="211" t="s">
        <v>83</v>
      </c>
      <c r="AV256" s="13" t="s">
        <v>83</v>
      </c>
      <c r="AW256" s="13" t="s">
        <v>34</v>
      </c>
      <c r="AX256" s="13" t="s">
        <v>73</v>
      </c>
      <c r="AY256" s="211" t="s">
        <v>176</v>
      </c>
    </row>
    <row r="257" spans="1:65" s="14" customFormat="1" ht="11.25">
      <c r="B257" s="212"/>
      <c r="C257" s="213"/>
      <c r="D257" s="202" t="s">
        <v>187</v>
      </c>
      <c r="E257" s="214" t="s">
        <v>21</v>
      </c>
      <c r="F257" s="215" t="s">
        <v>192</v>
      </c>
      <c r="G257" s="213"/>
      <c r="H257" s="216">
        <v>5</v>
      </c>
      <c r="I257" s="217"/>
      <c r="J257" s="213"/>
      <c r="K257" s="213"/>
      <c r="L257" s="218"/>
      <c r="M257" s="219"/>
      <c r="N257" s="220"/>
      <c r="O257" s="220"/>
      <c r="P257" s="220"/>
      <c r="Q257" s="220"/>
      <c r="R257" s="220"/>
      <c r="S257" s="220"/>
      <c r="T257" s="221"/>
      <c r="AT257" s="222" t="s">
        <v>187</v>
      </c>
      <c r="AU257" s="222" t="s">
        <v>83</v>
      </c>
      <c r="AV257" s="14" t="s">
        <v>99</v>
      </c>
      <c r="AW257" s="14" t="s">
        <v>34</v>
      </c>
      <c r="AX257" s="14" t="s">
        <v>81</v>
      </c>
      <c r="AY257" s="222" t="s">
        <v>176</v>
      </c>
    </row>
    <row r="258" spans="1:65" s="2" customFormat="1" ht="16.5" customHeight="1">
      <c r="A258" s="37"/>
      <c r="B258" s="38"/>
      <c r="C258" s="182" t="s">
        <v>474</v>
      </c>
      <c r="D258" s="182" t="s">
        <v>179</v>
      </c>
      <c r="E258" s="183" t="s">
        <v>475</v>
      </c>
      <c r="F258" s="184" t="s">
        <v>476</v>
      </c>
      <c r="G258" s="185" t="s">
        <v>370</v>
      </c>
      <c r="H258" s="186">
        <v>5</v>
      </c>
      <c r="I258" s="187"/>
      <c r="J258" s="188">
        <f>ROUND(I258*H258,2)</f>
        <v>0</v>
      </c>
      <c r="K258" s="184" t="s">
        <v>182</v>
      </c>
      <c r="L258" s="42"/>
      <c r="M258" s="189" t="s">
        <v>21</v>
      </c>
      <c r="N258" s="190" t="s">
        <v>44</v>
      </c>
      <c r="O258" s="67"/>
      <c r="P258" s="191">
        <f>O258*H258</f>
        <v>0</v>
      </c>
      <c r="Q258" s="191">
        <v>0</v>
      </c>
      <c r="R258" s="191">
        <f>Q258*H258</f>
        <v>0</v>
      </c>
      <c r="S258" s="191">
        <v>8.5999999999999998E-4</v>
      </c>
      <c r="T258" s="192">
        <f>S258*H258</f>
        <v>4.3E-3</v>
      </c>
      <c r="U258" s="37"/>
      <c r="V258" s="37"/>
      <c r="W258" s="37"/>
      <c r="X258" s="37"/>
      <c r="Y258" s="37"/>
      <c r="Z258" s="37"/>
      <c r="AA258" s="37"/>
      <c r="AB258" s="37"/>
      <c r="AC258" s="37"/>
      <c r="AD258" s="37"/>
      <c r="AE258" s="37"/>
      <c r="AR258" s="193" t="s">
        <v>273</v>
      </c>
      <c r="AT258" s="193" t="s">
        <v>179</v>
      </c>
      <c r="AU258" s="193" t="s">
        <v>83</v>
      </c>
      <c r="AY258" s="20" t="s">
        <v>176</v>
      </c>
      <c r="BE258" s="194">
        <f>IF(N258="základní",J258,0)</f>
        <v>0</v>
      </c>
      <c r="BF258" s="194">
        <f>IF(N258="snížená",J258,0)</f>
        <v>0</v>
      </c>
      <c r="BG258" s="194">
        <f>IF(N258="zákl. přenesená",J258,0)</f>
        <v>0</v>
      </c>
      <c r="BH258" s="194">
        <f>IF(N258="sníž. přenesená",J258,0)</f>
        <v>0</v>
      </c>
      <c r="BI258" s="194">
        <f>IF(N258="nulová",J258,0)</f>
        <v>0</v>
      </c>
      <c r="BJ258" s="20" t="s">
        <v>81</v>
      </c>
      <c r="BK258" s="194">
        <f>ROUND(I258*H258,2)</f>
        <v>0</v>
      </c>
      <c r="BL258" s="20" t="s">
        <v>273</v>
      </c>
      <c r="BM258" s="193" t="s">
        <v>477</v>
      </c>
    </row>
    <row r="259" spans="1:65" s="2" customFormat="1" ht="11.25">
      <c r="A259" s="37"/>
      <c r="B259" s="38"/>
      <c r="C259" s="39"/>
      <c r="D259" s="195" t="s">
        <v>185</v>
      </c>
      <c r="E259" s="39"/>
      <c r="F259" s="196" t="s">
        <v>478</v>
      </c>
      <c r="G259" s="39"/>
      <c r="H259" s="39"/>
      <c r="I259" s="197"/>
      <c r="J259" s="39"/>
      <c r="K259" s="39"/>
      <c r="L259" s="42"/>
      <c r="M259" s="198"/>
      <c r="N259" s="199"/>
      <c r="O259" s="67"/>
      <c r="P259" s="67"/>
      <c r="Q259" s="67"/>
      <c r="R259" s="67"/>
      <c r="S259" s="67"/>
      <c r="T259" s="68"/>
      <c r="U259" s="37"/>
      <c r="V259" s="37"/>
      <c r="W259" s="37"/>
      <c r="X259" s="37"/>
      <c r="Y259" s="37"/>
      <c r="Z259" s="37"/>
      <c r="AA259" s="37"/>
      <c r="AB259" s="37"/>
      <c r="AC259" s="37"/>
      <c r="AD259" s="37"/>
      <c r="AE259" s="37"/>
      <c r="AT259" s="20" t="s">
        <v>185</v>
      </c>
      <c r="AU259" s="20" t="s">
        <v>83</v>
      </c>
    </row>
    <row r="260" spans="1:65" s="13" customFormat="1" ht="11.25">
      <c r="B260" s="200"/>
      <c r="C260" s="201"/>
      <c r="D260" s="202" t="s">
        <v>187</v>
      </c>
      <c r="E260" s="203" t="s">
        <v>21</v>
      </c>
      <c r="F260" s="204" t="s">
        <v>467</v>
      </c>
      <c r="G260" s="201"/>
      <c r="H260" s="205">
        <v>5</v>
      </c>
      <c r="I260" s="206"/>
      <c r="J260" s="201"/>
      <c r="K260" s="201"/>
      <c r="L260" s="207"/>
      <c r="M260" s="208"/>
      <c r="N260" s="209"/>
      <c r="O260" s="209"/>
      <c r="P260" s="209"/>
      <c r="Q260" s="209"/>
      <c r="R260" s="209"/>
      <c r="S260" s="209"/>
      <c r="T260" s="210"/>
      <c r="AT260" s="211" t="s">
        <v>187</v>
      </c>
      <c r="AU260" s="211" t="s">
        <v>83</v>
      </c>
      <c r="AV260" s="13" t="s">
        <v>83</v>
      </c>
      <c r="AW260" s="13" t="s">
        <v>34</v>
      </c>
      <c r="AX260" s="13" t="s">
        <v>73</v>
      </c>
      <c r="AY260" s="211" t="s">
        <v>176</v>
      </c>
    </row>
    <row r="261" spans="1:65" s="14" customFormat="1" ht="11.25">
      <c r="B261" s="212"/>
      <c r="C261" s="213"/>
      <c r="D261" s="202" t="s">
        <v>187</v>
      </c>
      <c r="E261" s="214" t="s">
        <v>21</v>
      </c>
      <c r="F261" s="215" t="s">
        <v>192</v>
      </c>
      <c r="G261" s="213"/>
      <c r="H261" s="216">
        <v>5</v>
      </c>
      <c r="I261" s="217"/>
      <c r="J261" s="213"/>
      <c r="K261" s="213"/>
      <c r="L261" s="218"/>
      <c r="M261" s="219"/>
      <c r="N261" s="220"/>
      <c r="O261" s="220"/>
      <c r="P261" s="220"/>
      <c r="Q261" s="220"/>
      <c r="R261" s="220"/>
      <c r="S261" s="220"/>
      <c r="T261" s="221"/>
      <c r="AT261" s="222" t="s">
        <v>187</v>
      </c>
      <c r="AU261" s="222" t="s">
        <v>83</v>
      </c>
      <c r="AV261" s="14" t="s">
        <v>99</v>
      </c>
      <c r="AW261" s="14" t="s">
        <v>34</v>
      </c>
      <c r="AX261" s="14" t="s">
        <v>81</v>
      </c>
      <c r="AY261" s="222" t="s">
        <v>176</v>
      </c>
    </row>
    <row r="262" spans="1:65" s="2" customFormat="1" ht="16.5" customHeight="1">
      <c r="A262" s="37"/>
      <c r="B262" s="38"/>
      <c r="C262" s="182" t="s">
        <v>479</v>
      </c>
      <c r="D262" s="182" t="s">
        <v>179</v>
      </c>
      <c r="E262" s="183" t="s">
        <v>480</v>
      </c>
      <c r="F262" s="184" t="s">
        <v>481</v>
      </c>
      <c r="G262" s="185" t="s">
        <v>370</v>
      </c>
      <c r="H262" s="186">
        <v>2</v>
      </c>
      <c r="I262" s="187"/>
      <c r="J262" s="188">
        <f>ROUND(I262*H262,2)</f>
        <v>0</v>
      </c>
      <c r="K262" s="184" t="s">
        <v>182</v>
      </c>
      <c r="L262" s="42"/>
      <c r="M262" s="189" t="s">
        <v>21</v>
      </c>
      <c r="N262" s="190" t="s">
        <v>44</v>
      </c>
      <c r="O262" s="67"/>
      <c r="P262" s="191">
        <f>O262*H262</f>
        <v>0</v>
      </c>
      <c r="Q262" s="191">
        <v>1.8400000000000001E-3</v>
      </c>
      <c r="R262" s="191">
        <f>Q262*H262</f>
        <v>3.6800000000000001E-3</v>
      </c>
      <c r="S262" s="191">
        <v>0</v>
      </c>
      <c r="T262" s="192">
        <f>S262*H262</f>
        <v>0</v>
      </c>
      <c r="U262" s="37"/>
      <c r="V262" s="37"/>
      <c r="W262" s="37"/>
      <c r="X262" s="37"/>
      <c r="Y262" s="37"/>
      <c r="Z262" s="37"/>
      <c r="AA262" s="37"/>
      <c r="AB262" s="37"/>
      <c r="AC262" s="37"/>
      <c r="AD262" s="37"/>
      <c r="AE262" s="37"/>
      <c r="AR262" s="193" t="s">
        <v>273</v>
      </c>
      <c r="AT262" s="193" t="s">
        <v>179</v>
      </c>
      <c r="AU262" s="193" t="s">
        <v>83</v>
      </c>
      <c r="AY262" s="20" t="s">
        <v>176</v>
      </c>
      <c r="BE262" s="194">
        <f>IF(N262="základní",J262,0)</f>
        <v>0</v>
      </c>
      <c r="BF262" s="194">
        <f>IF(N262="snížená",J262,0)</f>
        <v>0</v>
      </c>
      <c r="BG262" s="194">
        <f>IF(N262="zákl. přenesená",J262,0)</f>
        <v>0</v>
      </c>
      <c r="BH262" s="194">
        <f>IF(N262="sníž. přenesená",J262,0)</f>
        <v>0</v>
      </c>
      <c r="BI262" s="194">
        <f>IF(N262="nulová",J262,0)</f>
        <v>0</v>
      </c>
      <c r="BJ262" s="20" t="s">
        <v>81</v>
      </c>
      <c r="BK262" s="194">
        <f>ROUND(I262*H262,2)</f>
        <v>0</v>
      </c>
      <c r="BL262" s="20" t="s">
        <v>273</v>
      </c>
      <c r="BM262" s="193" t="s">
        <v>482</v>
      </c>
    </row>
    <row r="263" spans="1:65" s="2" customFormat="1" ht="11.25">
      <c r="A263" s="37"/>
      <c r="B263" s="38"/>
      <c r="C263" s="39"/>
      <c r="D263" s="195" t="s">
        <v>185</v>
      </c>
      <c r="E263" s="39"/>
      <c r="F263" s="196" t="s">
        <v>483</v>
      </c>
      <c r="G263" s="39"/>
      <c r="H263" s="39"/>
      <c r="I263" s="197"/>
      <c r="J263" s="39"/>
      <c r="K263" s="39"/>
      <c r="L263" s="42"/>
      <c r="M263" s="198"/>
      <c r="N263" s="199"/>
      <c r="O263" s="67"/>
      <c r="P263" s="67"/>
      <c r="Q263" s="67"/>
      <c r="R263" s="67"/>
      <c r="S263" s="67"/>
      <c r="T263" s="68"/>
      <c r="U263" s="37"/>
      <c r="V263" s="37"/>
      <c r="W263" s="37"/>
      <c r="X263" s="37"/>
      <c r="Y263" s="37"/>
      <c r="Z263" s="37"/>
      <c r="AA263" s="37"/>
      <c r="AB263" s="37"/>
      <c r="AC263" s="37"/>
      <c r="AD263" s="37"/>
      <c r="AE263" s="37"/>
      <c r="AT263" s="20" t="s">
        <v>185</v>
      </c>
      <c r="AU263" s="20" t="s">
        <v>83</v>
      </c>
    </row>
    <row r="264" spans="1:65" s="2" customFormat="1" ht="19.5">
      <c r="A264" s="37"/>
      <c r="B264" s="38"/>
      <c r="C264" s="39"/>
      <c r="D264" s="202" t="s">
        <v>229</v>
      </c>
      <c r="E264" s="39"/>
      <c r="F264" s="223" t="s">
        <v>484</v>
      </c>
      <c r="G264" s="39"/>
      <c r="H264" s="39"/>
      <c r="I264" s="197"/>
      <c r="J264" s="39"/>
      <c r="K264" s="39"/>
      <c r="L264" s="42"/>
      <c r="M264" s="198"/>
      <c r="N264" s="199"/>
      <c r="O264" s="67"/>
      <c r="P264" s="67"/>
      <c r="Q264" s="67"/>
      <c r="R264" s="67"/>
      <c r="S264" s="67"/>
      <c r="T264" s="68"/>
      <c r="U264" s="37"/>
      <c r="V264" s="37"/>
      <c r="W264" s="37"/>
      <c r="X264" s="37"/>
      <c r="Y264" s="37"/>
      <c r="Z264" s="37"/>
      <c r="AA264" s="37"/>
      <c r="AB264" s="37"/>
      <c r="AC264" s="37"/>
      <c r="AD264" s="37"/>
      <c r="AE264" s="37"/>
      <c r="AT264" s="20" t="s">
        <v>229</v>
      </c>
      <c r="AU264" s="20" t="s">
        <v>83</v>
      </c>
    </row>
    <row r="265" spans="1:65" s="13" customFormat="1" ht="11.25">
      <c r="B265" s="200"/>
      <c r="C265" s="201"/>
      <c r="D265" s="202" t="s">
        <v>187</v>
      </c>
      <c r="E265" s="203" t="s">
        <v>21</v>
      </c>
      <c r="F265" s="204" t="s">
        <v>392</v>
      </c>
      <c r="G265" s="201"/>
      <c r="H265" s="205">
        <v>2</v>
      </c>
      <c r="I265" s="206"/>
      <c r="J265" s="201"/>
      <c r="K265" s="201"/>
      <c r="L265" s="207"/>
      <c r="M265" s="208"/>
      <c r="N265" s="209"/>
      <c r="O265" s="209"/>
      <c r="P265" s="209"/>
      <c r="Q265" s="209"/>
      <c r="R265" s="209"/>
      <c r="S265" s="209"/>
      <c r="T265" s="210"/>
      <c r="AT265" s="211" t="s">
        <v>187</v>
      </c>
      <c r="AU265" s="211" t="s">
        <v>83</v>
      </c>
      <c r="AV265" s="13" t="s">
        <v>83</v>
      </c>
      <c r="AW265" s="13" t="s">
        <v>34</v>
      </c>
      <c r="AX265" s="13" t="s">
        <v>73</v>
      </c>
      <c r="AY265" s="211" t="s">
        <v>176</v>
      </c>
    </row>
    <row r="266" spans="1:65" s="14" customFormat="1" ht="11.25">
      <c r="B266" s="212"/>
      <c r="C266" s="213"/>
      <c r="D266" s="202" t="s">
        <v>187</v>
      </c>
      <c r="E266" s="214" t="s">
        <v>21</v>
      </c>
      <c r="F266" s="215" t="s">
        <v>192</v>
      </c>
      <c r="G266" s="213"/>
      <c r="H266" s="216">
        <v>2</v>
      </c>
      <c r="I266" s="217"/>
      <c r="J266" s="213"/>
      <c r="K266" s="213"/>
      <c r="L266" s="218"/>
      <c r="M266" s="219"/>
      <c r="N266" s="220"/>
      <c r="O266" s="220"/>
      <c r="P266" s="220"/>
      <c r="Q266" s="220"/>
      <c r="R266" s="220"/>
      <c r="S266" s="220"/>
      <c r="T266" s="221"/>
      <c r="AT266" s="222" t="s">
        <v>187</v>
      </c>
      <c r="AU266" s="222" t="s">
        <v>83</v>
      </c>
      <c r="AV266" s="14" t="s">
        <v>99</v>
      </c>
      <c r="AW266" s="14" t="s">
        <v>34</v>
      </c>
      <c r="AX266" s="14" t="s">
        <v>81</v>
      </c>
      <c r="AY266" s="222" t="s">
        <v>176</v>
      </c>
    </row>
    <row r="267" spans="1:65" s="2" customFormat="1" ht="16.5" customHeight="1">
      <c r="A267" s="37"/>
      <c r="B267" s="38"/>
      <c r="C267" s="182" t="s">
        <v>485</v>
      </c>
      <c r="D267" s="182" t="s">
        <v>179</v>
      </c>
      <c r="E267" s="183" t="s">
        <v>486</v>
      </c>
      <c r="F267" s="184" t="s">
        <v>487</v>
      </c>
      <c r="G267" s="185" t="s">
        <v>396</v>
      </c>
      <c r="H267" s="186">
        <v>5</v>
      </c>
      <c r="I267" s="187"/>
      <c r="J267" s="188">
        <f>ROUND(I267*H267,2)</f>
        <v>0</v>
      </c>
      <c r="K267" s="184" t="s">
        <v>182</v>
      </c>
      <c r="L267" s="42"/>
      <c r="M267" s="189" t="s">
        <v>21</v>
      </c>
      <c r="N267" s="190" t="s">
        <v>44</v>
      </c>
      <c r="O267" s="67"/>
      <c r="P267" s="191">
        <f>O267*H267</f>
        <v>0</v>
      </c>
      <c r="Q267" s="191">
        <v>0</v>
      </c>
      <c r="R267" s="191">
        <f>Q267*H267</f>
        <v>0</v>
      </c>
      <c r="S267" s="191">
        <v>8.5999999999999998E-4</v>
      </c>
      <c r="T267" s="192">
        <f>S267*H267</f>
        <v>4.3E-3</v>
      </c>
      <c r="U267" s="37"/>
      <c r="V267" s="37"/>
      <c r="W267" s="37"/>
      <c r="X267" s="37"/>
      <c r="Y267" s="37"/>
      <c r="Z267" s="37"/>
      <c r="AA267" s="37"/>
      <c r="AB267" s="37"/>
      <c r="AC267" s="37"/>
      <c r="AD267" s="37"/>
      <c r="AE267" s="37"/>
      <c r="AR267" s="193" t="s">
        <v>273</v>
      </c>
      <c r="AT267" s="193" t="s">
        <v>179</v>
      </c>
      <c r="AU267" s="193" t="s">
        <v>83</v>
      </c>
      <c r="AY267" s="20" t="s">
        <v>176</v>
      </c>
      <c r="BE267" s="194">
        <f>IF(N267="základní",J267,0)</f>
        <v>0</v>
      </c>
      <c r="BF267" s="194">
        <f>IF(N267="snížená",J267,0)</f>
        <v>0</v>
      </c>
      <c r="BG267" s="194">
        <f>IF(N267="zákl. přenesená",J267,0)</f>
        <v>0</v>
      </c>
      <c r="BH267" s="194">
        <f>IF(N267="sníž. přenesená",J267,0)</f>
        <v>0</v>
      </c>
      <c r="BI267" s="194">
        <f>IF(N267="nulová",J267,0)</f>
        <v>0</v>
      </c>
      <c r="BJ267" s="20" t="s">
        <v>81</v>
      </c>
      <c r="BK267" s="194">
        <f>ROUND(I267*H267,2)</f>
        <v>0</v>
      </c>
      <c r="BL267" s="20" t="s">
        <v>273</v>
      </c>
      <c r="BM267" s="193" t="s">
        <v>488</v>
      </c>
    </row>
    <row r="268" spans="1:65" s="2" customFormat="1" ht="11.25">
      <c r="A268" s="37"/>
      <c r="B268" s="38"/>
      <c r="C268" s="39"/>
      <c r="D268" s="195" t="s">
        <v>185</v>
      </c>
      <c r="E268" s="39"/>
      <c r="F268" s="196" t="s">
        <v>489</v>
      </c>
      <c r="G268" s="39"/>
      <c r="H268" s="39"/>
      <c r="I268" s="197"/>
      <c r="J268" s="39"/>
      <c r="K268" s="39"/>
      <c r="L268" s="42"/>
      <c r="M268" s="198"/>
      <c r="N268" s="199"/>
      <c r="O268" s="67"/>
      <c r="P268" s="67"/>
      <c r="Q268" s="67"/>
      <c r="R268" s="67"/>
      <c r="S268" s="67"/>
      <c r="T268" s="68"/>
      <c r="U268" s="37"/>
      <c r="V268" s="37"/>
      <c r="W268" s="37"/>
      <c r="X268" s="37"/>
      <c r="Y268" s="37"/>
      <c r="Z268" s="37"/>
      <c r="AA268" s="37"/>
      <c r="AB268" s="37"/>
      <c r="AC268" s="37"/>
      <c r="AD268" s="37"/>
      <c r="AE268" s="37"/>
      <c r="AT268" s="20" t="s">
        <v>185</v>
      </c>
      <c r="AU268" s="20" t="s">
        <v>83</v>
      </c>
    </row>
    <row r="269" spans="1:65" s="13" customFormat="1" ht="11.25">
      <c r="B269" s="200"/>
      <c r="C269" s="201"/>
      <c r="D269" s="202" t="s">
        <v>187</v>
      </c>
      <c r="E269" s="203" t="s">
        <v>21</v>
      </c>
      <c r="F269" s="204" t="s">
        <v>467</v>
      </c>
      <c r="G269" s="201"/>
      <c r="H269" s="205">
        <v>5</v>
      </c>
      <c r="I269" s="206"/>
      <c r="J269" s="201"/>
      <c r="K269" s="201"/>
      <c r="L269" s="207"/>
      <c r="M269" s="208"/>
      <c r="N269" s="209"/>
      <c r="O269" s="209"/>
      <c r="P269" s="209"/>
      <c r="Q269" s="209"/>
      <c r="R269" s="209"/>
      <c r="S269" s="209"/>
      <c r="T269" s="210"/>
      <c r="AT269" s="211" t="s">
        <v>187</v>
      </c>
      <c r="AU269" s="211" t="s">
        <v>83</v>
      </c>
      <c r="AV269" s="13" t="s">
        <v>83</v>
      </c>
      <c r="AW269" s="13" t="s">
        <v>34</v>
      </c>
      <c r="AX269" s="13" t="s">
        <v>73</v>
      </c>
      <c r="AY269" s="211" t="s">
        <v>176</v>
      </c>
    </row>
    <row r="270" spans="1:65" s="14" customFormat="1" ht="11.25">
      <c r="B270" s="212"/>
      <c r="C270" s="213"/>
      <c r="D270" s="202" t="s">
        <v>187</v>
      </c>
      <c r="E270" s="214" t="s">
        <v>21</v>
      </c>
      <c r="F270" s="215" t="s">
        <v>192</v>
      </c>
      <c r="G270" s="213"/>
      <c r="H270" s="216">
        <v>5</v>
      </c>
      <c r="I270" s="217"/>
      <c r="J270" s="213"/>
      <c r="K270" s="213"/>
      <c r="L270" s="218"/>
      <c r="M270" s="219"/>
      <c r="N270" s="220"/>
      <c r="O270" s="220"/>
      <c r="P270" s="220"/>
      <c r="Q270" s="220"/>
      <c r="R270" s="220"/>
      <c r="S270" s="220"/>
      <c r="T270" s="221"/>
      <c r="AT270" s="222" t="s">
        <v>187</v>
      </c>
      <c r="AU270" s="222" t="s">
        <v>83</v>
      </c>
      <c r="AV270" s="14" t="s">
        <v>99</v>
      </c>
      <c r="AW270" s="14" t="s">
        <v>34</v>
      </c>
      <c r="AX270" s="14" t="s">
        <v>81</v>
      </c>
      <c r="AY270" s="222" t="s">
        <v>176</v>
      </c>
    </row>
    <row r="271" spans="1:65" s="2" customFormat="1" ht="16.5" customHeight="1">
      <c r="A271" s="37"/>
      <c r="B271" s="38"/>
      <c r="C271" s="182" t="s">
        <v>490</v>
      </c>
      <c r="D271" s="182" t="s">
        <v>179</v>
      </c>
      <c r="E271" s="183" t="s">
        <v>491</v>
      </c>
      <c r="F271" s="184" t="s">
        <v>492</v>
      </c>
      <c r="G271" s="185" t="s">
        <v>396</v>
      </c>
      <c r="H271" s="186">
        <v>5</v>
      </c>
      <c r="I271" s="187"/>
      <c r="J271" s="188">
        <f>ROUND(I271*H271,2)</f>
        <v>0</v>
      </c>
      <c r="K271" s="184" t="s">
        <v>182</v>
      </c>
      <c r="L271" s="42"/>
      <c r="M271" s="189" t="s">
        <v>21</v>
      </c>
      <c r="N271" s="190" t="s">
        <v>44</v>
      </c>
      <c r="O271" s="67"/>
      <c r="P271" s="191">
        <f>O271*H271</f>
        <v>0</v>
      </c>
      <c r="Q271" s="191">
        <v>0</v>
      </c>
      <c r="R271" s="191">
        <f>Q271*H271</f>
        <v>0</v>
      </c>
      <c r="S271" s="191">
        <v>8.4999999999999995E-4</v>
      </c>
      <c r="T271" s="192">
        <f>S271*H271</f>
        <v>4.2499999999999994E-3</v>
      </c>
      <c r="U271" s="37"/>
      <c r="V271" s="37"/>
      <c r="W271" s="37"/>
      <c r="X271" s="37"/>
      <c r="Y271" s="37"/>
      <c r="Z271" s="37"/>
      <c r="AA271" s="37"/>
      <c r="AB271" s="37"/>
      <c r="AC271" s="37"/>
      <c r="AD271" s="37"/>
      <c r="AE271" s="37"/>
      <c r="AR271" s="193" t="s">
        <v>273</v>
      </c>
      <c r="AT271" s="193" t="s">
        <v>179</v>
      </c>
      <c r="AU271" s="193" t="s">
        <v>83</v>
      </c>
      <c r="AY271" s="20" t="s">
        <v>176</v>
      </c>
      <c r="BE271" s="194">
        <f>IF(N271="základní",J271,0)</f>
        <v>0</v>
      </c>
      <c r="BF271" s="194">
        <f>IF(N271="snížená",J271,0)</f>
        <v>0</v>
      </c>
      <c r="BG271" s="194">
        <f>IF(N271="zákl. přenesená",J271,0)</f>
        <v>0</v>
      </c>
      <c r="BH271" s="194">
        <f>IF(N271="sníž. přenesená",J271,0)</f>
        <v>0</v>
      </c>
      <c r="BI271" s="194">
        <f>IF(N271="nulová",J271,0)</f>
        <v>0</v>
      </c>
      <c r="BJ271" s="20" t="s">
        <v>81</v>
      </c>
      <c r="BK271" s="194">
        <f>ROUND(I271*H271,2)</f>
        <v>0</v>
      </c>
      <c r="BL271" s="20" t="s">
        <v>273</v>
      </c>
      <c r="BM271" s="193" t="s">
        <v>493</v>
      </c>
    </row>
    <row r="272" spans="1:65" s="2" customFormat="1" ht="11.25">
      <c r="A272" s="37"/>
      <c r="B272" s="38"/>
      <c r="C272" s="39"/>
      <c r="D272" s="195" t="s">
        <v>185</v>
      </c>
      <c r="E272" s="39"/>
      <c r="F272" s="196" t="s">
        <v>494</v>
      </c>
      <c r="G272" s="39"/>
      <c r="H272" s="39"/>
      <c r="I272" s="197"/>
      <c r="J272" s="39"/>
      <c r="K272" s="39"/>
      <c r="L272" s="42"/>
      <c r="M272" s="198"/>
      <c r="N272" s="199"/>
      <c r="O272" s="67"/>
      <c r="P272" s="67"/>
      <c r="Q272" s="67"/>
      <c r="R272" s="67"/>
      <c r="S272" s="67"/>
      <c r="T272" s="68"/>
      <c r="U272" s="37"/>
      <c r="V272" s="37"/>
      <c r="W272" s="37"/>
      <c r="X272" s="37"/>
      <c r="Y272" s="37"/>
      <c r="Z272" s="37"/>
      <c r="AA272" s="37"/>
      <c r="AB272" s="37"/>
      <c r="AC272" s="37"/>
      <c r="AD272" s="37"/>
      <c r="AE272" s="37"/>
      <c r="AT272" s="20" t="s">
        <v>185</v>
      </c>
      <c r="AU272" s="20" t="s">
        <v>83</v>
      </c>
    </row>
    <row r="273" spans="1:65" s="13" customFormat="1" ht="11.25">
      <c r="B273" s="200"/>
      <c r="C273" s="201"/>
      <c r="D273" s="202" t="s">
        <v>187</v>
      </c>
      <c r="E273" s="203" t="s">
        <v>21</v>
      </c>
      <c r="F273" s="204" t="s">
        <v>467</v>
      </c>
      <c r="G273" s="201"/>
      <c r="H273" s="205">
        <v>5</v>
      </c>
      <c r="I273" s="206"/>
      <c r="J273" s="201"/>
      <c r="K273" s="201"/>
      <c r="L273" s="207"/>
      <c r="M273" s="208"/>
      <c r="N273" s="209"/>
      <c r="O273" s="209"/>
      <c r="P273" s="209"/>
      <c r="Q273" s="209"/>
      <c r="R273" s="209"/>
      <c r="S273" s="209"/>
      <c r="T273" s="210"/>
      <c r="AT273" s="211" t="s">
        <v>187</v>
      </c>
      <c r="AU273" s="211" t="s">
        <v>83</v>
      </c>
      <c r="AV273" s="13" t="s">
        <v>83</v>
      </c>
      <c r="AW273" s="13" t="s">
        <v>34</v>
      </c>
      <c r="AX273" s="13" t="s">
        <v>73</v>
      </c>
      <c r="AY273" s="211" t="s">
        <v>176</v>
      </c>
    </row>
    <row r="274" spans="1:65" s="14" customFormat="1" ht="11.25">
      <c r="B274" s="212"/>
      <c r="C274" s="213"/>
      <c r="D274" s="202" t="s">
        <v>187</v>
      </c>
      <c r="E274" s="214" t="s">
        <v>21</v>
      </c>
      <c r="F274" s="215" t="s">
        <v>192</v>
      </c>
      <c r="G274" s="213"/>
      <c r="H274" s="216">
        <v>5</v>
      </c>
      <c r="I274" s="217"/>
      <c r="J274" s="213"/>
      <c r="K274" s="213"/>
      <c r="L274" s="218"/>
      <c r="M274" s="219"/>
      <c r="N274" s="220"/>
      <c r="O274" s="220"/>
      <c r="P274" s="220"/>
      <c r="Q274" s="220"/>
      <c r="R274" s="220"/>
      <c r="S274" s="220"/>
      <c r="T274" s="221"/>
      <c r="AT274" s="222" t="s">
        <v>187</v>
      </c>
      <c r="AU274" s="222" t="s">
        <v>83</v>
      </c>
      <c r="AV274" s="14" t="s">
        <v>99</v>
      </c>
      <c r="AW274" s="14" t="s">
        <v>34</v>
      </c>
      <c r="AX274" s="14" t="s">
        <v>81</v>
      </c>
      <c r="AY274" s="222" t="s">
        <v>176</v>
      </c>
    </row>
    <row r="275" spans="1:65" s="2" customFormat="1" ht="16.5" customHeight="1">
      <c r="A275" s="37"/>
      <c r="B275" s="38"/>
      <c r="C275" s="182" t="s">
        <v>495</v>
      </c>
      <c r="D275" s="182" t="s">
        <v>179</v>
      </c>
      <c r="E275" s="183" t="s">
        <v>496</v>
      </c>
      <c r="F275" s="184" t="s">
        <v>497</v>
      </c>
      <c r="G275" s="185" t="s">
        <v>396</v>
      </c>
      <c r="H275" s="186">
        <v>2</v>
      </c>
      <c r="I275" s="187"/>
      <c r="J275" s="188">
        <f>ROUND(I275*H275,2)</f>
        <v>0</v>
      </c>
      <c r="K275" s="184" t="s">
        <v>182</v>
      </c>
      <c r="L275" s="42"/>
      <c r="M275" s="189" t="s">
        <v>21</v>
      </c>
      <c r="N275" s="190" t="s">
        <v>44</v>
      </c>
      <c r="O275" s="67"/>
      <c r="P275" s="191">
        <f>O275*H275</f>
        <v>0</v>
      </c>
      <c r="Q275" s="191">
        <v>1.4999999999999999E-4</v>
      </c>
      <c r="R275" s="191">
        <f>Q275*H275</f>
        <v>2.9999999999999997E-4</v>
      </c>
      <c r="S275" s="191">
        <v>0</v>
      </c>
      <c r="T275" s="192">
        <f>S275*H275</f>
        <v>0</v>
      </c>
      <c r="U275" s="37"/>
      <c r="V275" s="37"/>
      <c r="W275" s="37"/>
      <c r="X275" s="37"/>
      <c r="Y275" s="37"/>
      <c r="Z275" s="37"/>
      <c r="AA275" s="37"/>
      <c r="AB275" s="37"/>
      <c r="AC275" s="37"/>
      <c r="AD275" s="37"/>
      <c r="AE275" s="37"/>
      <c r="AR275" s="193" t="s">
        <v>273</v>
      </c>
      <c r="AT275" s="193" t="s">
        <v>179</v>
      </c>
      <c r="AU275" s="193" t="s">
        <v>83</v>
      </c>
      <c r="AY275" s="20" t="s">
        <v>176</v>
      </c>
      <c r="BE275" s="194">
        <f>IF(N275="základní",J275,0)</f>
        <v>0</v>
      </c>
      <c r="BF275" s="194">
        <f>IF(N275="snížená",J275,0)</f>
        <v>0</v>
      </c>
      <c r="BG275" s="194">
        <f>IF(N275="zákl. přenesená",J275,0)</f>
        <v>0</v>
      </c>
      <c r="BH275" s="194">
        <f>IF(N275="sníž. přenesená",J275,0)</f>
        <v>0</v>
      </c>
      <c r="BI275" s="194">
        <f>IF(N275="nulová",J275,0)</f>
        <v>0</v>
      </c>
      <c r="BJ275" s="20" t="s">
        <v>81</v>
      </c>
      <c r="BK275" s="194">
        <f>ROUND(I275*H275,2)</f>
        <v>0</v>
      </c>
      <c r="BL275" s="20" t="s">
        <v>273</v>
      </c>
      <c r="BM275" s="193" t="s">
        <v>498</v>
      </c>
    </row>
    <row r="276" spans="1:65" s="2" customFormat="1" ht="11.25">
      <c r="A276" s="37"/>
      <c r="B276" s="38"/>
      <c r="C276" s="39"/>
      <c r="D276" s="195" t="s">
        <v>185</v>
      </c>
      <c r="E276" s="39"/>
      <c r="F276" s="196" t="s">
        <v>499</v>
      </c>
      <c r="G276" s="39"/>
      <c r="H276" s="39"/>
      <c r="I276" s="197"/>
      <c r="J276" s="39"/>
      <c r="K276" s="39"/>
      <c r="L276" s="42"/>
      <c r="M276" s="198"/>
      <c r="N276" s="199"/>
      <c r="O276" s="67"/>
      <c r="P276" s="67"/>
      <c r="Q276" s="67"/>
      <c r="R276" s="67"/>
      <c r="S276" s="67"/>
      <c r="T276" s="68"/>
      <c r="U276" s="37"/>
      <c r="V276" s="37"/>
      <c r="W276" s="37"/>
      <c r="X276" s="37"/>
      <c r="Y276" s="37"/>
      <c r="Z276" s="37"/>
      <c r="AA276" s="37"/>
      <c r="AB276" s="37"/>
      <c r="AC276" s="37"/>
      <c r="AD276" s="37"/>
      <c r="AE276" s="37"/>
      <c r="AT276" s="20" t="s">
        <v>185</v>
      </c>
      <c r="AU276" s="20" t="s">
        <v>83</v>
      </c>
    </row>
    <row r="277" spans="1:65" s="13" customFormat="1" ht="11.25">
      <c r="B277" s="200"/>
      <c r="C277" s="201"/>
      <c r="D277" s="202" t="s">
        <v>187</v>
      </c>
      <c r="E277" s="203" t="s">
        <v>21</v>
      </c>
      <c r="F277" s="204" t="s">
        <v>392</v>
      </c>
      <c r="G277" s="201"/>
      <c r="H277" s="205">
        <v>2</v>
      </c>
      <c r="I277" s="206"/>
      <c r="J277" s="201"/>
      <c r="K277" s="201"/>
      <c r="L277" s="207"/>
      <c r="M277" s="208"/>
      <c r="N277" s="209"/>
      <c r="O277" s="209"/>
      <c r="P277" s="209"/>
      <c r="Q277" s="209"/>
      <c r="R277" s="209"/>
      <c r="S277" s="209"/>
      <c r="T277" s="210"/>
      <c r="AT277" s="211" t="s">
        <v>187</v>
      </c>
      <c r="AU277" s="211" t="s">
        <v>83</v>
      </c>
      <c r="AV277" s="13" t="s">
        <v>83</v>
      </c>
      <c r="AW277" s="13" t="s">
        <v>34</v>
      </c>
      <c r="AX277" s="13" t="s">
        <v>73</v>
      </c>
      <c r="AY277" s="211" t="s">
        <v>176</v>
      </c>
    </row>
    <row r="278" spans="1:65" s="14" customFormat="1" ht="11.25">
      <c r="B278" s="212"/>
      <c r="C278" s="213"/>
      <c r="D278" s="202" t="s">
        <v>187</v>
      </c>
      <c r="E278" s="214" t="s">
        <v>21</v>
      </c>
      <c r="F278" s="215" t="s">
        <v>192</v>
      </c>
      <c r="G278" s="213"/>
      <c r="H278" s="216">
        <v>2</v>
      </c>
      <c r="I278" s="217"/>
      <c r="J278" s="213"/>
      <c r="K278" s="213"/>
      <c r="L278" s="218"/>
      <c r="M278" s="219"/>
      <c r="N278" s="220"/>
      <c r="O278" s="220"/>
      <c r="P278" s="220"/>
      <c r="Q278" s="220"/>
      <c r="R278" s="220"/>
      <c r="S278" s="220"/>
      <c r="T278" s="221"/>
      <c r="AT278" s="222" t="s">
        <v>187</v>
      </c>
      <c r="AU278" s="222" t="s">
        <v>83</v>
      </c>
      <c r="AV278" s="14" t="s">
        <v>99</v>
      </c>
      <c r="AW278" s="14" t="s">
        <v>34</v>
      </c>
      <c r="AX278" s="14" t="s">
        <v>81</v>
      </c>
      <c r="AY278" s="222" t="s">
        <v>176</v>
      </c>
    </row>
    <row r="279" spans="1:65" s="2" customFormat="1" ht="16.5" customHeight="1">
      <c r="A279" s="37"/>
      <c r="B279" s="38"/>
      <c r="C279" s="234" t="s">
        <v>500</v>
      </c>
      <c r="D279" s="234" t="s">
        <v>303</v>
      </c>
      <c r="E279" s="235" t="s">
        <v>501</v>
      </c>
      <c r="F279" s="236" t="s">
        <v>502</v>
      </c>
      <c r="G279" s="237" t="s">
        <v>396</v>
      </c>
      <c r="H279" s="238">
        <v>2</v>
      </c>
      <c r="I279" s="239"/>
      <c r="J279" s="240">
        <f>ROUND(I279*H279,2)</f>
        <v>0</v>
      </c>
      <c r="K279" s="236" t="s">
        <v>182</v>
      </c>
      <c r="L279" s="241"/>
      <c r="M279" s="242" t="s">
        <v>21</v>
      </c>
      <c r="N279" s="243" t="s">
        <v>44</v>
      </c>
      <c r="O279" s="67"/>
      <c r="P279" s="191">
        <f>O279*H279</f>
        <v>0</v>
      </c>
      <c r="Q279" s="191">
        <v>8.9999999999999998E-4</v>
      </c>
      <c r="R279" s="191">
        <f>Q279*H279</f>
        <v>1.8E-3</v>
      </c>
      <c r="S279" s="191">
        <v>0</v>
      </c>
      <c r="T279" s="192">
        <f>S279*H279</f>
        <v>0</v>
      </c>
      <c r="U279" s="37"/>
      <c r="V279" s="37"/>
      <c r="W279" s="37"/>
      <c r="X279" s="37"/>
      <c r="Y279" s="37"/>
      <c r="Z279" s="37"/>
      <c r="AA279" s="37"/>
      <c r="AB279" s="37"/>
      <c r="AC279" s="37"/>
      <c r="AD279" s="37"/>
      <c r="AE279" s="37"/>
      <c r="AR279" s="193" t="s">
        <v>306</v>
      </c>
      <c r="AT279" s="193" t="s">
        <v>303</v>
      </c>
      <c r="AU279" s="193" t="s">
        <v>83</v>
      </c>
      <c r="AY279" s="20" t="s">
        <v>176</v>
      </c>
      <c r="BE279" s="194">
        <f>IF(N279="základní",J279,0)</f>
        <v>0</v>
      </c>
      <c r="BF279" s="194">
        <f>IF(N279="snížená",J279,0)</f>
        <v>0</v>
      </c>
      <c r="BG279" s="194">
        <f>IF(N279="zákl. přenesená",J279,0)</f>
        <v>0</v>
      </c>
      <c r="BH279" s="194">
        <f>IF(N279="sníž. přenesená",J279,0)</f>
        <v>0</v>
      </c>
      <c r="BI279" s="194">
        <f>IF(N279="nulová",J279,0)</f>
        <v>0</v>
      </c>
      <c r="BJ279" s="20" t="s">
        <v>81</v>
      </c>
      <c r="BK279" s="194">
        <f>ROUND(I279*H279,2)</f>
        <v>0</v>
      </c>
      <c r="BL279" s="20" t="s">
        <v>273</v>
      </c>
      <c r="BM279" s="193" t="s">
        <v>503</v>
      </c>
    </row>
    <row r="280" spans="1:65" s="2" customFormat="1" ht="24.2" customHeight="1">
      <c r="A280" s="37"/>
      <c r="B280" s="38"/>
      <c r="C280" s="182" t="s">
        <v>504</v>
      </c>
      <c r="D280" s="182" t="s">
        <v>179</v>
      </c>
      <c r="E280" s="183" t="s">
        <v>505</v>
      </c>
      <c r="F280" s="184" t="s">
        <v>506</v>
      </c>
      <c r="G280" s="185" t="s">
        <v>396</v>
      </c>
      <c r="H280" s="186">
        <v>10</v>
      </c>
      <c r="I280" s="187"/>
      <c r="J280" s="188">
        <f>ROUND(I280*H280,2)</f>
        <v>0</v>
      </c>
      <c r="K280" s="184" t="s">
        <v>182</v>
      </c>
      <c r="L280" s="42"/>
      <c r="M280" s="189" t="s">
        <v>21</v>
      </c>
      <c r="N280" s="190" t="s">
        <v>44</v>
      </c>
      <c r="O280" s="67"/>
      <c r="P280" s="191">
        <f>O280*H280</f>
        <v>0</v>
      </c>
      <c r="Q280" s="191">
        <v>0</v>
      </c>
      <c r="R280" s="191">
        <f>Q280*H280</f>
        <v>0</v>
      </c>
      <c r="S280" s="191">
        <v>5.0000000000000001E-3</v>
      </c>
      <c r="T280" s="192">
        <f>S280*H280</f>
        <v>0.05</v>
      </c>
      <c r="U280" s="37"/>
      <c r="V280" s="37"/>
      <c r="W280" s="37"/>
      <c r="X280" s="37"/>
      <c r="Y280" s="37"/>
      <c r="Z280" s="37"/>
      <c r="AA280" s="37"/>
      <c r="AB280" s="37"/>
      <c r="AC280" s="37"/>
      <c r="AD280" s="37"/>
      <c r="AE280" s="37"/>
      <c r="AR280" s="193" t="s">
        <v>273</v>
      </c>
      <c r="AT280" s="193" t="s">
        <v>179</v>
      </c>
      <c r="AU280" s="193" t="s">
        <v>83</v>
      </c>
      <c r="AY280" s="20" t="s">
        <v>176</v>
      </c>
      <c r="BE280" s="194">
        <f>IF(N280="základní",J280,0)</f>
        <v>0</v>
      </c>
      <c r="BF280" s="194">
        <f>IF(N280="snížená",J280,0)</f>
        <v>0</v>
      </c>
      <c r="BG280" s="194">
        <f>IF(N280="zákl. přenesená",J280,0)</f>
        <v>0</v>
      </c>
      <c r="BH280" s="194">
        <f>IF(N280="sníž. přenesená",J280,0)</f>
        <v>0</v>
      </c>
      <c r="BI280" s="194">
        <f>IF(N280="nulová",J280,0)</f>
        <v>0</v>
      </c>
      <c r="BJ280" s="20" t="s">
        <v>81</v>
      </c>
      <c r="BK280" s="194">
        <f>ROUND(I280*H280,2)</f>
        <v>0</v>
      </c>
      <c r="BL280" s="20" t="s">
        <v>273</v>
      </c>
      <c r="BM280" s="193" t="s">
        <v>507</v>
      </c>
    </row>
    <row r="281" spans="1:65" s="2" customFormat="1" ht="11.25">
      <c r="A281" s="37"/>
      <c r="B281" s="38"/>
      <c r="C281" s="39"/>
      <c r="D281" s="195" t="s">
        <v>185</v>
      </c>
      <c r="E281" s="39"/>
      <c r="F281" s="196" t="s">
        <v>508</v>
      </c>
      <c r="G281" s="39"/>
      <c r="H281" s="39"/>
      <c r="I281" s="197"/>
      <c r="J281" s="39"/>
      <c r="K281" s="39"/>
      <c r="L281" s="42"/>
      <c r="M281" s="198"/>
      <c r="N281" s="199"/>
      <c r="O281" s="67"/>
      <c r="P281" s="67"/>
      <c r="Q281" s="67"/>
      <c r="R281" s="67"/>
      <c r="S281" s="67"/>
      <c r="T281" s="68"/>
      <c r="U281" s="37"/>
      <c r="V281" s="37"/>
      <c r="W281" s="37"/>
      <c r="X281" s="37"/>
      <c r="Y281" s="37"/>
      <c r="Z281" s="37"/>
      <c r="AA281" s="37"/>
      <c r="AB281" s="37"/>
      <c r="AC281" s="37"/>
      <c r="AD281" s="37"/>
      <c r="AE281" s="37"/>
      <c r="AT281" s="20" t="s">
        <v>185</v>
      </c>
      <c r="AU281" s="20" t="s">
        <v>83</v>
      </c>
    </row>
    <row r="282" spans="1:65" s="13" customFormat="1" ht="11.25">
      <c r="B282" s="200"/>
      <c r="C282" s="201"/>
      <c r="D282" s="202" t="s">
        <v>187</v>
      </c>
      <c r="E282" s="203" t="s">
        <v>21</v>
      </c>
      <c r="F282" s="204" t="s">
        <v>509</v>
      </c>
      <c r="G282" s="201"/>
      <c r="H282" s="205">
        <v>10</v>
      </c>
      <c r="I282" s="206"/>
      <c r="J282" s="201"/>
      <c r="K282" s="201"/>
      <c r="L282" s="207"/>
      <c r="M282" s="208"/>
      <c r="N282" s="209"/>
      <c r="O282" s="209"/>
      <c r="P282" s="209"/>
      <c r="Q282" s="209"/>
      <c r="R282" s="209"/>
      <c r="S282" s="209"/>
      <c r="T282" s="210"/>
      <c r="AT282" s="211" t="s">
        <v>187</v>
      </c>
      <c r="AU282" s="211" t="s">
        <v>83</v>
      </c>
      <c r="AV282" s="13" t="s">
        <v>83</v>
      </c>
      <c r="AW282" s="13" t="s">
        <v>34</v>
      </c>
      <c r="AX282" s="13" t="s">
        <v>73</v>
      </c>
      <c r="AY282" s="211" t="s">
        <v>176</v>
      </c>
    </row>
    <row r="283" spans="1:65" s="14" customFormat="1" ht="11.25">
      <c r="B283" s="212"/>
      <c r="C283" s="213"/>
      <c r="D283" s="202" t="s">
        <v>187</v>
      </c>
      <c r="E283" s="214" t="s">
        <v>21</v>
      </c>
      <c r="F283" s="215" t="s">
        <v>192</v>
      </c>
      <c r="G283" s="213"/>
      <c r="H283" s="216">
        <v>10</v>
      </c>
      <c r="I283" s="217"/>
      <c r="J283" s="213"/>
      <c r="K283" s="213"/>
      <c r="L283" s="218"/>
      <c r="M283" s="219"/>
      <c r="N283" s="220"/>
      <c r="O283" s="220"/>
      <c r="P283" s="220"/>
      <c r="Q283" s="220"/>
      <c r="R283" s="220"/>
      <c r="S283" s="220"/>
      <c r="T283" s="221"/>
      <c r="AT283" s="222" t="s">
        <v>187</v>
      </c>
      <c r="AU283" s="222" t="s">
        <v>83</v>
      </c>
      <c r="AV283" s="14" t="s">
        <v>99</v>
      </c>
      <c r="AW283" s="14" t="s">
        <v>34</v>
      </c>
      <c r="AX283" s="14" t="s">
        <v>81</v>
      </c>
      <c r="AY283" s="222" t="s">
        <v>176</v>
      </c>
    </row>
    <row r="284" spans="1:65" s="2" customFormat="1" ht="24.2" customHeight="1">
      <c r="A284" s="37"/>
      <c r="B284" s="38"/>
      <c r="C284" s="182" t="s">
        <v>510</v>
      </c>
      <c r="D284" s="182" t="s">
        <v>179</v>
      </c>
      <c r="E284" s="183" t="s">
        <v>511</v>
      </c>
      <c r="F284" s="184" t="s">
        <v>512</v>
      </c>
      <c r="G284" s="185" t="s">
        <v>265</v>
      </c>
      <c r="H284" s="186">
        <v>8.4000000000000005E-2</v>
      </c>
      <c r="I284" s="187"/>
      <c r="J284" s="188">
        <f>ROUND(I284*H284,2)</f>
        <v>0</v>
      </c>
      <c r="K284" s="184" t="s">
        <v>182</v>
      </c>
      <c r="L284" s="42"/>
      <c r="M284" s="189" t="s">
        <v>21</v>
      </c>
      <c r="N284" s="190" t="s">
        <v>44</v>
      </c>
      <c r="O284" s="67"/>
      <c r="P284" s="191">
        <f>O284*H284</f>
        <v>0</v>
      </c>
      <c r="Q284" s="191">
        <v>0</v>
      </c>
      <c r="R284" s="191">
        <f>Q284*H284</f>
        <v>0</v>
      </c>
      <c r="S284" s="191">
        <v>0</v>
      </c>
      <c r="T284" s="192">
        <f>S284*H284</f>
        <v>0</v>
      </c>
      <c r="U284" s="37"/>
      <c r="V284" s="37"/>
      <c r="W284" s="37"/>
      <c r="X284" s="37"/>
      <c r="Y284" s="37"/>
      <c r="Z284" s="37"/>
      <c r="AA284" s="37"/>
      <c r="AB284" s="37"/>
      <c r="AC284" s="37"/>
      <c r="AD284" s="37"/>
      <c r="AE284" s="37"/>
      <c r="AR284" s="193" t="s">
        <v>273</v>
      </c>
      <c r="AT284" s="193" t="s">
        <v>179</v>
      </c>
      <c r="AU284" s="193" t="s">
        <v>83</v>
      </c>
      <c r="AY284" s="20" t="s">
        <v>176</v>
      </c>
      <c r="BE284" s="194">
        <f>IF(N284="základní",J284,0)</f>
        <v>0</v>
      </c>
      <c r="BF284" s="194">
        <f>IF(N284="snížená",J284,0)</f>
        <v>0</v>
      </c>
      <c r="BG284" s="194">
        <f>IF(N284="zákl. přenesená",J284,0)</f>
        <v>0</v>
      </c>
      <c r="BH284" s="194">
        <f>IF(N284="sníž. přenesená",J284,0)</f>
        <v>0</v>
      </c>
      <c r="BI284" s="194">
        <f>IF(N284="nulová",J284,0)</f>
        <v>0</v>
      </c>
      <c r="BJ284" s="20" t="s">
        <v>81</v>
      </c>
      <c r="BK284" s="194">
        <f>ROUND(I284*H284,2)</f>
        <v>0</v>
      </c>
      <c r="BL284" s="20" t="s">
        <v>273</v>
      </c>
      <c r="BM284" s="193" t="s">
        <v>513</v>
      </c>
    </row>
    <row r="285" spans="1:65" s="2" customFormat="1" ht="11.25">
      <c r="A285" s="37"/>
      <c r="B285" s="38"/>
      <c r="C285" s="39"/>
      <c r="D285" s="195" t="s">
        <v>185</v>
      </c>
      <c r="E285" s="39"/>
      <c r="F285" s="196" t="s">
        <v>514</v>
      </c>
      <c r="G285" s="39"/>
      <c r="H285" s="39"/>
      <c r="I285" s="197"/>
      <c r="J285" s="39"/>
      <c r="K285" s="39"/>
      <c r="L285" s="42"/>
      <c r="M285" s="198"/>
      <c r="N285" s="199"/>
      <c r="O285" s="67"/>
      <c r="P285" s="67"/>
      <c r="Q285" s="67"/>
      <c r="R285" s="67"/>
      <c r="S285" s="67"/>
      <c r="T285" s="68"/>
      <c r="U285" s="37"/>
      <c r="V285" s="37"/>
      <c r="W285" s="37"/>
      <c r="X285" s="37"/>
      <c r="Y285" s="37"/>
      <c r="Z285" s="37"/>
      <c r="AA285" s="37"/>
      <c r="AB285" s="37"/>
      <c r="AC285" s="37"/>
      <c r="AD285" s="37"/>
      <c r="AE285" s="37"/>
      <c r="AT285" s="20" t="s">
        <v>185</v>
      </c>
      <c r="AU285" s="20" t="s">
        <v>83</v>
      </c>
    </row>
    <row r="286" spans="1:65" s="12" customFormat="1" ht="22.9" customHeight="1">
      <c r="B286" s="166"/>
      <c r="C286" s="167"/>
      <c r="D286" s="168" t="s">
        <v>72</v>
      </c>
      <c r="E286" s="180" t="s">
        <v>515</v>
      </c>
      <c r="F286" s="180" t="s">
        <v>516</v>
      </c>
      <c r="G286" s="167"/>
      <c r="H286" s="167"/>
      <c r="I286" s="170"/>
      <c r="J286" s="181">
        <f>BK286</f>
        <v>0</v>
      </c>
      <c r="K286" s="167"/>
      <c r="L286" s="172"/>
      <c r="M286" s="173"/>
      <c r="N286" s="174"/>
      <c r="O286" s="174"/>
      <c r="P286" s="175">
        <f>SUM(P287:P301)</f>
        <v>0</v>
      </c>
      <c r="Q286" s="174"/>
      <c r="R286" s="175">
        <f>SUM(R287:R301)</f>
        <v>4.1150000000000006E-2</v>
      </c>
      <c r="S286" s="174"/>
      <c r="T286" s="176">
        <f>SUM(T287:T301)</f>
        <v>0</v>
      </c>
      <c r="AR286" s="177" t="s">
        <v>83</v>
      </c>
      <c r="AT286" s="178" t="s">
        <v>72</v>
      </c>
      <c r="AU286" s="178" t="s">
        <v>81</v>
      </c>
      <c r="AY286" s="177" t="s">
        <v>176</v>
      </c>
      <c r="BK286" s="179">
        <f>SUM(BK287:BK301)</f>
        <v>0</v>
      </c>
    </row>
    <row r="287" spans="1:65" s="2" customFormat="1" ht="24.2" customHeight="1">
      <c r="A287" s="37"/>
      <c r="B287" s="38"/>
      <c r="C287" s="182" t="s">
        <v>517</v>
      </c>
      <c r="D287" s="182" t="s">
        <v>179</v>
      </c>
      <c r="E287" s="183" t="s">
        <v>518</v>
      </c>
      <c r="F287" s="184" t="s">
        <v>519</v>
      </c>
      <c r="G287" s="185" t="s">
        <v>370</v>
      </c>
      <c r="H287" s="186">
        <v>2</v>
      </c>
      <c r="I287" s="187"/>
      <c r="J287" s="188">
        <f>ROUND(I287*H287,2)</f>
        <v>0</v>
      </c>
      <c r="K287" s="184" t="s">
        <v>182</v>
      </c>
      <c r="L287" s="42"/>
      <c r="M287" s="189" t="s">
        <v>21</v>
      </c>
      <c r="N287" s="190" t="s">
        <v>44</v>
      </c>
      <c r="O287" s="67"/>
      <c r="P287" s="191">
        <f>O287*H287</f>
        <v>0</v>
      </c>
      <c r="Q287" s="191">
        <v>1.2E-2</v>
      </c>
      <c r="R287" s="191">
        <f>Q287*H287</f>
        <v>2.4E-2</v>
      </c>
      <c r="S287" s="191">
        <v>0</v>
      </c>
      <c r="T287" s="192">
        <f>S287*H287</f>
        <v>0</v>
      </c>
      <c r="U287" s="37"/>
      <c r="V287" s="37"/>
      <c r="W287" s="37"/>
      <c r="X287" s="37"/>
      <c r="Y287" s="37"/>
      <c r="Z287" s="37"/>
      <c r="AA287" s="37"/>
      <c r="AB287" s="37"/>
      <c r="AC287" s="37"/>
      <c r="AD287" s="37"/>
      <c r="AE287" s="37"/>
      <c r="AR287" s="193" t="s">
        <v>273</v>
      </c>
      <c r="AT287" s="193" t="s">
        <v>179</v>
      </c>
      <c r="AU287" s="193" t="s">
        <v>83</v>
      </c>
      <c r="AY287" s="20" t="s">
        <v>176</v>
      </c>
      <c r="BE287" s="194">
        <f>IF(N287="základní",J287,0)</f>
        <v>0</v>
      </c>
      <c r="BF287" s="194">
        <f>IF(N287="snížená",J287,0)</f>
        <v>0</v>
      </c>
      <c r="BG287" s="194">
        <f>IF(N287="zákl. přenesená",J287,0)</f>
        <v>0</v>
      </c>
      <c r="BH287" s="194">
        <f>IF(N287="sníž. přenesená",J287,0)</f>
        <v>0</v>
      </c>
      <c r="BI287" s="194">
        <f>IF(N287="nulová",J287,0)</f>
        <v>0</v>
      </c>
      <c r="BJ287" s="20" t="s">
        <v>81</v>
      </c>
      <c r="BK287" s="194">
        <f>ROUND(I287*H287,2)</f>
        <v>0</v>
      </c>
      <c r="BL287" s="20" t="s">
        <v>273</v>
      </c>
      <c r="BM287" s="193" t="s">
        <v>520</v>
      </c>
    </row>
    <row r="288" spans="1:65" s="2" customFormat="1" ht="11.25">
      <c r="A288" s="37"/>
      <c r="B288" s="38"/>
      <c r="C288" s="39"/>
      <c r="D288" s="195" t="s">
        <v>185</v>
      </c>
      <c r="E288" s="39"/>
      <c r="F288" s="196" t="s">
        <v>521</v>
      </c>
      <c r="G288" s="39"/>
      <c r="H288" s="39"/>
      <c r="I288" s="197"/>
      <c r="J288" s="39"/>
      <c r="K288" s="39"/>
      <c r="L288" s="42"/>
      <c r="M288" s="198"/>
      <c r="N288" s="199"/>
      <c r="O288" s="67"/>
      <c r="P288" s="67"/>
      <c r="Q288" s="67"/>
      <c r="R288" s="67"/>
      <c r="S288" s="67"/>
      <c r="T288" s="68"/>
      <c r="U288" s="37"/>
      <c r="V288" s="37"/>
      <c r="W288" s="37"/>
      <c r="X288" s="37"/>
      <c r="Y288" s="37"/>
      <c r="Z288" s="37"/>
      <c r="AA288" s="37"/>
      <c r="AB288" s="37"/>
      <c r="AC288" s="37"/>
      <c r="AD288" s="37"/>
      <c r="AE288" s="37"/>
      <c r="AT288" s="20" t="s">
        <v>185</v>
      </c>
      <c r="AU288" s="20" t="s">
        <v>83</v>
      </c>
    </row>
    <row r="289" spans="1:65" s="13" customFormat="1" ht="11.25">
      <c r="B289" s="200"/>
      <c r="C289" s="201"/>
      <c r="D289" s="202" t="s">
        <v>187</v>
      </c>
      <c r="E289" s="203" t="s">
        <v>21</v>
      </c>
      <c r="F289" s="204" t="s">
        <v>522</v>
      </c>
      <c r="G289" s="201"/>
      <c r="H289" s="205">
        <v>2</v>
      </c>
      <c r="I289" s="206"/>
      <c r="J289" s="201"/>
      <c r="K289" s="201"/>
      <c r="L289" s="207"/>
      <c r="M289" s="208"/>
      <c r="N289" s="209"/>
      <c r="O289" s="209"/>
      <c r="P289" s="209"/>
      <c r="Q289" s="209"/>
      <c r="R289" s="209"/>
      <c r="S289" s="209"/>
      <c r="T289" s="210"/>
      <c r="AT289" s="211" t="s">
        <v>187</v>
      </c>
      <c r="AU289" s="211" t="s">
        <v>83</v>
      </c>
      <c r="AV289" s="13" t="s">
        <v>83</v>
      </c>
      <c r="AW289" s="13" t="s">
        <v>34</v>
      </c>
      <c r="AX289" s="13" t="s">
        <v>73</v>
      </c>
      <c r="AY289" s="211" t="s">
        <v>176</v>
      </c>
    </row>
    <row r="290" spans="1:65" s="14" customFormat="1" ht="11.25">
      <c r="B290" s="212"/>
      <c r="C290" s="213"/>
      <c r="D290" s="202" t="s">
        <v>187</v>
      </c>
      <c r="E290" s="214" t="s">
        <v>21</v>
      </c>
      <c r="F290" s="215" t="s">
        <v>192</v>
      </c>
      <c r="G290" s="213"/>
      <c r="H290" s="216">
        <v>2</v>
      </c>
      <c r="I290" s="217"/>
      <c r="J290" s="213"/>
      <c r="K290" s="213"/>
      <c r="L290" s="218"/>
      <c r="M290" s="219"/>
      <c r="N290" s="220"/>
      <c r="O290" s="220"/>
      <c r="P290" s="220"/>
      <c r="Q290" s="220"/>
      <c r="R290" s="220"/>
      <c r="S290" s="220"/>
      <c r="T290" s="221"/>
      <c r="AT290" s="222" t="s">
        <v>187</v>
      </c>
      <c r="AU290" s="222" t="s">
        <v>83</v>
      </c>
      <c r="AV290" s="14" t="s">
        <v>99</v>
      </c>
      <c r="AW290" s="14" t="s">
        <v>34</v>
      </c>
      <c r="AX290" s="14" t="s">
        <v>81</v>
      </c>
      <c r="AY290" s="222" t="s">
        <v>176</v>
      </c>
    </row>
    <row r="291" spans="1:65" s="2" customFormat="1" ht="24.2" customHeight="1">
      <c r="A291" s="37"/>
      <c r="B291" s="38"/>
      <c r="C291" s="182" t="s">
        <v>523</v>
      </c>
      <c r="D291" s="182" t="s">
        <v>179</v>
      </c>
      <c r="E291" s="183" t="s">
        <v>524</v>
      </c>
      <c r="F291" s="184" t="s">
        <v>525</v>
      </c>
      <c r="G291" s="185" t="s">
        <v>370</v>
      </c>
      <c r="H291" s="186">
        <v>1</v>
      </c>
      <c r="I291" s="187"/>
      <c r="J291" s="188">
        <f>ROUND(I291*H291,2)</f>
        <v>0</v>
      </c>
      <c r="K291" s="184" t="s">
        <v>182</v>
      </c>
      <c r="L291" s="42"/>
      <c r="M291" s="189" t="s">
        <v>21</v>
      </c>
      <c r="N291" s="190" t="s">
        <v>44</v>
      </c>
      <c r="O291" s="67"/>
      <c r="P291" s="191">
        <f>O291*H291</f>
        <v>0</v>
      </c>
      <c r="Q291" s="191">
        <v>1.6650000000000002E-2</v>
      </c>
      <c r="R291" s="191">
        <f>Q291*H291</f>
        <v>1.6650000000000002E-2</v>
      </c>
      <c r="S291" s="191">
        <v>0</v>
      </c>
      <c r="T291" s="192">
        <f>S291*H291</f>
        <v>0</v>
      </c>
      <c r="U291" s="37"/>
      <c r="V291" s="37"/>
      <c r="W291" s="37"/>
      <c r="X291" s="37"/>
      <c r="Y291" s="37"/>
      <c r="Z291" s="37"/>
      <c r="AA291" s="37"/>
      <c r="AB291" s="37"/>
      <c r="AC291" s="37"/>
      <c r="AD291" s="37"/>
      <c r="AE291" s="37"/>
      <c r="AR291" s="193" t="s">
        <v>273</v>
      </c>
      <c r="AT291" s="193" t="s">
        <v>179</v>
      </c>
      <c r="AU291" s="193" t="s">
        <v>83</v>
      </c>
      <c r="AY291" s="20" t="s">
        <v>176</v>
      </c>
      <c r="BE291" s="194">
        <f>IF(N291="základní",J291,0)</f>
        <v>0</v>
      </c>
      <c r="BF291" s="194">
        <f>IF(N291="snížená",J291,0)</f>
        <v>0</v>
      </c>
      <c r="BG291" s="194">
        <f>IF(N291="zákl. přenesená",J291,0)</f>
        <v>0</v>
      </c>
      <c r="BH291" s="194">
        <f>IF(N291="sníž. přenesená",J291,0)</f>
        <v>0</v>
      </c>
      <c r="BI291" s="194">
        <f>IF(N291="nulová",J291,0)</f>
        <v>0</v>
      </c>
      <c r="BJ291" s="20" t="s">
        <v>81</v>
      </c>
      <c r="BK291" s="194">
        <f>ROUND(I291*H291,2)</f>
        <v>0</v>
      </c>
      <c r="BL291" s="20" t="s">
        <v>273</v>
      </c>
      <c r="BM291" s="193" t="s">
        <v>526</v>
      </c>
    </row>
    <row r="292" spans="1:65" s="2" customFormat="1" ht="11.25">
      <c r="A292" s="37"/>
      <c r="B292" s="38"/>
      <c r="C292" s="39"/>
      <c r="D292" s="195" t="s">
        <v>185</v>
      </c>
      <c r="E292" s="39"/>
      <c r="F292" s="196" t="s">
        <v>527</v>
      </c>
      <c r="G292" s="39"/>
      <c r="H292" s="39"/>
      <c r="I292" s="197"/>
      <c r="J292" s="39"/>
      <c r="K292" s="39"/>
      <c r="L292" s="42"/>
      <c r="M292" s="198"/>
      <c r="N292" s="199"/>
      <c r="O292" s="67"/>
      <c r="P292" s="67"/>
      <c r="Q292" s="67"/>
      <c r="R292" s="67"/>
      <c r="S292" s="67"/>
      <c r="T292" s="68"/>
      <c r="U292" s="37"/>
      <c r="V292" s="37"/>
      <c r="W292" s="37"/>
      <c r="X292" s="37"/>
      <c r="Y292" s="37"/>
      <c r="Z292" s="37"/>
      <c r="AA292" s="37"/>
      <c r="AB292" s="37"/>
      <c r="AC292" s="37"/>
      <c r="AD292" s="37"/>
      <c r="AE292" s="37"/>
      <c r="AT292" s="20" t="s">
        <v>185</v>
      </c>
      <c r="AU292" s="20" t="s">
        <v>83</v>
      </c>
    </row>
    <row r="293" spans="1:65" s="13" customFormat="1" ht="11.25">
      <c r="B293" s="200"/>
      <c r="C293" s="201"/>
      <c r="D293" s="202" t="s">
        <v>187</v>
      </c>
      <c r="E293" s="203" t="s">
        <v>21</v>
      </c>
      <c r="F293" s="204" t="s">
        <v>379</v>
      </c>
      <c r="G293" s="201"/>
      <c r="H293" s="205">
        <v>1</v>
      </c>
      <c r="I293" s="206"/>
      <c r="J293" s="201"/>
      <c r="K293" s="201"/>
      <c r="L293" s="207"/>
      <c r="M293" s="208"/>
      <c r="N293" s="209"/>
      <c r="O293" s="209"/>
      <c r="P293" s="209"/>
      <c r="Q293" s="209"/>
      <c r="R293" s="209"/>
      <c r="S293" s="209"/>
      <c r="T293" s="210"/>
      <c r="AT293" s="211" t="s">
        <v>187</v>
      </c>
      <c r="AU293" s="211" t="s">
        <v>83</v>
      </c>
      <c r="AV293" s="13" t="s">
        <v>83</v>
      </c>
      <c r="AW293" s="13" t="s">
        <v>34</v>
      </c>
      <c r="AX293" s="13" t="s">
        <v>73</v>
      </c>
      <c r="AY293" s="211" t="s">
        <v>176</v>
      </c>
    </row>
    <row r="294" spans="1:65" s="14" customFormat="1" ht="11.25">
      <c r="B294" s="212"/>
      <c r="C294" s="213"/>
      <c r="D294" s="202" t="s">
        <v>187</v>
      </c>
      <c r="E294" s="214" t="s">
        <v>21</v>
      </c>
      <c r="F294" s="215" t="s">
        <v>192</v>
      </c>
      <c r="G294" s="213"/>
      <c r="H294" s="216">
        <v>1</v>
      </c>
      <c r="I294" s="217"/>
      <c r="J294" s="213"/>
      <c r="K294" s="213"/>
      <c r="L294" s="218"/>
      <c r="M294" s="219"/>
      <c r="N294" s="220"/>
      <c r="O294" s="220"/>
      <c r="P294" s="220"/>
      <c r="Q294" s="220"/>
      <c r="R294" s="220"/>
      <c r="S294" s="220"/>
      <c r="T294" s="221"/>
      <c r="AT294" s="222" t="s">
        <v>187</v>
      </c>
      <c r="AU294" s="222" t="s">
        <v>83</v>
      </c>
      <c r="AV294" s="14" t="s">
        <v>99</v>
      </c>
      <c r="AW294" s="14" t="s">
        <v>34</v>
      </c>
      <c r="AX294" s="14" t="s">
        <v>81</v>
      </c>
      <c r="AY294" s="222" t="s">
        <v>176</v>
      </c>
    </row>
    <row r="295" spans="1:65" s="2" customFormat="1" ht="16.5" customHeight="1">
      <c r="A295" s="37"/>
      <c r="B295" s="38"/>
      <c r="C295" s="182" t="s">
        <v>528</v>
      </c>
      <c r="D295" s="182" t="s">
        <v>179</v>
      </c>
      <c r="E295" s="183" t="s">
        <v>529</v>
      </c>
      <c r="F295" s="184" t="s">
        <v>530</v>
      </c>
      <c r="G295" s="185" t="s">
        <v>370</v>
      </c>
      <c r="H295" s="186">
        <v>1</v>
      </c>
      <c r="I295" s="187"/>
      <c r="J295" s="188">
        <f>ROUND(I295*H295,2)</f>
        <v>0</v>
      </c>
      <c r="K295" s="184" t="s">
        <v>182</v>
      </c>
      <c r="L295" s="42"/>
      <c r="M295" s="189" t="s">
        <v>21</v>
      </c>
      <c r="N295" s="190" t="s">
        <v>44</v>
      </c>
      <c r="O295" s="67"/>
      <c r="P295" s="191">
        <f>O295*H295</f>
        <v>0</v>
      </c>
      <c r="Q295" s="191">
        <v>0</v>
      </c>
      <c r="R295" s="191">
        <f>Q295*H295</f>
        <v>0</v>
      </c>
      <c r="S295" s="191">
        <v>0</v>
      </c>
      <c r="T295" s="192">
        <f>S295*H295</f>
        <v>0</v>
      </c>
      <c r="U295" s="37"/>
      <c r="V295" s="37"/>
      <c r="W295" s="37"/>
      <c r="X295" s="37"/>
      <c r="Y295" s="37"/>
      <c r="Z295" s="37"/>
      <c r="AA295" s="37"/>
      <c r="AB295" s="37"/>
      <c r="AC295" s="37"/>
      <c r="AD295" s="37"/>
      <c r="AE295" s="37"/>
      <c r="AR295" s="193" t="s">
        <v>273</v>
      </c>
      <c r="AT295" s="193" t="s">
        <v>179</v>
      </c>
      <c r="AU295" s="193" t="s">
        <v>83</v>
      </c>
      <c r="AY295" s="20" t="s">
        <v>176</v>
      </c>
      <c r="BE295" s="194">
        <f>IF(N295="základní",J295,0)</f>
        <v>0</v>
      </c>
      <c r="BF295" s="194">
        <f>IF(N295="snížená",J295,0)</f>
        <v>0</v>
      </c>
      <c r="BG295" s="194">
        <f>IF(N295="zákl. přenesená",J295,0)</f>
        <v>0</v>
      </c>
      <c r="BH295" s="194">
        <f>IF(N295="sníž. přenesená",J295,0)</f>
        <v>0</v>
      </c>
      <c r="BI295" s="194">
        <f>IF(N295="nulová",J295,0)</f>
        <v>0</v>
      </c>
      <c r="BJ295" s="20" t="s">
        <v>81</v>
      </c>
      <c r="BK295" s="194">
        <f>ROUND(I295*H295,2)</f>
        <v>0</v>
      </c>
      <c r="BL295" s="20" t="s">
        <v>273</v>
      </c>
      <c r="BM295" s="193" t="s">
        <v>531</v>
      </c>
    </row>
    <row r="296" spans="1:65" s="2" customFormat="1" ht="11.25">
      <c r="A296" s="37"/>
      <c r="B296" s="38"/>
      <c r="C296" s="39"/>
      <c r="D296" s="195" t="s">
        <v>185</v>
      </c>
      <c r="E296" s="39"/>
      <c r="F296" s="196" t="s">
        <v>532</v>
      </c>
      <c r="G296" s="39"/>
      <c r="H296" s="39"/>
      <c r="I296" s="197"/>
      <c r="J296" s="39"/>
      <c r="K296" s="39"/>
      <c r="L296" s="42"/>
      <c r="M296" s="198"/>
      <c r="N296" s="199"/>
      <c r="O296" s="67"/>
      <c r="P296" s="67"/>
      <c r="Q296" s="67"/>
      <c r="R296" s="67"/>
      <c r="S296" s="67"/>
      <c r="T296" s="68"/>
      <c r="U296" s="37"/>
      <c r="V296" s="37"/>
      <c r="W296" s="37"/>
      <c r="X296" s="37"/>
      <c r="Y296" s="37"/>
      <c r="Z296" s="37"/>
      <c r="AA296" s="37"/>
      <c r="AB296" s="37"/>
      <c r="AC296" s="37"/>
      <c r="AD296" s="37"/>
      <c r="AE296" s="37"/>
      <c r="AT296" s="20" t="s">
        <v>185</v>
      </c>
      <c r="AU296" s="20" t="s">
        <v>83</v>
      </c>
    </row>
    <row r="297" spans="1:65" s="13" customFormat="1" ht="11.25">
      <c r="B297" s="200"/>
      <c r="C297" s="201"/>
      <c r="D297" s="202" t="s">
        <v>187</v>
      </c>
      <c r="E297" s="203" t="s">
        <v>21</v>
      </c>
      <c r="F297" s="204" t="s">
        <v>379</v>
      </c>
      <c r="G297" s="201"/>
      <c r="H297" s="205">
        <v>1</v>
      </c>
      <c r="I297" s="206"/>
      <c r="J297" s="201"/>
      <c r="K297" s="201"/>
      <c r="L297" s="207"/>
      <c r="M297" s="208"/>
      <c r="N297" s="209"/>
      <c r="O297" s="209"/>
      <c r="P297" s="209"/>
      <c r="Q297" s="209"/>
      <c r="R297" s="209"/>
      <c r="S297" s="209"/>
      <c r="T297" s="210"/>
      <c r="AT297" s="211" t="s">
        <v>187</v>
      </c>
      <c r="AU297" s="211" t="s">
        <v>83</v>
      </c>
      <c r="AV297" s="13" t="s">
        <v>83</v>
      </c>
      <c r="AW297" s="13" t="s">
        <v>34</v>
      </c>
      <c r="AX297" s="13" t="s">
        <v>73</v>
      </c>
      <c r="AY297" s="211" t="s">
        <v>176</v>
      </c>
    </row>
    <row r="298" spans="1:65" s="14" customFormat="1" ht="11.25">
      <c r="B298" s="212"/>
      <c r="C298" s="213"/>
      <c r="D298" s="202" t="s">
        <v>187</v>
      </c>
      <c r="E298" s="214" t="s">
        <v>21</v>
      </c>
      <c r="F298" s="215" t="s">
        <v>192</v>
      </c>
      <c r="G298" s="213"/>
      <c r="H298" s="216">
        <v>1</v>
      </c>
      <c r="I298" s="217"/>
      <c r="J298" s="213"/>
      <c r="K298" s="213"/>
      <c r="L298" s="218"/>
      <c r="M298" s="219"/>
      <c r="N298" s="220"/>
      <c r="O298" s="220"/>
      <c r="P298" s="220"/>
      <c r="Q298" s="220"/>
      <c r="R298" s="220"/>
      <c r="S298" s="220"/>
      <c r="T298" s="221"/>
      <c r="AT298" s="222" t="s">
        <v>187</v>
      </c>
      <c r="AU298" s="222" t="s">
        <v>83</v>
      </c>
      <c r="AV298" s="14" t="s">
        <v>99</v>
      </c>
      <c r="AW298" s="14" t="s">
        <v>34</v>
      </c>
      <c r="AX298" s="14" t="s">
        <v>81</v>
      </c>
      <c r="AY298" s="222" t="s">
        <v>176</v>
      </c>
    </row>
    <row r="299" spans="1:65" s="2" customFormat="1" ht="16.5" customHeight="1">
      <c r="A299" s="37"/>
      <c r="B299" s="38"/>
      <c r="C299" s="234" t="s">
        <v>533</v>
      </c>
      <c r="D299" s="234" t="s">
        <v>303</v>
      </c>
      <c r="E299" s="235" t="s">
        <v>534</v>
      </c>
      <c r="F299" s="236" t="s">
        <v>535</v>
      </c>
      <c r="G299" s="237" t="s">
        <v>396</v>
      </c>
      <c r="H299" s="238">
        <v>1</v>
      </c>
      <c r="I299" s="239"/>
      <c r="J299" s="240">
        <f>ROUND(I299*H299,2)</f>
        <v>0</v>
      </c>
      <c r="K299" s="236" t="s">
        <v>182</v>
      </c>
      <c r="L299" s="241"/>
      <c r="M299" s="242" t="s">
        <v>21</v>
      </c>
      <c r="N299" s="243" t="s">
        <v>44</v>
      </c>
      <c r="O299" s="67"/>
      <c r="P299" s="191">
        <f>O299*H299</f>
        <v>0</v>
      </c>
      <c r="Q299" s="191">
        <v>5.0000000000000001E-4</v>
      </c>
      <c r="R299" s="191">
        <f>Q299*H299</f>
        <v>5.0000000000000001E-4</v>
      </c>
      <c r="S299" s="191">
        <v>0</v>
      </c>
      <c r="T299" s="192">
        <f>S299*H299</f>
        <v>0</v>
      </c>
      <c r="U299" s="37"/>
      <c r="V299" s="37"/>
      <c r="W299" s="37"/>
      <c r="X299" s="37"/>
      <c r="Y299" s="37"/>
      <c r="Z299" s="37"/>
      <c r="AA299" s="37"/>
      <c r="AB299" s="37"/>
      <c r="AC299" s="37"/>
      <c r="AD299" s="37"/>
      <c r="AE299" s="37"/>
      <c r="AR299" s="193" t="s">
        <v>306</v>
      </c>
      <c r="AT299" s="193" t="s">
        <v>303</v>
      </c>
      <c r="AU299" s="193" t="s">
        <v>83</v>
      </c>
      <c r="AY299" s="20" t="s">
        <v>176</v>
      </c>
      <c r="BE299" s="194">
        <f>IF(N299="základní",J299,0)</f>
        <v>0</v>
      </c>
      <c r="BF299" s="194">
        <f>IF(N299="snížená",J299,0)</f>
        <v>0</v>
      </c>
      <c r="BG299" s="194">
        <f>IF(N299="zákl. přenesená",J299,0)</f>
        <v>0</v>
      </c>
      <c r="BH299" s="194">
        <f>IF(N299="sníž. přenesená",J299,0)</f>
        <v>0</v>
      </c>
      <c r="BI299" s="194">
        <f>IF(N299="nulová",J299,0)</f>
        <v>0</v>
      </c>
      <c r="BJ299" s="20" t="s">
        <v>81</v>
      </c>
      <c r="BK299" s="194">
        <f>ROUND(I299*H299,2)</f>
        <v>0</v>
      </c>
      <c r="BL299" s="20" t="s">
        <v>273</v>
      </c>
      <c r="BM299" s="193" t="s">
        <v>536</v>
      </c>
    </row>
    <row r="300" spans="1:65" s="2" customFormat="1" ht="24.2" customHeight="1">
      <c r="A300" s="37"/>
      <c r="B300" s="38"/>
      <c r="C300" s="182" t="s">
        <v>537</v>
      </c>
      <c r="D300" s="182" t="s">
        <v>179</v>
      </c>
      <c r="E300" s="183" t="s">
        <v>538</v>
      </c>
      <c r="F300" s="184" t="s">
        <v>539</v>
      </c>
      <c r="G300" s="185" t="s">
        <v>265</v>
      </c>
      <c r="H300" s="186">
        <v>4.1000000000000002E-2</v>
      </c>
      <c r="I300" s="187"/>
      <c r="J300" s="188">
        <f>ROUND(I300*H300,2)</f>
        <v>0</v>
      </c>
      <c r="K300" s="184" t="s">
        <v>182</v>
      </c>
      <c r="L300" s="42"/>
      <c r="M300" s="189" t="s">
        <v>21</v>
      </c>
      <c r="N300" s="190" t="s">
        <v>44</v>
      </c>
      <c r="O300" s="67"/>
      <c r="P300" s="191">
        <f>O300*H300</f>
        <v>0</v>
      </c>
      <c r="Q300" s="191">
        <v>0</v>
      </c>
      <c r="R300" s="191">
        <f>Q300*H300</f>
        <v>0</v>
      </c>
      <c r="S300" s="191">
        <v>0</v>
      </c>
      <c r="T300" s="192">
        <f>S300*H300</f>
        <v>0</v>
      </c>
      <c r="U300" s="37"/>
      <c r="V300" s="37"/>
      <c r="W300" s="37"/>
      <c r="X300" s="37"/>
      <c r="Y300" s="37"/>
      <c r="Z300" s="37"/>
      <c r="AA300" s="37"/>
      <c r="AB300" s="37"/>
      <c r="AC300" s="37"/>
      <c r="AD300" s="37"/>
      <c r="AE300" s="37"/>
      <c r="AR300" s="193" t="s">
        <v>273</v>
      </c>
      <c r="AT300" s="193" t="s">
        <v>179</v>
      </c>
      <c r="AU300" s="193" t="s">
        <v>83</v>
      </c>
      <c r="AY300" s="20" t="s">
        <v>176</v>
      </c>
      <c r="BE300" s="194">
        <f>IF(N300="základní",J300,0)</f>
        <v>0</v>
      </c>
      <c r="BF300" s="194">
        <f>IF(N300="snížená",J300,0)</f>
        <v>0</v>
      </c>
      <c r="BG300" s="194">
        <f>IF(N300="zákl. přenesená",J300,0)</f>
        <v>0</v>
      </c>
      <c r="BH300" s="194">
        <f>IF(N300="sníž. přenesená",J300,0)</f>
        <v>0</v>
      </c>
      <c r="BI300" s="194">
        <f>IF(N300="nulová",J300,0)</f>
        <v>0</v>
      </c>
      <c r="BJ300" s="20" t="s">
        <v>81</v>
      </c>
      <c r="BK300" s="194">
        <f>ROUND(I300*H300,2)</f>
        <v>0</v>
      </c>
      <c r="BL300" s="20" t="s">
        <v>273</v>
      </c>
      <c r="BM300" s="193" t="s">
        <v>540</v>
      </c>
    </row>
    <row r="301" spans="1:65" s="2" customFormat="1" ht="11.25">
      <c r="A301" s="37"/>
      <c r="B301" s="38"/>
      <c r="C301" s="39"/>
      <c r="D301" s="195" t="s">
        <v>185</v>
      </c>
      <c r="E301" s="39"/>
      <c r="F301" s="196" t="s">
        <v>541</v>
      </c>
      <c r="G301" s="39"/>
      <c r="H301" s="39"/>
      <c r="I301" s="197"/>
      <c r="J301" s="39"/>
      <c r="K301" s="39"/>
      <c r="L301" s="42"/>
      <c r="M301" s="198"/>
      <c r="N301" s="199"/>
      <c r="O301" s="67"/>
      <c r="P301" s="67"/>
      <c r="Q301" s="67"/>
      <c r="R301" s="67"/>
      <c r="S301" s="67"/>
      <c r="T301" s="68"/>
      <c r="U301" s="37"/>
      <c r="V301" s="37"/>
      <c r="W301" s="37"/>
      <c r="X301" s="37"/>
      <c r="Y301" s="37"/>
      <c r="Z301" s="37"/>
      <c r="AA301" s="37"/>
      <c r="AB301" s="37"/>
      <c r="AC301" s="37"/>
      <c r="AD301" s="37"/>
      <c r="AE301" s="37"/>
      <c r="AT301" s="20" t="s">
        <v>185</v>
      </c>
      <c r="AU301" s="20" t="s">
        <v>83</v>
      </c>
    </row>
    <row r="302" spans="1:65" s="12" customFormat="1" ht="22.9" customHeight="1">
      <c r="B302" s="166"/>
      <c r="C302" s="167"/>
      <c r="D302" s="168" t="s">
        <v>72</v>
      </c>
      <c r="E302" s="180" t="s">
        <v>542</v>
      </c>
      <c r="F302" s="180" t="s">
        <v>543</v>
      </c>
      <c r="G302" s="167"/>
      <c r="H302" s="167"/>
      <c r="I302" s="170"/>
      <c r="J302" s="181">
        <f>BK302</f>
        <v>0</v>
      </c>
      <c r="K302" s="167"/>
      <c r="L302" s="172"/>
      <c r="M302" s="173"/>
      <c r="N302" s="174"/>
      <c r="O302" s="174"/>
      <c r="P302" s="175">
        <f>SUM(P303:P447)</f>
        <v>0</v>
      </c>
      <c r="Q302" s="174"/>
      <c r="R302" s="175">
        <f>SUM(R303:R447)</f>
        <v>2.5020870300000002</v>
      </c>
      <c r="S302" s="174"/>
      <c r="T302" s="176">
        <f>SUM(T303:T447)</f>
        <v>2.1849181199999999</v>
      </c>
      <c r="AR302" s="177" t="s">
        <v>83</v>
      </c>
      <c r="AT302" s="178" t="s">
        <v>72</v>
      </c>
      <c r="AU302" s="178" t="s">
        <v>81</v>
      </c>
      <c r="AY302" s="177" t="s">
        <v>176</v>
      </c>
      <c r="BK302" s="179">
        <f>SUM(BK303:BK447)</f>
        <v>0</v>
      </c>
    </row>
    <row r="303" spans="1:65" s="2" customFormat="1" ht="33" customHeight="1">
      <c r="A303" s="37"/>
      <c r="B303" s="38"/>
      <c r="C303" s="182" t="s">
        <v>544</v>
      </c>
      <c r="D303" s="182" t="s">
        <v>179</v>
      </c>
      <c r="E303" s="183" t="s">
        <v>545</v>
      </c>
      <c r="F303" s="184" t="s">
        <v>546</v>
      </c>
      <c r="G303" s="185" t="s">
        <v>119</v>
      </c>
      <c r="H303" s="186">
        <v>17.425999999999998</v>
      </c>
      <c r="I303" s="187"/>
      <c r="J303" s="188">
        <f>ROUND(I303*H303,2)</f>
        <v>0</v>
      </c>
      <c r="K303" s="184" t="s">
        <v>182</v>
      </c>
      <c r="L303" s="42"/>
      <c r="M303" s="189" t="s">
        <v>21</v>
      </c>
      <c r="N303" s="190" t="s">
        <v>44</v>
      </c>
      <c r="O303" s="67"/>
      <c r="P303" s="191">
        <f>O303*H303</f>
        <v>0</v>
      </c>
      <c r="Q303" s="191">
        <v>4.4290000000000003E-2</v>
      </c>
      <c r="R303" s="191">
        <f>Q303*H303</f>
        <v>0.77179754</v>
      </c>
      <c r="S303" s="191">
        <v>0</v>
      </c>
      <c r="T303" s="192">
        <f>S303*H303</f>
        <v>0</v>
      </c>
      <c r="U303" s="37"/>
      <c r="V303" s="37"/>
      <c r="W303" s="37"/>
      <c r="X303" s="37"/>
      <c r="Y303" s="37"/>
      <c r="Z303" s="37"/>
      <c r="AA303" s="37"/>
      <c r="AB303" s="37"/>
      <c r="AC303" s="37"/>
      <c r="AD303" s="37"/>
      <c r="AE303" s="37"/>
      <c r="AR303" s="193" t="s">
        <v>273</v>
      </c>
      <c r="AT303" s="193" t="s">
        <v>179</v>
      </c>
      <c r="AU303" s="193" t="s">
        <v>83</v>
      </c>
      <c r="AY303" s="20" t="s">
        <v>176</v>
      </c>
      <c r="BE303" s="194">
        <f>IF(N303="základní",J303,0)</f>
        <v>0</v>
      </c>
      <c r="BF303" s="194">
        <f>IF(N303="snížená",J303,0)</f>
        <v>0</v>
      </c>
      <c r="BG303" s="194">
        <f>IF(N303="zákl. přenesená",J303,0)</f>
        <v>0</v>
      </c>
      <c r="BH303" s="194">
        <f>IF(N303="sníž. přenesená",J303,0)</f>
        <v>0</v>
      </c>
      <c r="BI303" s="194">
        <f>IF(N303="nulová",J303,0)</f>
        <v>0</v>
      </c>
      <c r="BJ303" s="20" t="s">
        <v>81</v>
      </c>
      <c r="BK303" s="194">
        <f>ROUND(I303*H303,2)</f>
        <v>0</v>
      </c>
      <c r="BL303" s="20" t="s">
        <v>273</v>
      </c>
      <c r="BM303" s="193" t="s">
        <v>547</v>
      </c>
    </row>
    <row r="304" spans="1:65" s="2" customFormat="1" ht="11.25">
      <c r="A304" s="37"/>
      <c r="B304" s="38"/>
      <c r="C304" s="39"/>
      <c r="D304" s="195" t="s">
        <v>185</v>
      </c>
      <c r="E304" s="39"/>
      <c r="F304" s="196" t="s">
        <v>548</v>
      </c>
      <c r="G304" s="39"/>
      <c r="H304" s="39"/>
      <c r="I304" s="197"/>
      <c r="J304" s="39"/>
      <c r="K304" s="39"/>
      <c r="L304" s="42"/>
      <c r="M304" s="198"/>
      <c r="N304" s="199"/>
      <c r="O304" s="67"/>
      <c r="P304" s="67"/>
      <c r="Q304" s="67"/>
      <c r="R304" s="67"/>
      <c r="S304" s="67"/>
      <c r="T304" s="68"/>
      <c r="U304" s="37"/>
      <c r="V304" s="37"/>
      <c r="W304" s="37"/>
      <c r="X304" s="37"/>
      <c r="Y304" s="37"/>
      <c r="Z304" s="37"/>
      <c r="AA304" s="37"/>
      <c r="AB304" s="37"/>
      <c r="AC304" s="37"/>
      <c r="AD304" s="37"/>
      <c r="AE304" s="37"/>
      <c r="AT304" s="20" t="s">
        <v>185</v>
      </c>
      <c r="AU304" s="20" t="s">
        <v>83</v>
      </c>
    </row>
    <row r="305" spans="1:65" s="15" customFormat="1" ht="11.25">
      <c r="B305" s="224"/>
      <c r="C305" s="225"/>
      <c r="D305" s="202" t="s">
        <v>187</v>
      </c>
      <c r="E305" s="226" t="s">
        <v>21</v>
      </c>
      <c r="F305" s="227" t="s">
        <v>549</v>
      </c>
      <c r="G305" s="225"/>
      <c r="H305" s="226" t="s">
        <v>21</v>
      </c>
      <c r="I305" s="228"/>
      <c r="J305" s="225"/>
      <c r="K305" s="225"/>
      <c r="L305" s="229"/>
      <c r="M305" s="230"/>
      <c r="N305" s="231"/>
      <c r="O305" s="231"/>
      <c r="P305" s="231"/>
      <c r="Q305" s="231"/>
      <c r="R305" s="231"/>
      <c r="S305" s="231"/>
      <c r="T305" s="232"/>
      <c r="AT305" s="233" t="s">
        <v>187</v>
      </c>
      <c r="AU305" s="233" t="s">
        <v>83</v>
      </c>
      <c r="AV305" s="15" t="s">
        <v>81</v>
      </c>
      <c r="AW305" s="15" t="s">
        <v>34</v>
      </c>
      <c r="AX305" s="15" t="s">
        <v>73</v>
      </c>
      <c r="AY305" s="233" t="s">
        <v>176</v>
      </c>
    </row>
    <row r="306" spans="1:65" s="13" customFormat="1" ht="11.25">
      <c r="B306" s="200"/>
      <c r="C306" s="201"/>
      <c r="D306" s="202" t="s">
        <v>187</v>
      </c>
      <c r="E306" s="203" t="s">
        <v>21</v>
      </c>
      <c r="F306" s="204" t="s">
        <v>550</v>
      </c>
      <c r="G306" s="201"/>
      <c r="H306" s="205">
        <v>17.425999999999998</v>
      </c>
      <c r="I306" s="206"/>
      <c r="J306" s="201"/>
      <c r="K306" s="201"/>
      <c r="L306" s="207"/>
      <c r="M306" s="208"/>
      <c r="N306" s="209"/>
      <c r="O306" s="209"/>
      <c r="P306" s="209"/>
      <c r="Q306" s="209"/>
      <c r="R306" s="209"/>
      <c r="S306" s="209"/>
      <c r="T306" s="210"/>
      <c r="AT306" s="211" t="s">
        <v>187</v>
      </c>
      <c r="AU306" s="211" t="s">
        <v>83</v>
      </c>
      <c r="AV306" s="13" t="s">
        <v>83</v>
      </c>
      <c r="AW306" s="13" t="s">
        <v>34</v>
      </c>
      <c r="AX306" s="13" t="s">
        <v>73</v>
      </c>
      <c r="AY306" s="211" t="s">
        <v>176</v>
      </c>
    </row>
    <row r="307" spans="1:65" s="14" customFormat="1" ht="11.25">
      <c r="B307" s="212"/>
      <c r="C307" s="213"/>
      <c r="D307" s="202" t="s">
        <v>187</v>
      </c>
      <c r="E307" s="214" t="s">
        <v>21</v>
      </c>
      <c r="F307" s="215" t="s">
        <v>192</v>
      </c>
      <c r="G307" s="213"/>
      <c r="H307" s="216">
        <v>17.425999999999998</v>
      </c>
      <c r="I307" s="217"/>
      <c r="J307" s="213"/>
      <c r="K307" s="213"/>
      <c r="L307" s="218"/>
      <c r="M307" s="219"/>
      <c r="N307" s="220"/>
      <c r="O307" s="220"/>
      <c r="P307" s="220"/>
      <c r="Q307" s="220"/>
      <c r="R307" s="220"/>
      <c r="S307" s="220"/>
      <c r="T307" s="221"/>
      <c r="AT307" s="222" t="s">
        <v>187</v>
      </c>
      <c r="AU307" s="222" t="s">
        <v>83</v>
      </c>
      <c r="AV307" s="14" t="s">
        <v>99</v>
      </c>
      <c r="AW307" s="14" t="s">
        <v>34</v>
      </c>
      <c r="AX307" s="14" t="s">
        <v>81</v>
      </c>
      <c r="AY307" s="222" t="s">
        <v>176</v>
      </c>
    </row>
    <row r="308" spans="1:65" s="2" customFormat="1" ht="33" customHeight="1">
      <c r="A308" s="37"/>
      <c r="B308" s="38"/>
      <c r="C308" s="182" t="s">
        <v>551</v>
      </c>
      <c r="D308" s="182" t="s">
        <v>179</v>
      </c>
      <c r="E308" s="183" t="s">
        <v>552</v>
      </c>
      <c r="F308" s="184" t="s">
        <v>553</v>
      </c>
      <c r="G308" s="185" t="s">
        <v>119</v>
      </c>
      <c r="H308" s="186">
        <v>15.284000000000001</v>
      </c>
      <c r="I308" s="187"/>
      <c r="J308" s="188">
        <f>ROUND(I308*H308,2)</f>
        <v>0</v>
      </c>
      <c r="K308" s="184" t="s">
        <v>182</v>
      </c>
      <c r="L308" s="42"/>
      <c r="M308" s="189" t="s">
        <v>21</v>
      </c>
      <c r="N308" s="190" t="s">
        <v>44</v>
      </c>
      <c r="O308" s="67"/>
      <c r="P308" s="191">
        <f>O308*H308</f>
        <v>0</v>
      </c>
      <c r="Q308" s="191">
        <v>4.5710000000000001E-2</v>
      </c>
      <c r="R308" s="191">
        <f>Q308*H308</f>
        <v>0.69863164</v>
      </c>
      <c r="S308" s="191">
        <v>0</v>
      </c>
      <c r="T308" s="192">
        <f>S308*H308</f>
        <v>0</v>
      </c>
      <c r="U308" s="37"/>
      <c r="V308" s="37"/>
      <c r="W308" s="37"/>
      <c r="X308" s="37"/>
      <c r="Y308" s="37"/>
      <c r="Z308" s="37"/>
      <c r="AA308" s="37"/>
      <c r="AB308" s="37"/>
      <c r="AC308" s="37"/>
      <c r="AD308" s="37"/>
      <c r="AE308" s="37"/>
      <c r="AR308" s="193" t="s">
        <v>273</v>
      </c>
      <c r="AT308" s="193" t="s">
        <v>179</v>
      </c>
      <c r="AU308" s="193" t="s">
        <v>83</v>
      </c>
      <c r="AY308" s="20" t="s">
        <v>176</v>
      </c>
      <c r="BE308" s="194">
        <f>IF(N308="základní",J308,0)</f>
        <v>0</v>
      </c>
      <c r="BF308" s="194">
        <f>IF(N308="snížená",J308,0)</f>
        <v>0</v>
      </c>
      <c r="BG308" s="194">
        <f>IF(N308="zákl. přenesená",J308,0)</f>
        <v>0</v>
      </c>
      <c r="BH308" s="194">
        <f>IF(N308="sníž. přenesená",J308,0)</f>
        <v>0</v>
      </c>
      <c r="BI308" s="194">
        <f>IF(N308="nulová",J308,0)</f>
        <v>0</v>
      </c>
      <c r="BJ308" s="20" t="s">
        <v>81</v>
      </c>
      <c r="BK308" s="194">
        <f>ROUND(I308*H308,2)</f>
        <v>0</v>
      </c>
      <c r="BL308" s="20" t="s">
        <v>273</v>
      </c>
      <c r="BM308" s="193" t="s">
        <v>554</v>
      </c>
    </row>
    <row r="309" spans="1:65" s="2" customFormat="1" ht="11.25">
      <c r="A309" s="37"/>
      <c r="B309" s="38"/>
      <c r="C309" s="39"/>
      <c r="D309" s="195" t="s">
        <v>185</v>
      </c>
      <c r="E309" s="39"/>
      <c r="F309" s="196" t="s">
        <v>555</v>
      </c>
      <c r="G309" s="39"/>
      <c r="H309" s="39"/>
      <c r="I309" s="197"/>
      <c r="J309" s="39"/>
      <c r="K309" s="39"/>
      <c r="L309" s="42"/>
      <c r="M309" s="198"/>
      <c r="N309" s="199"/>
      <c r="O309" s="67"/>
      <c r="P309" s="67"/>
      <c r="Q309" s="67"/>
      <c r="R309" s="67"/>
      <c r="S309" s="67"/>
      <c r="T309" s="68"/>
      <c r="U309" s="37"/>
      <c r="V309" s="37"/>
      <c r="W309" s="37"/>
      <c r="X309" s="37"/>
      <c r="Y309" s="37"/>
      <c r="Z309" s="37"/>
      <c r="AA309" s="37"/>
      <c r="AB309" s="37"/>
      <c r="AC309" s="37"/>
      <c r="AD309" s="37"/>
      <c r="AE309" s="37"/>
      <c r="AT309" s="20" t="s">
        <v>185</v>
      </c>
      <c r="AU309" s="20" t="s">
        <v>83</v>
      </c>
    </row>
    <row r="310" spans="1:65" s="15" customFormat="1" ht="11.25">
      <c r="B310" s="224"/>
      <c r="C310" s="225"/>
      <c r="D310" s="202" t="s">
        <v>187</v>
      </c>
      <c r="E310" s="226" t="s">
        <v>21</v>
      </c>
      <c r="F310" s="227" t="s">
        <v>556</v>
      </c>
      <c r="G310" s="225"/>
      <c r="H310" s="226" t="s">
        <v>21</v>
      </c>
      <c r="I310" s="228"/>
      <c r="J310" s="225"/>
      <c r="K310" s="225"/>
      <c r="L310" s="229"/>
      <c r="M310" s="230"/>
      <c r="N310" s="231"/>
      <c r="O310" s="231"/>
      <c r="P310" s="231"/>
      <c r="Q310" s="231"/>
      <c r="R310" s="231"/>
      <c r="S310" s="231"/>
      <c r="T310" s="232"/>
      <c r="AT310" s="233" t="s">
        <v>187</v>
      </c>
      <c r="AU310" s="233" t="s">
        <v>83</v>
      </c>
      <c r="AV310" s="15" t="s">
        <v>81</v>
      </c>
      <c r="AW310" s="15" t="s">
        <v>34</v>
      </c>
      <c r="AX310" s="15" t="s">
        <v>73</v>
      </c>
      <c r="AY310" s="233" t="s">
        <v>176</v>
      </c>
    </row>
    <row r="311" spans="1:65" s="13" customFormat="1" ht="11.25">
      <c r="B311" s="200"/>
      <c r="C311" s="201"/>
      <c r="D311" s="202" t="s">
        <v>187</v>
      </c>
      <c r="E311" s="203" t="s">
        <v>21</v>
      </c>
      <c r="F311" s="204" t="s">
        <v>557</v>
      </c>
      <c r="G311" s="201"/>
      <c r="H311" s="205">
        <v>6.9</v>
      </c>
      <c r="I311" s="206"/>
      <c r="J311" s="201"/>
      <c r="K311" s="201"/>
      <c r="L311" s="207"/>
      <c r="M311" s="208"/>
      <c r="N311" s="209"/>
      <c r="O311" s="209"/>
      <c r="P311" s="209"/>
      <c r="Q311" s="209"/>
      <c r="R311" s="209"/>
      <c r="S311" s="209"/>
      <c r="T311" s="210"/>
      <c r="AT311" s="211" t="s">
        <v>187</v>
      </c>
      <c r="AU311" s="211" t="s">
        <v>83</v>
      </c>
      <c r="AV311" s="13" t="s">
        <v>83</v>
      </c>
      <c r="AW311" s="13" t="s">
        <v>34</v>
      </c>
      <c r="AX311" s="13" t="s">
        <v>73</v>
      </c>
      <c r="AY311" s="211" t="s">
        <v>176</v>
      </c>
    </row>
    <row r="312" spans="1:65" s="13" customFormat="1" ht="11.25">
      <c r="B312" s="200"/>
      <c r="C312" s="201"/>
      <c r="D312" s="202" t="s">
        <v>187</v>
      </c>
      <c r="E312" s="203" t="s">
        <v>21</v>
      </c>
      <c r="F312" s="204" t="s">
        <v>558</v>
      </c>
      <c r="G312" s="201"/>
      <c r="H312" s="205">
        <v>8.3840000000000003</v>
      </c>
      <c r="I312" s="206"/>
      <c r="J312" s="201"/>
      <c r="K312" s="201"/>
      <c r="L312" s="207"/>
      <c r="M312" s="208"/>
      <c r="N312" s="209"/>
      <c r="O312" s="209"/>
      <c r="P312" s="209"/>
      <c r="Q312" s="209"/>
      <c r="R312" s="209"/>
      <c r="S312" s="209"/>
      <c r="T312" s="210"/>
      <c r="AT312" s="211" t="s">
        <v>187</v>
      </c>
      <c r="AU312" s="211" t="s">
        <v>83</v>
      </c>
      <c r="AV312" s="13" t="s">
        <v>83</v>
      </c>
      <c r="AW312" s="13" t="s">
        <v>34</v>
      </c>
      <c r="AX312" s="13" t="s">
        <v>73</v>
      </c>
      <c r="AY312" s="211" t="s">
        <v>176</v>
      </c>
    </row>
    <row r="313" spans="1:65" s="14" customFormat="1" ht="11.25">
      <c r="B313" s="212"/>
      <c r="C313" s="213"/>
      <c r="D313" s="202" t="s">
        <v>187</v>
      </c>
      <c r="E313" s="214" t="s">
        <v>21</v>
      </c>
      <c r="F313" s="215" t="s">
        <v>192</v>
      </c>
      <c r="G313" s="213"/>
      <c r="H313" s="216">
        <v>15.284000000000001</v>
      </c>
      <c r="I313" s="217"/>
      <c r="J313" s="213"/>
      <c r="K313" s="213"/>
      <c r="L313" s="218"/>
      <c r="M313" s="219"/>
      <c r="N313" s="220"/>
      <c r="O313" s="220"/>
      <c r="P313" s="220"/>
      <c r="Q313" s="220"/>
      <c r="R313" s="220"/>
      <c r="S313" s="220"/>
      <c r="T313" s="221"/>
      <c r="AT313" s="222" t="s">
        <v>187</v>
      </c>
      <c r="AU313" s="222" t="s">
        <v>83</v>
      </c>
      <c r="AV313" s="14" t="s">
        <v>99</v>
      </c>
      <c r="AW313" s="14" t="s">
        <v>34</v>
      </c>
      <c r="AX313" s="14" t="s">
        <v>81</v>
      </c>
      <c r="AY313" s="222" t="s">
        <v>176</v>
      </c>
    </row>
    <row r="314" spans="1:65" s="2" customFormat="1" ht="37.9" customHeight="1">
      <c r="A314" s="37"/>
      <c r="B314" s="38"/>
      <c r="C314" s="182" t="s">
        <v>559</v>
      </c>
      <c r="D314" s="182" t="s">
        <v>179</v>
      </c>
      <c r="E314" s="183" t="s">
        <v>560</v>
      </c>
      <c r="F314" s="184" t="s">
        <v>561</v>
      </c>
      <c r="G314" s="185" t="s">
        <v>119</v>
      </c>
      <c r="H314" s="186">
        <v>5.5209999999999999</v>
      </c>
      <c r="I314" s="187"/>
      <c r="J314" s="188">
        <f>ROUND(I314*H314,2)</f>
        <v>0</v>
      </c>
      <c r="K314" s="184" t="s">
        <v>182</v>
      </c>
      <c r="L314" s="42"/>
      <c r="M314" s="189" t="s">
        <v>21</v>
      </c>
      <c r="N314" s="190" t="s">
        <v>44</v>
      </c>
      <c r="O314" s="67"/>
      <c r="P314" s="191">
        <f>O314*H314</f>
        <v>0</v>
      </c>
      <c r="Q314" s="191">
        <v>4.6969999999999998E-2</v>
      </c>
      <c r="R314" s="191">
        <f>Q314*H314</f>
        <v>0.25932137</v>
      </c>
      <c r="S314" s="191">
        <v>0</v>
      </c>
      <c r="T314" s="192">
        <f>S314*H314</f>
        <v>0</v>
      </c>
      <c r="U314" s="37"/>
      <c r="V314" s="37"/>
      <c r="W314" s="37"/>
      <c r="X314" s="37"/>
      <c r="Y314" s="37"/>
      <c r="Z314" s="37"/>
      <c r="AA314" s="37"/>
      <c r="AB314" s="37"/>
      <c r="AC314" s="37"/>
      <c r="AD314" s="37"/>
      <c r="AE314" s="37"/>
      <c r="AR314" s="193" t="s">
        <v>273</v>
      </c>
      <c r="AT314" s="193" t="s">
        <v>179</v>
      </c>
      <c r="AU314" s="193" t="s">
        <v>83</v>
      </c>
      <c r="AY314" s="20" t="s">
        <v>176</v>
      </c>
      <c r="BE314" s="194">
        <f>IF(N314="základní",J314,0)</f>
        <v>0</v>
      </c>
      <c r="BF314" s="194">
        <f>IF(N314="snížená",J314,0)</f>
        <v>0</v>
      </c>
      <c r="BG314" s="194">
        <f>IF(N314="zákl. přenesená",J314,0)</f>
        <v>0</v>
      </c>
      <c r="BH314" s="194">
        <f>IF(N314="sníž. přenesená",J314,0)</f>
        <v>0</v>
      </c>
      <c r="BI314" s="194">
        <f>IF(N314="nulová",J314,0)</f>
        <v>0</v>
      </c>
      <c r="BJ314" s="20" t="s">
        <v>81</v>
      </c>
      <c r="BK314" s="194">
        <f>ROUND(I314*H314,2)</f>
        <v>0</v>
      </c>
      <c r="BL314" s="20" t="s">
        <v>273</v>
      </c>
      <c r="BM314" s="193" t="s">
        <v>562</v>
      </c>
    </row>
    <row r="315" spans="1:65" s="2" customFormat="1" ht="11.25">
      <c r="A315" s="37"/>
      <c r="B315" s="38"/>
      <c r="C315" s="39"/>
      <c r="D315" s="195" t="s">
        <v>185</v>
      </c>
      <c r="E315" s="39"/>
      <c r="F315" s="196" t="s">
        <v>563</v>
      </c>
      <c r="G315" s="39"/>
      <c r="H315" s="39"/>
      <c r="I315" s="197"/>
      <c r="J315" s="39"/>
      <c r="K315" s="39"/>
      <c r="L315" s="42"/>
      <c r="M315" s="198"/>
      <c r="N315" s="199"/>
      <c r="O315" s="67"/>
      <c r="P315" s="67"/>
      <c r="Q315" s="67"/>
      <c r="R315" s="67"/>
      <c r="S315" s="67"/>
      <c r="T315" s="68"/>
      <c r="U315" s="37"/>
      <c r="V315" s="37"/>
      <c r="W315" s="37"/>
      <c r="X315" s="37"/>
      <c r="Y315" s="37"/>
      <c r="Z315" s="37"/>
      <c r="AA315" s="37"/>
      <c r="AB315" s="37"/>
      <c r="AC315" s="37"/>
      <c r="AD315" s="37"/>
      <c r="AE315" s="37"/>
      <c r="AT315" s="20" t="s">
        <v>185</v>
      </c>
      <c r="AU315" s="20" t="s">
        <v>83</v>
      </c>
    </row>
    <row r="316" spans="1:65" s="15" customFormat="1" ht="11.25">
      <c r="B316" s="224"/>
      <c r="C316" s="225"/>
      <c r="D316" s="202" t="s">
        <v>187</v>
      </c>
      <c r="E316" s="226" t="s">
        <v>21</v>
      </c>
      <c r="F316" s="227" t="s">
        <v>564</v>
      </c>
      <c r="G316" s="225"/>
      <c r="H316" s="226" t="s">
        <v>21</v>
      </c>
      <c r="I316" s="228"/>
      <c r="J316" s="225"/>
      <c r="K316" s="225"/>
      <c r="L316" s="229"/>
      <c r="M316" s="230"/>
      <c r="N316" s="231"/>
      <c r="O316" s="231"/>
      <c r="P316" s="231"/>
      <c r="Q316" s="231"/>
      <c r="R316" s="231"/>
      <c r="S316" s="231"/>
      <c r="T316" s="232"/>
      <c r="AT316" s="233" t="s">
        <v>187</v>
      </c>
      <c r="AU316" s="233" t="s">
        <v>83</v>
      </c>
      <c r="AV316" s="15" t="s">
        <v>81</v>
      </c>
      <c r="AW316" s="15" t="s">
        <v>34</v>
      </c>
      <c r="AX316" s="15" t="s">
        <v>73</v>
      </c>
      <c r="AY316" s="233" t="s">
        <v>176</v>
      </c>
    </row>
    <row r="317" spans="1:65" s="13" customFormat="1" ht="11.25">
      <c r="B317" s="200"/>
      <c r="C317" s="201"/>
      <c r="D317" s="202" t="s">
        <v>187</v>
      </c>
      <c r="E317" s="203" t="s">
        <v>21</v>
      </c>
      <c r="F317" s="204" t="s">
        <v>565</v>
      </c>
      <c r="G317" s="201"/>
      <c r="H317" s="205">
        <v>5.5209999999999999</v>
      </c>
      <c r="I317" s="206"/>
      <c r="J317" s="201"/>
      <c r="K317" s="201"/>
      <c r="L317" s="207"/>
      <c r="M317" s="208"/>
      <c r="N317" s="209"/>
      <c r="O317" s="209"/>
      <c r="P317" s="209"/>
      <c r="Q317" s="209"/>
      <c r="R317" s="209"/>
      <c r="S317" s="209"/>
      <c r="T317" s="210"/>
      <c r="AT317" s="211" t="s">
        <v>187</v>
      </c>
      <c r="AU317" s="211" t="s">
        <v>83</v>
      </c>
      <c r="AV317" s="13" t="s">
        <v>83</v>
      </c>
      <c r="AW317" s="13" t="s">
        <v>34</v>
      </c>
      <c r="AX317" s="13" t="s">
        <v>73</v>
      </c>
      <c r="AY317" s="211" t="s">
        <v>176</v>
      </c>
    </row>
    <row r="318" spans="1:65" s="14" customFormat="1" ht="11.25">
      <c r="B318" s="212"/>
      <c r="C318" s="213"/>
      <c r="D318" s="202" t="s">
        <v>187</v>
      </c>
      <c r="E318" s="214" t="s">
        <v>21</v>
      </c>
      <c r="F318" s="215" t="s">
        <v>192</v>
      </c>
      <c r="G318" s="213"/>
      <c r="H318" s="216">
        <v>5.5209999999999999</v>
      </c>
      <c r="I318" s="217"/>
      <c r="J318" s="213"/>
      <c r="K318" s="213"/>
      <c r="L318" s="218"/>
      <c r="M318" s="219"/>
      <c r="N318" s="220"/>
      <c r="O318" s="220"/>
      <c r="P318" s="220"/>
      <c r="Q318" s="220"/>
      <c r="R318" s="220"/>
      <c r="S318" s="220"/>
      <c r="T318" s="221"/>
      <c r="AT318" s="222" t="s">
        <v>187</v>
      </c>
      <c r="AU318" s="222" t="s">
        <v>83</v>
      </c>
      <c r="AV318" s="14" t="s">
        <v>99</v>
      </c>
      <c r="AW318" s="14" t="s">
        <v>34</v>
      </c>
      <c r="AX318" s="14" t="s">
        <v>81</v>
      </c>
      <c r="AY318" s="222" t="s">
        <v>176</v>
      </c>
    </row>
    <row r="319" spans="1:65" s="2" customFormat="1" ht="24.2" customHeight="1">
      <c r="A319" s="37"/>
      <c r="B319" s="38"/>
      <c r="C319" s="182" t="s">
        <v>566</v>
      </c>
      <c r="D319" s="182" t="s">
        <v>179</v>
      </c>
      <c r="E319" s="183" t="s">
        <v>567</v>
      </c>
      <c r="F319" s="184" t="s">
        <v>568</v>
      </c>
      <c r="G319" s="185" t="s">
        <v>133</v>
      </c>
      <c r="H319" s="186">
        <v>13.8</v>
      </c>
      <c r="I319" s="187"/>
      <c r="J319" s="188">
        <f>ROUND(I319*H319,2)</f>
        <v>0</v>
      </c>
      <c r="K319" s="184" t="s">
        <v>182</v>
      </c>
      <c r="L319" s="42"/>
      <c r="M319" s="189" t="s">
        <v>21</v>
      </c>
      <c r="N319" s="190" t="s">
        <v>44</v>
      </c>
      <c r="O319" s="67"/>
      <c r="P319" s="191">
        <f>O319*H319</f>
        <v>0</v>
      </c>
      <c r="Q319" s="191">
        <v>1.6199999999999999E-3</v>
      </c>
      <c r="R319" s="191">
        <f>Q319*H319</f>
        <v>2.2356000000000001E-2</v>
      </c>
      <c r="S319" s="191">
        <v>0</v>
      </c>
      <c r="T319" s="192">
        <f>S319*H319</f>
        <v>0</v>
      </c>
      <c r="U319" s="37"/>
      <c r="V319" s="37"/>
      <c r="W319" s="37"/>
      <c r="X319" s="37"/>
      <c r="Y319" s="37"/>
      <c r="Z319" s="37"/>
      <c r="AA319" s="37"/>
      <c r="AB319" s="37"/>
      <c r="AC319" s="37"/>
      <c r="AD319" s="37"/>
      <c r="AE319" s="37"/>
      <c r="AR319" s="193" t="s">
        <v>273</v>
      </c>
      <c r="AT319" s="193" t="s">
        <v>179</v>
      </c>
      <c r="AU319" s="193" t="s">
        <v>83</v>
      </c>
      <c r="AY319" s="20" t="s">
        <v>176</v>
      </c>
      <c r="BE319" s="194">
        <f>IF(N319="základní",J319,0)</f>
        <v>0</v>
      </c>
      <c r="BF319" s="194">
        <f>IF(N319="snížená",J319,0)</f>
        <v>0</v>
      </c>
      <c r="BG319" s="194">
        <f>IF(N319="zákl. přenesená",J319,0)</f>
        <v>0</v>
      </c>
      <c r="BH319" s="194">
        <f>IF(N319="sníž. přenesená",J319,0)</f>
        <v>0</v>
      </c>
      <c r="BI319" s="194">
        <f>IF(N319="nulová",J319,0)</f>
        <v>0</v>
      </c>
      <c r="BJ319" s="20" t="s">
        <v>81</v>
      </c>
      <c r="BK319" s="194">
        <f>ROUND(I319*H319,2)</f>
        <v>0</v>
      </c>
      <c r="BL319" s="20" t="s">
        <v>273</v>
      </c>
      <c r="BM319" s="193" t="s">
        <v>569</v>
      </c>
    </row>
    <row r="320" spans="1:65" s="2" customFormat="1" ht="11.25">
      <c r="A320" s="37"/>
      <c r="B320" s="38"/>
      <c r="C320" s="39"/>
      <c r="D320" s="195" t="s">
        <v>185</v>
      </c>
      <c r="E320" s="39"/>
      <c r="F320" s="196" t="s">
        <v>570</v>
      </c>
      <c r="G320" s="39"/>
      <c r="H320" s="39"/>
      <c r="I320" s="197"/>
      <c r="J320" s="39"/>
      <c r="K320" s="39"/>
      <c r="L320" s="42"/>
      <c r="M320" s="198"/>
      <c r="N320" s="199"/>
      <c r="O320" s="67"/>
      <c r="P320" s="67"/>
      <c r="Q320" s="67"/>
      <c r="R320" s="67"/>
      <c r="S320" s="67"/>
      <c r="T320" s="68"/>
      <c r="U320" s="37"/>
      <c r="V320" s="37"/>
      <c r="W320" s="37"/>
      <c r="X320" s="37"/>
      <c r="Y320" s="37"/>
      <c r="Z320" s="37"/>
      <c r="AA320" s="37"/>
      <c r="AB320" s="37"/>
      <c r="AC320" s="37"/>
      <c r="AD320" s="37"/>
      <c r="AE320" s="37"/>
      <c r="AT320" s="20" t="s">
        <v>185</v>
      </c>
      <c r="AU320" s="20" t="s">
        <v>83</v>
      </c>
    </row>
    <row r="321" spans="1:65" s="13" customFormat="1" ht="11.25">
      <c r="B321" s="200"/>
      <c r="C321" s="201"/>
      <c r="D321" s="202" t="s">
        <v>187</v>
      </c>
      <c r="E321" s="203" t="s">
        <v>21</v>
      </c>
      <c r="F321" s="204" t="s">
        <v>571</v>
      </c>
      <c r="G321" s="201"/>
      <c r="H321" s="205">
        <v>13.8</v>
      </c>
      <c r="I321" s="206"/>
      <c r="J321" s="201"/>
      <c r="K321" s="201"/>
      <c r="L321" s="207"/>
      <c r="M321" s="208"/>
      <c r="N321" s="209"/>
      <c r="O321" s="209"/>
      <c r="P321" s="209"/>
      <c r="Q321" s="209"/>
      <c r="R321" s="209"/>
      <c r="S321" s="209"/>
      <c r="T321" s="210"/>
      <c r="AT321" s="211" t="s">
        <v>187</v>
      </c>
      <c r="AU321" s="211" t="s">
        <v>83</v>
      </c>
      <c r="AV321" s="13" t="s">
        <v>83</v>
      </c>
      <c r="AW321" s="13" t="s">
        <v>34</v>
      </c>
      <c r="AX321" s="13" t="s">
        <v>73</v>
      </c>
      <c r="AY321" s="211" t="s">
        <v>176</v>
      </c>
    </row>
    <row r="322" spans="1:65" s="14" customFormat="1" ht="11.25">
      <c r="B322" s="212"/>
      <c r="C322" s="213"/>
      <c r="D322" s="202" t="s">
        <v>187</v>
      </c>
      <c r="E322" s="214" t="s">
        <v>21</v>
      </c>
      <c r="F322" s="215" t="s">
        <v>192</v>
      </c>
      <c r="G322" s="213"/>
      <c r="H322" s="216">
        <v>13.8</v>
      </c>
      <c r="I322" s="217"/>
      <c r="J322" s="213"/>
      <c r="K322" s="213"/>
      <c r="L322" s="218"/>
      <c r="M322" s="219"/>
      <c r="N322" s="220"/>
      <c r="O322" s="220"/>
      <c r="P322" s="220"/>
      <c r="Q322" s="220"/>
      <c r="R322" s="220"/>
      <c r="S322" s="220"/>
      <c r="T322" s="221"/>
      <c r="AT322" s="222" t="s">
        <v>187</v>
      </c>
      <c r="AU322" s="222" t="s">
        <v>83</v>
      </c>
      <c r="AV322" s="14" t="s">
        <v>99</v>
      </c>
      <c r="AW322" s="14" t="s">
        <v>34</v>
      </c>
      <c r="AX322" s="14" t="s">
        <v>81</v>
      </c>
      <c r="AY322" s="222" t="s">
        <v>176</v>
      </c>
    </row>
    <row r="323" spans="1:65" s="2" customFormat="1" ht="24.2" customHeight="1">
      <c r="A323" s="37"/>
      <c r="B323" s="38"/>
      <c r="C323" s="182" t="s">
        <v>572</v>
      </c>
      <c r="D323" s="182" t="s">
        <v>179</v>
      </c>
      <c r="E323" s="183" t="s">
        <v>573</v>
      </c>
      <c r="F323" s="184" t="s">
        <v>574</v>
      </c>
      <c r="G323" s="185" t="s">
        <v>133</v>
      </c>
      <c r="H323" s="186">
        <v>6.9</v>
      </c>
      <c r="I323" s="187"/>
      <c r="J323" s="188">
        <f>ROUND(I323*H323,2)</f>
        <v>0</v>
      </c>
      <c r="K323" s="184" t="s">
        <v>182</v>
      </c>
      <c r="L323" s="42"/>
      <c r="M323" s="189" t="s">
        <v>21</v>
      </c>
      <c r="N323" s="190" t="s">
        <v>44</v>
      </c>
      <c r="O323" s="67"/>
      <c r="P323" s="191">
        <f>O323*H323</f>
        <v>0</v>
      </c>
      <c r="Q323" s="191">
        <v>9.1E-4</v>
      </c>
      <c r="R323" s="191">
        <f>Q323*H323</f>
        <v>6.2790000000000007E-3</v>
      </c>
      <c r="S323" s="191">
        <v>0</v>
      </c>
      <c r="T323" s="192">
        <f>S323*H323</f>
        <v>0</v>
      </c>
      <c r="U323" s="37"/>
      <c r="V323" s="37"/>
      <c r="W323" s="37"/>
      <c r="X323" s="37"/>
      <c r="Y323" s="37"/>
      <c r="Z323" s="37"/>
      <c r="AA323" s="37"/>
      <c r="AB323" s="37"/>
      <c r="AC323" s="37"/>
      <c r="AD323" s="37"/>
      <c r="AE323" s="37"/>
      <c r="AR323" s="193" t="s">
        <v>273</v>
      </c>
      <c r="AT323" s="193" t="s">
        <v>179</v>
      </c>
      <c r="AU323" s="193" t="s">
        <v>83</v>
      </c>
      <c r="AY323" s="20" t="s">
        <v>176</v>
      </c>
      <c r="BE323" s="194">
        <f>IF(N323="základní",J323,0)</f>
        <v>0</v>
      </c>
      <c r="BF323" s="194">
        <f>IF(N323="snížená",J323,0)</f>
        <v>0</v>
      </c>
      <c r="BG323" s="194">
        <f>IF(N323="zákl. přenesená",J323,0)</f>
        <v>0</v>
      </c>
      <c r="BH323" s="194">
        <f>IF(N323="sníž. přenesená",J323,0)</f>
        <v>0</v>
      </c>
      <c r="BI323" s="194">
        <f>IF(N323="nulová",J323,0)</f>
        <v>0</v>
      </c>
      <c r="BJ323" s="20" t="s">
        <v>81</v>
      </c>
      <c r="BK323" s="194">
        <f>ROUND(I323*H323,2)</f>
        <v>0</v>
      </c>
      <c r="BL323" s="20" t="s">
        <v>273</v>
      </c>
      <c r="BM323" s="193" t="s">
        <v>575</v>
      </c>
    </row>
    <row r="324" spans="1:65" s="2" customFormat="1" ht="11.25">
      <c r="A324" s="37"/>
      <c r="B324" s="38"/>
      <c r="C324" s="39"/>
      <c r="D324" s="195" t="s">
        <v>185</v>
      </c>
      <c r="E324" s="39"/>
      <c r="F324" s="196" t="s">
        <v>576</v>
      </c>
      <c r="G324" s="39"/>
      <c r="H324" s="39"/>
      <c r="I324" s="197"/>
      <c r="J324" s="39"/>
      <c r="K324" s="39"/>
      <c r="L324" s="42"/>
      <c r="M324" s="198"/>
      <c r="N324" s="199"/>
      <c r="O324" s="67"/>
      <c r="P324" s="67"/>
      <c r="Q324" s="67"/>
      <c r="R324" s="67"/>
      <c r="S324" s="67"/>
      <c r="T324" s="68"/>
      <c r="U324" s="37"/>
      <c r="V324" s="37"/>
      <c r="W324" s="37"/>
      <c r="X324" s="37"/>
      <c r="Y324" s="37"/>
      <c r="Z324" s="37"/>
      <c r="AA324" s="37"/>
      <c r="AB324" s="37"/>
      <c r="AC324" s="37"/>
      <c r="AD324" s="37"/>
      <c r="AE324" s="37"/>
      <c r="AT324" s="20" t="s">
        <v>185</v>
      </c>
      <c r="AU324" s="20" t="s">
        <v>83</v>
      </c>
    </row>
    <row r="325" spans="1:65" s="13" customFormat="1" ht="11.25">
      <c r="B325" s="200"/>
      <c r="C325" s="201"/>
      <c r="D325" s="202" t="s">
        <v>187</v>
      </c>
      <c r="E325" s="203" t="s">
        <v>21</v>
      </c>
      <c r="F325" s="204" t="s">
        <v>577</v>
      </c>
      <c r="G325" s="201"/>
      <c r="H325" s="205">
        <v>6.9</v>
      </c>
      <c r="I325" s="206"/>
      <c r="J325" s="201"/>
      <c r="K325" s="201"/>
      <c r="L325" s="207"/>
      <c r="M325" s="208"/>
      <c r="N325" s="209"/>
      <c r="O325" s="209"/>
      <c r="P325" s="209"/>
      <c r="Q325" s="209"/>
      <c r="R325" s="209"/>
      <c r="S325" s="209"/>
      <c r="T325" s="210"/>
      <c r="AT325" s="211" t="s">
        <v>187</v>
      </c>
      <c r="AU325" s="211" t="s">
        <v>83</v>
      </c>
      <c r="AV325" s="13" t="s">
        <v>83</v>
      </c>
      <c r="AW325" s="13" t="s">
        <v>34</v>
      </c>
      <c r="AX325" s="13" t="s">
        <v>73</v>
      </c>
      <c r="AY325" s="211" t="s">
        <v>176</v>
      </c>
    </row>
    <row r="326" spans="1:65" s="14" customFormat="1" ht="11.25">
      <c r="B326" s="212"/>
      <c r="C326" s="213"/>
      <c r="D326" s="202" t="s">
        <v>187</v>
      </c>
      <c r="E326" s="214" t="s">
        <v>21</v>
      </c>
      <c r="F326" s="215" t="s">
        <v>192</v>
      </c>
      <c r="G326" s="213"/>
      <c r="H326" s="216">
        <v>6.9</v>
      </c>
      <c r="I326" s="217"/>
      <c r="J326" s="213"/>
      <c r="K326" s="213"/>
      <c r="L326" s="218"/>
      <c r="M326" s="219"/>
      <c r="N326" s="220"/>
      <c r="O326" s="220"/>
      <c r="P326" s="220"/>
      <c r="Q326" s="220"/>
      <c r="R326" s="220"/>
      <c r="S326" s="220"/>
      <c r="T326" s="221"/>
      <c r="AT326" s="222" t="s">
        <v>187</v>
      </c>
      <c r="AU326" s="222" t="s">
        <v>83</v>
      </c>
      <c r="AV326" s="14" t="s">
        <v>99</v>
      </c>
      <c r="AW326" s="14" t="s">
        <v>34</v>
      </c>
      <c r="AX326" s="14" t="s">
        <v>81</v>
      </c>
      <c r="AY326" s="222" t="s">
        <v>176</v>
      </c>
    </row>
    <row r="327" spans="1:65" s="2" customFormat="1" ht="24.2" customHeight="1">
      <c r="A327" s="37"/>
      <c r="B327" s="38"/>
      <c r="C327" s="182" t="s">
        <v>578</v>
      </c>
      <c r="D327" s="182" t="s">
        <v>179</v>
      </c>
      <c r="E327" s="183" t="s">
        <v>579</v>
      </c>
      <c r="F327" s="184" t="s">
        <v>580</v>
      </c>
      <c r="G327" s="185" t="s">
        <v>119</v>
      </c>
      <c r="H327" s="186">
        <v>38.231000000000002</v>
      </c>
      <c r="I327" s="187"/>
      <c r="J327" s="188">
        <f>ROUND(I327*H327,2)</f>
        <v>0</v>
      </c>
      <c r="K327" s="184" t="s">
        <v>182</v>
      </c>
      <c r="L327" s="42"/>
      <c r="M327" s="189" t="s">
        <v>21</v>
      </c>
      <c r="N327" s="190" t="s">
        <v>44</v>
      </c>
      <c r="O327" s="67"/>
      <c r="P327" s="191">
        <f>O327*H327</f>
        <v>0</v>
      </c>
      <c r="Q327" s="191">
        <v>2.0000000000000001E-4</v>
      </c>
      <c r="R327" s="191">
        <f>Q327*H327</f>
        <v>7.6462000000000006E-3</v>
      </c>
      <c r="S327" s="191">
        <v>0</v>
      </c>
      <c r="T327" s="192">
        <f>S327*H327</f>
        <v>0</v>
      </c>
      <c r="U327" s="37"/>
      <c r="V327" s="37"/>
      <c r="W327" s="37"/>
      <c r="X327" s="37"/>
      <c r="Y327" s="37"/>
      <c r="Z327" s="37"/>
      <c r="AA327" s="37"/>
      <c r="AB327" s="37"/>
      <c r="AC327" s="37"/>
      <c r="AD327" s="37"/>
      <c r="AE327" s="37"/>
      <c r="AR327" s="193" t="s">
        <v>273</v>
      </c>
      <c r="AT327" s="193" t="s">
        <v>179</v>
      </c>
      <c r="AU327" s="193" t="s">
        <v>83</v>
      </c>
      <c r="AY327" s="20" t="s">
        <v>176</v>
      </c>
      <c r="BE327" s="194">
        <f>IF(N327="základní",J327,0)</f>
        <v>0</v>
      </c>
      <c r="BF327" s="194">
        <f>IF(N327="snížená",J327,0)</f>
        <v>0</v>
      </c>
      <c r="BG327" s="194">
        <f>IF(N327="zákl. přenesená",J327,0)</f>
        <v>0</v>
      </c>
      <c r="BH327" s="194">
        <f>IF(N327="sníž. přenesená",J327,0)</f>
        <v>0</v>
      </c>
      <c r="BI327" s="194">
        <f>IF(N327="nulová",J327,0)</f>
        <v>0</v>
      </c>
      <c r="BJ327" s="20" t="s">
        <v>81</v>
      </c>
      <c r="BK327" s="194">
        <f>ROUND(I327*H327,2)</f>
        <v>0</v>
      </c>
      <c r="BL327" s="20" t="s">
        <v>273</v>
      </c>
      <c r="BM327" s="193" t="s">
        <v>581</v>
      </c>
    </row>
    <row r="328" spans="1:65" s="2" customFormat="1" ht="11.25">
      <c r="A328" s="37"/>
      <c r="B328" s="38"/>
      <c r="C328" s="39"/>
      <c r="D328" s="195" t="s">
        <v>185</v>
      </c>
      <c r="E328" s="39"/>
      <c r="F328" s="196" t="s">
        <v>582</v>
      </c>
      <c r="G328" s="39"/>
      <c r="H328" s="39"/>
      <c r="I328" s="197"/>
      <c r="J328" s="39"/>
      <c r="K328" s="39"/>
      <c r="L328" s="42"/>
      <c r="M328" s="198"/>
      <c r="N328" s="199"/>
      <c r="O328" s="67"/>
      <c r="P328" s="67"/>
      <c r="Q328" s="67"/>
      <c r="R328" s="67"/>
      <c r="S328" s="67"/>
      <c r="T328" s="68"/>
      <c r="U328" s="37"/>
      <c r="V328" s="37"/>
      <c r="W328" s="37"/>
      <c r="X328" s="37"/>
      <c r="Y328" s="37"/>
      <c r="Z328" s="37"/>
      <c r="AA328" s="37"/>
      <c r="AB328" s="37"/>
      <c r="AC328" s="37"/>
      <c r="AD328" s="37"/>
      <c r="AE328" s="37"/>
      <c r="AT328" s="20" t="s">
        <v>185</v>
      </c>
      <c r="AU328" s="20" t="s">
        <v>83</v>
      </c>
    </row>
    <row r="329" spans="1:65" s="13" customFormat="1" ht="11.25">
      <c r="B329" s="200"/>
      <c r="C329" s="201"/>
      <c r="D329" s="202" t="s">
        <v>187</v>
      </c>
      <c r="E329" s="203" t="s">
        <v>21</v>
      </c>
      <c r="F329" s="204" t="s">
        <v>583</v>
      </c>
      <c r="G329" s="201"/>
      <c r="H329" s="205">
        <v>38.231000000000002</v>
      </c>
      <c r="I329" s="206"/>
      <c r="J329" s="201"/>
      <c r="K329" s="201"/>
      <c r="L329" s="207"/>
      <c r="M329" s="208"/>
      <c r="N329" s="209"/>
      <c r="O329" s="209"/>
      <c r="P329" s="209"/>
      <c r="Q329" s="209"/>
      <c r="R329" s="209"/>
      <c r="S329" s="209"/>
      <c r="T329" s="210"/>
      <c r="AT329" s="211" t="s">
        <v>187</v>
      </c>
      <c r="AU329" s="211" t="s">
        <v>83</v>
      </c>
      <c r="AV329" s="13" t="s">
        <v>83</v>
      </c>
      <c r="AW329" s="13" t="s">
        <v>34</v>
      </c>
      <c r="AX329" s="13" t="s">
        <v>73</v>
      </c>
      <c r="AY329" s="211" t="s">
        <v>176</v>
      </c>
    </row>
    <row r="330" spans="1:65" s="14" customFormat="1" ht="11.25">
      <c r="B330" s="212"/>
      <c r="C330" s="213"/>
      <c r="D330" s="202" t="s">
        <v>187</v>
      </c>
      <c r="E330" s="214" t="s">
        <v>21</v>
      </c>
      <c r="F330" s="215" t="s">
        <v>192</v>
      </c>
      <c r="G330" s="213"/>
      <c r="H330" s="216">
        <v>38.231000000000002</v>
      </c>
      <c r="I330" s="217"/>
      <c r="J330" s="213"/>
      <c r="K330" s="213"/>
      <c r="L330" s="218"/>
      <c r="M330" s="219"/>
      <c r="N330" s="220"/>
      <c r="O330" s="220"/>
      <c r="P330" s="220"/>
      <c r="Q330" s="220"/>
      <c r="R330" s="220"/>
      <c r="S330" s="220"/>
      <c r="T330" s="221"/>
      <c r="AT330" s="222" t="s">
        <v>187</v>
      </c>
      <c r="AU330" s="222" t="s">
        <v>83</v>
      </c>
      <c r="AV330" s="14" t="s">
        <v>99</v>
      </c>
      <c r="AW330" s="14" t="s">
        <v>34</v>
      </c>
      <c r="AX330" s="14" t="s">
        <v>81</v>
      </c>
      <c r="AY330" s="222" t="s">
        <v>176</v>
      </c>
    </row>
    <row r="331" spans="1:65" s="2" customFormat="1" ht="24.2" customHeight="1">
      <c r="A331" s="37"/>
      <c r="B331" s="38"/>
      <c r="C331" s="182" t="s">
        <v>584</v>
      </c>
      <c r="D331" s="182" t="s">
        <v>179</v>
      </c>
      <c r="E331" s="183" t="s">
        <v>585</v>
      </c>
      <c r="F331" s="184" t="s">
        <v>586</v>
      </c>
      <c r="G331" s="185" t="s">
        <v>133</v>
      </c>
      <c r="H331" s="186">
        <v>10</v>
      </c>
      <c r="I331" s="187"/>
      <c r="J331" s="188">
        <f>ROUND(I331*H331,2)</f>
        <v>0</v>
      </c>
      <c r="K331" s="184" t="s">
        <v>182</v>
      </c>
      <c r="L331" s="42"/>
      <c r="M331" s="189" t="s">
        <v>21</v>
      </c>
      <c r="N331" s="190" t="s">
        <v>44</v>
      </c>
      <c r="O331" s="67"/>
      <c r="P331" s="191">
        <f>O331*H331</f>
        <v>0</v>
      </c>
      <c r="Q331" s="191">
        <v>5.1900000000000002E-3</v>
      </c>
      <c r="R331" s="191">
        <f>Q331*H331</f>
        <v>5.1900000000000002E-2</v>
      </c>
      <c r="S331" s="191">
        <v>0</v>
      </c>
      <c r="T331" s="192">
        <f>S331*H331</f>
        <v>0</v>
      </c>
      <c r="U331" s="37"/>
      <c r="V331" s="37"/>
      <c r="W331" s="37"/>
      <c r="X331" s="37"/>
      <c r="Y331" s="37"/>
      <c r="Z331" s="37"/>
      <c r="AA331" s="37"/>
      <c r="AB331" s="37"/>
      <c r="AC331" s="37"/>
      <c r="AD331" s="37"/>
      <c r="AE331" s="37"/>
      <c r="AR331" s="193" t="s">
        <v>273</v>
      </c>
      <c r="AT331" s="193" t="s">
        <v>179</v>
      </c>
      <c r="AU331" s="193" t="s">
        <v>83</v>
      </c>
      <c r="AY331" s="20" t="s">
        <v>176</v>
      </c>
      <c r="BE331" s="194">
        <f>IF(N331="základní",J331,0)</f>
        <v>0</v>
      </c>
      <c r="BF331" s="194">
        <f>IF(N331="snížená",J331,0)</f>
        <v>0</v>
      </c>
      <c r="BG331" s="194">
        <f>IF(N331="zákl. přenesená",J331,0)</f>
        <v>0</v>
      </c>
      <c r="BH331" s="194">
        <f>IF(N331="sníž. přenesená",J331,0)</f>
        <v>0</v>
      </c>
      <c r="BI331" s="194">
        <f>IF(N331="nulová",J331,0)</f>
        <v>0</v>
      </c>
      <c r="BJ331" s="20" t="s">
        <v>81</v>
      </c>
      <c r="BK331" s="194">
        <f>ROUND(I331*H331,2)</f>
        <v>0</v>
      </c>
      <c r="BL331" s="20" t="s">
        <v>273</v>
      </c>
      <c r="BM331" s="193" t="s">
        <v>587</v>
      </c>
    </row>
    <row r="332" spans="1:65" s="2" customFormat="1" ht="11.25">
      <c r="A332" s="37"/>
      <c r="B332" s="38"/>
      <c r="C332" s="39"/>
      <c r="D332" s="195" t="s">
        <v>185</v>
      </c>
      <c r="E332" s="39"/>
      <c r="F332" s="196" t="s">
        <v>588</v>
      </c>
      <c r="G332" s="39"/>
      <c r="H332" s="39"/>
      <c r="I332" s="197"/>
      <c r="J332" s="39"/>
      <c r="K332" s="39"/>
      <c r="L332" s="42"/>
      <c r="M332" s="198"/>
      <c r="N332" s="199"/>
      <c r="O332" s="67"/>
      <c r="P332" s="67"/>
      <c r="Q332" s="67"/>
      <c r="R332" s="67"/>
      <c r="S332" s="67"/>
      <c r="T332" s="68"/>
      <c r="U332" s="37"/>
      <c r="V332" s="37"/>
      <c r="W332" s="37"/>
      <c r="X332" s="37"/>
      <c r="Y332" s="37"/>
      <c r="Z332" s="37"/>
      <c r="AA332" s="37"/>
      <c r="AB332" s="37"/>
      <c r="AC332" s="37"/>
      <c r="AD332" s="37"/>
      <c r="AE332" s="37"/>
      <c r="AT332" s="20" t="s">
        <v>185</v>
      </c>
      <c r="AU332" s="20" t="s">
        <v>83</v>
      </c>
    </row>
    <row r="333" spans="1:65" s="13" customFormat="1" ht="11.25">
      <c r="B333" s="200"/>
      <c r="C333" s="201"/>
      <c r="D333" s="202" t="s">
        <v>187</v>
      </c>
      <c r="E333" s="203" t="s">
        <v>21</v>
      </c>
      <c r="F333" s="204" t="s">
        <v>589</v>
      </c>
      <c r="G333" s="201"/>
      <c r="H333" s="205">
        <v>10</v>
      </c>
      <c r="I333" s="206"/>
      <c r="J333" s="201"/>
      <c r="K333" s="201"/>
      <c r="L333" s="207"/>
      <c r="M333" s="208"/>
      <c r="N333" s="209"/>
      <c r="O333" s="209"/>
      <c r="P333" s="209"/>
      <c r="Q333" s="209"/>
      <c r="R333" s="209"/>
      <c r="S333" s="209"/>
      <c r="T333" s="210"/>
      <c r="AT333" s="211" t="s">
        <v>187</v>
      </c>
      <c r="AU333" s="211" t="s">
        <v>83</v>
      </c>
      <c r="AV333" s="13" t="s">
        <v>83</v>
      </c>
      <c r="AW333" s="13" t="s">
        <v>34</v>
      </c>
      <c r="AX333" s="13" t="s">
        <v>73</v>
      </c>
      <c r="AY333" s="211" t="s">
        <v>176</v>
      </c>
    </row>
    <row r="334" spans="1:65" s="14" customFormat="1" ht="11.25">
      <c r="B334" s="212"/>
      <c r="C334" s="213"/>
      <c r="D334" s="202" t="s">
        <v>187</v>
      </c>
      <c r="E334" s="214" t="s">
        <v>21</v>
      </c>
      <c r="F334" s="215" t="s">
        <v>192</v>
      </c>
      <c r="G334" s="213"/>
      <c r="H334" s="216">
        <v>10</v>
      </c>
      <c r="I334" s="217"/>
      <c r="J334" s="213"/>
      <c r="K334" s="213"/>
      <c r="L334" s="218"/>
      <c r="M334" s="219"/>
      <c r="N334" s="220"/>
      <c r="O334" s="220"/>
      <c r="P334" s="220"/>
      <c r="Q334" s="220"/>
      <c r="R334" s="220"/>
      <c r="S334" s="220"/>
      <c r="T334" s="221"/>
      <c r="AT334" s="222" t="s">
        <v>187</v>
      </c>
      <c r="AU334" s="222" t="s">
        <v>83</v>
      </c>
      <c r="AV334" s="14" t="s">
        <v>99</v>
      </c>
      <c r="AW334" s="14" t="s">
        <v>34</v>
      </c>
      <c r="AX334" s="14" t="s">
        <v>81</v>
      </c>
      <c r="AY334" s="222" t="s">
        <v>176</v>
      </c>
    </row>
    <row r="335" spans="1:65" s="2" customFormat="1" ht="24.2" customHeight="1">
      <c r="A335" s="37"/>
      <c r="B335" s="38"/>
      <c r="C335" s="182" t="s">
        <v>590</v>
      </c>
      <c r="D335" s="182" t="s">
        <v>179</v>
      </c>
      <c r="E335" s="183" t="s">
        <v>591</v>
      </c>
      <c r="F335" s="184" t="s">
        <v>592</v>
      </c>
      <c r="G335" s="185" t="s">
        <v>133</v>
      </c>
      <c r="H335" s="186">
        <v>10.35</v>
      </c>
      <c r="I335" s="187"/>
      <c r="J335" s="188">
        <f>ROUND(I335*H335,2)</f>
        <v>0</v>
      </c>
      <c r="K335" s="184" t="s">
        <v>182</v>
      </c>
      <c r="L335" s="42"/>
      <c r="M335" s="189" t="s">
        <v>21</v>
      </c>
      <c r="N335" s="190" t="s">
        <v>44</v>
      </c>
      <c r="O335" s="67"/>
      <c r="P335" s="191">
        <f>O335*H335</f>
        <v>0</v>
      </c>
      <c r="Q335" s="191">
        <v>1.2E-4</v>
      </c>
      <c r="R335" s="191">
        <f>Q335*H335</f>
        <v>1.242E-3</v>
      </c>
      <c r="S335" s="191">
        <v>0</v>
      </c>
      <c r="T335" s="192">
        <f>S335*H335</f>
        <v>0</v>
      </c>
      <c r="U335" s="37"/>
      <c r="V335" s="37"/>
      <c r="W335" s="37"/>
      <c r="X335" s="37"/>
      <c r="Y335" s="37"/>
      <c r="Z335" s="37"/>
      <c r="AA335" s="37"/>
      <c r="AB335" s="37"/>
      <c r="AC335" s="37"/>
      <c r="AD335" s="37"/>
      <c r="AE335" s="37"/>
      <c r="AR335" s="193" t="s">
        <v>273</v>
      </c>
      <c r="AT335" s="193" t="s">
        <v>179</v>
      </c>
      <c r="AU335" s="193" t="s">
        <v>83</v>
      </c>
      <c r="AY335" s="20" t="s">
        <v>176</v>
      </c>
      <c r="BE335" s="194">
        <f>IF(N335="základní",J335,0)</f>
        <v>0</v>
      </c>
      <c r="BF335" s="194">
        <f>IF(N335="snížená",J335,0)</f>
        <v>0</v>
      </c>
      <c r="BG335" s="194">
        <f>IF(N335="zákl. přenesená",J335,0)</f>
        <v>0</v>
      </c>
      <c r="BH335" s="194">
        <f>IF(N335="sníž. přenesená",J335,0)</f>
        <v>0</v>
      </c>
      <c r="BI335" s="194">
        <f>IF(N335="nulová",J335,0)</f>
        <v>0</v>
      </c>
      <c r="BJ335" s="20" t="s">
        <v>81</v>
      </c>
      <c r="BK335" s="194">
        <f>ROUND(I335*H335,2)</f>
        <v>0</v>
      </c>
      <c r="BL335" s="20" t="s">
        <v>273</v>
      </c>
      <c r="BM335" s="193" t="s">
        <v>593</v>
      </c>
    </row>
    <row r="336" spans="1:65" s="2" customFormat="1" ht="11.25">
      <c r="A336" s="37"/>
      <c r="B336" s="38"/>
      <c r="C336" s="39"/>
      <c r="D336" s="195" t="s">
        <v>185</v>
      </c>
      <c r="E336" s="39"/>
      <c r="F336" s="196" t="s">
        <v>594</v>
      </c>
      <c r="G336" s="39"/>
      <c r="H336" s="39"/>
      <c r="I336" s="197"/>
      <c r="J336" s="39"/>
      <c r="K336" s="39"/>
      <c r="L336" s="42"/>
      <c r="M336" s="198"/>
      <c r="N336" s="199"/>
      <c r="O336" s="67"/>
      <c r="P336" s="67"/>
      <c r="Q336" s="67"/>
      <c r="R336" s="67"/>
      <c r="S336" s="67"/>
      <c r="T336" s="68"/>
      <c r="U336" s="37"/>
      <c r="V336" s="37"/>
      <c r="W336" s="37"/>
      <c r="X336" s="37"/>
      <c r="Y336" s="37"/>
      <c r="Z336" s="37"/>
      <c r="AA336" s="37"/>
      <c r="AB336" s="37"/>
      <c r="AC336" s="37"/>
      <c r="AD336" s="37"/>
      <c r="AE336" s="37"/>
      <c r="AT336" s="20" t="s">
        <v>185</v>
      </c>
      <c r="AU336" s="20" t="s">
        <v>83</v>
      </c>
    </row>
    <row r="337" spans="1:65" s="13" customFormat="1" ht="11.25">
      <c r="B337" s="200"/>
      <c r="C337" s="201"/>
      <c r="D337" s="202" t="s">
        <v>187</v>
      </c>
      <c r="E337" s="203" t="s">
        <v>21</v>
      </c>
      <c r="F337" s="204" t="s">
        <v>595</v>
      </c>
      <c r="G337" s="201"/>
      <c r="H337" s="205">
        <v>10.35</v>
      </c>
      <c r="I337" s="206"/>
      <c r="J337" s="201"/>
      <c r="K337" s="201"/>
      <c r="L337" s="207"/>
      <c r="M337" s="208"/>
      <c r="N337" s="209"/>
      <c r="O337" s="209"/>
      <c r="P337" s="209"/>
      <c r="Q337" s="209"/>
      <c r="R337" s="209"/>
      <c r="S337" s="209"/>
      <c r="T337" s="210"/>
      <c r="AT337" s="211" t="s">
        <v>187</v>
      </c>
      <c r="AU337" s="211" t="s">
        <v>83</v>
      </c>
      <c r="AV337" s="13" t="s">
        <v>83</v>
      </c>
      <c r="AW337" s="13" t="s">
        <v>34</v>
      </c>
      <c r="AX337" s="13" t="s">
        <v>73</v>
      </c>
      <c r="AY337" s="211" t="s">
        <v>176</v>
      </c>
    </row>
    <row r="338" spans="1:65" s="14" customFormat="1" ht="11.25">
      <c r="B338" s="212"/>
      <c r="C338" s="213"/>
      <c r="D338" s="202" t="s">
        <v>187</v>
      </c>
      <c r="E338" s="214" t="s">
        <v>21</v>
      </c>
      <c r="F338" s="215" t="s">
        <v>192</v>
      </c>
      <c r="G338" s="213"/>
      <c r="H338" s="216">
        <v>10.35</v>
      </c>
      <c r="I338" s="217"/>
      <c r="J338" s="213"/>
      <c r="K338" s="213"/>
      <c r="L338" s="218"/>
      <c r="M338" s="219"/>
      <c r="N338" s="220"/>
      <c r="O338" s="220"/>
      <c r="P338" s="220"/>
      <c r="Q338" s="220"/>
      <c r="R338" s="220"/>
      <c r="S338" s="220"/>
      <c r="T338" s="221"/>
      <c r="AT338" s="222" t="s">
        <v>187</v>
      </c>
      <c r="AU338" s="222" t="s">
        <v>83</v>
      </c>
      <c r="AV338" s="14" t="s">
        <v>99</v>
      </c>
      <c r="AW338" s="14" t="s">
        <v>34</v>
      </c>
      <c r="AX338" s="14" t="s">
        <v>81</v>
      </c>
      <c r="AY338" s="222" t="s">
        <v>176</v>
      </c>
    </row>
    <row r="339" spans="1:65" s="2" customFormat="1" ht="24.2" customHeight="1">
      <c r="A339" s="37"/>
      <c r="B339" s="38"/>
      <c r="C339" s="182" t="s">
        <v>596</v>
      </c>
      <c r="D339" s="182" t="s">
        <v>179</v>
      </c>
      <c r="E339" s="183" t="s">
        <v>597</v>
      </c>
      <c r="F339" s="184" t="s">
        <v>598</v>
      </c>
      <c r="G339" s="185" t="s">
        <v>119</v>
      </c>
      <c r="H339" s="186">
        <v>31.434000000000001</v>
      </c>
      <c r="I339" s="187"/>
      <c r="J339" s="188">
        <f>ROUND(I339*H339,2)</f>
        <v>0</v>
      </c>
      <c r="K339" s="184" t="s">
        <v>182</v>
      </c>
      <c r="L339" s="42"/>
      <c r="M339" s="189" t="s">
        <v>21</v>
      </c>
      <c r="N339" s="190" t="s">
        <v>44</v>
      </c>
      <c r="O339" s="67"/>
      <c r="P339" s="191">
        <f>O339*H339</f>
        <v>0</v>
      </c>
      <c r="Q339" s="191">
        <v>0</v>
      </c>
      <c r="R339" s="191">
        <f>Q339*H339</f>
        <v>0</v>
      </c>
      <c r="S339" s="191">
        <v>5.638E-2</v>
      </c>
      <c r="T339" s="192">
        <f>S339*H339</f>
        <v>1.77224892</v>
      </c>
      <c r="U339" s="37"/>
      <c r="V339" s="37"/>
      <c r="W339" s="37"/>
      <c r="X339" s="37"/>
      <c r="Y339" s="37"/>
      <c r="Z339" s="37"/>
      <c r="AA339" s="37"/>
      <c r="AB339" s="37"/>
      <c r="AC339" s="37"/>
      <c r="AD339" s="37"/>
      <c r="AE339" s="37"/>
      <c r="AR339" s="193" t="s">
        <v>273</v>
      </c>
      <c r="AT339" s="193" t="s">
        <v>179</v>
      </c>
      <c r="AU339" s="193" t="s">
        <v>83</v>
      </c>
      <c r="AY339" s="20" t="s">
        <v>176</v>
      </c>
      <c r="BE339" s="194">
        <f>IF(N339="základní",J339,0)</f>
        <v>0</v>
      </c>
      <c r="BF339" s="194">
        <f>IF(N339="snížená",J339,0)</f>
        <v>0</v>
      </c>
      <c r="BG339" s="194">
        <f>IF(N339="zákl. přenesená",J339,0)</f>
        <v>0</v>
      </c>
      <c r="BH339" s="194">
        <f>IF(N339="sníž. přenesená",J339,0)</f>
        <v>0</v>
      </c>
      <c r="BI339" s="194">
        <f>IF(N339="nulová",J339,0)</f>
        <v>0</v>
      </c>
      <c r="BJ339" s="20" t="s">
        <v>81</v>
      </c>
      <c r="BK339" s="194">
        <f>ROUND(I339*H339,2)</f>
        <v>0</v>
      </c>
      <c r="BL339" s="20" t="s">
        <v>273</v>
      </c>
      <c r="BM339" s="193" t="s">
        <v>599</v>
      </c>
    </row>
    <row r="340" spans="1:65" s="2" customFormat="1" ht="11.25">
      <c r="A340" s="37"/>
      <c r="B340" s="38"/>
      <c r="C340" s="39"/>
      <c r="D340" s="195" t="s">
        <v>185</v>
      </c>
      <c r="E340" s="39"/>
      <c r="F340" s="196" t="s">
        <v>600</v>
      </c>
      <c r="G340" s="39"/>
      <c r="H340" s="39"/>
      <c r="I340" s="197"/>
      <c r="J340" s="39"/>
      <c r="K340" s="39"/>
      <c r="L340" s="42"/>
      <c r="M340" s="198"/>
      <c r="N340" s="199"/>
      <c r="O340" s="67"/>
      <c r="P340" s="67"/>
      <c r="Q340" s="67"/>
      <c r="R340" s="67"/>
      <c r="S340" s="67"/>
      <c r="T340" s="68"/>
      <c r="U340" s="37"/>
      <c r="V340" s="37"/>
      <c r="W340" s="37"/>
      <c r="X340" s="37"/>
      <c r="Y340" s="37"/>
      <c r="Z340" s="37"/>
      <c r="AA340" s="37"/>
      <c r="AB340" s="37"/>
      <c r="AC340" s="37"/>
      <c r="AD340" s="37"/>
      <c r="AE340" s="37"/>
      <c r="AT340" s="20" t="s">
        <v>185</v>
      </c>
      <c r="AU340" s="20" t="s">
        <v>83</v>
      </c>
    </row>
    <row r="341" spans="1:65" s="15" customFormat="1" ht="11.25">
      <c r="B341" s="224"/>
      <c r="C341" s="225"/>
      <c r="D341" s="202" t="s">
        <v>187</v>
      </c>
      <c r="E341" s="226" t="s">
        <v>21</v>
      </c>
      <c r="F341" s="227" t="s">
        <v>601</v>
      </c>
      <c r="G341" s="225"/>
      <c r="H341" s="226" t="s">
        <v>21</v>
      </c>
      <c r="I341" s="228"/>
      <c r="J341" s="225"/>
      <c r="K341" s="225"/>
      <c r="L341" s="229"/>
      <c r="M341" s="230"/>
      <c r="N341" s="231"/>
      <c r="O341" s="231"/>
      <c r="P341" s="231"/>
      <c r="Q341" s="231"/>
      <c r="R341" s="231"/>
      <c r="S341" s="231"/>
      <c r="T341" s="232"/>
      <c r="AT341" s="233" t="s">
        <v>187</v>
      </c>
      <c r="AU341" s="233" t="s">
        <v>83</v>
      </c>
      <c r="AV341" s="15" t="s">
        <v>81</v>
      </c>
      <c r="AW341" s="15" t="s">
        <v>34</v>
      </c>
      <c r="AX341" s="15" t="s">
        <v>73</v>
      </c>
      <c r="AY341" s="233" t="s">
        <v>176</v>
      </c>
    </row>
    <row r="342" spans="1:65" s="13" customFormat="1" ht="11.25">
      <c r="B342" s="200"/>
      <c r="C342" s="201"/>
      <c r="D342" s="202" t="s">
        <v>187</v>
      </c>
      <c r="E342" s="203" t="s">
        <v>21</v>
      </c>
      <c r="F342" s="204" t="s">
        <v>602</v>
      </c>
      <c r="G342" s="201"/>
      <c r="H342" s="205">
        <v>31.434000000000001</v>
      </c>
      <c r="I342" s="206"/>
      <c r="J342" s="201"/>
      <c r="K342" s="201"/>
      <c r="L342" s="207"/>
      <c r="M342" s="208"/>
      <c r="N342" s="209"/>
      <c r="O342" s="209"/>
      <c r="P342" s="209"/>
      <c r="Q342" s="209"/>
      <c r="R342" s="209"/>
      <c r="S342" s="209"/>
      <c r="T342" s="210"/>
      <c r="AT342" s="211" t="s">
        <v>187</v>
      </c>
      <c r="AU342" s="211" t="s">
        <v>83</v>
      </c>
      <c r="AV342" s="13" t="s">
        <v>83</v>
      </c>
      <c r="AW342" s="13" t="s">
        <v>34</v>
      </c>
      <c r="AX342" s="13" t="s">
        <v>73</v>
      </c>
      <c r="AY342" s="211" t="s">
        <v>176</v>
      </c>
    </row>
    <row r="343" spans="1:65" s="14" customFormat="1" ht="11.25">
      <c r="B343" s="212"/>
      <c r="C343" s="213"/>
      <c r="D343" s="202" t="s">
        <v>187</v>
      </c>
      <c r="E343" s="214" t="s">
        <v>21</v>
      </c>
      <c r="F343" s="215" t="s">
        <v>192</v>
      </c>
      <c r="G343" s="213"/>
      <c r="H343" s="216">
        <v>31.434000000000001</v>
      </c>
      <c r="I343" s="217"/>
      <c r="J343" s="213"/>
      <c r="K343" s="213"/>
      <c r="L343" s="218"/>
      <c r="M343" s="219"/>
      <c r="N343" s="220"/>
      <c r="O343" s="220"/>
      <c r="P343" s="220"/>
      <c r="Q343" s="220"/>
      <c r="R343" s="220"/>
      <c r="S343" s="220"/>
      <c r="T343" s="221"/>
      <c r="AT343" s="222" t="s">
        <v>187</v>
      </c>
      <c r="AU343" s="222" t="s">
        <v>83</v>
      </c>
      <c r="AV343" s="14" t="s">
        <v>99</v>
      </c>
      <c r="AW343" s="14" t="s">
        <v>34</v>
      </c>
      <c r="AX343" s="14" t="s">
        <v>81</v>
      </c>
      <c r="AY343" s="222" t="s">
        <v>176</v>
      </c>
    </row>
    <row r="344" spans="1:65" s="2" customFormat="1" ht="37.9" customHeight="1">
      <c r="A344" s="37"/>
      <c r="B344" s="38"/>
      <c r="C344" s="182" t="s">
        <v>603</v>
      </c>
      <c r="D344" s="182" t="s">
        <v>179</v>
      </c>
      <c r="E344" s="183" t="s">
        <v>604</v>
      </c>
      <c r="F344" s="184" t="s">
        <v>605</v>
      </c>
      <c r="G344" s="185" t="s">
        <v>119</v>
      </c>
      <c r="H344" s="186">
        <v>2.484</v>
      </c>
      <c r="I344" s="187"/>
      <c r="J344" s="188">
        <f>ROUND(I344*H344,2)</f>
        <v>0</v>
      </c>
      <c r="K344" s="184" t="s">
        <v>182</v>
      </c>
      <c r="L344" s="42"/>
      <c r="M344" s="189" t="s">
        <v>21</v>
      </c>
      <c r="N344" s="190" t="s">
        <v>44</v>
      </c>
      <c r="O344" s="67"/>
      <c r="P344" s="191">
        <f>O344*H344</f>
        <v>0</v>
      </c>
      <c r="Q344" s="191">
        <v>2.964E-2</v>
      </c>
      <c r="R344" s="191">
        <f>Q344*H344</f>
        <v>7.3625759999999998E-2</v>
      </c>
      <c r="S344" s="191">
        <v>0</v>
      </c>
      <c r="T344" s="192">
        <f>S344*H344</f>
        <v>0</v>
      </c>
      <c r="U344" s="37"/>
      <c r="V344" s="37"/>
      <c r="W344" s="37"/>
      <c r="X344" s="37"/>
      <c r="Y344" s="37"/>
      <c r="Z344" s="37"/>
      <c r="AA344" s="37"/>
      <c r="AB344" s="37"/>
      <c r="AC344" s="37"/>
      <c r="AD344" s="37"/>
      <c r="AE344" s="37"/>
      <c r="AR344" s="193" t="s">
        <v>273</v>
      </c>
      <c r="AT344" s="193" t="s">
        <v>179</v>
      </c>
      <c r="AU344" s="193" t="s">
        <v>83</v>
      </c>
      <c r="AY344" s="20" t="s">
        <v>176</v>
      </c>
      <c r="BE344" s="194">
        <f>IF(N344="základní",J344,0)</f>
        <v>0</v>
      </c>
      <c r="BF344" s="194">
        <f>IF(N344="snížená",J344,0)</f>
        <v>0</v>
      </c>
      <c r="BG344" s="194">
        <f>IF(N344="zákl. přenesená",J344,0)</f>
        <v>0</v>
      </c>
      <c r="BH344" s="194">
        <f>IF(N344="sníž. přenesená",J344,0)</f>
        <v>0</v>
      </c>
      <c r="BI344" s="194">
        <f>IF(N344="nulová",J344,0)</f>
        <v>0</v>
      </c>
      <c r="BJ344" s="20" t="s">
        <v>81</v>
      </c>
      <c r="BK344" s="194">
        <f>ROUND(I344*H344,2)</f>
        <v>0</v>
      </c>
      <c r="BL344" s="20" t="s">
        <v>273</v>
      </c>
      <c r="BM344" s="193" t="s">
        <v>606</v>
      </c>
    </row>
    <row r="345" spans="1:65" s="2" customFormat="1" ht="11.25">
      <c r="A345" s="37"/>
      <c r="B345" s="38"/>
      <c r="C345" s="39"/>
      <c r="D345" s="195" t="s">
        <v>185</v>
      </c>
      <c r="E345" s="39"/>
      <c r="F345" s="196" t="s">
        <v>607</v>
      </c>
      <c r="G345" s="39"/>
      <c r="H345" s="39"/>
      <c r="I345" s="197"/>
      <c r="J345" s="39"/>
      <c r="K345" s="39"/>
      <c r="L345" s="42"/>
      <c r="M345" s="198"/>
      <c r="N345" s="199"/>
      <c r="O345" s="67"/>
      <c r="P345" s="67"/>
      <c r="Q345" s="67"/>
      <c r="R345" s="67"/>
      <c r="S345" s="67"/>
      <c r="T345" s="68"/>
      <c r="U345" s="37"/>
      <c r="V345" s="37"/>
      <c r="W345" s="37"/>
      <c r="X345" s="37"/>
      <c r="Y345" s="37"/>
      <c r="Z345" s="37"/>
      <c r="AA345" s="37"/>
      <c r="AB345" s="37"/>
      <c r="AC345" s="37"/>
      <c r="AD345" s="37"/>
      <c r="AE345" s="37"/>
      <c r="AT345" s="20" t="s">
        <v>185</v>
      </c>
      <c r="AU345" s="20" t="s">
        <v>83</v>
      </c>
    </row>
    <row r="346" spans="1:65" s="13" customFormat="1" ht="11.25">
      <c r="B346" s="200"/>
      <c r="C346" s="201"/>
      <c r="D346" s="202" t="s">
        <v>187</v>
      </c>
      <c r="E346" s="203" t="s">
        <v>21</v>
      </c>
      <c r="F346" s="204" t="s">
        <v>608</v>
      </c>
      <c r="G346" s="201"/>
      <c r="H346" s="205">
        <v>2.484</v>
      </c>
      <c r="I346" s="206"/>
      <c r="J346" s="201"/>
      <c r="K346" s="201"/>
      <c r="L346" s="207"/>
      <c r="M346" s="208"/>
      <c r="N346" s="209"/>
      <c r="O346" s="209"/>
      <c r="P346" s="209"/>
      <c r="Q346" s="209"/>
      <c r="R346" s="209"/>
      <c r="S346" s="209"/>
      <c r="T346" s="210"/>
      <c r="AT346" s="211" t="s">
        <v>187</v>
      </c>
      <c r="AU346" s="211" t="s">
        <v>83</v>
      </c>
      <c r="AV346" s="13" t="s">
        <v>83</v>
      </c>
      <c r="AW346" s="13" t="s">
        <v>34</v>
      </c>
      <c r="AX346" s="13" t="s">
        <v>73</v>
      </c>
      <c r="AY346" s="211" t="s">
        <v>176</v>
      </c>
    </row>
    <row r="347" spans="1:65" s="14" customFormat="1" ht="11.25">
      <c r="B347" s="212"/>
      <c r="C347" s="213"/>
      <c r="D347" s="202" t="s">
        <v>187</v>
      </c>
      <c r="E347" s="214" t="s">
        <v>21</v>
      </c>
      <c r="F347" s="215" t="s">
        <v>192</v>
      </c>
      <c r="G347" s="213"/>
      <c r="H347" s="216">
        <v>2.484</v>
      </c>
      <c r="I347" s="217"/>
      <c r="J347" s="213"/>
      <c r="K347" s="213"/>
      <c r="L347" s="218"/>
      <c r="M347" s="219"/>
      <c r="N347" s="220"/>
      <c r="O347" s="220"/>
      <c r="P347" s="220"/>
      <c r="Q347" s="220"/>
      <c r="R347" s="220"/>
      <c r="S347" s="220"/>
      <c r="T347" s="221"/>
      <c r="AT347" s="222" t="s">
        <v>187</v>
      </c>
      <c r="AU347" s="222" t="s">
        <v>83</v>
      </c>
      <c r="AV347" s="14" t="s">
        <v>99</v>
      </c>
      <c r="AW347" s="14" t="s">
        <v>34</v>
      </c>
      <c r="AX347" s="14" t="s">
        <v>81</v>
      </c>
      <c r="AY347" s="222" t="s">
        <v>176</v>
      </c>
    </row>
    <row r="348" spans="1:65" s="2" customFormat="1" ht="16.5" customHeight="1">
      <c r="A348" s="37"/>
      <c r="B348" s="38"/>
      <c r="C348" s="182" t="s">
        <v>609</v>
      </c>
      <c r="D348" s="182" t="s">
        <v>179</v>
      </c>
      <c r="E348" s="183" t="s">
        <v>610</v>
      </c>
      <c r="F348" s="184" t="s">
        <v>611</v>
      </c>
      <c r="G348" s="185" t="s">
        <v>119</v>
      </c>
      <c r="H348" s="186">
        <v>33.716000000000001</v>
      </c>
      <c r="I348" s="187"/>
      <c r="J348" s="188">
        <f>ROUND(I348*H348,2)</f>
        <v>0</v>
      </c>
      <c r="K348" s="184" t="s">
        <v>182</v>
      </c>
      <c r="L348" s="42"/>
      <c r="M348" s="189" t="s">
        <v>21</v>
      </c>
      <c r="N348" s="190" t="s">
        <v>44</v>
      </c>
      <c r="O348" s="67"/>
      <c r="P348" s="191">
        <f>O348*H348</f>
        <v>0</v>
      </c>
      <c r="Q348" s="191">
        <v>4.2000000000000002E-4</v>
      </c>
      <c r="R348" s="191">
        <f>Q348*H348</f>
        <v>1.4160720000000002E-2</v>
      </c>
      <c r="S348" s="191">
        <v>0</v>
      </c>
      <c r="T348" s="192">
        <f>S348*H348</f>
        <v>0</v>
      </c>
      <c r="U348" s="37"/>
      <c r="V348" s="37"/>
      <c r="W348" s="37"/>
      <c r="X348" s="37"/>
      <c r="Y348" s="37"/>
      <c r="Z348" s="37"/>
      <c r="AA348" s="37"/>
      <c r="AB348" s="37"/>
      <c r="AC348" s="37"/>
      <c r="AD348" s="37"/>
      <c r="AE348" s="37"/>
      <c r="AR348" s="193" t="s">
        <v>273</v>
      </c>
      <c r="AT348" s="193" t="s">
        <v>179</v>
      </c>
      <c r="AU348" s="193" t="s">
        <v>83</v>
      </c>
      <c r="AY348" s="20" t="s">
        <v>176</v>
      </c>
      <c r="BE348" s="194">
        <f>IF(N348="základní",J348,0)</f>
        <v>0</v>
      </c>
      <c r="BF348" s="194">
        <f>IF(N348="snížená",J348,0)</f>
        <v>0</v>
      </c>
      <c r="BG348" s="194">
        <f>IF(N348="zákl. přenesená",J348,0)</f>
        <v>0</v>
      </c>
      <c r="BH348" s="194">
        <f>IF(N348="sníž. přenesená",J348,0)</f>
        <v>0</v>
      </c>
      <c r="BI348" s="194">
        <f>IF(N348="nulová",J348,0)</f>
        <v>0</v>
      </c>
      <c r="BJ348" s="20" t="s">
        <v>81</v>
      </c>
      <c r="BK348" s="194">
        <f>ROUND(I348*H348,2)</f>
        <v>0</v>
      </c>
      <c r="BL348" s="20" t="s">
        <v>273</v>
      </c>
      <c r="BM348" s="193" t="s">
        <v>612</v>
      </c>
    </row>
    <row r="349" spans="1:65" s="2" customFormat="1" ht="11.25">
      <c r="A349" s="37"/>
      <c r="B349" s="38"/>
      <c r="C349" s="39"/>
      <c r="D349" s="195" t="s">
        <v>185</v>
      </c>
      <c r="E349" s="39"/>
      <c r="F349" s="196" t="s">
        <v>613</v>
      </c>
      <c r="G349" s="39"/>
      <c r="H349" s="39"/>
      <c r="I349" s="197"/>
      <c r="J349" s="39"/>
      <c r="K349" s="39"/>
      <c r="L349" s="42"/>
      <c r="M349" s="198"/>
      <c r="N349" s="199"/>
      <c r="O349" s="67"/>
      <c r="P349" s="67"/>
      <c r="Q349" s="67"/>
      <c r="R349" s="67"/>
      <c r="S349" s="67"/>
      <c r="T349" s="68"/>
      <c r="U349" s="37"/>
      <c r="V349" s="37"/>
      <c r="W349" s="37"/>
      <c r="X349" s="37"/>
      <c r="Y349" s="37"/>
      <c r="Z349" s="37"/>
      <c r="AA349" s="37"/>
      <c r="AB349" s="37"/>
      <c r="AC349" s="37"/>
      <c r="AD349" s="37"/>
      <c r="AE349" s="37"/>
      <c r="AT349" s="20" t="s">
        <v>185</v>
      </c>
      <c r="AU349" s="20" t="s">
        <v>83</v>
      </c>
    </row>
    <row r="350" spans="1:65" s="15" customFormat="1" ht="11.25">
      <c r="B350" s="224"/>
      <c r="C350" s="225"/>
      <c r="D350" s="202" t="s">
        <v>187</v>
      </c>
      <c r="E350" s="226" t="s">
        <v>21</v>
      </c>
      <c r="F350" s="227" t="s">
        <v>614</v>
      </c>
      <c r="G350" s="225"/>
      <c r="H350" s="226" t="s">
        <v>21</v>
      </c>
      <c r="I350" s="228"/>
      <c r="J350" s="225"/>
      <c r="K350" s="225"/>
      <c r="L350" s="229"/>
      <c r="M350" s="230"/>
      <c r="N350" s="231"/>
      <c r="O350" s="231"/>
      <c r="P350" s="231"/>
      <c r="Q350" s="231"/>
      <c r="R350" s="231"/>
      <c r="S350" s="231"/>
      <c r="T350" s="232"/>
      <c r="AT350" s="233" t="s">
        <v>187</v>
      </c>
      <c r="AU350" s="233" t="s">
        <v>83</v>
      </c>
      <c r="AV350" s="15" t="s">
        <v>81</v>
      </c>
      <c r="AW350" s="15" t="s">
        <v>34</v>
      </c>
      <c r="AX350" s="15" t="s">
        <v>73</v>
      </c>
      <c r="AY350" s="233" t="s">
        <v>176</v>
      </c>
    </row>
    <row r="351" spans="1:65" s="15" customFormat="1" ht="11.25">
      <c r="B351" s="224"/>
      <c r="C351" s="225"/>
      <c r="D351" s="202" t="s">
        <v>187</v>
      </c>
      <c r="E351" s="226" t="s">
        <v>21</v>
      </c>
      <c r="F351" s="227" t="s">
        <v>615</v>
      </c>
      <c r="G351" s="225"/>
      <c r="H351" s="226" t="s">
        <v>21</v>
      </c>
      <c r="I351" s="228"/>
      <c r="J351" s="225"/>
      <c r="K351" s="225"/>
      <c r="L351" s="229"/>
      <c r="M351" s="230"/>
      <c r="N351" s="231"/>
      <c r="O351" s="231"/>
      <c r="P351" s="231"/>
      <c r="Q351" s="231"/>
      <c r="R351" s="231"/>
      <c r="S351" s="231"/>
      <c r="T351" s="232"/>
      <c r="AT351" s="233" t="s">
        <v>187</v>
      </c>
      <c r="AU351" s="233" t="s">
        <v>83</v>
      </c>
      <c r="AV351" s="15" t="s">
        <v>81</v>
      </c>
      <c r="AW351" s="15" t="s">
        <v>34</v>
      </c>
      <c r="AX351" s="15" t="s">
        <v>73</v>
      </c>
      <c r="AY351" s="233" t="s">
        <v>176</v>
      </c>
    </row>
    <row r="352" spans="1:65" s="13" customFormat="1" ht="11.25">
      <c r="B352" s="200"/>
      <c r="C352" s="201"/>
      <c r="D352" s="202" t="s">
        <v>187</v>
      </c>
      <c r="E352" s="203" t="s">
        <v>21</v>
      </c>
      <c r="F352" s="204" t="s">
        <v>616</v>
      </c>
      <c r="G352" s="201"/>
      <c r="H352" s="205">
        <v>5.2919999999999998</v>
      </c>
      <c r="I352" s="206"/>
      <c r="J352" s="201"/>
      <c r="K352" s="201"/>
      <c r="L352" s="207"/>
      <c r="M352" s="208"/>
      <c r="N352" s="209"/>
      <c r="O352" s="209"/>
      <c r="P352" s="209"/>
      <c r="Q352" s="209"/>
      <c r="R352" s="209"/>
      <c r="S352" s="209"/>
      <c r="T352" s="210"/>
      <c r="AT352" s="211" t="s">
        <v>187</v>
      </c>
      <c r="AU352" s="211" t="s">
        <v>83</v>
      </c>
      <c r="AV352" s="13" t="s">
        <v>83</v>
      </c>
      <c r="AW352" s="13" t="s">
        <v>34</v>
      </c>
      <c r="AX352" s="13" t="s">
        <v>73</v>
      </c>
      <c r="AY352" s="211" t="s">
        <v>176</v>
      </c>
    </row>
    <row r="353" spans="1:65" s="13" customFormat="1" ht="11.25">
      <c r="B353" s="200"/>
      <c r="C353" s="201"/>
      <c r="D353" s="202" t="s">
        <v>187</v>
      </c>
      <c r="E353" s="203" t="s">
        <v>21</v>
      </c>
      <c r="F353" s="204" t="s">
        <v>617</v>
      </c>
      <c r="G353" s="201"/>
      <c r="H353" s="205">
        <v>3.5840000000000001</v>
      </c>
      <c r="I353" s="206"/>
      <c r="J353" s="201"/>
      <c r="K353" s="201"/>
      <c r="L353" s="207"/>
      <c r="M353" s="208"/>
      <c r="N353" s="209"/>
      <c r="O353" s="209"/>
      <c r="P353" s="209"/>
      <c r="Q353" s="209"/>
      <c r="R353" s="209"/>
      <c r="S353" s="209"/>
      <c r="T353" s="210"/>
      <c r="AT353" s="211" t="s">
        <v>187</v>
      </c>
      <c r="AU353" s="211" t="s">
        <v>83</v>
      </c>
      <c r="AV353" s="13" t="s">
        <v>83</v>
      </c>
      <c r="AW353" s="13" t="s">
        <v>34</v>
      </c>
      <c r="AX353" s="13" t="s">
        <v>73</v>
      </c>
      <c r="AY353" s="211" t="s">
        <v>176</v>
      </c>
    </row>
    <row r="354" spans="1:65" s="13" customFormat="1" ht="11.25">
      <c r="B354" s="200"/>
      <c r="C354" s="201"/>
      <c r="D354" s="202" t="s">
        <v>187</v>
      </c>
      <c r="E354" s="203" t="s">
        <v>21</v>
      </c>
      <c r="F354" s="204" t="s">
        <v>618</v>
      </c>
      <c r="G354" s="201"/>
      <c r="H354" s="205">
        <v>5</v>
      </c>
      <c r="I354" s="206"/>
      <c r="J354" s="201"/>
      <c r="K354" s="201"/>
      <c r="L354" s="207"/>
      <c r="M354" s="208"/>
      <c r="N354" s="209"/>
      <c r="O354" s="209"/>
      <c r="P354" s="209"/>
      <c r="Q354" s="209"/>
      <c r="R354" s="209"/>
      <c r="S354" s="209"/>
      <c r="T354" s="210"/>
      <c r="AT354" s="211" t="s">
        <v>187</v>
      </c>
      <c r="AU354" s="211" t="s">
        <v>83</v>
      </c>
      <c r="AV354" s="13" t="s">
        <v>83</v>
      </c>
      <c r="AW354" s="13" t="s">
        <v>34</v>
      </c>
      <c r="AX354" s="13" t="s">
        <v>73</v>
      </c>
      <c r="AY354" s="211" t="s">
        <v>176</v>
      </c>
    </row>
    <row r="355" spans="1:65" s="14" customFormat="1" ht="11.25">
      <c r="B355" s="212"/>
      <c r="C355" s="213"/>
      <c r="D355" s="202" t="s">
        <v>187</v>
      </c>
      <c r="E355" s="214" t="s">
        <v>21</v>
      </c>
      <c r="F355" s="215" t="s">
        <v>192</v>
      </c>
      <c r="G355" s="213"/>
      <c r="H355" s="216">
        <v>13.875999999999999</v>
      </c>
      <c r="I355" s="217"/>
      <c r="J355" s="213"/>
      <c r="K355" s="213"/>
      <c r="L355" s="218"/>
      <c r="M355" s="219"/>
      <c r="N355" s="220"/>
      <c r="O355" s="220"/>
      <c r="P355" s="220"/>
      <c r="Q355" s="220"/>
      <c r="R355" s="220"/>
      <c r="S355" s="220"/>
      <c r="T355" s="221"/>
      <c r="AT355" s="222" t="s">
        <v>187</v>
      </c>
      <c r="AU355" s="222" t="s">
        <v>83</v>
      </c>
      <c r="AV355" s="14" t="s">
        <v>99</v>
      </c>
      <c r="AW355" s="14" t="s">
        <v>34</v>
      </c>
      <c r="AX355" s="14" t="s">
        <v>73</v>
      </c>
      <c r="AY355" s="222" t="s">
        <v>176</v>
      </c>
    </row>
    <row r="356" spans="1:65" s="15" customFormat="1" ht="11.25">
      <c r="B356" s="224"/>
      <c r="C356" s="225"/>
      <c r="D356" s="202" t="s">
        <v>187</v>
      </c>
      <c r="E356" s="226" t="s">
        <v>21</v>
      </c>
      <c r="F356" s="227" t="s">
        <v>619</v>
      </c>
      <c r="G356" s="225"/>
      <c r="H356" s="226" t="s">
        <v>21</v>
      </c>
      <c r="I356" s="228"/>
      <c r="J356" s="225"/>
      <c r="K356" s="225"/>
      <c r="L356" s="229"/>
      <c r="M356" s="230"/>
      <c r="N356" s="231"/>
      <c r="O356" s="231"/>
      <c r="P356" s="231"/>
      <c r="Q356" s="231"/>
      <c r="R356" s="231"/>
      <c r="S356" s="231"/>
      <c r="T356" s="232"/>
      <c r="AT356" s="233" t="s">
        <v>187</v>
      </c>
      <c r="AU356" s="233" t="s">
        <v>83</v>
      </c>
      <c r="AV356" s="15" t="s">
        <v>81</v>
      </c>
      <c r="AW356" s="15" t="s">
        <v>34</v>
      </c>
      <c r="AX356" s="15" t="s">
        <v>73</v>
      </c>
      <c r="AY356" s="233" t="s">
        <v>176</v>
      </c>
    </row>
    <row r="357" spans="1:65" s="13" customFormat="1" ht="11.25">
      <c r="B357" s="200"/>
      <c r="C357" s="201"/>
      <c r="D357" s="202" t="s">
        <v>187</v>
      </c>
      <c r="E357" s="203" t="s">
        <v>21</v>
      </c>
      <c r="F357" s="204" t="s">
        <v>620</v>
      </c>
      <c r="G357" s="201"/>
      <c r="H357" s="205">
        <v>14.84</v>
      </c>
      <c r="I357" s="206"/>
      <c r="J357" s="201"/>
      <c r="K357" s="201"/>
      <c r="L357" s="207"/>
      <c r="M357" s="208"/>
      <c r="N357" s="209"/>
      <c r="O357" s="209"/>
      <c r="P357" s="209"/>
      <c r="Q357" s="209"/>
      <c r="R357" s="209"/>
      <c r="S357" s="209"/>
      <c r="T357" s="210"/>
      <c r="AT357" s="211" t="s">
        <v>187</v>
      </c>
      <c r="AU357" s="211" t="s">
        <v>83</v>
      </c>
      <c r="AV357" s="13" t="s">
        <v>83</v>
      </c>
      <c r="AW357" s="13" t="s">
        <v>34</v>
      </c>
      <c r="AX357" s="13" t="s">
        <v>73</v>
      </c>
      <c r="AY357" s="211" t="s">
        <v>176</v>
      </c>
    </row>
    <row r="358" spans="1:65" s="13" customFormat="1" ht="11.25">
      <c r="B358" s="200"/>
      <c r="C358" s="201"/>
      <c r="D358" s="202" t="s">
        <v>187</v>
      </c>
      <c r="E358" s="203" t="s">
        <v>21</v>
      </c>
      <c r="F358" s="204" t="s">
        <v>618</v>
      </c>
      <c r="G358" s="201"/>
      <c r="H358" s="205">
        <v>5</v>
      </c>
      <c r="I358" s="206"/>
      <c r="J358" s="201"/>
      <c r="K358" s="201"/>
      <c r="L358" s="207"/>
      <c r="M358" s="208"/>
      <c r="N358" s="209"/>
      <c r="O358" s="209"/>
      <c r="P358" s="209"/>
      <c r="Q358" s="209"/>
      <c r="R358" s="209"/>
      <c r="S358" s="209"/>
      <c r="T358" s="210"/>
      <c r="AT358" s="211" t="s">
        <v>187</v>
      </c>
      <c r="AU358" s="211" t="s">
        <v>83</v>
      </c>
      <c r="AV358" s="13" t="s">
        <v>83</v>
      </c>
      <c r="AW358" s="13" t="s">
        <v>34</v>
      </c>
      <c r="AX358" s="13" t="s">
        <v>73</v>
      </c>
      <c r="AY358" s="211" t="s">
        <v>176</v>
      </c>
    </row>
    <row r="359" spans="1:65" s="14" customFormat="1" ht="11.25">
      <c r="B359" s="212"/>
      <c r="C359" s="213"/>
      <c r="D359" s="202" t="s">
        <v>187</v>
      </c>
      <c r="E359" s="214" t="s">
        <v>21</v>
      </c>
      <c r="F359" s="215" t="s">
        <v>192</v>
      </c>
      <c r="G359" s="213"/>
      <c r="H359" s="216">
        <v>19.84</v>
      </c>
      <c r="I359" s="217"/>
      <c r="J359" s="213"/>
      <c r="K359" s="213"/>
      <c r="L359" s="218"/>
      <c r="M359" s="219"/>
      <c r="N359" s="220"/>
      <c r="O359" s="220"/>
      <c r="P359" s="220"/>
      <c r="Q359" s="220"/>
      <c r="R359" s="220"/>
      <c r="S359" s="220"/>
      <c r="T359" s="221"/>
      <c r="AT359" s="222" t="s">
        <v>187</v>
      </c>
      <c r="AU359" s="222" t="s">
        <v>83</v>
      </c>
      <c r="AV359" s="14" t="s">
        <v>99</v>
      </c>
      <c r="AW359" s="14" t="s">
        <v>34</v>
      </c>
      <c r="AX359" s="14" t="s">
        <v>73</v>
      </c>
      <c r="AY359" s="222" t="s">
        <v>176</v>
      </c>
    </row>
    <row r="360" spans="1:65" s="16" customFormat="1" ht="11.25">
      <c r="B360" s="245"/>
      <c r="C360" s="246"/>
      <c r="D360" s="202" t="s">
        <v>187</v>
      </c>
      <c r="E360" s="247" t="s">
        <v>21</v>
      </c>
      <c r="F360" s="248" t="s">
        <v>621</v>
      </c>
      <c r="G360" s="246"/>
      <c r="H360" s="249">
        <v>33.716000000000001</v>
      </c>
      <c r="I360" s="250"/>
      <c r="J360" s="246"/>
      <c r="K360" s="246"/>
      <c r="L360" s="251"/>
      <c r="M360" s="252"/>
      <c r="N360" s="253"/>
      <c r="O360" s="253"/>
      <c r="P360" s="253"/>
      <c r="Q360" s="253"/>
      <c r="R360" s="253"/>
      <c r="S360" s="253"/>
      <c r="T360" s="254"/>
      <c r="AT360" s="255" t="s">
        <v>187</v>
      </c>
      <c r="AU360" s="255" t="s">
        <v>83</v>
      </c>
      <c r="AV360" s="16" t="s">
        <v>183</v>
      </c>
      <c r="AW360" s="16" t="s">
        <v>34</v>
      </c>
      <c r="AX360" s="16" t="s">
        <v>81</v>
      </c>
      <c r="AY360" s="255" t="s">
        <v>176</v>
      </c>
    </row>
    <row r="361" spans="1:65" s="2" customFormat="1" ht="16.5" customHeight="1">
      <c r="A361" s="37"/>
      <c r="B361" s="38"/>
      <c r="C361" s="234" t="s">
        <v>622</v>
      </c>
      <c r="D361" s="234" t="s">
        <v>303</v>
      </c>
      <c r="E361" s="235" t="s">
        <v>623</v>
      </c>
      <c r="F361" s="236" t="s">
        <v>624</v>
      </c>
      <c r="G361" s="237" t="s">
        <v>119</v>
      </c>
      <c r="H361" s="238">
        <v>14.57</v>
      </c>
      <c r="I361" s="239"/>
      <c r="J361" s="240">
        <f>ROUND(I361*H361,2)</f>
        <v>0</v>
      </c>
      <c r="K361" s="236" t="s">
        <v>182</v>
      </c>
      <c r="L361" s="241"/>
      <c r="M361" s="242" t="s">
        <v>21</v>
      </c>
      <c r="N361" s="243" t="s">
        <v>44</v>
      </c>
      <c r="O361" s="67"/>
      <c r="P361" s="191">
        <f>O361*H361</f>
        <v>0</v>
      </c>
      <c r="Q361" s="191">
        <v>8.9999999999999993E-3</v>
      </c>
      <c r="R361" s="191">
        <f>Q361*H361</f>
        <v>0.13113</v>
      </c>
      <c r="S361" s="191">
        <v>0</v>
      </c>
      <c r="T361" s="192">
        <f>S361*H361</f>
        <v>0</v>
      </c>
      <c r="U361" s="37"/>
      <c r="V361" s="37"/>
      <c r="W361" s="37"/>
      <c r="X361" s="37"/>
      <c r="Y361" s="37"/>
      <c r="Z361" s="37"/>
      <c r="AA361" s="37"/>
      <c r="AB361" s="37"/>
      <c r="AC361" s="37"/>
      <c r="AD361" s="37"/>
      <c r="AE361" s="37"/>
      <c r="AR361" s="193" t="s">
        <v>306</v>
      </c>
      <c r="AT361" s="193" t="s">
        <v>303</v>
      </c>
      <c r="AU361" s="193" t="s">
        <v>83</v>
      </c>
      <c r="AY361" s="20" t="s">
        <v>176</v>
      </c>
      <c r="BE361" s="194">
        <f>IF(N361="základní",J361,0)</f>
        <v>0</v>
      </c>
      <c r="BF361" s="194">
        <f>IF(N361="snížená",J361,0)</f>
        <v>0</v>
      </c>
      <c r="BG361" s="194">
        <f>IF(N361="zákl. přenesená",J361,0)</f>
        <v>0</v>
      </c>
      <c r="BH361" s="194">
        <f>IF(N361="sníž. přenesená",J361,0)</f>
        <v>0</v>
      </c>
      <c r="BI361" s="194">
        <f>IF(N361="nulová",J361,0)</f>
        <v>0</v>
      </c>
      <c r="BJ361" s="20" t="s">
        <v>81</v>
      </c>
      <c r="BK361" s="194">
        <f>ROUND(I361*H361,2)</f>
        <v>0</v>
      </c>
      <c r="BL361" s="20" t="s">
        <v>273</v>
      </c>
      <c r="BM361" s="193" t="s">
        <v>625</v>
      </c>
    </row>
    <row r="362" spans="1:65" s="15" customFormat="1" ht="11.25">
      <c r="B362" s="224"/>
      <c r="C362" s="225"/>
      <c r="D362" s="202" t="s">
        <v>187</v>
      </c>
      <c r="E362" s="226" t="s">
        <v>21</v>
      </c>
      <c r="F362" s="227" t="s">
        <v>615</v>
      </c>
      <c r="G362" s="225"/>
      <c r="H362" s="226" t="s">
        <v>21</v>
      </c>
      <c r="I362" s="228"/>
      <c r="J362" s="225"/>
      <c r="K362" s="225"/>
      <c r="L362" s="229"/>
      <c r="M362" s="230"/>
      <c r="N362" s="231"/>
      <c r="O362" s="231"/>
      <c r="P362" s="231"/>
      <c r="Q362" s="231"/>
      <c r="R362" s="231"/>
      <c r="S362" s="231"/>
      <c r="T362" s="232"/>
      <c r="AT362" s="233" t="s">
        <v>187</v>
      </c>
      <c r="AU362" s="233" t="s">
        <v>83</v>
      </c>
      <c r="AV362" s="15" t="s">
        <v>81</v>
      </c>
      <c r="AW362" s="15" t="s">
        <v>34</v>
      </c>
      <c r="AX362" s="15" t="s">
        <v>73</v>
      </c>
      <c r="AY362" s="233" t="s">
        <v>176</v>
      </c>
    </row>
    <row r="363" spans="1:65" s="13" customFormat="1" ht="11.25">
      <c r="B363" s="200"/>
      <c r="C363" s="201"/>
      <c r="D363" s="202" t="s">
        <v>187</v>
      </c>
      <c r="E363" s="203" t="s">
        <v>21</v>
      </c>
      <c r="F363" s="204" t="s">
        <v>616</v>
      </c>
      <c r="G363" s="201"/>
      <c r="H363" s="205">
        <v>5.2919999999999998</v>
      </c>
      <c r="I363" s="206"/>
      <c r="J363" s="201"/>
      <c r="K363" s="201"/>
      <c r="L363" s="207"/>
      <c r="M363" s="208"/>
      <c r="N363" s="209"/>
      <c r="O363" s="209"/>
      <c r="P363" s="209"/>
      <c r="Q363" s="209"/>
      <c r="R363" s="209"/>
      <c r="S363" s="209"/>
      <c r="T363" s="210"/>
      <c r="AT363" s="211" t="s">
        <v>187</v>
      </c>
      <c r="AU363" s="211" t="s">
        <v>83</v>
      </c>
      <c r="AV363" s="13" t="s">
        <v>83</v>
      </c>
      <c r="AW363" s="13" t="s">
        <v>34</v>
      </c>
      <c r="AX363" s="13" t="s">
        <v>73</v>
      </c>
      <c r="AY363" s="211" t="s">
        <v>176</v>
      </c>
    </row>
    <row r="364" spans="1:65" s="13" customFormat="1" ht="11.25">
      <c r="B364" s="200"/>
      <c r="C364" s="201"/>
      <c r="D364" s="202" t="s">
        <v>187</v>
      </c>
      <c r="E364" s="203" t="s">
        <v>21</v>
      </c>
      <c r="F364" s="204" t="s">
        <v>617</v>
      </c>
      <c r="G364" s="201"/>
      <c r="H364" s="205">
        <v>3.5840000000000001</v>
      </c>
      <c r="I364" s="206"/>
      <c r="J364" s="201"/>
      <c r="K364" s="201"/>
      <c r="L364" s="207"/>
      <c r="M364" s="208"/>
      <c r="N364" s="209"/>
      <c r="O364" s="209"/>
      <c r="P364" s="209"/>
      <c r="Q364" s="209"/>
      <c r="R364" s="209"/>
      <c r="S364" s="209"/>
      <c r="T364" s="210"/>
      <c r="AT364" s="211" t="s">
        <v>187</v>
      </c>
      <c r="AU364" s="211" t="s">
        <v>83</v>
      </c>
      <c r="AV364" s="13" t="s">
        <v>83</v>
      </c>
      <c r="AW364" s="13" t="s">
        <v>34</v>
      </c>
      <c r="AX364" s="13" t="s">
        <v>73</v>
      </c>
      <c r="AY364" s="211" t="s">
        <v>176</v>
      </c>
    </row>
    <row r="365" spans="1:65" s="13" customFormat="1" ht="11.25">
      <c r="B365" s="200"/>
      <c r="C365" s="201"/>
      <c r="D365" s="202" t="s">
        <v>187</v>
      </c>
      <c r="E365" s="203" t="s">
        <v>21</v>
      </c>
      <c r="F365" s="204" t="s">
        <v>618</v>
      </c>
      <c r="G365" s="201"/>
      <c r="H365" s="205">
        <v>5</v>
      </c>
      <c r="I365" s="206"/>
      <c r="J365" s="201"/>
      <c r="K365" s="201"/>
      <c r="L365" s="207"/>
      <c r="M365" s="208"/>
      <c r="N365" s="209"/>
      <c r="O365" s="209"/>
      <c r="P365" s="209"/>
      <c r="Q365" s="209"/>
      <c r="R365" s="209"/>
      <c r="S365" s="209"/>
      <c r="T365" s="210"/>
      <c r="AT365" s="211" t="s">
        <v>187</v>
      </c>
      <c r="AU365" s="211" t="s">
        <v>83</v>
      </c>
      <c r="AV365" s="13" t="s">
        <v>83</v>
      </c>
      <c r="AW365" s="13" t="s">
        <v>34</v>
      </c>
      <c r="AX365" s="13" t="s">
        <v>73</v>
      </c>
      <c r="AY365" s="211" t="s">
        <v>176</v>
      </c>
    </row>
    <row r="366" spans="1:65" s="14" customFormat="1" ht="11.25">
      <c r="B366" s="212"/>
      <c r="C366" s="213"/>
      <c r="D366" s="202" t="s">
        <v>187</v>
      </c>
      <c r="E366" s="214" t="s">
        <v>21</v>
      </c>
      <c r="F366" s="215" t="s">
        <v>192</v>
      </c>
      <c r="G366" s="213"/>
      <c r="H366" s="216">
        <v>13.875999999999999</v>
      </c>
      <c r="I366" s="217"/>
      <c r="J366" s="213"/>
      <c r="K366" s="213"/>
      <c r="L366" s="218"/>
      <c r="M366" s="219"/>
      <c r="N366" s="220"/>
      <c r="O366" s="220"/>
      <c r="P366" s="220"/>
      <c r="Q366" s="220"/>
      <c r="R366" s="220"/>
      <c r="S366" s="220"/>
      <c r="T366" s="221"/>
      <c r="AT366" s="222" t="s">
        <v>187</v>
      </c>
      <c r="AU366" s="222" t="s">
        <v>83</v>
      </c>
      <c r="AV366" s="14" t="s">
        <v>99</v>
      </c>
      <c r="AW366" s="14" t="s">
        <v>34</v>
      </c>
      <c r="AX366" s="14" t="s">
        <v>81</v>
      </c>
      <c r="AY366" s="222" t="s">
        <v>176</v>
      </c>
    </row>
    <row r="367" spans="1:65" s="13" customFormat="1" ht="11.25">
      <c r="B367" s="200"/>
      <c r="C367" s="201"/>
      <c r="D367" s="202" t="s">
        <v>187</v>
      </c>
      <c r="E367" s="201"/>
      <c r="F367" s="204" t="s">
        <v>626</v>
      </c>
      <c r="G367" s="201"/>
      <c r="H367" s="205">
        <v>14.57</v>
      </c>
      <c r="I367" s="206"/>
      <c r="J367" s="201"/>
      <c r="K367" s="201"/>
      <c r="L367" s="207"/>
      <c r="M367" s="208"/>
      <c r="N367" s="209"/>
      <c r="O367" s="209"/>
      <c r="P367" s="209"/>
      <c r="Q367" s="209"/>
      <c r="R367" s="209"/>
      <c r="S367" s="209"/>
      <c r="T367" s="210"/>
      <c r="AT367" s="211" t="s">
        <v>187</v>
      </c>
      <c r="AU367" s="211" t="s">
        <v>83</v>
      </c>
      <c r="AV367" s="13" t="s">
        <v>83</v>
      </c>
      <c r="AW367" s="13" t="s">
        <v>4</v>
      </c>
      <c r="AX367" s="13" t="s">
        <v>81</v>
      </c>
      <c r="AY367" s="211" t="s">
        <v>176</v>
      </c>
    </row>
    <row r="368" spans="1:65" s="2" customFormat="1" ht="16.5" customHeight="1">
      <c r="A368" s="37"/>
      <c r="B368" s="38"/>
      <c r="C368" s="234" t="s">
        <v>627</v>
      </c>
      <c r="D368" s="234" t="s">
        <v>303</v>
      </c>
      <c r="E368" s="235" t="s">
        <v>628</v>
      </c>
      <c r="F368" s="236" t="s">
        <v>629</v>
      </c>
      <c r="G368" s="237" t="s">
        <v>119</v>
      </c>
      <c r="H368" s="238">
        <v>20.832000000000001</v>
      </c>
      <c r="I368" s="239"/>
      <c r="J368" s="240">
        <f>ROUND(I368*H368,2)</f>
        <v>0</v>
      </c>
      <c r="K368" s="236" t="s">
        <v>182</v>
      </c>
      <c r="L368" s="241"/>
      <c r="M368" s="242" t="s">
        <v>21</v>
      </c>
      <c r="N368" s="243" t="s">
        <v>44</v>
      </c>
      <c r="O368" s="67"/>
      <c r="P368" s="191">
        <f>O368*H368</f>
        <v>0</v>
      </c>
      <c r="Q368" s="191">
        <v>9.2999999999999992E-3</v>
      </c>
      <c r="R368" s="191">
        <f>Q368*H368</f>
        <v>0.19373759999999998</v>
      </c>
      <c r="S368" s="191">
        <v>0</v>
      </c>
      <c r="T368" s="192">
        <f>S368*H368</f>
        <v>0</v>
      </c>
      <c r="U368" s="37"/>
      <c r="V368" s="37"/>
      <c r="W368" s="37"/>
      <c r="X368" s="37"/>
      <c r="Y368" s="37"/>
      <c r="Z368" s="37"/>
      <c r="AA368" s="37"/>
      <c r="AB368" s="37"/>
      <c r="AC368" s="37"/>
      <c r="AD368" s="37"/>
      <c r="AE368" s="37"/>
      <c r="AR368" s="193" t="s">
        <v>306</v>
      </c>
      <c r="AT368" s="193" t="s">
        <v>303</v>
      </c>
      <c r="AU368" s="193" t="s">
        <v>83</v>
      </c>
      <c r="AY368" s="20" t="s">
        <v>176</v>
      </c>
      <c r="BE368" s="194">
        <f>IF(N368="základní",J368,0)</f>
        <v>0</v>
      </c>
      <c r="BF368" s="194">
        <f>IF(N368="snížená",J368,0)</f>
        <v>0</v>
      </c>
      <c r="BG368" s="194">
        <f>IF(N368="zákl. přenesená",J368,0)</f>
        <v>0</v>
      </c>
      <c r="BH368" s="194">
        <f>IF(N368="sníž. přenesená",J368,0)</f>
        <v>0</v>
      </c>
      <c r="BI368" s="194">
        <f>IF(N368="nulová",J368,0)</f>
        <v>0</v>
      </c>
      <c r="BJ368" s="20" t="s">
        <v>81</v>
      </c>
      <c r="BK368" s="194">
        <f>ROUND(I368*H368,2)</f>
        <v>0</v>
      </c>
      <c r="BL368" s="20" t="s">
        <v>273</v>
      </c>
      <c r="BM368" s="193" t="s">
        <v>630</v>
      </c>
    </row>
    <row r="369" spans="1:65" s="15" customFormat="1" ht="11.25">
      <c r="B369" s="224"/>
      <c r="C369" s="225"/>
      <c r="D369" s="202" t="s">
        <v>187</v>
      </c>
      <c r="E369" s="226" t="s">
        <v>21</v>
      </c>
      <c r="F369" s="227" t="s">
        <v>619</v>
      </c>
      <c r="G369" s="225"/>
      <c r="H369" s="226" t="s">
        <v>21</v>
      </c>
      <c r="I369" s="228"/>
      <c r="J369" s="225"/>
      <c r="K369" s="225"/>
      <c r="L369" s="229"/>
      <c r="M369" s="230"/>
      <c r="N369" s="231"/>
      <c r="O369" s="231"/>
      <c r="P369" s="231"/>
      <c r="Q369" s="231"/>
      <c r="R369" s="231"/>
      <c r="S369" s="231"/>
      <c r="T369" s="232"/>
      <c r="AT369" s="233" t="s">
        <v>187</v>
      </c>
      <c r="AU369" s="233" t="s">
        <v>83</v>
      </c>
      <c r="AV369" s="15" t="s">
        <v>81</v>
      </c>
      <c r="AW369" s="15" t="s">
        <v>34</v>
      </c>
      <c r="AX369" s="15" t="s">
        <v>73</v>
      </c>
      <c r="AY369" s="233" t="s">
        <v>176</v>
      </c>
    </row>
    <row r="370" spans="1:65" s="13" customFormat="1" ht="11.25">
      <c r="B370" s="200"/>
      <c r="C370" s="201"/>
      <c r="D370" s="202" t="s">
        <v>187</v>
      </c>
      <c r="E370" s="203" t="s">
        <v>21</v>
      </c>
      <c r="F370" s="204" t="s">
        <v>620</v>
      </c>
      <c r="G370" s="201"/>
      <c r="H370" s="205">
        <v>14.84</v>
      </c>
      <c r="I370" s="206"/>
      <c r="J370" s="201"/>
      <c r="K370" s="201"/>
      <c r="L370" s="207"/>
      <c r="M370" s="208"/>
      <c r="N370" s="209"/>
      <c r="O370" s="209"/>
      <c r="P370" s="209"/>
      <c r="Q370" s="209"/>
      <c r="R370" s="209"/>
      <c r="S370" s="209"/>
      <c r="T370" s="210"/>
      <c r="AT370" s="211" t="s">
        <v>187</v>
      </c>
      <c r="AU370" s="211" t="s">
        <v>83</v>
      </c>
      <c r="AV370" s="13" t="s">
        <v>83</v>
      </c>
      <c r="AW370" s="13" t="s">
        <v>34</v>
      </c>
      <c r="AX370" s="13" t="s">
        <v>73</v>
      </c>
      <c r="AY370" s="211" t="s">
        <v>176</v>
      </c>
    </row>
    <row r="371" spans="1:65" s="13" customFormat="1" ht="11.25">
      <c r="B371" s="200"/>
      <c r="C371" s="201"/>
      <c r="D371" s="202" t="s">
        <v>187</v>
      </c>
      <c r="E371" s="203" t="s">
        <v>21</v>
      </c>
      <c r="F371" s="204" t="s">
        <v>618</v>
      </c>
      <c r="G371" s="201"/>
      <c r="H371" s="205">
        <v>5</v>
      </c>
      <c r="I371" s="206"/>
      <c r="J371" s="201"/>
      <c r="K371" s="201"/>
      <c r="L371" s="207"/>
      <c r="M371" s="208"/>
      <c r="N371" s="209"/>
      <c r="O371" s="209"/>
      <c r="P371" s="209"/>
      <c r="Q371" s="209"/>
      <c r="R371" s="209"/>
      <c r="S371" s="209"/>
      <c r="T371" s="210"/>
      <c r="AT371" s="211" t="s">
        <v>187</v>
      </c>
      <c r="AU371" s="211" t="s">
        <v>83</v>
      </c>
      <c r="AV371" s="13" t="s">
        <v>83</v>
      </c>
      <c r="AW371" s="13" t="s">
        <v>34</v>
      </c>
      <c r="AX371" s="13" t="s">
        <v>73</v>
      </c>
      <c r="AY371" s="211" t="s">
        <v>176</v>
      </c>
    </row>
    <row r="372" spans="1:65" s="14" customFormat="1" ht="11.25">
      <c r="B372" s="212"/>
      <c r="C372" s="213"/>
      <c r="D372" s="202" t="s">
        <v>187</v>
      </c>
      <c r="E372" s="214" t="s">
        <v>21</v>
      </c>
      <c r="F372" s="215" t="s">
        <v>192</v>
      </c>
      <c r="G372" s="213"/>
      <c r="H372" s="216">
        <v>19.84</v>
      </c>
      <c r="I372" s="217"/>
      <c r="J372" s="213"/>
      <c r="K372" s="213"/>
      <c r="L372" s="218"/>
      <c r="M372" s="219"/>
      <c r="N372" s="220"/>
      <c r="O372" s="220"/>
      <c r="P372" s="220"/>
      <c r="Q372" s="220"/>
      <c r="R372" s="220"/>
      <c r="S372" s="220"/>
      <c r="T372" s="221"/>
      <c r="AT372" s="222" t="s">
        <v>187</v>
      </c>
      <c r="AU372" s="222" t="s">
        <v>83</v>
      </c>
      <c r="AV372" s="14" t="s">
        <v>99</v>
      </c>
      <c r="AW372" s="14" t="s">
        <v>34</v>
      </c>
      <c r="AX372" s="14" t="s">
        <v>81</v>
      </c>
      <c r="AY372" s="222" t="s">
        <v>176</v>
      </c>
    </row>
    <row r="373" spans="1:65" s="13" customFormat="1" ht="11.25">
      <c r="B373" s="200"/>
      <c r="C373" s="201"/>
      <c r="D373" s="202" t="s">
        <v>187</v>
      </c>
      <c r="E373" s="201"/>
      <c r="F373" s="204" t="s">
        <v>631</v>
      </c>
      <c r="G373" s="201"/>
      <c r="H373" s="205">
        <v>20.832000000000001</v>
      </c>
      <c r="I373" s="206"/>
      <c r="J373" s="201"/>
      <c r="K373" s="201"/>
      <c r="L373" s="207"/>
      <c r="M373" s="208"/>
      <c r="N373" s="209"/>
      <c r="O373" s="209"/>
      <c r="P373" s="209"/>
      <c r="Q373" s="209"/>
      <c r="R373" s="209"/>
      <c r="S373" s="209"/>
      <c r="T373" s="210"/>
      <c r="AT373" s="211" t="s">
        <v>187</v>
      </c>
      <c r="AU373" s="211" t="s">
        <v>83</v>
      </c>
      <c r="AV373" s="13" t="s">
        <v>83</v>
      </c>
      <c r="AW373" s="13" t="s">
        <v>4</v>
      </c>
      <c r="AX373" s="13" t="s">
        <v>81</v>
      </c>
      <c r="AY373" s="211" t="s">
        <v>176</v>
      </c>
    </row>
    <row r="374" spans="1:65" s="2" customFormat="1" ht="24.2" customHeight="1">
      <c r="A374" s="37"/>
      <c r="B374" s="38"/>
      <c r="C374" s="182" t="s">
        <v>632</v>
      </c>
      <c r="D374" s="182" t="s">
        <v>179</v>
      </c>
      <c r="E374" s="183" t="s">
        <v>633</v>
      </c>
      <c r="F374" s="184" t="s">
        <v>634</v>
      </c>
      <c r="G374" s="185" t="s">
        <v>133</v>
      </c>
      <c r="H374" s="186">
        <v>1.84</v>
      </c>
      <c r="I374" s="187"/>
      <c r="J374" s="188">
        <f>ROUND(I374*H374,2)</f>
        <v>0</v>
      </c>
      <c r="K374" s="184" t="s">
        <v>182</v>
      </c>
      <c r="L374" s="42"/>
      <c r="M374" s="189" t="s">
        <v>21</v>
      </c>
      <c r="N374" s="190" t="s">
        <v>44</v>
      </c>
      <c r="O374" s="67"/>
      <c r="P374" s="191">
        <f>O374*H374</f>
        <v>0</v>
      </c>
      <c r="Q374" s="191">
        <v>9.1E-4</v>
      </c>
      <c r="R374" s="191">
        <f>Q374*H374</f>
        <v>1.6744000000000002E-3</v>
      </c>
      <c r="S374" s="191">
        <v>0</v>
      </c>
      <c r="T374" s="192">
        <f>S374*H374</f>
        <v>0</v>
      </c>
      <c r="U374" s="37"/>
      <c r="V374" s="37"/>
      <c r="W374" s="37"/>
      <c r="X374" s="37"/>
      <c r="Y374" s="37"/>
      <c r="Z374" s="37"/>
      <c r="AA374" s="37"/>
      <c r="AB374" s="37"/>
      <c r="AC374" s="37"/>
      <c r="AD374" s="37"/>
      <c r="AE374" s="37"/>
      <c r="AR374" s="193" t="s">
        <v>273</v>
      </c>
      <c r="AT374" s="193" t="s">
        <v>179</v>
      </c>
      <c r="AU374" s="193" t="s">
        <v>83</v>
      </c>
      <c r="AY374" s="20" t="s">
        <v>176</v>
      </c>
      <c r="BE374" s="194">
        <f>IF(N374="základní",J374,0)</f>
        <v>0</v>
      </c>
      <c r="BF374" s="194">
        <f>IF(N374="snížená",J374,0)</f>
        <v>0</v>
      </c>
      <c r="BG374" s="194">
        <f>IF(N374="zákl. přenesená",J374,0)</f>
        <v>0</v>
      </c>
      <c r="BH374" s="194">
        <f>IF(N374="sníž. přenesená",J374,0)</f>
        <v>0</v>
      </c>
      <c r="BI374" s="194">
        <f>IF(N374="nulová",J374,0)</f>
        <v>0</v>
      </c>
      <c r="BJ374" s="20" t="s">
        <v>81</v>
      </c>
      <c r="BK374" s="194">
        <f>ROUND(I374*H374,2)</f>
        <v>0</v>
      </c>
      <c r="BL374" s="20" t="s">
        <v>273</v>
      </c>
      <c r="BM374" s="193" t="s">
        <v>635</v>
      </c>
    </row>
    <row r="375" spans="1:65" s="2" customFormat="1" ht="11.25">
      <c r="A375" s="37"/>
      <c r="B375" s="38"/>
      <c r="C375" s="39"/>
      <c r="D375" s="195" t="s">
        <v>185</v>
      </c>
      <c r="E375" s="39"/>
      <c r="F375" s="196" t="s">
        <v>636</v>
      </c>
      <c r="G375" s="39"/>
      <c r="H375" s="39"/>
      <c r="I375" s="197"/>
      <c r="J375" s="39"/>
      <c r="K375" s="39"/>
      <c r="L375" s="42"/>
      <c r="M375" s="198"/>
      <c r="N375" s="199"/>
      <c r="O375" s="67"/>
      <c r="P375" s="67"/>
      <c r="Q375" s="67"/>
      <c r="R375" s="67"/>
      <c r="S375" s="67"/>
      <c r="T375" s="68"/>
      <c r="U375" s="37"/>
      <c r="V375" s="37"/>
      <c r="W375" s="37"/>
      <c r="X375" s="37"/>
      <c r="Y375" s="37"/>
      <c r="Z375" s="37"/>
      <c r="AA375" s="37"/>
      <c r="AB375" s="37"/>
      <c r="AC375" s="37"/>
      <c r="AD375" s="37"/>
      <c r="AE375" s="37"/>
      <c r="AT375" s="20" t="s">
        <v>185</v>
      </c>
      <c r="AU375" s="20" t="s">
        <v>83</v>
      </c>
    </row>
    <row r="376" spans="1:65" s="13" customFormat="1" ht="11.25">
      <c r="B376" s="200"/>
      <c r="C376" s="201"/>
      <c r="D376" s="202" t="s">
        <v>187</v>
      </c>
      <c r="E376" s="203" t="s">
        <v>21</v>
      </c>
      <c r="F376" s="204" t="s">
        <v>637</v>
      </c>
      <c r="G376" s="201"/>
      <c r="H376" s="205">
        <v>1.84</v>
      </c>
      <c r="I376" s="206"/>
      <c r="J376" s="201"/>
      <c r="K376" s="201"/>
      <c r="L376" s="207"/>
      <c r="M376" s="208"/>
      <c r="N376" s="209"/>
      <c r="O376" s="209"/>
      <c r="P376" s="209"/>
      <c r="Q376" s="209"/>
      <c r="R376" s="209"/>
      <c r="S376" s="209"/>
      <c r="T376" s="210"/>
      <c r="AT376" s="211" t="s">
        <v>187</v>
      </c>
      <c r="AU376" s="211" t="s">
        <v>83</v>
      </c>
      <c r="AV376" s="13" t="s">
        <v>83</v>
      </c>
      <c r="AW376" s="13" t="s">
        <v>34</v>
      </c>
      <c r="AX376" s="13" t="s">
        <v>73</v>
      </c>
      <c r="AY376" s="211" t="s">
        <v>176</v>
      </c>
    </row>
    <row r="377" spans="1:65" s="14" customFormat="1" ht="11.25">
      <c r="B377" s="212"/>
      <c r="C377" s="213"/>
      <c r="D377" s="202" t="s">
        <v>187</v>
      </c>
      <c r="E377" s="214" t="s">
        <v>21</v>
      </c>
      <c r="F377" s="215" t="s">
        <v>192</v>
      </c>
      <c r="G377" s="213"/>
      <c r="H377" s="216">
        <v>1.84</v>
      </c>
      <c r="I377" s="217"/>
      <c r="J377" s="213"/>
      <c r="K377" s="213"/>
      <c r="L377" s="218"/>
      <c r="M377" s="219"/>
      <c r="N377" s="220"/>
      <c r="O377" s="220"/>
      <c r="P377" s="220"/>
      <c r="Q377" s="220"/>
      <c r="R377" s="220"/>
      <c r="S377" s="220"/>
      <c r="T377" s="221"/>
      <c r="AT377" s="222" t="s">
        <v>187</v>
      </c>
      <c r="AU377" s="222" t="s">
        <v>83</v>
      </c>
      <c r="AV377" s="14" t="s">
        <v>99</v>
      </c>
      <c r="AW377" s="14" t="s">
        <v>34</v>
      </c>
      <c r="AX377" s="14" t="s">
        <v>81</v>
      </c>
      <c r="AY377" s="222" t="s">
        <v>176</v>
      </c>
    </row>
    <row r="378" spans="1:65" s="2" customFormat="1" ht="24.2" customHeight="1">
      <c r="A378" s="37"/>
      <c r="B378" s="38"/>
      <c r="C378" s="182" t="s">
        <v>638</v>
      </c>
      <c r="D378" s="182" t="s">
        <v>179</v>
      </c>
      <c r="E378" s="183" t="s">
        <v>639</v>
      </c>
      <c r="F378" s="184" t="s">
        <v>640</v>
      </c>
      <c r="G378" s="185" t="s">
        <v>119</v>
      </c>
      <c r="H378" s="186">
        <v>33.716000000000001</v>
      </c>
      <c r="I378" s="187"/>
      <c r="J378" s="188">
        <f>ROUND(I378*H378,2)</f>
        <v>0</v>
      </c>
      <c r="K378" s="184" t="s">
        <v>182</v>
      </c>
      <c r="L378" s="42"/>
      <c r="M378" s="189" t="s">
        <v>21</v>
      </c>
      <c r="N378" s="190" t="s">
        <v>44</v>
      </c>
      <c r="O378" s="67"/>
      <c r="P378" s="191">
        <f>O378*H378</f>
        <v>0</v>
      </c>
      <c r="Q378" s="191">
        <v>1E-4</v>
      </c>
      <c r="R378" s="191">
        <f>Q378*H378</f>
        <v>3.3716000000000002E-3</v>
      </c>
      <c r="S378" s="191">
        <v>0</v>
      </c>
      <c r="T378" s="192">
        <f>S378*H378</f>
        <v>0</v>
      </c>
      <c r="U378" s="37"/>
      <c r="V378" s="37"/>
      <c r="W378" s="37"/>
      <c r="X378" s="37"/>
      <c r="Y378" s="37"/>
      <c r="Z378" s="37"/>
      <c r="AA378" s="37"/>
      <c r="AB378" s="37"/>
      <c r="AC378" s="37"/>
      <c r="AD378" s="37"/>
      <c r="AE378" s="37"/>
      <c r="AR378" s="193" t="s">
        <v>273</v>
      </c>
      <c r="AT378" s="193" t="s">
        <v>179</v>
      </c>
      <c r="AU378" s="193" t="s">
        <v>83</v>
      </c>
      <c r="AY378" s="20" t="s">
        <v>176</v>
      </c>
      <c r="BE378" s="194">
        <f>IF(N378="základní",J378,0)</f>
        <v>0</v>
      </c>
      <c r="BF378" s="194">
        <f>IF(N378="snížená",J378,0)</f>
        <v>0</v>
      </c>
      <c r="BG378" s="194">
        <f>IF(N378="zákl. přenesená",J378,0)</f>
        <v>0</v>
      </c>
      <c r="BH378" s="194">
        <f>IF(N378="sníž. přenesená",J378,0)</f>
        <v>0</v>
      </c>
      <c r="BI378" s="194">
        <f>IF(N378="nulová",J378,0)</f>
        <v>0</v>
      </c>
      <c r="BJ378" s="20" t="s">
        <v>81</v>
      </c>
      <c r="BK378" s="194">
        <f>ROUND(I378*H378,2)</f>
        <v>0</v>
      </c>
      <c r="BL378" s="20" t="s">
        <v>273</v>
      </c>
      <c r="BM378" s="193" t="s">
        <v>641</v>
      </c>
    </row>
    <row r="379" spans="1:65" s="2" customFormat="1" ht="11.25">
      <c r="A379" s="37"/>
      <c r="B379" s="38"/>
      <c r="C379" s="39"/>
      <c r="D379" s="195" t="s">
        <v>185</v>
      </c>
      <c r="E379" s="39"/>
      <c r="F379" s="196" t="s">
        <v>642</v>
      </c>
      <c r="G379" s="39"/>
      <c r="H379" s="39"/>
      <c r="I379" s="197"/>
      <c r="J379" s="39"/>
      <c r="K379" s="39"/>
      <c r="L379" s="42"/>
      <c r="M379" s="198"/>
      <c r="N379" s="199"/>
      <c r="O379" s="67"/>
      <c r="P379" s="67"/>
      <c r="Q379" s="67"/>
      <c r="R379" s="67"/>
      <c r="S379" s="67"/>
      <c r="T379" s="68"/>
      <c r="U379" s="37"/>
      <c r="V379" s="37"/>
      <c r="W379" s="37"/>
      <c r="X379" s="37"/>
      <c r="Y379" s="37"/>
      <c r="Z379" s="37"/>
      <c r="AA379" s="37"/>
      <c r="AB379" s="37"/>
      <c r="AC379" s="37"/>
      <c r="AD379" s="37"/>
      <c r="AE379" s="37"/>
      <c r="AT379" s="20" t="s">
        <v>185</v>
      </c>
      <c r="AU379" s="20" t="s">
        <v>83</v>
      </c>
    </row>
    <row r="380" spans="1:65" s="13" customFormat="1" ht="11.25">
      <c r="B380" s="200"/>
      <c r="C380" s="201"/>
      <c r="D380" s="202" t="s">
        <v>187</v>
      </c>
      <c r="E380" s="203" t="s">
        <v>21</v>
      </c>
      <c r="F380" s="204" t="s">
        <v>643</v>
      </c>
      <c r="G380" s="201"/>
      <c r="H380" s="205">
        <v>33.716000000000001</v>
      </c>
      <c r="I380" s="206"/>
      <c r="J380" s="201"/>
      <c r="K380" s="201"/>
      <c r="L380" s="207"/>
      <c r="M380" s="208"/>
      <c r="N380" s="209"/>
      <c r="O380" s="209"/>
      <c r="P380" s="209"/>
      <c r="Q380" s="209"/>
      <c r="R380" s="209"/>
      <c r="S380" s="209"/>
      <c r="T380" s="210"/>
      <c r="AT380" s="211" t="s">
        <v>187</v>
      </c>
      <c r="AU380" s="211" t="s">
        <v>83</v>
      </c>
      <c r="AV380" s="13" t="s">
        <v>83</v>
      </c>
      <c r="AW380" s="13" t="s">
        <v>34</v>
      </c>
      <c r="AX380" s="13" t="s">
        <v>73</v>
      </c>
      <c r="AY380" s="211" t="s">
        <v>176</v>
      </c>
    </row>
    <row r="381" spans="1:65" s="14" customFormat="1" ht="11.25">
      <c r="B381" s="212"/>
      <c r="C381" s="213"/>
      <c r="D381" s="202" t="s">
        <v>187</v>
      </c>
      <c r="E381" s="214" t="s">
        <v>21</v>
      </c>
      <c r="F381" s="215" t="s">
        <v>192</v>
      </c>
      <c r="G381" s="213"/>
      <c r="H381" s="216">
        <v>33.716000000000001</v>
      </c>
      <c r="I381" s="217"/>
      <c r="J381" s="213"/>
      <c r="K381" s="213"/>
      <c r="L381" s="218"/>
      <c r="M381" s="219"/>
      <c r="N381" s="220"/>
      <c r="O381" s="220"/>
      <c r="P381" s="220"/>
      <c r="Q381" s="220"/>
      <c r="R381" s="220"/>
      <c r="S381" s="220"/>
      <c r="T381" s="221"/>
      <c r="AT381" s="222" t="s">
        <v>187</v>
      </c>
      <c r="AU381" s="222" t="s">
        <v>83</v>
      </c>
      <c r="AV381" s="14" t="s">
        <v>99</v>
      </c>
      <c r="AW381" s="14" t="s">
        <v>34</v>
      </c>
      <c r="AX381" s="14" t="s">
        <v>81</v>
      </c>
      <c r="AY381" s="222" t="s">
        <v>176</v>
      </c>
    </row>
    <row r="382" spans="1:65" s="2" customFormat="1" ht="16.5" customHeight="1">
      <c r="A382" s="37"/>
      <c r="B382" s="38"/>
      <c r="C382" s="182" t="s">
        <v>644</v>
      </c>
      <c r="D382" s="182" t="s">
        <v>179</v>
      </c>
      <c r="E382" s="183" t="s">
        <v>645</v>
      </c>
      <c r="F382" s="184" t="s">
        <v>646</v>
      </c>
      <c r="G382" s="185" t="s">
        <v>119</v>
      </c>
      <c r="H382" s="186">
        <v>2.484</v>
      </c>
      <c r="I382" s="187"/>
      <c r="J382" s="188">
        <f>ROUND(I382*H382,2)</f>
        <v>0</v>
      </c>
      <c r="K382" s="184" t="s">
        <v>182</v>
      </c>
      <c r="L382" s="42"/>
      <c r="M382" s="189" t="s">
        <v>21</v>
      </c>
      <c r="N382" s="190" t="s">
        <v>44</v>
      </c>
      <c r="O382" s="67"/>
      <c r="P382" s="191">
        <f>O382*H382</f>
        <v>0</v>
      </c>
      <c r="Q382" s="191">
        <v>0</v>
      </c>
      <c r="R382" s="191">
        <f>Q382*H382</f>
        <v>0</v>
      </c>
      <c r="S382" s="191">
        <v>0</v>
      </c>
      <c r="T382" s="192">
        <f>S382*H382</f>
        <v>0</v>
      </c>
      <c r="U382" s="37"/>
      <c r="V382" s="37"/>
      <c r="W382" s="37"/>
      <c r="X382" s="37"/>
      <c r="Y382" s="37"/>
      <c r="Z382" s="37"/>
      <c r="AA382" s="37"/>
      <c r="AB382" s="37"/>
      <c r="AC382" s="37"/>
      <c r="AD382" s="37"/>
      <c r="AE382" s="37"/>
      <c r="AR382" s="193" t="s">
        <v>273</v>
      </c>
      <c r="AT382" s="193" t="s">
        <v>179</v>
      </c>
      <c r="AU382" s="193" t="s">
        <v>83</v>
      </c>
      <c r="AY382" s="20" t="s">
        <v>176</v>
      </c>
      <c r="BE382" s="194">
        <f>IF(N382="základní",J382,0)</f>
        <v>0</v>
      </c>
      <c r="BF382" s="194">
        <f>IF(N382="snížená",J382,0)</f>
        <v>0</v>
      </c>
      <c r="BG382" s="194">
        <f>IF(N382="zákl. přenesená",J382,0)</f>
        <v>0</v>
      </c>
      <c r="BH382" s="194">
        <f>IF(N382="sníž. přenesená",J382,0)</f>
        <v>0</v>
      </c>
      <c r="BI382" s="194">
        <f>IF(N382="nulová",J382,0)</f>
        <v>0</v>
      </c>
      <c r="BJ382" s="20" t="s">
        <v>81</v>
      </c>
      <c r="BK382" s="194">
        <f>ROUND(I382*H382,2)</f>
        <v>0</v>
      </c>
      <c r="BL382" s="20" t="s">
        <v>273</v>
      </c>
      <c r="BM382" s="193" t="s">
        <v>647</v>
      </c>
    </row>
    <row r="383" spans="1:65" s="2" customFormat="1" ht="11.25">
      <c r="A383" s="37"/>
      <c r="B383" s="38"/>
      <c r="C383" s="39"/>
      <c r="D383" s="195" t="s">
        <v>185</v>
      </c>
      <c r="E383" s="39"/>
      <c r="F383" s="196" t="s">
        <v>648</v>
      </c>
      <c r="G383" s="39"/>
      <c r="H383" s="39"/>
      <c r="I383" s="197"/>
      <c r="J383" s="39"/>
      <c r="K383" s="39"/>
      <c r="L383" s="42"/>
      <c r="M383" s="198"/>
      <c r="N383" s="199"/>
      <c r="O383" s="67"/>
      <c r="P383" s="67"/>
      <c r="Q383" s="67"/>
      <c r="R383" s="67"/>
      <c r="S383" s="67"/>
      <c r="T383" s="68"/>
      <c r="U383" s="37"/>
      <c r="V383" s="37"/>
      <c r="W383" s="37"/>
      <c r="X383" s="37"/>
      <c r="Y383" s="37"/>
      <c r="Z383" s="37"/>
      <c r="AA383" s="37"/>
      <c r="AB383" s="37"/>
      <c r="AC383" s="37"/>
      <c r="AD383" s="37"/>
      <c r="AE383" s="37"/>
      <c r="AT383" s="20" t="s">
        <v>185</v>
      </c>
      <c r="AU383" s="20" t="s">
        <v>83</v>
      </c>
    </row>
    <row r="384" spans="1:65" s="13" customFormat="1" ht="11.25">
      <c r="B384" s="200"/>
      <c r="C384" s="201"/>
      <c r="D384" s="202" t="s">
        <v>187</v>
      </c>
      <c r="E384" s="203" t="s">
        <v>21</v>
      </c>
      <c r="F384" s="204" t="s">
        <v>608</v>
      </c>
      <c r="G384" s="201"/>
      <c r="H384" s="205">
        <v>2.484</v>
      </c>
      <c r="I384" s="206"/>
      <c r="J384" s="201"/>
      <c r="K384" s="201"/>
      <c r="L384" s="207"/>
      <c r="M384" s="208"/>
      <c r="N384" s="209"/>
      <c r="O384" s="209"/>
      <c r="P384" s="209"/>
      <c r="Q384" s="209"/>
      <c r="R384" s="209"/>
      <c r="S384" s="209"/>
      <c r="T384" s="210"/>
      <c r="AT384" s="211" t="s">
        <v>187</v>
      </c>
      <c r="AU384" s="211" t="s">
        <v>83</v>
      </c>
      <c r="AV384" s="13" t="s">
        <v>83</v>
      </c>
      <c r="AW384" s="13" t="s">
        <v>34</v>
      </c>
      <c r="AX384" s="13" t="s">
        <v>73</v>
      </c>
      <c r="AY384" s="211" t="s">
        <v>176</v>
      </c>
    </row>
    <row r="385" spans="1:65" s="14" customFormat="1" ht="11.25">
      <c r="B385" s="212"/>
      <c r="C385" s="213"/>
      <c r="D385" s="202" t="s">
        <v>187</v>
      </c>
      <c r="E385" s="214" t="s">
        <v>21</v>
      </c>
      <c r="F385" s="215" t="s">
        <v>192</v>
      </c>
      <c r="G385" s="213"/>
      <c r="H385" s="216">
        <v>2.484</v>
      </c>
      <c r="I385" s="217"/>
      <c r="J385" s="213"/>
      <c r="K385" s="213"/>
      <c r="L385" s="218"/>
      <c r="M385" s="219"/>
      <c r="N385" s="220"/>
      <c r="O385" s="220"/>
      <c r="P385" s="220"/>
      <c r="Q385" s="220"/>
      <c r="R385" s="220"/>
      <c r="S385" s="220"/>
      <c r="T385" s="221"/>
      <c r="AT385" s="222" t="s">
        <v>187</v>
      </c>
      <c r="AU385" s="222" t="s">
        <v>83</v>
      </c>
      <c r="AV385" s="14" t="s">
        <v>99</v>
      </c>
      <c r="AW385" s="14" t="s">
        <v>34</v>
      </c>
      <c r="AX385" s="14" t="s">
        <v>81</v>
      </c>
      <c r="AY385" s="222" t="s">
        <v>176</v>
      </c>
    </row>
    <row r="386" spans="1:65" s="2" customFormat="1" ht="24.2" customHeight="1">
      <c r="A386" s="37"/>
      <c r="B386" s="38"/>
      <c r="C386" s="182" t="s">
        <v>649</v>
      </c>
      <c r="D386" s="182" t="s">
        <v>179</v>
      </c>
      <c r="E386" s="183" t="s">
        <v>650</v>
      </c>
      <c r="F386" s="184" t="s">
        <v>651</v>
      </c>
      <c r="G386" s="185" t="s">
        <v>119</v>
      </c>
      <c r="H386" s="186">
        <v>33.716000000000001</v>
      </c>
      <c r="I386" s="187"/>
      <c r="J386" s="188">
        <f>ROUND(I386*H386,2)</f>
        <v>0</v>
      </c>
      <c r="K386" s="184" t="s">
        <v>182</v>
      </c>
      <c r="L386" s="42"/>
      <c r="M386" s="189" t="s">
        <v>21</v>
      </c>
      <c r="N386" s="190" t="s">
        <v>44</v>
      </c>
      <c r="O386" s="67"/>
      <c r="P386" s="191">
        <f>O386*H386</f>
        <v>0</v>
      </c>
      <c r="Q386" s="191">
        <v>0</v>
      </c>
      <c r="R386" s="191">
        <f>Q386*H386</f>
        <v>0</v>
      </c>
      <c r="S386" s="191">
        <v>1.12E-2</v>
      </c>
      <c r="T386" s="192">
        <f>S386*H386</f>
        <v>0.37761919999999999</v>
      </c>
      <c r="U386" s="37"/>
      <c r="V386" s="37"/>
      <c r="W386" s="37"/>
      <c r="X386" s="37"/>
      <c r="Y386" s="37"/>
      <c r="Z386" s="37"/>
      <c r="AA386" s="37"/>
      <c r="AB386" s="37"/>
      <c r="AC386" s="37"/>
      <c r="AD386" s="37"/>
      <c r="AE386" s="37"/>
      <c r="AR386" s="193" t="s">
        <v>273</v>
      </c>
      <c r="AT386" s="193" t="s">
        <v>179</v>
      </c>
      <c r="AU386" s="193" t="s">
        <v>83</v>
      </c>
      <c r="AY386" s="20" t="s">
        <v>176</v>
      </c>
      <c r="BE386" s="194">
        <f>IF(N386="základní",J386,0)</f>
        <v>0</v>
      </c>
      <c r="BF386" s="194">
        <f>IF(N386="snížená",J386,0)</f>
        <v>0</v>
      </c>
      <c r="BG386" s="194">
        <f>IF(N386="zákl. přenesená",J386,0)</f>
        <v>0</v>
      </c>
      <c r="BH386" s="194">
        <f>IF(N386="sníž. přenesená",J386,0)</f>
        <v>0</v>
      </c>
      <c r="BI386" s="194">
        <f>IF(N386="nulová",J386,0)</f>
        <v>0</v>
      </c>
      <c r="BJ386" s="20" t="s">
        <v>81</v>
      </c>
      <c r="BK386" s="194">
        <f>ROUND(I386*H386,2)</f>
        <v>0</v>
      </c>
      <c r="BL386" s="20" t="s">
        <v>273</v>
      </c>
      <c r="BM386" s="193" t="s">
        <v>652</v>
      </c>
    </row>
    <row r="387" spans="1:65" s="2" customFormat="1" ht="11.25">
      <c r="A387" s="37"/>
      <c r="B387" s="38"/>
      <c r="C387" s="39"/>
      <c r="D387" s="195" t="s">
        <v>185</v>
      </c>
      <c r="E387" s="39"/>
      <c r="F387" s="196" t="s">
        <v>653</v>
      </c>
      <c r="G387" s="39"/>
      <c r="H387" s="39"/>
      <c r="I387" s="197"/>
      <c r="J387" s="39"/>
      <c r="K387" s="39"/>
      <c r="L387" s="42"/>
      <c r="M387" s="198"/>
      <c r="N387" s="199"/>
      <c r="O387" s="67"/>
      <c r="P387" s="67"/>
      <c r="Q387" s="67"/>
      <c r="R387" s="67"/>
      <c r="S387" s="67"/>
      <c r="T387" s="68"/>
      <c r="U387" s="37"/>
      <c r="V387" s="37"/>
      <c r="W387" s="37"/>
      <c r="X387" s="37"/>
      <c r="Y387" s="37"/>
      <c r="Z387" s="37"/>
      <c r="AA387" s="37"/>
      <c r="AB387" s="37"/>
      <c r="AC387" s="37"/>
      <c r="AD387" s="37"/>
      <c r="AE387" s="37"/>
      <c r="AT387" s="20" t="s">
        <v>185</v>
      </c>
      <c r="AU387" s="20" t="s">
        <v>83</v>
      </c>
    </row>
    <row r="388" spans="1:65" s="15" customFormat="1" ht="11.25">
      <c r="B388" s="224"/>
      <c r="C388" s="225"/>
      <c r="D388" s="202" t="s">
        <v>187</v>
      </c>
      <c r="E388" s="226" t="s">
        <v>21</v>
      </c>
      <c r="F388" s="227" t="s">
        <v>654</v>
      </c>
      <c r="G388" s="225"/>
      <c r="H388" s="226" t="s">
        <v>21</v>
      </c>
      <c r="I388" s="228"/>
      <c r="J388" s="225"/>
      <c r="K388" s="225"/>
      <c r="L388" s="229"/>
      <c r="M388" s="230"/>
      <c r="N388" s="231"/>
      <c r="O388" s="231"/>
      <c r="P388" s="231"/>
      <c r="Q388" s="231"/>
      <c r="R388" s="231"/>
      <c r="S388" s="231"/>
      <c r="T388" s="232"/>
      <c r="AT388" s="233" t="s">
        <v>187</v>
      </c>
      <c r="AU388" s="233" t="s">
        <v>83</v>
      </c>
      <c r="AV388" s="15" t="s">
        <v>81</v>
      </c>
      <c r="AW388" s="15" t="s">
        <v>34</v>
      </c>
      <c r="AX388" s="15" t="s">
        <v>73</v>
      </c>
      <c r="AY388" s="233" t="s">
        <v>176</v>
      </c>
    </row>
    <row r="389" spans="1:65" s="13" customFormat="1" ht="11.25">
      <c r="B389" s="200"/>
      <c r="C389" s="201"/>
      <c r="D389" s="202" t="s">
        <v>187</v>
      </c>
      <c r="E389" s="203" t="s">
        <v>21</v>
      </c>
      <c r="F389" s="204" t="s">
        <v>620</v>
      </c>
      <c r="G389" s="201"/>
      <c r="H389" s="205">
        <v>14.84</v>
      </c>
      <c r="I389" s="206"/>
      <c r="J389" s="201"/>
      <c r="K389" s="201"/>
      <c r="L389" s="207"/>
      <c r="M389" s="208"/>
      <c r="N389" s="209"/>
      <c r="O389" s="209"/>
      <c r="P389" s="209"/>
      <c r="Q389" s="209"/>
      <c r="R389" s="209"/>
      <c r="S389" s="209"/>
      <c r="T389" s="210"/>
      <c r="AT389" s="211" t="s">
        <v>187</v>
      </c>
      <c r="AU389" s="211" t="s">
        <v>83</v>
      </c>
      <c r="AV389" s="13" t="s">
        <v>83</v>
      </c>
      <c r="AW389" s="13" t="s">
        <v>34</v>
      </c>
      <c r="AX389" s="13" t="s">
        <v>73</v>
      </c>
      <c r="AY389" s="211" t="s">
        <v>176</v>
      </c>
    </row>
    <row r="390" spans="1:65" s="13" customFormat="1" ht="11.25">
      <c r="B390" s="200"/>
      <c r="C390" s="201"/>
      <c r="D390" s="202" t="s">
        <v>187</v>
      </c>
      <c r="E390" s="203" t="s">
        <v>21</v>
      </c>
      <c r="F390" s="204" t="s">
        <v>616</v>
      </c>
      <c r="G390" s="201"/>
      <c r="H390" s="205">
        <v>5.2919999999999998</v>
      </c>
      <c r="I390" s="206"/>
      <c r="J390" s="201"/>
      <c r="K390" s="201"/>
      <c r="L390" s="207"/>
      <c r="M390" s="208"/>
      <c r="N390" s="209"/>
      <c r="O390" s="209"/>
      <c r="P390" s="209"/>
      <c r="Q390" s="209"/>
      <c r="R390" s="209"/>
      <c r="S390" s="209"/>
      <c r="T390" s="210"/>
      <c r="AT390" s="211" t="s">
        <v>187</v>
      </c>
      <c r="AU390" s="211" t="s">
        <v>83</v>
      </c>
      <c r="AV390" s="13" t="s">
        <v>83</v>
      </c>
      <c r="AW390" s="13" t="s">
        <v>34</v>
      </c>
      <c r="AX390" s="13" t="s">
        <v>73</v>
      </c>
      <c r="AY390" s="211" t="s">
        <v>176</v>
      </c>
    </row>
    <row r="391" spans="1:65" s="13" customFormat="1" ht="11.25">
      <c r="B391" s="200"/>
      <c r="C391" s="201"/>
      <c r="D391" s="202" t="s">
        <v>187</v>
      </c>
      <c r="E391" s="203" t="s">
        <v>21</v>
      </c>
      <c r="F391" s="204" t="s">
        <v>617</v>
      </c>
      <c r="G391" s="201"/>
      <c r="H391" s="205">
        <v>3.5840000000000001</v>
      </c>
      <c r="I391" s="206"/>
      <c r="J391" s="201"/>
      <c r="K391" s="201"/>
      <c r="L391" s="207"/>
      <c r="M391" s="208"/>
      <c r="N391" s="209"/>
      <c r="O391" s="209"/>
      <c r="P391" s="209"/>
      <c r="Q391" s="209"/>
      <c r="R391" s="209"/>
      <c r="S391" s="209"/>
      <c r="T391" s="210"/>
      <c r="AT391" s="211" t="s">
        <v>187</v>
      </c>
      <c r="AU391" s="211" t="s">
        <v>83</v>
      </c>
      <c r="AV391" s="13" t="s">
        <v>83</v>
      </c>
      <c r="AW391" s="13" t="s">
        <v>34</v>
      </c>
      <c r="AX391" s="13" t="s">
        <v>73</v>
      </c>
      <c r="AY391" s="211" t="s">
        <v>176</v>
      </c>
    </row>
    <row r="392" spans="1:65" s="14" customFormat="1" ht="11.25">
      <c r="B392" s="212"/>
      <c r="C392" s="213"/>
      <c r="D392" s="202" t="s">
        <v>187</v>
      </c>
      <c r="E392" s="214" t="s">
        <v>21</v>
      </c>
      <c r="F392" s="215" t="s">
        <v>192</v>
      </c>
      <c r="G392" s="213"/>
      <c r="H392" s="216">
        <v>23.716000000000001</v>
      </c>
      <c r="I392" s="217"/>
      <c r="J392" s="213"/>
      <c r="K392" s="213"/>
      <c r="L392" s="218"/>
      <c r="M392" s="219"/>
      <c r="N392" s="220"/>
      <c r="O392" s="220"/>
      <c r="P392" s="220"/>
      <c r="Q392" s="220"/>
      <c r="R392" s="220"/>
      <c r="S392" s="220"/>
      <c r="T392" s="221"/>
      <c r="AT392" s="222" t="s">
        <v>187</v>
      </c>
      <c r="AU392" s="222" t="s">
        <v>83</v>
      </c>
      <c r="AV392" s="14" t="s">
        <v>99</v>
      </c>
      <c r="AW392" s="14" t="s">
        <v>34</v>
      </c>
      <c r="AX392" s="14" t="s">
        <v>73</v>
      </c>
      <c r="AY392" s="222" t="s">
        <v>176</v>
      </c>
    </row>
    <row r="393" spans="1:65" s="13" customFormat="1" ht="11.25">
      <c r="B393" s="200"/>
      <c r="C393" s="201"/>
      <c r="D393" s="202" t="s">
        <v>187</v>
      </c>
      <c r="E393" s="203" t="s">
        <v>21</v>
      </c>
      <c r="F393" s="204" t="s">
        <v>655</v>
      </c>
      <c r="G393" s="201"/>
      <c r="H393" s="205">
        <v>10</v>
      </c>
      <c r="I393" s="206"/>
      <c r="J393" s="201"/>
      <c r="K393" s="201"/>
      <c r="L393" s="207"/>
      <c r="M393" s="208"/>
      <c r="N393" s="209"/>
      <c r="O393" s="209"/>
      <c r="P393" s="209"/>
      <c r="Q393" s="209"/>
      <c r="R393" s="209"/>
      <c r="S393" s="209"/>
      <c r="T393" s="210"/>
      <c r="AT393" s="211" t="s">
        <v>187</v>
      </c>
      <c r="AU393" s="211" t="s">
        <v>83</v>
      </c>
      <c r="AV393" s="13" t="s">
        <v>83</v>
      </c>
      <c r="AW393" s="13" t="s">
        <v>34</v>
      </c>
      <c r="AX393" s="13" t="s">
        <v>73</v>
      </c>
      <c r="AY393" s="211" t="s">
        <v>176</v>
      </c>
    </row>
    <row r="394" spans="1:65" s="16" customFormat="1" ht="11.25">
      <c r="B394" s="245"/>
      <c r="C394" s="246"/>
      <c r="D394" s="202" t="s">
        <v>187</v>
      </c>
      <c r="E394" s="247" t="s">
        <v>21</v>
      </c>
      <c r="F394" s="248" t="s">
        <v>621</v>
      </c>
      <c r="G394" s="246"/>
      <c r="H394" s="249">
        <v>33.716000000000001</v>
      </c>
      <c r="I394" s="250"/>
      <c r="J394" s="246"/>
      <c r="K394" s="246"/>
      <c r="L394" s="251"/>
      <c r="M394" s="252"/>
      <c r="N394" s="253"/>
      <c r="O394" s="253"/>
      <c r="P394" s="253"/>
      <c r="Q394" s="253"/>
      <c r="R394" s="253"/>
      <c r="S394" s="253"/>
      <c r="T394" s="254"/>
      <c r="AT394" s="255" t="s">
        <v>187</v>
      </c>
      <c r="AU394" s="255" t="s">
        <v>83</v>
      </c>
      <c r="AV394" s="16" t="s">
        <v>183</v>
      </c>
      <c r="AW394" s="16" t="s">
        <v>34</v>
      </c>
      <c r="AX394" s="16" t="s">
        <v>81</v>
      </c>
      <c r="AY394" s="255" t="s">
        <v>176</v>
      </c>
    </row>
    <row r="395" spans="1:65" s="2" customFormat="1" ht="21.75" customHeight="1">
      <c r="A395" s="37"/>
      <c r="B395" s="38"/>
      <c r="C395" s="182" t="s">
        <v>656</v>
      </c>
      <c r="D395" s="182" t="s">
        <v>179</v>
      </c>
      <c r="E395" s="183" t="s">
        <v>657</v>
      </c>
      <c r="F395" s="184" t="s">
        <v>658</v>
      </c>
      <c r="G395" s="185" t="s">
        <v>396</v>
      </c>
      <c r="H395" s="186">
        <v>2</v>
      </c>
      <c r="I395" s="187"/>
      <c r="J395" s="188">
        <f>ROUND(I395*H395,2)</f>
        <v>0</v>
      </c>
      <c r="K395" s="184" t="s">
        <v>182</v>
      </c>
      <c r="L395" s="42"/>
      <c r="M395" s="189" t="s">
        <v>21</v>
      </c>
      <c r="N395" s="190" t="s">
        <v>44</v>
      </c>
      <c r="O395" s="67"/>
      <c r="P395" s="191">
        <f>O395*H395</f>
        <v>0</v>
      </c>
      <c r="Q395" s="191">
        <v>1.0000000000000001E-5</v>
      </c>
      <c r="R395" s="191">
        <f>Q395*H395</f>
        <v>2.0000000000000002E-5</v>
      </c>
      <c r="S395" s="191">
        <v>0</v>
      </c>
      <c r="T395" s="192">
        <f>S395*H395</f>
        <v>0</v>
      </c>
      <c r="U395" s="37"/>
      <c r="V395" s="37"/>
      <c r="W395" s="37"/>
      <c r="X395" s="37"/>
      <c r="Y395" s="37"/>
      <c r="Z395" s="37"/>
      <c r="AA395" s="37"/>
      <c r="AB395" s="37"/>
      <c r="AC395" s="37"/>
      <c r="AD395" s="37"/>
      <c r="AE395" s="37"/>
      <c r="AR395" s="193" t="s">
        <v>273</v>
      </c>
      <c r="AT395" s="193" t="s">
        <v>179</v>
      </c>
      <c r="AU395" s="193" t="s">
        <v>83</v>
      </c>
      <c r="AY395" s="20" t="s">
        <v>176</v>
      </c>
      <c r="BE395" s="194">
        <f>IF(N395="základní",J395,0)</f>
        <v>0</v>
      </c>
      <c r="BF395" s="194">
        <f>IF(N395="snížená",J395,0)</f>
        <v>0</v>
      </c>
      <c r="BG395" s="194">
        <f>IF(N395="zákl. přenesená",J395,0)</f>
        <v>0</v>
      </c>
      <c r="BH395" s="194">
        <f>IF(N395="sníž. přenesená",J395,0)</f>
        <v>0</v>
      </c>
      <c r="BI395" s="194">
        <f>IF(N395="nulová",J395,0)</f>
        <v>0</v>
      </c>
      <c r="BJ395" s="20" t="s">
        <v>81</v>
      </c>
      <c r="BK395" s="194">
        <f>ROUND(I395*H395,2)</f>
        <v>0</v>
      </c>
      <c r="BL395" s="20" t="s">
        <v>273</v>
      </c>
      <c r="BM395" s="193" t="s">
        <v>659</v>
      </c>
    </row>
    <row r="396" spans="1:65" s="2" customFormat="1" ht="11.25">
      <c r="A396" s="37"/>
      <c r="B396" s="38"/>
      <c r="C396" s="39"/>
      <c r="D396" s="195" t="s">
        <v>185</v>
      </c>
      <c r="E396" s="39"/>
      <c r="F396" s="196" t="s">
        <v>660</v>
      </c>
      <c r="G396" s="39"/>
      <c r="H396" s="39"/>
      <c r="I396" s="197"/>
      <c r="J396" s="39"/>
      <c r="K396" s="39"/>
      <c r="L396" s="42"/>
      <c r="M396" s="198"/>
      <c r="N396" s="199"/>
      <c r="O396" s="67"/>
      <c r="P396" s="67"/>
      <c r="Q396" s="67"/>
      <c r="R396" s="67"/>
      <c r="S396" s="67"/>
      <c r="T396" s="68"/>
      <c r="U396" s="37"/>
      <c r="V396" s="37"/>
      <c r="W396" s="37"/>
      <c r="X396" s="37"/>
      <c r="Y396" s="37"/>
      <c r="Z396" s="37"/>
      <c r="AA396" s="37"/>
      <c r="AB396" s="37"/>
      <c r="AC396" s="37"/>
      <c r="AD396" s="37"/>
      <c r="AE396" s="37"/>
      <c r="AT396" s="20" t="s">
        <v>185</v>
      </c>
      <c r="AU396" s="20" t="s">
        <v>83</v>
      </c>
    </row>
    <row r="397" spans="1:65" s="13" customFormat="1" ht="11.25">
      <c r="B397" s="200"/>
      <c r="C397" s="201"/>
      <c r="D397" s="202" t="s">
        <v>187</v>
      </c>
      <c r="E397" s="203" t="s">
        <v>21</v>
      </c>
      <c r="F397" s="204" t="s">
        <v>661</v>
      </c>
      <c r="G397" s="201"/>
      <c r="H397" s="205">
        <v>2</v>
      </c>
      <c r="I397" s="206"/>
      <c r="J397" s="201"/>
      <c r="K397" s="201"/>
      <c r="L397" s="207"/>
      <c r="M397" s="208"/>
      <c r="N397" s="209"/>
      <c r="O397" s="209"/>
      <c r="P397" s="209"/>
      <c r="Q397" s="209"/>
      <c r="R397" s="209"/>
      <c r="S397" s="209"/>
      <c r="T397" s="210"/>
      <c r="AT397" s="211" t="s">
        <v>187</v>
      </c>
      <c r="AU397" s="211" t="s">
        <v>83</v>
      </c>
      <c r="AV397" s="13" t="s">
        <v>83</v>
      </c>
      <c r="AW397" s="13" t="s">
        <v>34</v>
      </c>
      <c r="AX397" s="13" t="s">
        <v>73</v>
      </c>
      <c r="AY397" s="211" t="s">
        <v>176</v>
      </c>
    </row>
    <row r="398" spans="1:65" s="14" customFormat="1" ht="11.25">
      <c r="B398" s="212"/>
      <c r="C398" s="213"/>
      <c r="D398" s="202" t="s">
        <v>187</v>
      </c>
      <c r="E398" s="214" t="s">
        <v>21</v>
      </c>
      <c r="F398" s="215" t="s">
        <v>192</v>
      </c>
      <c r="G398" s="213"/>
      <c r="H398" s="216">
        <v>2</v>
      </c>
      <c r="I398" s="217"/>
      <c r="J398" s="213"/>
      <c r="K398" s="213"/>
      <c r="L398" s="218"/>
      <c r="M398" s="219"/>
      <c r="N398" s="220"/>
      <c r="O398" s="220"/>
      <c r="P398" s="220"/>
      <c r="Q398" s="220"/>
      <c r="R398" s="220"/>
      <c r="S398" s="220"/>
      <c r="T398" s="221"/>
      <c r="AT398" s="222" t="s">
        <v>187</v>
      </c>
      <c r="AU398" s="222" t="s">
        <v>83</v>
      </c>
      <c r="AV398" s="14" t="s">
        <v>99</v>
      </c>
      <c r="AW398" s="14" t="s">
        <v>34</v>
      </c>
      <c r="AX398" s="14" t="s">
        <v>81</v>
      </c>
      <c r="AY398" s="222" t="s">
        <v>176</v>
      </c>
    </row>
    <row r="399" spans="1:65" s="2" customFormat="1" ht="16.5" customHeight="1">
      <c r="A399" s="37"/>
      <c r="B399" s="38"/>
      <c r="C399" s="234" t="s">
        <v>662</v>
      </c>
      <c r="D399" s="234" t="s">
        <v>303</v>
      </c>
      <c r="E399" s="235" t="s">
        <v>663</v>
      </c>
      <c r="F399" s="236" t="s">
        <v>664</v>
      </c>
      <c r="G399" s="237" t="s">
        <v>396</v>
      </c>
      <c r="H399" s="238">
        <v>2</v>
      </c>
      <c r="I399" s="239"/>
      <c r="J399" s="240">
        <f>ROUND(I399*H399,2)</f>
        <v>0</v>
      </c>
      <c r="K399" s="236" t="s">
        <v>182</v>
      </c>
      <c r="L399" s="241"/>
      <c r="M399" s="242" t="s">
        <v>21</v>
      </c>
      <c r="N399" s="243" t="s">
        <v>44</v>
      </c>
      <c r="O399" s="67"/>
      <c r="P399" s="191">
        <f>O399*H399</f>
        <v>0</v>
      </c>
      <c r="Q399" s="191">
        <v>2.5000000000000001E-3</v>
      </c>
      <c r="R399" s="191">
        <f>Q399*H399</f>
        <v>5.0000000000000001E-3</v>
      </c>
      <c r="S399" s="191">
        <v>0</v>
      </c>
      <c r="T399" s="192">
        <f>S399*H399</f>
        <v>0</v>
      </c>
      <c r="U399" s="37"/>
      <c r="V399" s="37"/>
      <c r="W399" s="37"/>
      <c r="X399" s="37"/>
      <c r="Y399" s="37"/>
      <c r="Z399" s="37"/>
      <c r="AA399" s="37"/>
      <c r="AB399" s="37"/>
      <c r="AC399" s="37"/>
      <c r="AD399" s="37"/>
      <c r="AE399" s="37"/>
      <c r="AR399" s="193" t="s">
        <v>306</v>
      </c>
      <c r="AT399" s="193" t="s">
        <v>303</v>
      </c>
      <c r="AU399" s="193" t="s">
        <v>83</v>
      </c>
      <c r="AY399" s="20" t="s">
        <v>176</v>
      </c>
      <c r="BE399" s="194">
        <f>IF(N399="základní",J399,0)</f>
        <v>0</v>
      </c>
      <c r="BF399" s="194">
        <f>IF(N399="snížená",J399,0)</f>
        <v>0</v>
      </c>
      <c r="BG399" s="194">
        <f>IF(N399="zákl. přenesená",J399,0)</f>
        <v>0</v>
      </c>
      <c r="BH399" s="194">
        <f>IF(N399="sníž. přenesená",J399,0)</f>
        <v>0</v>
      </c>
      <c r="BI399" s="194">
        <f>IF(N399="nulová",J399,0)</f>
        <v>0</v>
      </c>
      <c r="BJ399" s="20" t="s">
        <v>81</v>
      </c>
      <c r="BK399" s="194">
        <f>ROUND(I399*H399,2)</f>
        <v>0</v>
      </c>
      <c r="BL399" s="20" t="s">
        <v>273</v>
      </c>
      <c r="BM399" s="193" t="s">
        <v>665</v>
      </c>
    </row>
    <row r="400" spans="1:65" s="2" customFormat="1" ht="16.5" customHeight="1">
      <c r="A400" s="37"/>
      <c r="B400" s="38"/>
      <c r="C400" s="182" t="s">
        <v>666</v>
      </c>
      <c r="D400" s="182" t="s">
        <v>179</v>
      </c>
      <c r="E400" s="183" t="s">
        <v>667</v>
      </c>
      <c r="F400" s="184" t="s">
        <v>668</v>
      </c>
      <c r="G400" s="185" t="s">
        <v>396</v>
      </c>
      <c r="H400" s="186">
        <v>1</v>
      </c>
      <c r="I400" s="187"/>
      <c r="J400" s="188">
        <f>ROUND(I400*H400,2)</f>
        <v>0</v>
      </c>
      <c r="K400" s="184" t="s">
        <v>182</v>
      </c>
      <c r="L400" s="42"/>
      <c r="M400" s="189" t="s">
        <v>21</v>
      </c>
      <c r="N400" s="190" t="s">
        <v>44</v>
      </c>
      <c r="O400" s="67"/>
      <c r="P400" s="191">
        <f>O400*H400</f>
        <v>0</v>
      </c>
      <c r="Q400" s="191">
        <v>1.0000000000000001E-5</v>
      </c>
      <c r="R400" s="191">
        <f>Q400*H400</f>
        <v>1.0000000000000001E-5</v>
      </c>
      <c r="S400" s="191">
        <v>0</v>
      </c>
      <c r="T400" s="192">
        <f>S400*H400</f>
        <v>0</v>
      </c>
      <c r="U400" s="37"/>
      <c r="V400" s="37"/>
      <c r="W400" s="37"/>
      <c r="X400" s="37"/>
      <c r="Y400" s="37"/>
      <c r="Z400" s="37"/>
      <c r="AA400" s="37"/>
      <c r="AB400" s="37"/>
      <c r="AC400" s="37"/>
      <c r="AD400" s="37"/>
      <c r="AE400" s="37"/>
      <c r="AR400" s="193" t="s">
        <v>273</v>
      </c>
      <c r="AT400" s="193" t="s">
        <v>179</v>
      </c>
      <c r="AU400" s="193" t="s">
        <v>83</v>
      </c>
      <c r="AY400" s="20" t="s">
        <v>176</v>
      </c>
      <c r="BE400" s="194">
        <f>IF(N400="základní",J400,0)</f>
        <v>0</v>
      </c>
      <c r="BF400" s="194">
        <f>IF(N400="snížená",J400,0)</f>
        <v>0</v>
      </c>
      <c r="BG400" s="194">
        <f>IF(N400="zákl. přenesená",J400,0)</f>
        <v>0</v>
      </c>
      <c r="BH400" s="194">
        <f>IF(N400="sníž. přenesená",J400,0)</f>
        <v>0</v>
      </c>
      <c r="BI400" s="194">
        <f>IF(N400="nulová",J400,0)</f>
        <v>0</v>
      </c>
      <c r="BJ400" s="20" t="s">
        <v>81</v>
      </c>
      <c r="BK400" s="194">
        <f>ROUND(I400*H400,2)</f>
        <v>0</v>
      </c>
      <c r="BL400" s="20" t="s">
        <v>273</v>
      </c>
      <c r="BM400" s="193" t="s">
        <v>669</v>
      </c>
    </row>
    <row r="401" spans="1:65" s="2" customFormat="1" ht="11.25">
      <c r="A401" s="37"/>
      <c r="B401" s="38"/>
      <c r="C401" s="39"/>
      <c r="D401" s="195" t="s">
        <v>185</v>
      </c>
      <c r="E401" s="39"/>
      <c r="F401" s="196" t="s">
        <v>670</v>
      </c>
      <c r="G401" s="39"/>
      <c r="H401" s="39"/>
      <c r="I401" s="197"/>
      <c r="J401" s="39"/>
      <c r="K401" s="39"/>
      <c r="L401" s="42"/>
      <c r="M401" s="198"/>
      <c r="N401" s="199"/>
      <c r="O401" s="67"/>
      <c r="P401" s="67"/>
      <c r="Q401" s="67"/>
      <c r="R401" s="67"/>
      <c r="S401" s="67"/>
      <c r="T401" s="68"/>
      <c r="U401" s="37"/>
      <c r="V401" s="37"/>
      <c r="W401" s="37"/>
      <c r="X401" s="37"/>
      <c r="Y401" s="37"/>
      <c r="Z401" s="37"/>
      <c r="AA401" s="37"/>
      <c r="AB401" s="37"/>
      <c r="AC401" s="37"/>
      <c r="AD401" s="37"/>
      <c r="AE401" s="37"/>
      <c r="AT401" s="20" t="s">
        <v>185</v>
      </c>
      <c r="AU401" s="20" t="s">
        <v>83</v>
      </c>
    </row>
    <row r="402" spans="1:65" s="13" customFormat="1" ht="11.25">
      <c r="B402" s="200"/>
      <c r="C402" s="201"/>
      <c r="D402" s="202" t="s">
        <v>187</v>
      </c>
      <c r="E402" s="203" t="s">
        <v>21</v>
      </c>
      <c r="F402" s="204" t="s">
        <v>671</v>
      </c>
      <c r="G402" s="201"/>
      <c r="H402" s="205">
        <v>1</v>
      </c>
      <c r="I402" s="206"/>
      <c r="J402" s="201"/>
      <c r="K402" s="201"/>
      <c r="L402" s="207"/>
      <c r="M402" s="208"/>
      <c r="N402" s="209"/>
      <c r="O402" s="209"/>
      <c r="P402" s="209"/>
      <c r="Q402" s="209"/>
      <c r="R402" s="209"/>
      <c r="S402" s="209"/>
      <c r="T402" s="210"/>
      <c r="AT402" s="211" t="s">
        <v>187</v>
      </c>
      <c r="AU402" s="211" t="s">
        <v>83</v>
      </c>
      <c r="AV402" s="13" t="s">
        <v>83</v>
      </c>
      <c r="AW402" s="13" t="s">
        <v>34</v>
      </c>
      <c r="AX402" s="13" t="s">
        <v>73</v>
      </c>
      <c r="AY402" s="211" t="s">
        <v>176</v>
      </c>
    </row>
    <row r="403" spans="1:65" s="14" customFormat="1" ht="11.25">
      <c r="B403" s="212"/>
      <c r="C403" s="213"/>
      <c r="D403" s="202" t="s">
        <v>187</v>
      </c>
      <c r="E403" s="214" t="s">
        <v>21</v>
      </c>
      <c r="F403" s="215" t="s">
        <v>192</v>
      </c>
      <c r="G403" s="213"/>
      <c r="H403" s="216">
        <v>1</v>
      </c>
      <c r="I403" s="217"/>
      <c r="J403" s="213"/>
      <c r="K403" s="213"/>
      <c r="L403" s="218"/>
      <c r="M403" s="219"/>
      <c r="N403" s="220"/>
      <c r="O403" s="220"/>
      <c r="P403" s="220"/>
      <c r="Q403" s="220"/>
      <c r="R403" s="220"/>
      <c r="S403" s="220"/>
      <c r="T403" s="221"/>
      <c r="AT403" s="222" t="s">
        <v>187</v>
      </c>
      <c r="AU403" s="222" t="s">
        <v>83</v>
      </c>
      <c r="AV403" s="14" t="s">
        <v>99</v>
      </c>
      <c r="AW403" s="14" t="s">
        <v>34</v>
      </c>
      <c r="AX403" s="14" t="s">
        <v>81</v>
      </c>
      <c r="AY403" s="222" t="s">
        <v>176</v>
      </c>
    </row>
    <row r="404" spans="1:65" s="2" customFormat="1" ht="16.5" customHeight="1">
      <c r="A404" s="37"/>
      <c r="B404" s="38"/>
      <c r="C404" s="234" t="s">
        <v>672</v>
      </c>
      <c r="D404" s="234" t="s">
        <v>303</v>
      </c>
      <c r="E404" s="235" t="s">
        <v>673</v>
      </c>
      <c r="F404" s="236" t="s">
        <v>674</v>
      </c>
      <c r="G404" s="237" t="s">
        <v>396</v>
      </c>
      <c r="H404" s="238">
        <v>1</v>
      </c>
      <c r="I404" s="239"/>
      <c r="J404" s="240">
        <f>ROUND(I404*H404,2)</f>
        <v>0</v>
      </c>
      <c r="K404" s="236" t="s">
        <v>182</v>
      </c>
      <c r="L404" s="241"/>
      <c r="M404" s="242" t="s">
        <v>21</v>
      </c>
      <c r="N404" s="243" t="s">
        <v>44</v>
      </c>
      <c r="O404" s="67"/>
      <c r="P404" s="191">
        <f>O404*H404</f>
        <v>0</v>
      </c>
      <c r="Q404" s="191">
        <v>6.7000000000000002E-3</v>
      </c>
      <c r="R404" s="191">
        <f>Q404*H404</f>
        <v>6.7000000000000002E-3</v>
      </c>
      <c r="S404" s="191">
        <v>0</v>
      </c>
      <c r="T404" s="192">
        <f>S404*H404</f>
        <v>0</v>
      </c>
      <c r="U404" s="37"/>
      <c r="V404" s="37"/>
      <c r="W404" s="37"/>
      <c r="X404" s="37"/>
      <c r="Y404" s="37"/>
      <c r="Z404" s="37"/>
      <c r="AA404" s="37"/>
      <c r="AB404" s="37"/>
      <c r="AC404" s="37"/>
      <c r="AD404" s="37"/>
      <c r="AE404" s="37"/>
      <c r="AR404" s="193" t="s">
        <v>306</v>
      </c>
      <c r="AT404" s="193" t="s">
        <v>303</v>
      </c>
      <c r="AU404" s="193" t="s">
        <v>83</v>
      </c>
      <c r="AY404" s="20" t="s">
        <v>176</v>
      </c>
      <c r="BE404" s="194">
        <f>IF(N404="základní",J404,0)</f>
        <v>0</v>
      </c>
      <c r="BF404" s="194">
        <f>IF(N404="snížená",J404,0)</f>
        <v>0</v>
      </c>
      <c r="BG404" s="194">
        <f>IF(N404="zákl. přenesená",J404,0)</f>
        <v>0</v>
      </c>
      <c r="BH404" s="194">
        <f>IF(N404="sníž. přenesená",J404,0)</f>
        <v>0</v>
      </c>
      <c r="BI404" s="194">
        <f>IF(N404="nulová",J404,0)</f>
        <v>0</v>
      </c>
      <c r="BJ404" s="20" t="s">
        <v>81</v>
      </c>
      <c r="BK404" s="194">
        <f>ROUND(I404*H404,2)</f>
        <v>0</v>
      </c>
      <c r="BL404" s="20" t="s">
        <v>273</v>
      </c>
      <c r="BM404" s="193" t="s">
        <v>675</v>
      </c>
    </row>
    <row r="405" spans="1:65" s="2" customFormat="1" ht="21.75" customHeight="1">
      <c r="A405" s="37"/>
      <c r="B405" s="38"/>
      <c r="C405" s="182" t="s">
        <v>676</v>
      </c>
      <c r="D405" s="182" t="s">
        <v>179</v>
      </c>
      <c r="E405" s="183" t="s">
        <v>677</v>
      </c>
      <c r="F405" s="184" t="s">
        <v>678</v>
      </c>
      <c r="G405" s="185" t="s">
        <v>396</v>
      </c>
      <c r="H405" s="186">
        <v>6</v>
      </c>
      <c r="I405" s="187"/>
      <c r="J405" s="188">
        <f>ROUND(I405*H405,2)</f>
        <v>0</v>
      </c>
      <c r="K405" s="184" t="s">
        <v>182</v>
      </c>
      <c r="L405" s="42"/>
      <c r="M405" s="189" t="s">
        <v>21</v>
      </c>
      <c r="N405" s="190" t="s">
        <v>44</v>
      </c>
      <c r="O405" s="67"/>
      <c r="P405" s="191">
        <f>O405*H405</f>
        <v>0</v>
      </c>
      <c r="Q405" s="191">
        <v>1.0000000000000001E-5</v>
      </c>
      <c r="R405" s="191">
        <f>Q405*H405</f>
        <v>6.0000000000000008E-5</v>
      </c>
      <c r="S405" s="191">
        <v>0</v>
      </c>
      <c r="T405" s="192">
        <f>S405*H405</f>
        <v>0</v>
      </c>
      <c r="U405" s="37"/>
      <c r="V405" s="37"/>
      <c r="W405" s="37"/>
      <c r="X405" s="37"/>
      <c r="Y405" s="37"/>
      <c r="Z405" s="37"/>
      <c r="AA405" s="37"/>
      <c r="AB405" s="37"/>
      <c r="AC405" s="37"/>
      <c r="AD405" s="37"/>
      <c r="AE405" s="37"/>
      <c r="AR405" s="193" t="s">
        <v>273</v>
      </c>
      <c r="AT405" s="193" t="s">
        <v>179</v>
      </c>
      <c r="AU405" s="193" t="s">
        <v>83</v>
      </c>
      <c r="AY405" s="20" t="s">
        <v>176</v>
      </c>
      <c r="BE405" s="194">
        <f>IF(N405="základní",J405,0)</f>
        <v>0</v>
      </c>
      <c r="BF405" s="194">
        <f>IF(N405="snížená",J405,0)</f>
        <v>0</v>
      </c>
      <c r="BG405" s="194">
        <f>IF(N405="zákl. přenesená",J405,0)</f>
        <v>0</v>
      </c>
      <c r="BH405" s="194">
        <f>IF(N405="sníž. přenesená",J405,0)</f>
        <v>0</v>
      </c>
      <c r="BI405" s="194">
        <f>IF(N405="nulová",J405,0)</f>
        <v>0</v>
      </c>
      <c r="BJ405" s="20" t="s">
        <v>81</v>
      </c>
      <c r="BK405" s="194">
        <f>ROUND(I405*H405,2)</f>
        <v>0</v>
      </c>
      <c r="BL405" s="20" t="s">
        <v>273</v>
      </c>
      <c r="BM405" s="193" t="s">
        <v>679</v>
      </c>
    </row>
    <row r="406" spans="1:65" s="2" customFormat="1" ht="11.25">
      <c r="A406" s="37"/>
      <c r="B406" s="38"/>
      <c r="C406" s="39"/>
      <c r="D406" s="195" t="s">
        <v>185</v>
      </c>
      <c r="E406" s="39"/>
      <c r="F406" s="196" t="s">
        <v>680</v>
      </c>
      <c r="G406" s="39"/>
      <c r="H406" s="39"/>
      <c r="I406" s="197"/>
      <c r="J406" s="39"/>
      <c r="K406" s="39"/>
      <c r="L406" s="42"/>
      <c r="M406" s="198"/>
      <c r="N406" s="199"/>
      <c r="O406" s="67"/>
      <c r="P406" s="67"/>
      <c r="Q406" s="67"/>
      <c r="R406" s="67"/>
      <c r="S406" s="67"/>
      <c r="T406" s="68"/>
      <c r="U406" s="37"/>
      <c r="V406" s="37"/>
      <c r="W406" s="37"/>
      <c r="X406" s="37"/>
      <c r="Y406" s="37"/>
      <c r="Z406" s="37"/>
      <c r="AA406" s="37"/>
      <c r="AB406" s="37"/>
      <c r="AC406" s="37"/>
      <c r="AD406" s="37"/>
      <c r="AE406" s="37"/>
      <c r="AT406" s="20" t="s">
        <v>185</v>
      </c>
      <c r="AU406" s="20" t="s">
        <v>83</v>
      </c>
    </row>
    <row r="407" spans="1:65" s="13" customFormat="1" ht="11.25">
      <c r="B407" s="200"/>
      <c r="C407" s="201"/>
      <c r="D407" s="202" t="s">
        <v>187</v>
      </c>
      <c r="E407" s="203" t="s">
        <v>21</v>
      </c>
      <c r="F407" s="204" t="s">
        <v>681</v>
      </c>
      <c r="G407" s="201"/>
      <c r="H407" s="205">
        <v>6</v>
      </c>
      <c r="I407" s="206"/>
      <c r="J407" s="201"/>
      <c r="K407" s="201"/>
      <c r="L407" s="207"/>
      <c r="M407" s="208"/>
      <c r="N407" s="209"/>
      <c r="O407" s="209"/>
      <c r="P407" s="209"/>
      <c r="Q407" s="209"/>
      <c r="R407" s="209"/>
      <c r="S407" s="209"/>
      <c r="T407" s="210"/>
      <c r="AT407" s="211" t="s">
        <v>187</v>
      </c>
      <c r="AU407" s="211" t="s">
        <v>83</v>
      </c>
      <c r="AV407" s="13" t="s">
        <v>83</v>
      </c>
      <c r="AW407" s="13" t="s">
        <v>34</v>
      </c>
      <c r="AX407" s="13" t="s">
        <v>73</v>
      </c>
      <c r="AY407" s="211" t="s">
        <v>176</v>
      </c>
    </row>
    <row r="408" spans="1:65" s="14" customFormat="1" ht="11.25">
      <c r="B408" s="212"/>
      <c r="C408" s="213"/>
      <c r="D408" s="202" t="s">
        <v>187</v>
      </c>
      <c r="E408" s="214" t="s">
        <v>21</v>
      </c>
      <c r="F408" s="215" t="s">
        <v>192</v>
      </c>
      <c r="G408" s="213"/>
      <c r="H408" s="216">
        <v>6</v>
      </c>
      <c r="I408" s="217"/>
      <c r="J408" s="213"/>
      <c r="K408" s="213"/>
      <c r="L408" s="218"/>
      <c r="M408" s="219"/>
      <c r="N408" s="220"/>
      <c r="O408" s="220"/>
      <c r="P408" s="220"/>
      <c r="Q408" s="220"/>
      <c r="R408" s="220"/>
      <c r="S408" s="220"/>
      <c r="T408" s="221"/>
      <c r="AT408" s="222" t="s">
        <v>187</v>
      </c>
      <c r="AU408" s="222" t="s">
        <v>83</v>
      </c>
      <c r="AV408" s="14" t="s">
        <v>99</v>
      </c>
      <c r="AW408" s="14" t="s">
        <v>34</v>
      </c>
      <c r="AX408" s="14" t="s">
        <v>81</v>
      </c>
      <c r="AY408" s="222" t="s">
        <v>176</v>
      </c>
    </row>
    <row r="409" spans="1:65" s="2" customFormat="1" ht="16.5" customHeight="1">
      <c r="A409" s="37"/>
      <c r="B409" s="38"/>
      <c r="C409" s="234" t="s">
        <v>682</v>
      </c>
      <c r="D409" s="234" t="s">
        <v>303</v>
      </c>
      <c r="E409" s="235" t="s">
        <v>683</v>
      </c>
      <c r="F409" s="236" t="s">
        <v>684</v>
      </c>
      <c r="G409" s="237" t="s">
        <v>396</v>
      </c>
      <c r="H409" s="238">
        <v>6</v>
      </c>
      <c r="I409" s="239"/>
      <c r="J409" s="240">
        <f>ROUND(I409*H409,2)</f>
        <v>0</v>
      </c>
      <c r="K409" s="236" t="s">
        <v>182</v>
      </c>
      <c r="L409" s="241"/>
      <c r="M409" s="242" t="s">
        <v>21</v>
      </c>
      <c r="N409" s="243" t="s">
        <v>44</v>
      </c>
      <c r="O409" s="67"/>
      <c r="P409" s="191">
        <f>O409*H409</f>
        <v>0</v>
      </c>
      <c r="Q409" s="191">
        <v>8.0000000000000004E-4</v>
      </c>
      <c r="R409" s="191">
        <f>Q409*H409</f>
        <v>4.8000000000000004E-3</v>
      </c>
      <c r="S409" s="191">
        <v>0</v>
      </c>
      <c r="T409" s="192">
        <f>S409*H409</f>
        <v>0</v>
      </c>
      <c r="U409" s="37"/>
      <c r="V409" s="37"/>
      <c r="W409" s="37"/>
      <c r="X409" s="37"/>
      <c r="Y409" s="37"/>
      <c r="Z409" s="37"/>
      <c r="AA409" s="37"/>
      <c r="AB409" s="37"/>
      <c r="AC409" s="37"/>
      <c r="AD409" s="37"/>
      <c r="AE409" s="37"/>
      <c r="AR409" s="193" t="s">
        <v>306</v>
      </c>
      <c r="AT409" s="193" t="s">
        <v>303</v>
      </c>
      <c r="AU409" s="193" t="s">
        <v>83</v>
      </c>
      <c r="AY409" s="20" t="s">
        <v>176</v>
      </c>
      <c r="BE409" s="194">
        <f>IF(N409="základní",J409,0)</f>
        <v>0</v>
      </c>
      <c r="BF409" s="194">
        <f>IF(N409="snížená",J409,0)</f>
        <v>0</v>
      </c>
      <c r="BG409" s="194">
        <f>IF(N409="zákl. přenesená",J409,0)</f>
        <v>0</v>
      </c>
      <c r="BH409" s="194">
        <f>IF(N409="sníž. přenesená",J409,0)</f>
        <v>0</v>
      </c>
      <c r="BI409" s="194">
        <f>IF(N409="nulová",J409,0)</f>
        <v>0</v>
      </c>
      <c r="BJ409" s="20" t="s">
        <v>81</v>
      </c>
      <c r="BK409" s="194">
        <f>ROUND(I409*H409,2)</f>
        <v>0</v>
      </c>
      <c r="BL409" s="20" t="s">
        <v>273</v>
      </c>
      <c r="BM409" s="193" t="s">
        <v>685</v>
      </c>
    </row>
    <row r="410" spans="1:65" s="2" customFormat="1" ht="16.5" customHeight="1">
      <c r="A410" s="37"/>
      <c r="B410" s="38"/>
      <c r="C410" s="182" t="s">
        <v>686</v>
      </c>
      <c r="D410" s="182" t="s">
        <v>179</v>
      </c>
      <c r="E410" s="183" t="s">
        <v>687</v>
      </c>
      <c r="F410" s="184" t="s">
        <v>688</v>
      </c>
      <c r="G410" s="185" t="s">
        <v>396</v>
      </c>
      <c r="H410" s="186">
        <v>2</v>
      </c>
      <c r="I410" s="187"/>
      <c r="J410" s="188">
        <f>ROUND(I410*H410,2)</f>
        <v>0</v>
      </c>
      <c r="K410" s="184" t="s">
        <v>182</v>
      </c>
      <c r="L410" s="42"/>
      <c r="M410" s="189" t="s">
        <v>21</v>
      </c>
      <c r="N410" s="190" t="s">
        <v>44</v>
      </c>
      <c r="O410" s="67"/>
      <c r="P410" s="191">
        <f>O410*H410</f>
        <v>0</v>
      </c>
      <c r="Q410" s="191">
        <v>1.0000000000000001E-5</v>
      </c>
      <c r="R410" s="191">
        <f>Q410*H410</f>
        <v>2.0000000000000002E-5</v>
      </c>
      <c r="S410" s="191">
        <v>0</v>
      </c>
      <c r="T410" s="192">
        <f>S410*H410</f>
        <v>0</v>
      </c>
      <c r="U410" s="37"/>
      <c r="V410" s="37"/>
      <c r="W410" s="37"/>
      <c r="X410" s="37"/>
      <c r="Y410" s="37"/>
      <c r="Z410" s="37"/>
      <c r="AA410" s="37"/>
      <c r="AB410" s="37"/>
      <c r="AC410" s="37"/>
      <c r="AD410" s="37"/>
      <c r="AE410" s="37"/>
      <c r="AR410" s="193" t="s">
        <v>273</v>
      </c>
      <c r="AT410" s="193" t="s">
        <v>179</v>
      </c>
      <c r="AU410" s="193" t="s">
        <v>83</v>
      </c>
      <c r="AY410" s="20" t="s">
        <v>176</v>
      </c>
      <c r="BE410" s="194">
        <f>IF(N410="základní",J410,0)</f>
        <v>0</v>
      </c>
      <c r="BF410" s="194">
        <f>IF(N410="snížená",J410,0)</f>
        <v>0</v>
      </c>
      <c r="BG410" s="194">
        <f>IF(N410="zákl. přenesená",J410,0)</f>
        <v>0</v>
      </c>
      <c r="BH410" s="194">
        <f>IF(N410="sníž. přenesená",J410,0)</f>
        <v>0</v>
      </c>
      <c r="BI410" s="194">
        <f>IF(N410="nulová",J410,0)</f>
        <v>0</v>
      </c>
      <c r="BJ410" s="20" t="s">
        <v>81</v>
      </c>
      <c r="BK410" s="194">
        <f>ROUND(I410*H410,2)</f>
        <v>0</v>
      </c>
      <c r="BL410" s="20" t="s">
        <v>273</v>
      </c>
      <c r="BM410" s="193" t="s">
        <v>689</v>
      </c>
    </row>
    <row r="411" spans="1:65" s="2" customFormat="1" ht="11.25">
      <c r="A411" s="37"/>
      <c r="B411" s="38"/>
      <c r="C411" s="39"/>
      <c r="D411" s="195" t="s">
        <v>185</v>
      </c>
      <c r="E411" s="39"/>
      <c r="F411" s="196" t="s">
        <v>690</v>
      </c>
      <c r="G411" s="39"/>
      <c r="H411" s="39"/>
      <c r="I411" s="197"/>
      <c r="J411" s="39"/>
      <c r="K411" s="39"/>
      <c r="L411" s="42"/>
      <c r="M411" s="198"/>
      <c r="N411" s="199"/>
      <c r="O411" s="67"/>
      <c r="P411" s="67"/>
      <c r="Q411" s="67"/>
      <c r="R411" s="67"/>
      <c r="S411" s="67"/>
      <c r="T411" s="68"/>
      <c r="U411" s="37"/>
      <c r="V411" s="37"/>
      <c r="W411" s="37"/>
      <c r="X411" s="37"/>
      <c r="Y411" s="37"/>
      <c r="Z411" s="37"/>
      <c r="AA411" s="37"/>
      <c r="AB411" s="37"/>
      <c r="AC411" s="37"/>
      <c r="AD411" s="37"/>
      <c r="AE411" s="37"/>
      <c r="AT411" s="20" t="s">
        <v>185</v>
      </c>
      <c r="AU411" s="20" t="s">
        <v>83</v>
      </c>
    </row>
    <row r="412" spans="1:65" s="13" customFormat="1" ht="11.25">
      <c r="B412" s="200"/>
      <c r="C412" s="201"/>
      <c r="D412" s="202" t="s">
        <v>187</v>
      </c>
      <c r="E412" s="203" t="s">
        <v>21</v>
      </c>
      <c r="F412" s="204" t="s">
        <v>661</v>
      </c>
      <c r="G412" s="201"/>
      <c r="H412" s="205">
        <v>2</v>
      </c>
      <c r="I412" s="206"/>
      <c r="J412" s="201"/>
      <c r="K412" s="201"/>
      <c r="L412" s="207"/>
      <c r="M412" s="208"/>
      <c r="N412" s="209"/>
      <c r="O412" s="209"/>
      <c r="P412" s="209"/>
      <c r="Q412" s="209"/>
      <c r="R412" s="209"/>
      <c r="S412" s="209"/>
      <c r="T412" s="210"/>
      <c r="AT412" s="211" t="s">
        <v>187</v>
      </c>
      <c r="AU412" s="211" t="s">
        <v>83</v>
      </c>
      <c r="AV412" s="13" t="s">
        <v>83</v>
      </c>
      <c r="AW412" s="13" t="s">
        <v>34</v>
      </c>
      <c r="AX412" s="13" t="s">
        <v>73</v>
      </c>
      <c r="AY412" s="211" t="s">
        <v>176</v>
      </c>
    </row>
    <row r="413" spans="1:65" s="14" customFormat="1" ht="11.25">
      <c r="B413" s="212"/>
      <c r="C413" s="213"/>
      <c r="D413" s="202" t="s">
        <v>187</v>
      </c>
      <c r="E413" s="214" t="s">
        <v>21</v>
      </c>
      <c r="F413" s="215" t="s">
        <v>192</v>
      </c>
      <c r="G413" s="213"/>
      <c r="H413" s="216">
        <v>2</v>
      </c>
      <c r="I413" s="217"/>
      <c r="J413" s="213"/>
      <c r="K413" s="213"/>
      <c r="L413" s="218"/>
      <c r="M413" s="219"/>
      <c r="N413" s="220"/>
      <c r="O413" s="220"/>
      <c r="P413" s="220"/>
      <c r="Q413" s="220"/>
      <c r="R413" s="220"/>
      <c r="S413" s="220"/>
      <c r="T413" s="221"/>
      <c r="AT413" s="222" t="s">
        <v>187</v>
      </c>
      <c r="AU413" s="222" t="s">
        <v>83</v>
      </c>
      <c r="AV413" s="14" t="s">
        <v>99</v>
      </c>
      <c r="AW413" s="14" t="s">
        <v>34</v>
      </c>
      <c r="AX413" s="14" t="s">
        <v>81</v>
      </c>
      <c r="AY413" s="222" t="s">
        <v>176</v>
      </c>
    </row>
    <row r="414" spans="1:65" s="2" customFormat="1" ht="16.5" customHeight="1">
      <c r="A414" s="37"/>
      <c r="B414" s="38"/>
      <c r="C414" s="234" t="s">
        <v>691</v>
      </c>
      <c r="D414" s="234" t="s">
        <v>303</v>
      </c>
      <c r="E414" s="235" t="s">
        <v>692</v>
      </c>
      <c r="F414" s="236" t="s">
        <v>693</v>
      </c>
      <c r="G414" s="237" t="s">
        <v>396</v>
      </c>
      <c r="H414" s="238">
        <v>2</v>
      </c>
      <c r="I414" s="239"/>
      <c r="J414" s="240">
        <f>ROUND(I414*H414,2)</f>
        <v>0</v>
      </c>
      <c r="K414" s="236" t="s">
        <v>182</v>
      </c>
      <c r="L414" s="241"/>
      <c r="M414" s="242" t="s">
        <v>21</v>
      </c>
      <c r="N414" s="243" t="s">
        <v>44</v>
      </c>
      <c r="O414" s="67"/>
      <c r="P414" s="191">
        <f>O414*H414</f>
        <v>0</v>
      </c>
      <c r="Q414" s="191">
        <v>8.9999999999999998E-4</v>
      </c>
      <c r="R414" s="191">
        <f>Q414*H414</f>
        <v>1.8E-3</v>
      </c>
      <c r="S414" s="191">
        <v>0</v>
      </c>
      <c r="T414" s="192">
        <f>S414*H414</f>
        <v>0</v>
      </c>
      <c r="U414" s="37"/>
      <c r="V414" s="37"/>
      <c r="W414" s="37"/>
      <c r="X414" s="37"/>
      <c r="Y414" s="37"/>
      <c r="Z414" s="37"/>
      <c r="AA414" s="37"/>
      <c r="AB414" s="37"/>
      <c r="AC414" s="37"/>
      <c r="AD414" s="37"/>
      <c r="AE414" s="37"/>
      <c r="AR414" s="193" t="s">
        <v>306</v>
      </c>
      <c r="AT414" s="193" t="s">
        <v>303</v>
      </c>
      <c r="AU414" s="193" t="s">
        <v>83</v>
      </c>
      <c r="AY414" s="20" t="s">
        <v>176</v>
      </c>
      <c r="BE414" s="194">
        <f>IF(N414="základní",J414,0)</f>
        <v>0</v>
      </c>
      <c r="BF414" s="194">
        <f>IF(N414="snížená",J414,0)</f>
        <v>0</v>
      </c>
      <c r="BG414" s="194">
        <f>IF(N414="zákl. přenesená",J414,0)</f>
        <v>0</v>
      </c>
      <c r="BH414" s="194">
        <f>IF(N414="sníž. přenesená",J414,0)</f>
        <v>0</v>
      </c>
      <c r="BI414" s="194">
        <f>IF(N414="nulová",J414,0)</f>
        <v>0</v>
      </c>
      <c r="BJ414" s="20" t="s">
        <v>81</v>
      </c>
      <c r="BK414" s="194">
        <f>ROUND(I414*H414,2)</f>
        <v>0</v>
      </c>
      <c r="BL414" s="20" t="s">
        <v>273</v>
      </c>
      <c r="BM414" s="193" t="s">
        <v>694</v>
      </c>
    </row>
    <row r="415" spans="1:65" s="2" customFormat="1" ht="24.2" customHeight="1">
      <c r="A415" s="37"/>
      <c r="B415" s="38"/>
      <c r="C415" s="182" t="s">
        <v>695</v>
      </c>
      <c r="D415" s="182" t="s">
        <v>179</v>
      </c>
      <c r="E415" s="183" t="s">
        <v>696</v>
      </c>
      <c r="F415" s="184" t="s">
        <v>697</v>
      </c>
      <c r="G415" s="185" t="s">
        <v>396</v>
      </c>
      <c r="H415" s="186">
        <v>2</v>
      </c>
      <c r="I415" s="187"/>
      <c r="J415" s="188">
        <f>ROUND(I415*H415,2)</f>
        <v>0</v>
      </c>
      <c r="K415" s="184" t="s">
        <v>182</v>
      </c>
      <c r="L415" s="42"/>
      <c r="M415" s="189" t="s">
        <v>21</v>
      </c>
      <c r="N415" s="190" t="s">
        <v>44</v>
      </c>
      <c r="O415" s="67"/>
      <c r="P415" s="191">
        <f>O415*H415</f>
        <v>0</v>
      </c>
      <c r="Q415" s="191">
        <v>1.8339999999999999E-2</v>
      </c>
      <c r="R415" s="191">
        <f>Q415*H415</f>
        <v>3.6679999999999997E-2</v>
      </c>
      <c r="S415" s="191">
        <v>0</v>
      </c>
      <c r="T415" s="192">
        <f>S415*H415</f>
        <v>0</v>
      </c>
      <c r="U415" s="37"/>
      <c r="V415" s="37"/>
      <c r="W415" s="37"/>
      <c r="X415" s="37"/>
      <c r="Y415" s="37"/>
      <c r="Z415" s="37"/>
      <c r="AA415" s="37"/>
      <c r="AB415" s="37"/>
      <c r="AC415" s="37"/>
      <c r="AD415" s="37"/>
      <c r="AE415" s="37"/>
      <c r="AR415" s="193" t="s">
        <v>273</v>
      </c>
      <c r="AT415" s="193" t="s">
        <v>179</v>
      </c>
      <c r="AU415" s="193" t="s">
        <v>83</v>
      </c>
      <c r="AY415" s="20" t="s">
        <v>176</v>
      </c>
      <c r="BE415" s="194">
        <f>IF(N415="základní",J415,0)</f>
        <v>0</v>
      </c>
      <c r="BF415" s="194">
        <f>IF(N415="snížená",J415,0)</f>
        <v>0</v>
      </c>
      <c r="BG415" s="194">
        <f>IF(N415="zákl. přenesená",J415,0)</f>
        <v>0</v>
      </c>
      <c r="BH415" s="194">
        <f>IF(N415="sníž. přenesená",J415,0)</f>
        <v>0</v>
      </c>
      <c r="BI415" s="194">
        <f>IF(N415="nulová",J415,0)</f>
        <v>0</v>
      </c>
      <c r="BJ415" s="20" t="s">
        <v>81</v>
      </c>
      <c r="BK415" s="194">
        <f>ROUND(I415*H415,2)</f>
        <v>0</v>
      </c>
      <c r="BL415" s="20" t="s">
        <v>273</v>
      </c>
      <c r="BM415" s="193" t="s">
        <v>698</v>
      </c>
    </row>
    <row r="416" spans="1:65" s="2" customFormat="1" ht="11.25">
      <c r="A416" s="37"/>
      <c r="B416" s="38"/>
      <c r="C416" s="39"/>
      <c r="D416" s="195" t="s">
        <v>185</v>
      </c>
      <c r="E416" s="39"/>
      <c r="F416" s="196" t="s">
        <v>699</v>
      </c>
      <c r="G416" s="39"/>
      <c r="H416" s="39"/>
      <c r="I416" s="197"/>
      <c r="J416" s="39"/>
      <c r="K416" s="39"/>
      <c r="L416" s="42"/>
      <c r="M416" s="198"/>
      <c r="N416" s="199"/>
      <c r="O416" s="67"/>
      <c r="P416" s="67"/>
      <c r="Q416" s="67"/>
      <c r="R416" s="67"/>
      <c r="S416" s="67"/>
      <c r="T416" s="68"/>
      <c r="U416" s="37"/>
      <c r="V416" s="37"/>
      <c r="W416" s="37"/>
      <c r="X416" s="37"/>
      <c r="Y416" s="37"/>
      <c r="Z416" s="37"/>
      <c r="AA416" s="37"/>
      <c r="AB416" s="37"/>
      <c r="AC416" s="37"/>
      <c r="AD416" s="37"/>
      <c r="AE416" s="37"/>
      <c r="AT416" s="20" t="s">
        <v>185</v>
      </c>
      <c r="AU416" s="20" t="s">
        <v>83</v>
      </c>
    </row>
    <row r="417" spans="1:65" s="15" customFormat="1" ht="11.25">
      <c r="B417" s="224"/>
      <c r="C417" s="225"/>
      <c r="D417" s="202" t="s">
        <v>187</v>
      </c>
      <c r="E417" s="226" t="s">
        <v>21</v>
      </c>
      <c r="F417" s="227" t="s">
        <v>700</v>
      </c>
      <c r="G417" s="225"/>
      <c r="H417" s="226" t="s">
        <v>21</v>
      </c>
      <c r="I417" s="228"/>
      <c r="J417" s="225"/>
      <c r="K417" s="225"/>
      <c r="L417" s="229"/>
      <c r="M417" s="230"/>
      <c r="N417" s="231"/>
      <c r="O417" s="231"/>
      <c r="P417" s="231"/>
      <c r="Q417" s="231"/>
      <c r="R417" s="231"/>
      <c r="S417" s="231"/>
      <c r="T417" s="232"/>
      <c r="AT417" s="233" t="s">
        <v>187</v>
      </c>
      <c r="AU417" s="233" t="s">
        <v>83</v>
      </c>
      <c r="AV417" s="15" t="s">
        <v>81</v>
      </c>
      <c r="AW417" s="15" t="s">
        <v>34</v>
      </c>
      <c r="AX417" s="15" t="s">
        <v>73</v>
      </c>
      <c r="AY417" s="233" t="s">
        <v>176</v>
      </c>
    </row>
    <row r="418" spans="1:65" s="13" customFormat="1" ht="11.25">
      <c r="B418" s="200"/>
      <c r="C418" s="201"/>
      <c r="D418" s="202" t="s">
        <v>187</v>
      </c>
      <c r="E418" s="203" t="s">
        <v>21</v>
      </c>
      <c r="F418" s="204" t="s">
        <v>701</v>
      </c>
      <c r="G418" s="201"/>
      <c r="H418" s="205">
        <v>1</v>
      </c>
      <c r="I418" s="206"/>
      <c r="J418" s="201"/>
      <c r="K418" s="201"/>
      <c r="L418" s="207"/>
      <c r="M418" s="208"/>
      <c r="N418" s="209"/>
      <c r="O418" s="209"/>
      <c r="P418" s="209"/>
      <c r="Q418" s="209"/>
      <c r="R418" s="209"/>
      <c r="S418" s="209"/>
      <c r="T418" s="210"/>
      <c r="AT418" s="211" t="s">
        <v>187</v>
      </c>
      <c r="AU418" s="211" t="s">
        <v>83</v>
      </c>
      <c r="AV418" s="13" t="s">
        <v>83</v>
      </c>
      <c r="AW418" s="13" t="s">
        <v>34</v>
      </c>
      <c r="AX418" s="13" t="s">
        <v>73</v>
      </c>
      <c r="AY418" s="211" t="s">
        <v>176</v>
      </c>
    </row>
    <row r="419" spans="1:65" s="13" customFormat="1" ht="11.25">
      <c r="B419" s="200"/>
      <c r="C419" s="201"/>
      <c r="D419" s="202" t="s">
        <v>187</v>
      </c>
      <c r="E419" s="203" t="s">
        <v>21</v>
      </c>
      <c r="F419" s="204" t="s">
        <v>702</v>
      </c>
      <c r="G419" s="201"/>
      <c r="H419" s="205">
        <v>1</v>
      </c>
      <c r="I419" s="206"/>
      <c r="J419" s="201"/>
      <c r="K419" s="201"/>
      <c r="L419" s="207"/>
      <c r="M419" s="208"/>
      <c r="N419" s="209"/>
      <c r="O419" s="209"/>
      <c r="P419" s="209"/>
      <c r="Q419" s="209"/>
      <c r="R419" s="209"/>
      <c r="S419" s="209"/>
      <c r="T419" s="210"/>
      <c r="AT419" s="211" t="s">
        <v>187</v>
      </c>
      <c r="AU419" s="211" t="s">
        <v>83</v>
      </c>
      <c r="AV419" s="13" t="s">
        <v>83</v>
      </c>
      <c r="AW419" s="13" t="s">
        <v>34</v>
      </c>
      <c r="AX419" s="13" t="s">
        <v>73</v>
      </c>
      <c r="AY419" s="211" t="s">
        <v>176</v>
      </c>
    </row>
    <row r="420" spans="1:65" s="14" customFormat="1" ht="11.25">
      <c r="B420" s="212"/>
      <c r="C420" s="213"/>
      <c r="D420" s="202" t="s">
        <v>187</v>
      </c>
      <c r="E420" s="214" t="s">
        <v>21</v>
      </c>
      <c r="F420" s="215" t="s">
        <v>192</v>
      </c>
      <c r="G420" s="213"/>
      <c r="H420" s="216">
        <v>2</v>
      </c>
      <c r="I420" s="217"/>
      <c r="J420" s="213"/>
      <c r="K420" s="213"/>
      <c r="L420" s="218"/>
      <c r="M420" s="219"/>
      <c r="N420" s="220"/>
      <c r="O420" s="220"/>
      <c r="P420" s="220"/>
      <c r="Q420" s="220"/>
      <c r="R420" s="220"/>
      <c r="S420" s="220"/>
      <c r="T420" s="221"/>
      <c r="AT420" s="222" t="s">
        <v>187</v>
      </c>
      <c r="AU420" s="222" t="s">
        <v>83</v>
      </c>
      <c r="AV420" s="14" t="s">
        <v>99</v>
      </c>
      <c r="AW420" s="14" t="s">
        <v>34</v>
      </c>
      <c r="AX420" s="14" t="s">
        <v>81</v>
      </c>
      <c r="AY420" s="222" t="s">
        <v>176</v>
      </c>
    </row>
    <row r="421" spans="1:65" s="2" customFormat="1" ht="16.5" customHeight="1">
      <c r="A421" s="37"/>
      <c r="B421" s="38"/>
      <c r="C421" s="182" t="s">
        <v>703</v>
      </c>
      <c r="D421" s="182" t="s">
        <v>179</v>
      </c>
      <c r="E421" s="183" t="s">
        <v>704</v>
      </c>
      <c r="F421" s="184" t="s">
        <v>705</v>
      </c>
      <c r="G421" s="185" t="s">
        <v>396</v>
      </c>
      <c r="H421" s="186">
        <v>1</v>
      </c>
      <c r="I421" s="187"/>
      <c r="J421" s="188">
        <f>ROUND(I421*H421,2)</f>
        <v>0</v>
      </c>
      <c r="K421" s="184" t="s">
        <v>182</v>
      </c>
      <c r="L421" s="42"/>
      <c r="M421" s="189" t="s">
        <v>21</v>
      </c>
      <c r="N421" s="190" t="s">
        <v>44</v>
      </c>
      <c r="O421" s="67"/>
      <c r="P421" s="191">
        <f>O421*H421</f>
        <v>0</v>
      </c>
      <c r="Q421" s="191">
        <v>0</v>
      </c>
      <c r="R421" s="191">
        <f>Q421*H421</f>
        <v>0</v>
      </c>
      <c r="S421" s="191">
        <v>1.6899999999999998E-2</v>
      </c>
      <c r="T421" s="192">
        <f>S421*H421</f>
        <v>1.6899999999999998E-2</v>
      </c>
      <c r="U421" s="37"/>
      <c r="V421" s="37"/>
      <c r="W421" s="37"/>
      <c r="X421" s="37"/>
      <c r="Y421" s="37"/>
      <c r="Z421" s="37"/>
      <c r="AA421" s="37"/>
      <c r="AB421" s="37"/>
      <c r="AC421" s="37"/>
      <c r="AD421" s="37"/>
      <c r="AE421" s="37"/>
      <c r="AR421" s="193" t="s">
        <v>273</v>
      </c>
      <c r="AT421" s="193" t="s">
        <v>179</v>
      </c>
      <c r="AU421" s="193" t="s">
        <v>83</v>
      </c>
      <c r="AY421" s="20" t="s">
        <v>176</v>
      </c>
      <c r="BE421" s="194">
        <f>IF(N421="základní",J421,0)</f>
        <v>0</v>
      </c>
      <c r="BF421" s="194">
        <f>IF(N421="snížená",J421,0)</f>
        <v>0</v>
      </c>
      <c r="BG421" s="194">
        <f>IF(N421="zákl. přenesená",J421,0)</f>
        <v>0</v>
      </c>
      <c r="BH421" s="194">
        <f>IF(N421="sníž. přenesená",J421,0)</f>
        <v>0</v>
      </c>
      <c r="BI421" s="194">
        <f>IF(N421="nulová",J421,0)</f>
        <v>0</v>
      </c>
      <c r="BJ421" s="20" t="s">
        <v>81</v>
      </c>
      <c r="BK421" s="194">
        <f>ROUND(I421*H421,2)</f>
        <v>0</v>
      </c>
      <c r="BL421" s="20" t="s">
        <v>273</v>
      </c>
      <c r="BM421" s="193" t="s">
        <v>706</v>
      </c>
    </row>
    <row r="422" spans="1:65" s="2" customFormat="1" ht="11.25">
      <c r="A422" s="37"/>
      <c r="B422" s="38"/>
      <c r="C422" s="39"/>
      <c r="D422" s="195" t="s">
        <v>185</v>
      </c>
      <c r="E422" s="39"/>
      <c r="F422" s="196" t="s">
        <v>707</v>
      </c>
      <c r="G422" s="39"/>
      <c r="H422" s="39"/>
      <c r="I422" s="197"/>
      <c r="J422" s="39"/>
      <c r="K422" s="39"/>
      <c r="L422" s="42"/>
      <c r="M422" s="198"/>
      <c r="N422" s="199"/>
      <c r="O422" s="67"/>
      <c r="P422" s="67"/>
      <c r="Q422" s="67"/>
      <c r="R422" s="67"/>
      <c r="S422" s="67"/>
      <c r="T422" s="68"/>
      <c r="U422" s="37"/>
      <c r="V422" s="37"/>
      <c r="W422" s="37"/>
      <c r="X422" s="37"/>
      <c r="Y422" s="37"/>
      <c r="Z422" s="37"/>
      <c r="AA422" s="37"/>
      <c r="AB422" s="37"/>
      <c r="AC422" s="37"/>
      <c r="AD422" s="37"/>
      <c r="AE422" s="37"/>
      <c r="AT422" s="20" t="s">
        <v>185</v>
      </c>
      <c r="AU422" s="20" t="s">
        <v>83</v>
      </c>
    </row>
    <row r="423" spans="1:65" s="13" customFormat="1" ht="11.25">
      <c r="B423" s="200"/>
      <c r="C423" s="201"/>
      <c r="D423" s="202" t="s">
        <v>187</v>
      </c>
      <c r="E423" s="203" t="s">
        <v>21</v>
      </c>
      <c r="F423" s="204" t="s">
        <v>373</v>
      </c>
      <c r="G423" s="201"/>
      <c r="H423" s="205">
        <v>1</v>
      </c>
      <c r="I423" s="206"/>
      <c r="J423" s="201"/>
      <c r="K423" s="201"/>
      <c r="L423" s="207"/>
      <c r="M423" s="208"/>
      <c r="N423" s="209"/>
      <c r="O423" s="209"/>
      <c r="P423" s="209"/>
      <c r="Q423" s="209"/>
      <c r="R423" s="209"/>
      <c r="S423" s="209"/>
      <c r="T423" s="210"/>
      <c r="AT423" s="211" t="s">
        <v>187</v>
      </c>
      <c r="AU423" s="211" t="s">
        <v>83</v>
      </c>
      <c r="AV423" s="13" t="s">
        <v>83</v>
      </c>
      <c r="AW423" s="13" t="s">
        <v>34</v>
      </c>
      <c r="AX423" s="13" t="s">
        <v>73</v>
      </c>
      <c r="AY423" s="211" t="s">
        <v>176</v>
      </c>
    </row>
    <row r="424" spans="1:65" s="14" customFormat="1" ht="11.25">
      <c r="B424" s="212"/>
      <c r="C424" s="213"/>
      <c r="D424" s="202" t="s">
        <v>187</v>
      </c>
      <c r="E424" s="214" t="s">
        <v>21</v>
      </c>
      <c r="F424" s="215" t="s">
        <v>192</v>
      </c>
      <c r="G424" s="213"/>
      <c r="H424" s="216">
        <v>1</v>
      </c>
      <c r="I424" s="217"/>
      <c r="J424" s="213"/>
      <c r="K424" s="213"/>
      <c r="L424" s="218"/>
      <c r="M424" s="219"/>
      <c r="N424" s="220"/>
      <c r="O424" s="220"/>
      <c r="P424" s="220"/>
      <c r="Q424" s="220"/>
      <c r="R424" s="220"/>
      <c r="S424" s="220"/>
      <c r="T424" s="221"/>
      <c r="AT424" s="222" t="s">
        <v>187</v>
      </c>
      <c r="AU424" s="222" t="s">
        <v>83</v>
      </c>
      <c r="AV424" s="14" t="s">
        <v>99</v>
      </c>
      <c r="AW424" s="14" t="s">
        <v>34</v>
      </c>
      <c r="AX424" s="14" t="s">
        <v>81</v>
      </c>
      <c r="AY424" s="222" t="s">
        <v>176</v>
      </c>
    </row>
    <row r="425" spans="1:65" s="2" customFormat="1" ht="16.5" customHeight="1">
      <c r="A425" s="37"/>
      <c r="B425" s="38"/>
      <c r="C425" s="182" t="s">
        <v>708</v>
      </c>
      <c r="D425" s="182" t="s">
        <v>179</v>
      </c>
      <c r="E425" s="183" t="s">
        <v>709</v>
      </c>
      <c r="F425" s="184" t="s">
        <v>710</v>
      </c>
      <c r="G425" s="185" t="s">
        <v>133</v>
      </c>
      <c r="H425" s="186">
        <v>15.44</v>
      </c>
      <c r="I425" s="187"/>
      <c r="J425" s="188">
        <f>ROUND(I425*H425,2)</f>
        <v>0</v>
      </c>
      <c r="K425" s="184" t="s">
        <v>182</v>
      </c>
      <c r="L425" s="42"/>
      <c r="M425" s="189" t="s">
        <v>21</v>
      </c>
      <c r="N425" s="190" t="s">
        <v>44</v>
      </c>
      <c r="O425" s="67"/>
      <c r="P425" s="191">
        <f>O425*H425</f>
        <v>0</v>
      </c>
      <c r="Q425" s="191">
        <v>2.7799999999999999E-3</v>
      </c>
      <c r="R425" s="191">
        <f>Q425*H425</f>
        <v>4.2923199999999995E-2</v>
      </c>
      <c r="S425" s="191">
        <v>0</v>
      </c>
      <c r="T425" s="192">
        <f>S425*H425</f>
        <v>0</v>
      </c>
      <c r="U425" s="37"/>
      <c r="V425" s="37"/>
      <c r="W425" s="37"/>
      <c r="X425" s="37"/>
      <c r="Y425" s="37"/>
      <c r="Z425" s="37"/>
      <c r="AA425" s="37"/>
      <c r="AB425" s="37"/>
      <c r="AC425" s="37"/>
      <c r="AD425" s="37"/>
      <c r="AE425" s="37"/>
      <c r="AR425" s="193" t="s">
        <v>273</v>
      </c>
      <c r="AT425" s="193" t="s">
        <v>179</v>
      </c>
      <c r="AU425" s="193" t="s">
        <v>83</v>
      </c>
      <c r="AY425" s="20" t="s">
        <v>176</v>
      </c>
      <c r="BE425" s="194">
        <f>IF(N425="základní",J425,0)</f>
        <v>0</v>
      </c>
      <c r="BF425" s="194">
        <f>IF(N425="snížená",J425,0)</f>
        <v>0</v>
      </c>
      <c r="BG425" s="194">
        <f>IF(N425="zákl. přenesená",J425,0)</f>
        <v>0</v>
      </c>
      <c r="BH425" s="194">
        <f>IF(N425="sníž. přenesená",J425,0)</f>
        <v>0</v>
      </c>
      <c r="BI425" s="194">
        <f>IF(N425="nulová",J425,0)</f>
        <v>0</v>
      </c>
      <c r="BJ425" s="20" t="s">
        <v>81</v>
      </c>
      <c r="BK425" s="194">
        <f>ROUND(I425*H425,2)</f>
        <v>0</v>
      </c>
      <c r="BL425" s="20" t="s">
        <v>273</v>
      </c>
      <c r="BM425" s="193" t="s">
        <v>711</v>
      </c>
    </row>
    <row r="426" spans="1:65" s="2" customFormat="1" ht="11.25">
      <c r="A426" s="37"/>
      <c r="B426" s="38"/>
      <c r="C426" s="39"/>
      <c r="D426" s="195" t="s">
        <v>185</v>
      </c>
      <c r="E426" s="39"/>
      <c r="F426" s="196" t="s">
        <v>712</v>
      </c>
      <c r="G426" s="39"/>
      <c r="H426" s="39"/>
      <c r="I426" s="197"/>
      <c r="J426" s="39"/>
      <c r="K426" s="39"/>
      <c r="L426" s="42"/>
      <c r="M426" s="198"/>
      <c r="N426" s="199"/>
      <c r="O426" s="67"/>
      <c r="P426" s="67"/>
      <c r="Q426" s="67"/>
      <c r="R426" s="67"/>
      <c r="S426" s="67"/>
      <c r="T426" s="68"/>
      <c r="U426" s="37"/>
      <c r="V426" s="37"/>
      <c r="W426" s="37"/>
      <c r="X426" s="37"/>
      <c r="Y426" s="37"/>
      <c r="Z426" s="37"/>
      <c r="AA426" s="37"/>
      <c r="AB426" s="37"/>
      <c r="AC426" s="37"/>
      <c r="AD426" s="37"/>
      <c r="AE426" s="37"/>
      <c r="AT426" s="20" t="s">
        <v>185</v>
      </c>
      <c r="AU426" s="20" t="s">
        <v>83</v>
      </c>
    </row>
    <row r="427" spans="1:65" s="13" customFormat="1" ht="11.25">
      <c r="B427" s="200"/>
      <c r="C427" s="201"/>
      <c r="D427" s="202" t="s">
        <v>187</v>
      </c>
      <c r="E427" s="203" t="s">
        <v>21</v>
      </c>
      <c r="F427" s="204" t="s">
        <v>713</v>
      </c>
      <c r="G427" s="201"/>
      <c r="H427" s="205">
        <v>15.44</v>
      </c>
      <c r="I427" s="206"/>
      <c r="J427" s="201"/>
      <c r="K427" s="201"/>
      <c r="L427" s="207"/>
      <c r="M427" s="208"/>
      <c r="N427" s="209"/>
      <c r="O427" s="209"/>
      <c r="P427" s="209"/>
      <c r="Q427" s="209"/>
      <c r="R427" s="209"/>
      <c r="S427" s="209"/>
      <c r="T427" s="210"/>
      <c r="AT427" s="211" t="s">
        <v>187</v>
      </c>
      <c r="AU427" s="211" t="s">
        <v>83</v>
      </c>
      <c r="AV427" s="13" t="s">
        <v>83</v>
      </c>
      <c r="AW427" s="13" t="s">
        <v>34</v>
      </c>
      <c r="AX427" s="13" t="s">
        <v>73</v>
      </c>
      <c r="AY427" s="211" t="s">
        <v>176</v>
      </c>
    </row>
    <row r="428" spans="1:65" s="14" customFormat="1" ht="11.25">
      <c r="B428" s="212"/>
      <c r="C428" s="213"/>
      <c r="D428" s="202" t="s">
        <v>187</v>
      </c>
      <c r="E428" s="214" t="s">
        <v>21</v>
      </c>
      <c r="F428" s="215" t="s">
        <v>192</v>
      </c>
      <c r="G428" s="213"/>
      <c r="H428" s="216">
        <v>15.44</v>
      </c>
      <c r="I428" s="217"/>
      <c r="J428" s="213"/>
      <c r="K428" s="213"/>
      <c r="L428" s="218"/>
      <c r="M428" s="219"/>
      <c r="N428" s="220"/>
      <c r="O428" s="220"/>
      <c r="P428" s="220"/>
      <c r="Q428" s="220"/>
      <c r="R428" s="220"/>
      <c r="S428" s="220"/>
      <c r="T428" s="221"/>
      <c r="AT428" s="222" t="s">
        <v>187</v>
      </c>
      <c r="AU428" s="222" t="s">
        <v>83</v>
      </c>
      <c r="AV428" s="14" t="s">
        <v>99</v>
      </c>
      <c r="AW428" s="14" t="s">
        <v>34</v>
      </c>
      <c r="AX428" s="14" t="s">
        <v>81</v>
      </c>
      <c r="AY428" s="222" t="s">
        <v>176</v>
      </c>
    </row>
    <row r="429" spans="1:65" s="2" customFormat="1" ht="16.5" customHeight="1">
      <c r="A429" s="37"/>
      <c r="B429" s="38"/>
      <c r="C429" s="182" t="s">
        <v>714</v>
      </c>
      <c r="D429" s="182" t="s">
        <v>179</v>
      </c>
      <c r="E429" s="183" t="s">
        <v>715</v>
      </c>
      <c r="F429" s="184" t="s">
        <v>716</v>
      </c>
      <c r="G429" s="185" t="s">
        <v>119</v>
      </c>
      <c r="H429" s="186">
        <v>100</v>
      </c>
      <c r="I429" s="187"/>
      <c r="J429" s="188">
        <f>ROUND(I429*H429,2)</f>
        <v>0</v>
      </c>
      <c r="K429" s="184" t="s">
        <v>182</v>
      </c>
      <c r="L429" s="42"/>
      <c r="M429" s="189" t="s">
        <v>21</v>
      </c>
      <c r="N429" s="190" t="s">
        <v>44</v>
      </c>
      <c r="O429" s="67"/>
      <c r="P429" s="191">
        <f>O429*H429</f>
        <v>0</v>
      </c>
      <c r="Q429" s="191">
        <v>0</v>
      </c>
      <c r="R429" s="191">
        <f>Q429*H429</f>
        <v>0</v>
      </c>
      <c r="S429" s="191">
        <v>0</v>
      </c>
      <c r="T429" s="192">
        <f>S429*H429</f>
        <v>0</v>
      </c>
      <c r="U429" s="37"/>
      <c r="V429" s="37"/>
      <c r="W429" s="37"/>
      <c r="X429" s="37"/>
      <c r="Y429" s="37"/>
      <c r="Z429" s="37"/>
      <c r="AA429" s="37"/>
      <c r="AB429" s="37"/>
      <c r="AC429" s="37"/>
      <c r="AD429" s="37"/>
      <c r="AE429" s="37"/>
      <c r="AR429" s="193" t="s">
        <v>273</v>
      </c>
      <c r="AT429" s="193" t="s">
        <v>179</v>
      </c>
      <c r="AU429" s="193" t="s">
        <v>83</v>
      </c>
      <c r="AY429" s="20" t="s">
        <v>176</v>
      </c>
      <c r="BE429" s="194">
        <f>IF(N429="základní",J429,0)</f>
        <v>0</v>
      </c>
      <c r="BF429" s="194">
        <f>IF(N429="snížená",J429,0)</f>
        <v>0</v>
      </c>
      <c r="BG429" s="194">
        <f>IF(N429="zákl. přenesená",J429,0)</f>
        <v>0</v>
      </c>
      <c r="BH429" s="194">
        <f>IF(N429="sníž. přenesená",J429,0)</f>
        <v>0</v>
      </c>
      <c r="BI429" s="194">
        <f>IF(N429="nulová",J429,0)</f>
        <v>0</v>
      </c>
      <c r="BJ429" s="20" t="s">
        <v>81</v>
      </c>
      <c r="BK429" s="194">
        <f>ROUND(I429*H429,2)</f>
        <v>0</v>
      </c>
      <c r="BL429" s="20" t="s">
        <v>273</v>
      </c>
      <c r="BM429" s="193" t="s">
        <v>717</v>
      </c>
    </row>
    <row r="430" spans="1:65" s="2" customFormat="1" ht="11.25">
      <c r="A430" s="37"/>
      <c r="B430" s="38"/>
      <c r="C430" s="39"/>
      <c r="D430" s="195" t="s">
        <v>185</v>
      </c>
      <c r="E430" s="39"/>
      <c r="F430" s="196" t="s">
        <v>718</v>
      </c>
      <c r="G430" s="39"/>
      <c r="H430" s="39"/>
      <c r="I430" s="197"/>
      <c r="J430" s="39"/>
      <c r="K430" s="39"/>
      <c r="L430" s="42"/>
      <c r="M430" s="198"/>
      <c r="N430" s="199"/>
      <c r="O430" s="67"/>
      <c r="P430" s="67"/>
      <c r="Q430" s="67"/>
      <c r="R430" s="67"/>
      <c r="S430" s="67"/>
      <c r="T430" s="68"/>
      <c r="U430" s="37"/>
      <c r="V430" s="37"/>
      <c r="W430" s="37"/>
      <c r="X430" s="37"/>
      <c r="Y430" s="37"/>
      <c r="Z430" s="37"/>
      <c r="AA430" s="37"/>
      <c r="AB430" s="37"/>
      <c r="AC430" s="37"/>
      <c r="AD430" s="37"/>
      <c r="AE430" s="37"/>
      <c r="AT430" s="20" t="s">
        <v>185</v>
      </c>
      <c r="AU430" s="20" t="s">
        <v>83</v>
      </c>
    </row>
    <row r="431" spans="1:65" s="13" customFormat="1" ht="11.25">
      <c r="B431" s="200"/>
      <c r="C431" s="201"/>
      <c r="D431" s="202" t="s">
        <v>187</v>
      </c>
      <c r="E431" s="203" t="s">
        <v>21</v>
      </c>
      <c r="F431" s="204" t="s">
        <v>719</v>
      </c>
      <c r="G431" s="201"/>
      <c r="H431" s="205">
        <v>100</v>
      </c>
      <c r="I431" s="206"/>
      <c r="J431" s="201"/>
      <c r="K431" s="201"/>
      <c r="L431" s="207"/>
      <c r="M431" s="208"/>
      <c r="N431" s="209"/>
      <c r="O431" s="209"/>
      <c r="P431" s="209"/>
      <c r="Q431" s="209"/>
      <c r="R431" s="209"/>
      <c r="S431" s="209"/>
      <c r="T431" s="210"/>
      <c r="AT431" s="211" t="s">
        <v>187</v>
      </c>
      <c r="AU431" s="211" t="s">
        <v>83</v>
      </c>
      <c r="AV431" s="13" t="s">
        <v>83</v>
      </c>
      <c r="AW431" s="13" t="s">
        <v>34</v>
      </c>
      <c r="AX431" s="13" t="s">
        <v>73</v>
      </c>
      <c r="AY431" s="211" t="s">
        <v>176</v>
      </c>
    </row>
    <row r="432" spans="1:65" s="14" customFormat="1" ht="11.25">
      <c r="B432" s="212"/>
      <c r="C432" s="213"/>
      <c r="D432" s="202" t="s">
        <v>187</v>
      </c>
      <c r="E432" s="214" t="s">
        <v>21</v>
      </c>
      <c r="F432" s="215" t="s">
        <v>192</v>
      </c>
      <c r="G432" s="213"/>
      <c r="H432" s="216">
        <v>100</v>
      </c>
      <c r="I432" s="217"/>
      <c r="J432" s="213"/>
      <c r="K432" s="213"/>
      <c r="L432" s="218"/>
      <c r="M432" s="219"/>
      <c r="N432" s="220"/>
      <c r="O432" s="220"/>
      <c r="P432" s="220"/>
      <c r="Q432" s="220"/>
      <c r="R432" s="220"/>
      <c r="S432" s="220"/>
      <c r="T432" s="221"/>
      <c r="AT432" s="222" t="s">
        <v>187</v>
      </c>
      <c r="AU432" s="222" t="s">
        <v>83</v>
      </c>
      <c r="AV432" s="14" t="s">
        <v>99</v>
      </c>
      <c r="AW432" s="14" t="s">
        <v>34</v>
      </c>
      <c r="AX432" s="14" t="s">
        <v>81</v>
      </c>
      <c r="AY432" s="222" t="s">
        <v>176</v>
      </c>
    </row>
    <row r="433" spans="1:65" s="2" customFormat="1" ht="24.2" customHeight="1">
      <c r="A433" s="37"/>
      <c r="B433" s="38"/>
      <c r="C433" s="234" t="s">
        <v>720</v>
      </c>
      <c r="D433" s="234" t="s">
        <v>303</v>
      </c>
      <c r="E433" s="235" t="s">
        <v>721</v>
      </c>
      <c r="F433" s="236" t="s">
        <v>722</v>
      </c>
      <c r="G433" s="237" t="s">
        <v>119</v>
      </c>
      <c r="H433" s="238">
        <v>16.5</v>
      </c>
      <c r="I433" s="239"/>
      <c r="J433" s="240">
        <f>ROUND(I433*H433,2)</f>
        <v>0</v>
      </c>
      <c r="K433" s="236" t="s">
        <v>182</v>
      </c>
      <c r="L433" s="241"/>
      <c r="M433" s="242" t="s">
        <v>21</v>
      </c>
      <c r="N433" s="243" t="s">
        <v>44</v>
      </c>
      <c r="O433" s="67"/>
      <c r="P433" s="191">
        <f>O433*H433</f>
        <v>0</v>
      </c>
      <c r="Q433" s="191">
        <v>3.8999999999999998E-3</v>
      </c>
      <c r="R433" s="191">
        <f>Q433*H433</f>
        <v>6.4349999999999991E-2</v>
      </c>
      <c r="S433" s="191">
        <v>0</v>
      </c>
      <c r="T433" s="192">
        <f>S433*H433</f>
        <v>0</v>
      </c>
      <c r="U433" s="37"/>
      <c r="V433" s="37"/>
      <c r="W433" s="37"/>
      <c r="X433" s="37"/>
      <c r="Y433" s="37"/>
      <c r="Z433" s="37"/>
      <c r="AA433" s="37"/>
      <c r="AB433" s="37"/>
      <c r="AC433" s="37"/>
      <c r="AD433" s="37"/>
      <c r="AE433" s="37"/>
      <c r="AR433" s="193" t="s">
        <v>306</v>
      </c>
      <c r="AT433" s="193" t="s">
        <v>303</v>
      </c>
      <c r="AU433" s="193" t="s">
        <v>83</v>
      </c>
      <c r="AY433" s="20" t="s">
        <v>176</v>
      </c>
      <c r="BE433" s="194">
        <f>IF(N433="základní",J433,0)</f>
        <v>0</v>
      </c>
      <c r="BF433" s="194">
        <f>IF(N433="snížená",J433,0)</f>
        <v>0</v>
      </c>
      <c r="BG433" s="194">
        <f>IF(N433="zákl. přenesená",J433,0)</f>
        <v>0</v>
      </c>
      <c r="BH433" s="194">
        <f>IF(N433="sníž. přenesená",J433,0)</f>
        <v>0</v>
      </c>
      <c r="BI433" s="194">
        <f>IF(N433="nulová",J433,0)</f>
        <v>0</v>
      </c>
      <c r="BJ433" s="20" t="s">
        <v>81</v>
      </c>
      <c r="BK433" s="194">
        <f>ROUND(I433*H433,2)</f>
        <v>0</v>
      </c>
      <c r="BL433" s="20" t="s">
        <v>273</v>
      </c>
      <c r="BM433" s="193" t="s">
        <v>723</v>
      </c>
    </row>
    <row r="434" spans="1:65" s="13" customFormat="1" ht="11.25">
      <c r="B434" s="200"/>
      <c r="C434" s="201"/>
      <c r="D434" s="202" t="s">
        <v>187</v>
      </c>
      <c r="E434" s="203" t="s">
        <v>21</v>
      </c>
      <c r="F434" s="204" t="s">
        <v>724</v>
      </c>
      <c r="G434" s="201"/>
      <c r="H434" s="205">
        <v>15</v>
      </c>
      <c r="I434" s="206"/>
      <c r="J434" s="201"/>
      <c r="K434" s="201"/>
      <c r="L434" s="207"/>
      <c r="M434" s="208"/>
      <c r="N434" s="209"/>
      <c r="O434" s="209"/>
      <c r="P434" s="209"/>
      <c r="Q434" s="209"/>
      <c r="R434" s="209"/>
      <c r="S434" s="209"/>
      <c r="T434" s="210"/>
      <c r="AT434" s="211" t="s">
        <v>187</v>
      </c>
      <c r="AU434" s="211" t="s">
        <v>83</v>
      </c>
      <c r="AV434" s="13" t="s">
        <v>83</v>
      </c>
      <c r="AW434" s="13" t="s">
        <v>34</v>
      </c>
      <c r="AX434" s="13" t="s">
        <v>73</v>
      </c>
      <c r="AY434" s="211" t="s">
        <v>176</v>
      </c>
    </row>
    <row r="435" spans="1:65" s="14" customFormat="1" ht="11.25">
      <c r="B435" s="212"/>
      <c r="C435" s="213"/>
      <c r="D435" s="202" t="s">
        <v>187</v>
      </c>
      <c r="E435" s="214" t="s">
        <v>21</v>
      </c>
      <c r="F435" s="215" t="s">
        <v>192</v>
      </c>
      <c r="G435" s="213"/>
      <c r="H435" s="216">
        <v>15</v>
      </c>
      <c r="I435" s="217"/>
      <c r="J435" s="213"/>
      <c r="K435" s="213"/>
      <c r="L435" s="218"/>
      <c r="M435" s="219"/>
      <c r="N435" s="220"/>
      <c r="O435" s="220"/>
      <c r="P435" s="220"/>
      <c r="Q435" s="220"/>
      <c r="R435" s="220"/>
      <c r="S435" s="220"/>
      <c r="T435" s="221"/>
      <c r="AT435" s="222" t="s">
        <v>187</v>
      </c>
      <c r="AU435" s="222" t="s">
        <v>83</v>
      </c>
      <c r="AV435" s="14" t="s">
        <v>99</v>
      </c>
      <c r="AW435" s="14" t="s">
        <v>34</v>
      </c>
      <c r="AX435" s="14" t="s">
        <v>81</v>
      </c>
      <c r="AY435" s="222" t="s">
        <v>176</v>
      </c>
    </row>
    <row r="436" spans="1:65" s="13" customFormat="1" ht="11.25">
      <c r="B436" s="200"/>
      <c r="C436" s="201"/>
      <c r="D436" s="202" t="s">
        <v>187</v>
      </c>
      <c r="E436" s="201"/>
      <c r="F436" s="204" t="s">
        <v>725</v>
      </c>
      <c r="G436" s="201"/>
      <c r="H436" s="205">
        <v>16.5</v>
      </c>
      <c r="I436" s="206"/>
      <c r="J436" s="201"/>
      <c r="K436" s="201"/>
      <c r="L436" s="207"/>
      <c r="M436" s="208"/>
      <c r="N436" s="209"/>
      <c r="O436" s="209"/>
      <c r="P436" s="209"/>
      <c r="Q436" s="209"/>
      <c r="R436" s="209"/>
      <c r="S436" s="209"/>
      <c r="T436" s="210"/>
      <c r="AT436" s="211" t="s">
        <v>187</v>
      </c>
      <c r="AU436" s="211" t="s">
        <v>83</v>
      </c>
      <c r="AV436" s="13" t="s">
        <v>83</v>
      </c>
      <c r="AW436" s="13" t="s">
        <v>4</v>
      </c>
      <c r="AX436" s="13" t="s">
        <v>81</v>
      </c>
      <c r="AY436" s="211" t="s">
        <v>176</v>
      </c>
    </row>
    <row r="437" spans="1:65" s="2" customFormat="1" ht="24.2" customHeight="1">
      <c r="A437" s="37"/>
      <c r="B437" s="38"/>
      <c r="C437" s="182" t="s">
        <v>726</v>
      </c>
      <c r="D437" s="182" t="s">
        <v>179</v>
      </c>
      <c r="E437" s="183" t="s">
        <v>727</v>
      </c>
      <c r="F437" s="184" t="s">
        <v>728</v>
      </c>
      <c r="G437" s="185" t="s">
        <v>119</v>
      </c>
      <c r="H437" s="186">
        <v>85</v>
      </c>
      <c r="I437" s="187"/>
      <c r="J437" s="188">
        <f>ROUND(I437*H437,2)</f>
        <v>0</v>
      </c>
      <c r="K437" s="184" t="s">
        <v>223</v>
      </c>
      <c r="L437" s="42"/>
      <c r="M437" s="189" t="s">
        <v>21</v>
      </c>
      <c r="N437" s="190" t="s">
        <v>44</v>
      </c>
      <c r="O437" s="67"/>
      <c r="P437" s="191">
        <f>O437*H437</f>
        <v>0</v>
      </c>
      <c r="Q437" s="191">
        <v>1.2099999999999999E-3</v>
      </c>
      <c r="R437" s="191">
        <f>Q437*H437</f>
        <v>0.10285</v>
      </c>
      <c r="S437" s="191">
        <v>0</v>
      </c>
      <c r="T437" s="192">
        <f>S437*H437</f>
        <v>0</v>
      </c>
      <c r="U437" s="37"/>
      <c r="V437" s="37"/>
      <c r="W437" s="37"/>
      <c r="X437" s="37"/>
      <c r="Y437" s="37"/>
      <c r="Z437" s="37"/>
      <c r="AA437" s="37"/>
      <c r="AB437" s="37"/>
      <c r="AC437" s="37"/>
      <c r="AD437" s="37"/>
      <c r="AE437" s="37"/>
      <c r="AR437" s="193" t="s">
        <v>273</v>
      </c>
      <c r="AT437" s="193" t="s">
        <v>179</v>
      </c>
      <c r="AU437" s="193" t="s">
        <v>83</v>
      </c>
      <c r="AY437" s="20" t="s">
        <v>176</v>
      </c>
      <c r="BE437" s="194">
        <f>IF(N437="základní",J437,0)</f>
        <v>0</v>
      </c>
      <c r="BF437" s="194">
        <f>IF(N437="snížená",J437,0)</f>
        <v>0</v>
      </c>
      <c r="BG437" s="194">
        <f>IF(N437="zákl. přenesená",J437,0)</f>
        <v>0</v>
      </c>
      <c r="BH437" s="194">
        <f>IF(N437="sníž. přenesená",J437,0)</f>
        <v>0</v>
      </c>
      <c r="BI437" s="194">
        <f>IF(N437="nulová",J437,0)</f>
        <v>0</v>
      </c>
      <c r="BJ437" s="20" t="s">
        <v>81</v>
      </c>
      <c r="BK437" s="194">
        <f>ROUND(I437*H437,2)</f>
        <v>0</v>
      </c>
      <c r="BL437" s="20" t="s">
        <v>273</v>
      </c>
      <c r="BM437" s="193" t="s">
        <v>729</v>
      </c>
    </row>
    <row r="438" spans="1:65" s="13" customFormat="1" ht="11.25">
      <c r="B438" s="200"/>
      <c r="C438" s="201"/>
      <c r="D438" s="202" t="s">
        <v>187</v>
      </c>
      <c r="E438" s="203" t="s">
        <v>21</v>
      </c>
      <c r="F438" s="204" t="s">
        <v>730</v>
      </c>
      <c r="G438" s="201"/>
      <c r="H438" s="205">
        <v>100</v>
      </c>
      <c r="I438" s="206"/>
      <c r="J438" s="201"/>
      <c r="K438" s="201"/>
      <c r="L438" s="207"/>
      <c r="M438" s="208"/>
      <c r="N438" s="209"/>
      <c r="O438" s="209"/>
      <c r="P438" s="209"/>
      <c r="Q438" s="209"/>
      <c r="R438" s="209"/>
      <c r="S438" s="209"/>
      <c r="T438" s="210"/>
      <c r="AT438" s="211" t="s">
        <v>187</v>
      </c>
      <c r="AU438" s="211" t="s">
        <v>83</v>
      </c>
      <c r="AV438" s="13" t="s">
        <v>83</v>
      </c>
      <c r="AW438" s="13" t="s">
        <v>34</v>
      </c>
      <c r="AX438" s="13" t="s">
        <v>73</v>
      </c>
      <c r="AY438" s="211" t="s">
        <v>176</v>
      </c>
    </row>
    <row r="439" spans="1:65" s="13" customFormat="1" ht="11.25">
      <c r="B439" s="200"/>
      <c r="C439" s="201"/>
      <c r="D439" s="202" t="s">
        <v>187</v>
      </c>
      <c r="E439" s="203" t="s">
        <v>21</v>
      </c>
      <c r="F439" s="204" t="s">
        <v>731</v>
      </c>
      <c r="G439" s="201"/>
      <c r="H439" s="205">
        <v>-15</v>
      </c>
      <c r="I439" s="206"/>
      <c r="J439" s="201"/>
      <c r="K439" s="201"/>
      <c r="L439" s="207"/>
      <c r="M439" s="208"/>
      <c r="N439" s="209"/>
      <c r="O439" s="209"/>
      <c r="P439" s="209"/>
      <c r="Q439" s="209"/>
      <c r="R439" s="209"/>
      <c r="S439" s="209"/>
      <c r="T439" s="210"/>
      <c r="AT439" s="211" t="s">
        <v>187</v>
      </c>
      <c r="AU439" s="211" t="s">
        <v>83</v>
      </c>
      <c r="AV439" s="13" t="s">
        <v>83</v>
      </c>
      <c r="AW439" s="13" t="s">
        <v>34</v>
      </c>
      <c r="AX439" s="13" t="s">
        <v>73</v>
      </c>
      <c r="AY439" s="211" t="s">
        <v>176</v>
      </c>
    </row>
    <row r="440" spans="1:65" s="14" customFormat="1" ht="11.25">
      <c r="B440" s="212"/>
      <c r="C440" s="213"/>
      <c r="D440" s="202" t="s">
        <v>187</v>
      </c>
      <c r="E440" s="214" t="s">
        <v>21</v>
      </c>
      <c r="F440" s="215" t="s">
        <v>192</v>
      </c>
      <c r="G440" s="213"/>
      <c r="H440" s="216">
        <v>85</v>
      </c>
      <c r="I440" s="217"/>
      <c r="J440" s="213"/>
      <c r="K440" s="213"/>
      <c r="L440" s="218"/>
      <c r="M440" s="219"/>
      <c r="N440" s="220"/>
      <c r="O440" s="220"/>
      <c r="P440" s="220"/>
      <c r="Q440" s="220"/>
      <c r="R440" s="220"/>
      <c r="S440" s="220"/>
      <c r="T440" s="221"/>
      <c r="AT440" s="222" t="s">
        <v>187</v>
      </c>
      <c r="AU440" s="222" t="s">
        <v>83</v>
      </c>
      <c r="AV440" s="14" t="s">
        <v>99</v>
      </c>
      <c r="AW440" s="14" t="s">
        <v>34</v>
      </c>
      <c r="AX440" s="14" t="s">
        <v>81</v>
      </c>
      <c r="AY440" s="222" t="s">
        <v>176</v>
      </c>
    </row>
    <row r="441" spans="1:65" s="2" customFormat="1" ht="24.2" customHeight="1">
      <c r="A441" s="37"/>
      <c r="B441" s="38"/>
      <c r="C441" s="182" t="s">
        <v>732</v>
      </c>
      <c r="D441" s="182" t="s">
        <v>179</v>
      </c>
      <c r="E441" s="183" t="s">
        <v>733</v>
      </c>
      <c r="F441" s="184" t="s">
        <v>734</v>
      </c>
      <c r="G441" s="185" t="s">
        <v>334</v>
      </c>
      <c r="H441" s="186">
        <v>1</v>
      </c>
      <c r="I441" s="187"/>
      <c r="J441" s="188">
        <f>ROUND(I441*H441,2)</f>
        <v>0</v>
      </c>
      <c r="K441" s="184" t="s">
        <v>223</v>
      </c>
      <c r="L441" s="42"/>
      <c r="M441" s="189" t="s">
        <v>21</v>
      </c>
      <c r="N441" s="190" t="s">
        <v>44</v>
      </c>
      <c r="O441" s="67"/>
      <c r="P441" s="191">
        <f>O441*H441</f>
        <v>0</v>
      </c>
      <c r="Q441" s="191">
        <v>0</v>
      </c>
      <c r="R441" s="191">
        <f>Q441*H441</f>
        <v>0</v>
      </c>
      <c r="S441" s="191">
        <v>0</v>
      </c>
      <c r="T441" s="192">
        <f>S441*H441</f>
        <v>0</v>
      </c>
      <c r="U441" s="37"/>
      <c r="V441" s="37"/>
      <c r="W441" s="37"/>
      <c r="X441" s="37"/>
      <c r="Y441" s="37"/>
      <c r="Z441" s="37"/>
      <c r="AA441" s="37"/>
      <c r="AB441" s="37"/>
      <c r="AC441" s="37"/>
      <c r="AD441" s="37"/>
      <c r="AE441" s="37"/>
      <c r="AR441" s="193" t="s">
        <v>273</v>
      </c>
      <c r="AT441" s="193" t="s">
        <v>179</v>
      </c>
      <c r="AU441" s="193" t="s">
        <v>83</v>
      </c>
      <c r="AY441" s="20" t="s">
        <v>176</v>
      </c>
      <c r="BE441" s="194">
        <f>IF(N441="základní",J441,0)</f>
        <v>0</v>
      </c>
      <c r="BF441" s="194">
        <f>IF(N441="snížená",J441,0)</f>
        <v>0</v>
      </c>
      <c r="BG441" s="194">
        <f>IF(N441="zákl. přenesená",J441,0)</f>
        <v>0</v>
      </c>
      <c r="BH441" s="194">
        <f>IF(N441="sníž. přenesená",J441,0)</f>
        <v>0</v>
      </c>
      <c r="BI441" s="194">
        <f>IF(N441="nulová",J441,0)</f>
        <v>0</v>
      </c>
      <c r="BJ441" s="20" t="s">
        <v>81</v>
      </c>
      <c r="BK441" s="194">
        <f>ROUND(I441*H441,2)</f>
        <v>0</v>
      </c>
      <c r="BL441" s="20" t="s">
        <v>273</v>
      </c>
      <c r="BM441" s="193" t="s">
        <v>735</v>
      </c>
    </row>
    <row r="442" spans="1:65" s="2" customFormat="1" ht="16.5" customHeight="1">
      <c r="A442" s="37"/>
      <c r="B442" s="38"/>
      <c r="C442" s="182" t="s">
        <v>736</v>
      </c>
      <c r="D442" s="182" t="s">
        <v>179</v>
      </c>
      <c r="E442" s="183" t="s">
        <v>737</v>
      </c>
      <c r="F442" s="184" t="s">
        <v>738</v>
      </c>
      <c r="G442" s="185" t="s">
        <v>119</v>
      </c>
      <c r="H442" s="186">
        <v>15</v>
      </c>
      <c r="I442" s="187"/>
      <c r="J442" s="188">
        <f>ROUND(I442*H442,2)</f>
        <v>0</v>
      </c>
      <c r="K442" s="184" t="s">
        <v>182</v>
      </c>
      <c r="L442" s="42"/>
      <c r="M442" s="189" t="s">
        <v>21</v>
      </c>
      <c r="N442" s="190" t="s">
        <v>44</v>
      </c>
      <c r="O442" s="67"/>
      <c r="P442" s="191">
        <f>O442*H442</f>
        <v>0</v>
      </c>
      <c r="Q442" s="191">
        <v>0</v>
      </c>
      <c r="R442" s="191">
        <f>Q442*H442</f>
        <v>0</v>
      </c>
      <c r="S442" s="191">
        <v>1.2099999999999999E-3</v>
      </c>
      <c r="T442" s="192">
        <f>S442*H442</f>
        <v>1.8149999999999999E-2</v>
      </c>
      <c r="U442" s="37"/>
      <c r="V442" s="37"/>
      <c r="W442" s="37"/>
      <c r="X442" s="37"/>
      <c r="Y442" s="37"/>
      <c r="Z442" s="37"/>
      <c r="AA442" s="37"/>
      <c r="AB442" s="37"/>
      <c r="AC442" s="37"/>
      <c r="AD442" s="37"/>
      <c r="AE442" s="37"/>
      <c r="AR442" s="193" t="s">
        <v>273</v>
      </c>
      <c r="AT442" s="193" t="s">
        <v>179</v>
      </c>
      <c r="AU442" s="193" t="s">
        <v>83</v>
      </c>
      <c r="AY442" s="20" t="s">
        <v>176</v>
      </c>
      <c r="BE442" s="194">
        <f>IF(N442="základní",J442,0)</f>
        <v>0</v>
      </c>
      <c r="BF442" s="194">
        <f>IF(N442="snížená",J442,0)</f>
        <v>0</v>
      </c>
      <c r="BG442" s="194">
        <f>IF(N442="zákl. přenesená",J442,0)</f>
        <v>0</v>
      </c>
      <c r="BH442" s="194">
        <f>IF(N442="sníž. přenesená",J442,0)</f>
        <v>0</v>
      </c>
      <c r="BI442" s="194">
        <f>IF(N442="nulová",J442,0)</f>
        <v>0</v>
      </c>
      <c r="BJ442" s="20" t="s">
        <v>81</v>
      </c>
      <c r="BK442" s="194">
        <f>ROUND(I442*H442,2)</f>
        <v>0</v>
      </c>
      <c r="BL442" s="20" t="s">
        <v>273</v>
      </c>
      <c r="BM442" s="193" t="s">
        <v>739</v>
      </c>
    </row>
    <row r="443" spans="1:65" s="2" customFormat="1" ht="11.25">
      <c r="A443" s="37"/>
      <c r="B443" s="38"/>
      <c r="C443" s="39"/>
      <c r="D443" s="195" t="s">
        <v>185</v>
      </c>
      <c r="E443" s="39"/>
      <c r="F443" s="196" t="s">
        <v>740</v>
      </c>
      <c r="G443" s="39"/>
      <c r="H443" s="39"/>
      <c r="I443" s="197"/>
      <c r="J443" s="39"/>
      <c r="K443" s="39"/>
      <c r="L443" s="42"/>
      <c r="M443" s="198"/>
      <c r="N443" s="199"/>
      <c r="O443" s="67"/>
      <c r="P443" s="67"/>
      <c r="Q443" s="67"/>
      <c r="R443" s="67"/>
      <c r="S443" s="67"/>
      <c r="T443" s="68"/>
      <c r="U443" s="37"/>
      <c r="V443" s="37"/>
      <c r="W443" s="37"/>
      <c r="X443" s="37"/>
      <c r="Y443" s="37"/>
      <c r="Z443" s="37"/>
      <c r="AA443" s="37"/>
      <c r="AB443" s="37"/>
      <c r="AC443" s="37"/>
      <c r="AD443" s="37"/>
      <c r="AE443" s="37"/>
      <c r="AT443" s="20" t="s">
        <v>185</v>
      </c>
      <c r="AU443" s="20" t="s">
        <v>83</v>
      </c>
    </row>
    <row r="444" spans="1:65" s="13" customFormat="1" ht="11.25">
      <c r="B444" s="200"/>
      <c r="C444" s="201"/>
      <c r="D444" s="202" t="s">
        <v>187</v>
      </c>
      <c r="E444" s="203" t="s">
        <v>21</v>
      </c>
      <c r="F444" s="204" t="s">
        <v>741</v>
      </c>
      <c r="G444" s="201"/>
      <c r="H444" s="205">
        <v>15</v>
      </c>
      <c r="I444" s="206"/>
      <c r="J444" s="201"/>
      <c r="K444" s="201"/>
      <c r="L444" s="207"/>
      <c r="M444" s="208"/>
      <c r="N444" s="209"/>
      <c r="O444" s="209"/>
      <c r="P444" s="209"/>
      <c r="Q444" s="209"/>
      <c r="R444" s="209"/>
      <c r="S444" s="209"/>
      <c r="T444" s="210"/>
      <c r="AT444" s="211" t="s">
        <v>187</v>
      </c>
      <c r="AU444" s="211" t="s">
        <v>83</v>
      </c>
      <c r="AV444" s="13" t="s">
        <v>83</v>
      </c>
      <c r="AW444" s="13" t="s">
        <v>34</v>
      </c>
      <c r="AX444" s="13" t="s">
        <v>73</v>
      </c>
      <c r="AY444" s="211" t="s">
        <v>176</v>
      </c>
    </row>
    <row r="445" spans="1:65" s="14" customFormat="1" ht="11.25">
      <c r="B445" s="212"/>
      <c r="C445" s="213"/>
      <c r="D445" s="202" t="s">
        <v>187</v>
      </c>
      <c r="E445" s="214" t="s">
        <v>21</v>
      </c>
      <c r="F445" s="215" t="s">
        <v>192</v>
      </c>
      <c r="G445" s="213"/>
      <c r="H445" s="216">
        <v>15</v>
      </c>
      <c r="I445" s="217"/>
      <c r="J445" s="213"/>
      <c r="K445" s="213"/>
      <c r="L445" s="218"/>
      <c r="M445" s="219"/>
      <c r="N445" s="220"/>
      <c r="O445" s="220"/>
      <c r="P445" s="220"/>
      <c r="Q445" s="220"/>
      <c r="R445" s="220"/>
      <c r="S445" s="220"/>
      <c r="T445" s="221"/>
      <c r="AT445" s="222" t="s">
        <v>187</v>
      </c>
      <c r="AU445" s="222" t="s">
        <v>83</v>
      </c>
      <c r="AV445" s="14" t="s">
        <v>99</v>
      </c>
      <c r="AW445" s="14" t="s">
        <v>34</v>
      </c>
      <c r="AX445" s="14" t="s">
        <v>81</v>
      </c>
      <c r="AY445" s="222" t="s">
        <v>176</v>
      </c>
    </row>
    <row r="446" spans="1:65" s="2" customFormat="1" ht="37.9" customHeight="1">
      <c r="A446" s="37"/>
      <c r="B446" s="38"/>
      <c r="C446" s="182" t="s">
        <v>742</v>
      </c>
      <c r="D446" s="182" t="s">
        <v>179</v>
      </c>
      <c r="E446" s="183" t="s">
        <v>743</v>
      </c>
      <c r="F446" s="184" t="s">
        <v>744</v>
      </c>
      <c r="G446" s="185" t="s">
        <v>265</v>
      </c>
      <c r="H446" s="186">
        <v>2.5019999999999998</v>
      </c>
      <c r="I446" s="187"/>
      <c r="J446" s="188">
        <f>ROUND(I446*H446,2)</f>
        <v>0</v>
      </c>
      <c r="K446" s="184" t="s">
        <v>182</v>
      </c>
      <c r="L446" s="42"/>
      <c r="M446" s="189" t="s">
        <v>21</v>
      </c>
      <c r="N446" s="190" t="s">
        <v>44</v>
      </c>
      <c r="O446" s="67"/>
      <c r="P446" s="191">
        <f>O446*H446</f>
        <v>0</v>
      </c>
      <c r="Q446" s="191">
        <v>0</v>
      </c>
      <c r="R446" s="191">
        <f>Q446*H446</f>
        <v>0</v>
      </c>
      <c r="S446" s="191">
        <v>0</v>
      </c>
      <c r="T446" s="192">
        <f>S446*H446</f>
        <v>0</v>
      </c>
      <c r="U446" s="37"/>
      <c r="V446" s="37"/>
      <c r="W446" s="37"/>
      <c r="X446" s="37"/>
      <c r="Y446" s="37"/>
      <c r="Z446" s="37"/>
      <c r="AA446" s="37"/>
      <c r="AB446" s="37"/>
      <c r="AC446" s="37"/>
      <c r="AD446" s="37"/>
      <c r="AE446" s="37"/>
      <c r="AR446" s="193" t="s">
        <v>273</v>
      </c>
      <c r="AT446" s="193" t="s">
        <v>179</v>
      </c>
      <c r="AU446" s="193" t="s">
        <v>83</v>
      </c>
      <c r="AY446" s="20" t="s">
        <v>176</v>
      </c>
      <c r="BE446" s="194">
        <f>IF(N446="základní",J446,0)</f>
        <v>0</v>
      </c>
      <c r="BF446" s="194">
        <f>IF(N446="snížená",J446,0)</f>
        <v>0</v>
      </c>
      <c r="BG446" s="194">
        <f>IF(N446="zákl. přenesená",J446,0)</f>
        <v>0</v>
      </c>
      <c r="BH446" s="194">
        <f>IF(N446="sníž. přenesená",J446,0)</f>
        <v>0</v>
      </c>
      <c r="BI446" s="194">
        <f>IF(N446="nulová",J446,0)</f>
        <v>0</v>
      </c>
      <c r="BJ446" s="20" t="s">
        <v>81</v>
      </c>
      <c r="BK446" s="194">
        <f>ROUND(I446*H446,2)</f>
        <v>0</v>
      </c>
      <c r="BL446" s="20" t="s">
        <v>273</v>
      </c>
      <c r="BM446" s="193" t="s">
        <v>745</v>
      </c>
    </row>
    <row r="447" spans="1:65" s="2" customFormat="1" ht="11.25">
      <c r="A447" s="37"/>
      <c r="B447" s="38"/>
      <c r="C447" s="39"/>
      <c r="D447" s="195" t="s">
        <v>185</v>
      </c>
      <c r="E447" s="39"/>
      <c r="F447" s="196" t="s">
        <v>746</v>
      </c>
      <c r="G447" s="39"/>
      <c r="H447" s="39"/>
      <c r="I447" s="197"/>
      <c r="J447" s="39"/>
      <c r="K447" s="39"/>
      <c r="L447" s="42"/>
      <c r="M447" s="198"/>
      <c r="N447" s="199"/>
      <c r="O447" s="67"/>
      <c r="P447" s="67"/>
      <c r="Q447" s="67"/>
      <c r="R447" s="67"/>
      <c r="S447" s="67"/>
      <c r="T447" s="68"/>
      <c r="U447" s="37"/>
      <c r="V447" s="37"/>
      <c r="W447" s="37"/>
      <c r="X447" s="37"/>
      <c r="Y447" s="37"/>
      <c r="Z447" s="37"/>
      <c r="AA447" s="37"/>
      <c r="AB447" s="37"/>
      <c r="AC447" s="37"/>
      <c r="AD447" s="37"/>
      <c r="AE447" s="37"/>
      <c r="AT447" s="20" t="s">
        <v>185</v>
      </c>
      <c r="AU447" s="20" t="s">
        <v>83</v>
      </c>
    </row>
    <row r="448" spans="1:65" s="12" customFormat="1" ht="22.9" customHeight="1">
      <c r="B448" s="166"/>
      <c r="C448" s="167"/>
      <c r="D448" s="168" t="s">
        <v>72</v>
      </c>
      <c r="E448" s="180" t="s">
        <v>747</v>
      </c>
      <c r="F448" s="180" t="s">
        <v>748</v>
      </c>
      <c r="G448" s="167"/>
      <c r="H448" s="167"/>
      <c r="I448" s="170"/>
      <c r="J448" s="181">
        <f>BK448</f>
        <v>0</v>
      </c>
      <c r="K448" s="167"/>
      <c r="L448" s="172"/>
      <c r="M448" s="173"/>
      <c r="N448" s="174"/>
      <c r="O448" s="174"/>
      <c r="P448" s="175">
        <f>SUM(P449:P464)</f>
        <v>0</v>
      </c>
      <c r="Q448" s="174"/>
      <c r="R448" s="175">
        <f>SUM(R449:R464)</f>
        <v>0</v>
      </c>
      <c r="S448" s="174"/>
      <c r="T448" s="176">
        <f>SUM(T449:T464)</f>
        <v>0.19</v>
      </c>
      <c r="AR448" s="177" t="s">
        <v>83</v>
      </c>
      <c r="AT448" s="178" t="s">
        <v>72</v>
      </c>
      <c r="AU448" s="178" t="s">
        <v>81</v>
      </c>
      <c r="AY448" s="177" t="s">
        <v>176</v>
      </c>
      <c r="BK448" s="179">
        <f>SUM(BK449:BK464)</f>
        <v>0</v>
      </c>
    </row>
    <row r="449" spans="1:65" s="2" customFormat="1" ht="16.5" customHeight="1">
      <c r="A449" s="37"/>
      <c r="B449" s="38"/>
      <c r="C449" s="182" t="s">
        <v>749</v>
      </c>
      <c r="D449" s="182" t="s">
        <v>179</v>
      </c>
      <c r="E449" s="183" t="s">
        <v>750</v>
      </c>
      <c r="F449" s="184" t="s">
        <v>751</v>
      </c>
      <c r="G449" s="185" t="s">
        <v>396</v>
      </c>
      <c r="H449" s="186">
        <v>1</v>
      </c>
      <c r="I449" s="187"/>
      <c r="J449" s="188">
        <f>ROUND(I449*H449,2)</f>
        <v>0</v>
      </c>
      <c r="K449" s="184" t="s">
        <v>182</v>
      </c>
      <c r="L449" s="42"/>
      <c r="M449" s="189" t="s">
        <v>21</v>
      </c>
      <c r="N449" s="190" t="s">
        <v>44</v>
      </c>
      <c r="O449" s="67"/>
      <c r="P449" s="191">
        <f>O449*H449</f>
        <v>0</v>
      </c>
      <c r="Q449" s="191">
        <v>0</v>
      </c>
      <c r="R449" s="191">
        <f>Q449*H449</f>
        <v>0</v>
      </c>
      <c r="S449" s="191">
        <v>2.4E-2</v>
      </c>
      <c r="T449" s="192">
        <f>S449*H449</f>
        <v>2.4E-2</v>
      </c>
      <c r="U449" s="37"/>
      <c r="V449" s="37"/>
      <c r="W449" s="37"/>
      <c r="X449" s="37"/>
      <c r="Y449" s="37"/>
      <c r="Z449" s="37"/>
      <c r="AA449" s="37"/>
      <c r="AB449" s="37"/>
      <c r="AC449" s="37"/>
      <c r="AD449" s="37"/>
      <c r="AE449" s="37"/>
      <c r="AR449" s="193" t="s">
        <v>273</v>
      </c>
      <c r="AT449" s="193" t="s">
        <v>179</v>
      </c>
      <c r="AU449" s="193" t="s">
        <v>83</v>
      </c>
      <c r="AY449" s="20" t="s">
        <v>176</v>
      </c>
      <c r="BE449" s="194">
        <f>IF(N449="základní",J449,0)</f>
        <v>0</v>
      </c>
      <c r="BF449" s="194">
        <f>IF(N449="snížená",J449,0)</f>
        <v>0</v>
      </c>
      <c r="BG449" s="194">
        <f>IF(N449="zákl. přenesená",J449,0)</f>
        <v>0</v>
      </c>
      <c r="BH449" s="194">
        <f>IF(N449="sníž. přenesená",J449,0)</f>
        <v>0</v>
      </c>
      <c r="BI449" s="194">
        <f>IF(N449="nulová",J449,0)</f>
        <v>0</v>
      </c>
      <c r="BJ449" s="20" t="s">
        <v>81</v>
      </c>
      <c r="BK449" s="194">
        <f>ROUND(I449*H449,2)</f>
        <v>0</v>
      </c>
      <c r="BL449" s="20" t="s">
        <v>273</v>
      </c>
      <c r="BM449" s="193" t="s">
        <v>752</v>
      </c>
    </row>
    <row r="450" spans="1:65" s="2" customFormat="1" ht="11.25">
      <c r="A450" s="37"/>
      <c r="B450" s="38"/>
      <c r="C450" s="39"/>
      <c r="D450" s="195" t="s">
        <v>185</v>
      </c>
      <c r="E450" s="39"/>
      <c r="F450" s="196" t="s">
        <v>753</v>
      </c>
      <c r="G450" s="39"/>
      <c r="H450" s="39"/>
      <c r="I450" s="197"/>
      <c r="J450" s="39"/>
      <c r="K450" s="39"/>
      <c r="L450" s="42"/>
      <c r="M450" s="198"/>
      <c r="N450" s="199"/>
      <c r="O450" s="67"/>
      <c r="P450" s="67"/>
      <c r="Q450" s="67"/>
      <c r="R450" s="67"/>
      <c r="S450" s="67"/>
      <c r="T450" s="68"/>
      <c r="U450" s="37"/>
      <c r="V450" s="37"/>
      <c r="W450" s="37"/>
      <c r="X450" s="37"/>
      <c r="Y450" s="37"/>
      <c r="Z450" s="37"/>
      <c r="AA450" s="37"/>
      <c r="AB450" s="37"/>
      <c r="AC450" s="37"/>
      <c r="AD450" s="37"/>
      <c r="AE450" s="37"/>
      <c r="AT450" s="20" t="s">
        <v>185</v>
      </c>
      <c r="AU450" s="20" t="s">
        <v>83</v>
      </c>
    </row>
    <row r="451" spans="1:65" s="13" customFormat="1" ht="11.25">
      <c r="B451" s="200"/>
      <c r="C451" s="201"/>
      <c r="D451" s="202" t="s">
        <v>187</v>
      </c>
      <c r="E451" s="203" t="s">
        <v>21</v>
      </c>
      <c r="F451" s="204" t="s">
        <v>373</v>
      </c>
      <c r="G451" s="201"/>
      <c r="H451" s="205">
        <v>1</v>
      </c>
      <c r="I451" s="206"/>
      <c r="J451" s="201"/>
      <c r="K451" s="201"/>
      <c r="L451" s="207"/>
      <c r="M451" s="208"/>
      <c r="N451" s="209"/>
      <c r="O451" s="209"/>
      <c r="P451" s="209"/>
      <c r="Q451" s="209"/>
      <c r="R451" s="209"/>
      <c r="S451" s="209"/>
      <c r="T451" s="210"/>
      <c r="AT451" s="211" t="s">
        <v>187</v>
      </c>
      <c r="AU451" s="211" t="s">
        <v>83</v>
      </c>
      <c r="AV451" s="13" t="s">
        <v>83</v>
      </c>
      <c r="AW451" s="13" t="s">
        <v>34</v>
      </c>
      <c r="AX451" s="13" t="s">
        <v>73</v>
      </c>
      <c r="AY451" s="211" t="s">
        <v>176</v>
      </c>
    </row>
    <row r="452" spans="1:65" s="14" customFormat="1" ht="11.25">
      <c r="B452" s="212"/>
      <c r="C452" s="213"/>
      <c r="D452" s="202" t="s">
        <v>187</v>
      </c>
      <c r="E452" s="214" t="s">
        <v>21</v>
      </c>
      <c r="F452" s="215" t="s">
        <v>192</v>
      </c>
      <c r="G452" s="213"/>
      <c r="H452" s="216">
        <v>1</v>
      </c>
      <c r="I452" s="217"/>
      <c r="J452" s="213"/>
      <c r="K452" s="213"/>
      <c r="L452" s="218"/>
      <c r="M452" s="219"/>
      <c r="N452" s="220"/>
      <c r="O452" s="220"/>
      <c r="P452" s="220"/>
      <c r="Q452" s="220"/>
      <c r="R452" s="220"/>
      <c r="S452" s="220"/>
      <c r="T452" s="221"/>
      <c r="AT452" s="222" t="s">
        <v>187</v>
      </c>
      <c r="AU452" s="222" t="s">
        <v>83</v>
      </c>
      <c r="AV452" s="14" t="s">
        <v>99</v>
      </c>
      <c r="AW452" s="14" t="s">
        <v>34</v>
      </c>
      <c r="AX452" s="14" t="s">
        <v>81</v>
      </c>
      <c r="AY452" s="222" t="s">
        <v>176</v>
      </c>
    </row>
    <row r="453" spans="1:65" s="2" customFormat="1" ht="24.2" customHeight="1">
      <c r="A453" s="37"/>
      <c r="B453" s="38"/>
      <c r="C453" s="182" t="s">
        <v>754</v>
      </c>
      <c r="D453" s="182" t="s">
        <v>179</v>
      </c>
      <c r="E453" s="183" t="s">
        <v>755</v>
      </c>
      <c r="F453" s="184" t="s">
        <v>756</v>
      </c>
      <c r="G453" s="185" t="s">
        <v>396</v>
      </c>
      <c r="H453" s="186">
        <v>1</v>
      </c>
      <c r="I453" s="187"/>
      <c r="J453" s="188">
        <f>ROUND(I453*H453,2)</f>
        <v>0</v>
      </c>
      <c r="K453" s="184" t="s">
        <v>182</v>
      </c>
      <c r="L453" s="42"/>
      <c r="M453" s="189" t="s">
        <v>21</v>
      </c>
      <c r="N453" s="190" t="s">
        <v>44</v>
      </c>
      <c r="O453" s="67"/>
      <c r="P453" s="191">
        <f>O453*H453</f>
        <v>0</v>
      </c>
      <c r="Q453" s="191">
        <v>0</v>
      </c>
      <c r="R453" s="191">
        <f>Q453*H453</f>
        <v>0</v>
      </c>
      <c r="S453" s="191">
        <v>0.16600000000000001</v>
      </c>
      <c r="T453" s="192">
        <f>S453*H453</f>
        <v>0.16600000000000001</v>
      </c>
      <c r="U453" s="37"/>
      <c r="V453" s="37"/>
      <c r="W453" s="37"/>
      <c r="X453" s="37"/>
      <c r="Y453" s="37"/>
      <c r="Z453" s="37"/>
      <c r="AA453" s="37"/>
      <c r="AB453" s="37"/>
      <c r="AC453" s="37"/>
      <c r="AD453" s="37"/>
      <c r="AE453" s="37"/>
      <c r="AR453" s="193" t="s">
        <v>273</v>
      </c>
      <c r="AT453" s="193" t="s">
        <v>179</v>
      </c>
      <c r="AU453" s="193" t="s">
        <v>83</v>
      </c>
      <c r="AY453" s="20" t="s">
        <v>176</v>
      </c>
      <c r="BE453" s="194">
        <f>IF(N453="základní",J453,0)</f>
        <v>0</v>
      </c>
      <c r="BF453" s="194">
        <f>IF(N453="snížená",J453,0)</f>
        <v>0</v>
      </c>
      <c r="BG453" s="194">
        <f>IF(N453="zákl. přenesená",J453,0)</f>
        <v>0</v>
      </c>
      <c r="BH453" s="194">
        <f>IF(N453="sníž. přenesená",J453,0)</f>
        <v>0</v>
      </c>
      <c r="BI453" s="194">
        <f>IF(N453="nulová",J453,0)</f>
        <v>0</v>
      </c>
      <c r="BJ453" s="20" t="s">
        <v>81</v>
      </c>
      <c r="BK453" s="194">
        <f>ROUND(I453*H453,2)</f>
        <v>0</v>
      </c>
      <c r="BL453" s="20" t="s">
        <v>273</v>
      </c>
      <c r="BM453" s="193" t="s">
        <v>757</v>
      </c>
    </row>
    <row r="454" spans="1:65" s="2" customFormat="1" ht="11.25">
      <c r="A454" s="37"/>
      <c r="B454" s="38"/>
      <c r="C454" s="39"/>
      <c r="D454" s="195" t="s">
        <v>185</v>
      </c>
      <c r="E454" s="39"/>
      <c r="F454" s="196" t="s">
        <v>758</v>
      </c>
      <c r="G454" s="39"/>
      <c r="H454" s="39"/>
      <c r="I454" s="197"/>
      <c r="J454" s="39"/>
      <c r="K454" s="39"/>
      <c r="L454" s="42"/>
      <c r="M454" s="198"/>
      <c r="N454" s="199"/>
      <c r="O454" s="67"/>
      <c r="P454" s="67"/>
      <c r="Q454" s="67"/>
      <c r="R454" s="67"/>
      <c r="S454" s="67"/>
      <c r="T454" s="68"/>
      <c r="U454" s="37"/>
      <c r="V454" s="37"/>
      <c r="W454" s="37"/>
      <c r="X454" s="37"/>
      <c r="Y454" s="37"/>
      <c r="Z454" s="37"/>
      <c r="AA454" s="37"/>
      <c r="AB454" s="37"/>
      <c r="AC454" s="37"/>
      <c r="AD454" s="37"/>
      <c r="AE454" s="37"/>
      <c r="AT454" s="20" t="s">
        <v>185</v>
      </c>
      <c r="AU454" s="20" t="s">
        <v>83</v>
      </c>
    </row>
    <row r="455" spans="1:65" s="13" customFormat="1" ht="11.25">
      <c r="B455" s="200"/>
      <c r="C455" s="201"/>
      <c r="D455" s="202" t="s">
        <v>187</v>
      </c>
      <c r="E455" s="203" t="s">
        <v>21</v>
      </c>
      <c r="F455" s="204" t="s">
        <v>373</v>
      </c>
      <c r="G455" s="201"/>
      <c r="H455" s="205">
        <v>1</v>
      </c>
      <c r="I455" s="206"/>
      <c r="J455" s="201"/>
      <c r="K455" s="201"/>
      <c r="L455" s="207"/>
      <c r="M455" s="208"/>
      <c r="N455" s="209"/>
      <c r="O455" s="209"/>
      <c r="P455" s="209"/>
      <c r="Q455" s="209"/>
      <c r="R455" s="209"/>
      <c r="S455" s="209"/>
      <c r="T455" s="210"/>
      <c r="AT455" s="211" t="s">
        <v>187</v>
      </c>
      <c r="AU455" s="211" t="s">
        <v>83</v>
      </c>
      <c r="AV455" s="13" t="s">
        <v>83</v>
      </c>
      <c r="AW455" s="13" t="s">
        <v>34</v>
      </c>
      <c r="AX455" s="13" t="s">
        <v>73</v>
      </c>
      <c r="AY455" s="211" t="s">
        <v>176</v>
      </c>
    </row>
    <row r="456" spans="1:65" s="14" customFormat="1" ht="11.25">
      <c r="B456" s="212"/>
      <c r="C456" s="213"/>
      <c r="D456" s="202" t="s">
        <v>187</v>
      </c>
      <c r="E456" s="214" t="s">
        <v>21</v>
      </c>
      <c r="F456" s="215" t="s">
        <v>192</v>
      </c>
      <c r="G456" s="213"/>
      <c r="H456" s="216">
        <v>1</v>
      </c>
      <c r="I456" s="217"/>
      <c r="J456" s="213"/>
      <c r="K456" s="213"/>
      <c r="L456" s="218"/>
      <c r="M456" s="219"/>
      <c r="N456" s="220"/>
      <c r="O456" s="220"/>
      <c r="P456" s="220"/>
      <c r="Q456" s="220"/>
      <c r="R456" s="220"/>
      <c r="S456" s="220"/>
      <c r="T456" s="221"/>
      <c r="AT456" s="222" t="s">
        <v>187</v>
      </c>
      <c r="AU456" s="222" t="s">
        <v>83</v>
      </c>
      <c r="AV456" s="14" t="s">
        <v>99</v>
      </c>
      <c r="AW456" s="14" t="s">
        <v>34</v>
      </c>
      <c r="AX456" s="14" t="s">
        <v>81</v>
      </c>
      <c r="AY456" s="222" t="s">
        <v>176</v>
      </c>
    </row>
    <row r="457" spans="1:65" s="2" customFormat="1" ht="24.2" customHeight="1">
      <c r="A457" s="37"/>
      <c r="B457" s="38"/>
      <c r="C457" s="182" t="s">
        <v>759</v>
      </c>
      <c r="D457" s="182" t="s">
        <v>179</v>
      </c>
      <c r="E457" s="183" t="s">
        <v>760</v>
      </c>
      <c r="F457" s="184" t="s">
        <v>761</v>
      </c>
      <c r="G457" s="185" t="s">
        <v>762</v>
      </c>
      <c r="H457" s="186">
        <v>1</v>
      </c>
      <c r="I457" s="187"/>
      <c r="J457" s="188">
        <f>ROUND(I457*H457,2)</f>
        <v>0</v>
      </c>
      <c r="K457" s="184" t="s">
        <v>223</v>
      </c>
      <c r="L457" s="42"/>
      <c r="M457" s="189" t="s">
        <v>21</v>
      </c>
      <c r="N457" s="190" t="s">
        <v>44</v>
      </c>
      <c r="O457" s="67"/>
      <c r="P457" s="191">
        <f>O457*H457</f>
        <v>0</v>
      </c>
      <c r="Q457" s="191">
        <v>0</v>
      </c>
      <c r="R457" s="191">
        <f>Q457*H457</f>
        <v>0</v>
      </c>
      <c r="S457" s="191">
        <v>0</v>
      </c>
      <c r="T457" s="192">
        <f>S457*H457</f>
        <v>0</v>
      </c>
      <c r="U457" s="37"/>
      <c r="V457" s="37"/>
      <c r="W457" s="37"/>
      <c r="X457" s="37"/>
      <c r="Y457" s="37"/>
      <c r="Z457" s="37"/>
      <c r="AA457" s="37"/>
      <c r="AB457" s="37"/>
      <c r="AC457" s="37"/>
      <c r="AD457" s="37"/>
      <c r="AE457" s="37"/>
      <c r="AR457" s="193" t="s">
        <v>273</v>
      </c>
      <c r="AT457" s="193" t="s">
        <v>179</v>
      </c>
      <c r="AU457" s="193" t="s">
        <v>83</v>
      </c>
      <c r="AY457" s="20" t="s">
        <v>176</v>
      </c>
      <c r="BE457" s="194">
        <f>IF(N457="základní",J457,0)</f>
        <v>0</v>
      </c>
      <c r="BF457" s="194">
        <f>IF(N457="snížená",J457,0)</f>
        <v>0</v>
      </c>
      <c r="BG457" s="194">
        <f>IF(N457="zákl. přenesená",J457,0)</f>
        <v>0</v>
      </c>
      <c r="BH457" s="194">
        <f>IF(N457="sníž. přenesená",J457,0)</f>
        <v>0</v>
      </c>
      <c r="BI457" s="194">
        <f>IF(N457="nulová",J457,0)</f>
        <v>0</v>
      </c>
      <c r="BJ457" s="20" t="s">
        <v>81</v>
      </c>
      <c r="BK457" s="194">
        <f>ROUND(I457*H457,2)</f>
        <v>0</v>
      </c>
      <c r="BL457" s="20" t="s">
        <v>273</v>
      </c>
      <c r="BM457" s="193" t="s">
        <v>763</v>
      </c>
    </row>
    <row r="458" spans="1:65" s="2" customFormat="1" ht="87.75">
      <c r="A458" s="37"/>
      <c r="B458" s="38"/>
      <c r="C458" s="39"/>
      <c r="D458" s="202" t="s">
        <v>229</v>
      </c>
      <c r="E458" s="39"/>
      <c r="F458" s="223" t="s">
        <v>764</v>
      </c>
      <c r="G458" s="39"/>
      <c r="H458" s="39"/>
      <c r="I458" s="197"/>
      <c r="J458" s="39"/>
      <c r="K458" s="39"/>
      <c r="L458" s="42"/>
      <c r="M458" s="198"/>
      <c r="N458" s="199"/>
      <c r="O458" s="67"/>
      <c r="P458" s="67"/>
      <c r="Q458" s="67"/>
      <c r="R458" s="67"/>
      <c r="S458" s="67"/>
      <c r="T458" s="68"/>
      <c r="U458" s="37"/>
      <c r="V458" s="37"/>
      <c r="W458" s="37"/>
      <c r="X458" s="37"/>
      <c r="Y458" s="37"/>
      <c r="Z458" s="37"/>
      <c r="AA458" s="37"/>
      <c r="AB458" s="37"/>
      <c r="AC458" s="37"/>
      <c r="AD458" s="37"/>
      <c r="AE458" s="37"/>
      <c r="AT458" s="20" t="s">
        <v>229</v>
      </c>
      <c r="AU458" s="20" t="s">
        <v>83</v>
      </c>
    </row>
    <row r="459" spans="1:65" s="2" customFormat="1" ht="16.5" customHeight="1">
      <c r="A459" s="37"/>
      <c r="B459" s="38"/>
      <c r="C459" s="182" t="s">
        <v>765</v>
      </c>
      <c r="D459" s="182" t="s">
        <v>179</v>
      </c>
      <c r="E459" s="183" t="s">
        <v>766</v>
      </c>
      <c r="F459" s="184" t="s">
        <v>767</v>
      </c>
      <c r="G459" s="185" t="s">
        <v>334</v>
      </c>
      <c r="H459" s="186">
        <v>2</v>
      </c>
      <c r="I459" s="187"/>
      <c r="J459" s="188">
        <f>ROUND(I459*H459,2)</f>
        <v>0</v>
      </c>
      <c r="K459" s="184" t="s">
        <v>223</v>
      </c>
      <c r="L459" s="42"/>
      <c r="M459" s="189" t="s">
        <v>21</v>
      </c>
      <c r="N459" s="190" t="s">
        <v>44</v>
      </c>
      <c r="O459" s="67"/>
      <c r="P459" s="191">
        <f>O459*H459</f>
        <v>0</v>
      </c>
      <c r="Q459" s="191">
        <v>0</v>
      </c>
      <c r="R459" s="191">
        <f>Q459*H459</f>
        <v>0</v>
      </c>
      <c r="S459" s="191">
        <v>0</v>
      </c>
      <c r="T459" s="192">
        <f>S459*H459</f>
        <v>0</v>
      </c>
      <c r="U459" s="37"/>
      <c r="V459" s="37"/>
      <c r="W459" s="37"/>
      <c r="X459" s="37"/>
      <c r="Y459" s="37"/>
      <c r="Z459" s="37"/>
      <c r="AA459" s="37"/>
      <c r="AB459" s="37"/>
      <c r="AC459" s="37"/>
      <c r="AD459" s="37"/>
      <c r="AE459" s="37"/>
      <c r="AR459" s="193" t="s">
        <v>273</v>
      </c>
      <c r="AT459" s="193" t="s">
        <v>179</v>
      </c>
      <c r="AU459" s="193" t="s">
        <v>83</v>
      </c>
      <c r="AY459" s="20" t="s">
        <v>176</v>
      </c>
      <c r="BE459" s="194">
        <f>IF(N459="základní",J459,0)</f>
        <v>0</v>
      </c>
      <c r="BF459" s="194">
        <f>IF(N459="snížená",J459,0)</f>
        <v>0</v>
      </c>
      <c r="BG459" s="194">
        <f>IF(N459="zákl. přenesená",J459,0)</f>
        <v>0</v>
      </c>
      <c r="BH459" s="194">
        <f>IF(N459="sníž. přenesená",J459,0)</f>
        <v>0</v>
      </c>
      <c r="BI459" s="194">
        <f>IF(N459="nulová",J459,0)</f>
        <v>0</v>
      </c>
      <c r="BJ459" s="20" t="s">
        <v>81</v>
      </c>
      <c r="BK459" s="194">
        <f>ROUND(I459*H459,2)</f>
        <v>0</v>
      </c>
      <c r="BL459" s="20" t="s">
        <v>273</v>
      </c>
      <c r="BM459" s="193" t="s">
        <v>768</v>
      </c>
    </row>
    <row r="460" spans="1:65" s="2" customFormat="1" ht="87.75">
      <c r="A460" s="37"/>
      <c r="B460" s="38"/>
      <c r="C460" s="39"/>
      <c r="D460" s="202" t="s">
        <v>229</v>
      </c>
      <c r="E460" s="39"/>
      <c r="F460" s="223" t="s">
        <v>769</v>
      </c>
      <c r="G460" s="39"/>
      <c r="H460" s="39"/>
      <c r="I460" s="197"/>
      <c r="J460" s="39"/>
      <c r="K460" s="39"/>
      <c r="L460" s="42"/>
      <c r="M460" s="198"/>
      <c r="N460" s="199"/>
      <c r="O460" s="67"/>
      <c r="P460" s="67"/>
      <c r="Q460" s="67"/>
      <c r="R460" s="67"/>
      <c r="S460" s="67"/>
      <c r="T460" s="68"/>
      <c r="U460" s="37"/>
      <c r="V460" s="37"/>
      <c r="W460" s="37"/>
      <c r="X460" s="37"/>
      <c r="Y460" s="37"/>
      <c r="Z460" s="37"/>
      <c r="AA460" s="37"/>
      <c r="AB460" s="37"/>
      <c r="AC460" s="37"/>
      <c r="AD460" s="37"/>
      <c r="AE460" s="37"/>
      <c r="AT460" s="20" t="s">
        <v>229</v>
      </c>
      <c r="AU460" s="20" t="s">
        <v>83</v>
      </c>
    </row>
    <row r="461" spans="1:65" s="2" customFormat="1" ht="16.5" customHeight="1">
      <c r="A461" s="37"/>
      <c r="B461" s="38"/>
      <c r="C461" s="182" t="s">
        <v>770</v>
      </c>
      <c r="D461" s="182" t="s">
        <v>179</v>
      </c>
      <c r="E461" s="183" t="s">
        <v>771</v>
      </c>
      <c r="F461" s="184" t="s">
        <v>772</v>
      </c>
      <c r="G461" s="185" t="s">
        <v>334</v>
      </c>
      <c r="H461" s="186">
        <v>1</v>
      </c>
      <c r="I461" s="187"/>
      <c r="J461" s="188">
        <f>ROUND(I461*H461,2)</f>
        <v>0</v>
      </c>
      <c r="K461" s="184" t="s">
        <v>223</v>
      </c>
      <c r="L461" s="42"/>
      <c r="M461" s="189" t="s">
        <v>21</v>
      </c>
      <c r="N461" s="190" t="s">
        <v>44</v>
      </c>
      <c r="O461" s="67"/>
      <c r="P461" s="191">
        <f>O461*H461</f>
        <v>0</v>
      </c>
      <c r="Q461" s="191">
        <v>0</v>
      </c>
      <c r="R461" s="191">
        <f>Q461*H461</f>
        <v>0</v>
      </c>
      <c r="S461" s="191">
        <v>0</v>
      </c>
      <c r="T461" s="192">
        <f>S461*H461</f>
        <v>0</v>
      </c>
      <c r="U461" s="37"/>
      <c r="V461" s="37"/>
      <c r="W461" s="37"/>
      <c r="X461" s="37"/>
      <c r="Y461" s="37"/>
      <c r="Z461" s="37"/>
      <c r="AA461" s="37"/>
      <c r="AB461" s="37"/>
      <c r="AC461" s="37"/>
      <c r="AD461" s="37"/>
      <c r="AE461" s="37"/>
      <c r="AR461" s="193" t="s">
        <v>273</v>
      </c>
      <c r="AT461" s="193" t="s">
        <v>179</v>
      </c>
      <c r="AU461" s="193" t="s">
        <v>83</v>
      </c>
      <c r="AY461" s="20" t="s">
        <v>176</v>
      </c>
      <c r="BE461" s="194">
        <f>IF(N461="základní",J461,0)</f>
        <v>0</v>
      </c>
      <c r="BF461" s="194">
        <f>IF(N461="snížená",J461,0)</f>
        <v>0</v>
      </c>
      <c r="BG461" s="194">
        <f>IF(N461="zákl. přenesená",J461,0)</f>
        <v>0</v>
      </c>
      <c r="BH461" s="194">
        <f>IF(N461="sníž. přenesená",J461,0)</f>
        <v>0</v>
      </c>
      <c r="BI461" s="194">
        <f>IF(N461="nulová",J461,0)</f>
        <v>0</v>
      </c>
      <c r="BJ461" s="20" t="s">
        <v>81</v>
      </c>
      <c r="BK461" s="194">
        <f>ROUND(I461*H461,2)</f>
        <v>0</v>
      </c>
      <c r="BL461" s="20" t="s">
        <v>273</v>
      </c>
      <c r="BM461" s="193" t="s">
        <v>773</v>
      </c>
    </row>
    <row r="462" spans="1:65" s="2" customFormat="1" ht="87.75">
      <c r="A462" s="37"/>
      <c r="B462" s="38"/>
      <c r="C462" s="39"/>
      <c r="D462" s="202" t="s">
        <v>229</v>
      </c>
      <c r="E462" s="39"/>
      <c r="F462" s="223" t="s">
        <v>774</v>
      </c>
      <c r="G462" s="39"/>
      <c r="H462" s="39"/>
      <c r="I462" s="197"/>
      <c r="J462" s="39"/>
      <c r="K462" s="39"/>
      <c r="L462" s="42"/>
      <c r="M462" s="198"/>
      <c r="N462" s="199"/>
      <c r="O462" s="67"/>
      <c r="P462" s="67"/>
      <c r="Q462" s="67"/>
      <c r="R462" s="67"/>
      <c r="S462" s="67"/>
      <c r="T462" s="68"/>
      <c r="U462" s="37"/>
      <c r="V462" s="37"/>
      <c r="W462" s="37"/>
      <c r="X462" s="37"/>
      <c r="Y462" s="37"/>
      <c r="Z462" s="37"/>
      <c r="AA462" s="37"/>
      <c r="AB462" s="37"/>
      <c r="AC462" s="37"/>
      <c r="AD462" s="37"/>
      <c r="AE462" s="37"/>
      <c r="AT462" s="20" t="s">
        <v>229</v>
      </c>
      <c r="AU462" s="20" t="s">
        <v>83</v>
      </c>
    </row>
    <row r="463" spans="1:65" s="2" customFormat="1" ht="24.2" customHeight="1">
      <c r="A463" s="37"/>
      <c r="B463" s="38"/>
      <c r="C463" s="182" t="s">
        <v>775</v>
      </c>
      <c r="D463" s="182" t="s">
        <v>179</v>
      </c>
      <c r="E463" s="183" t="s">
        <v>776</v>
      </c>
      <c r="F463" s="184" t="s">
        <v>777</v>
      </c>
      <c r="G463" s="185" t="s">
        <v>345</v>
      </c>
      <c r="H463" s="244"/>
      <c r="I463" s="187"/>
      <c r="J463" s="188">
        <f>ROUND(I463*H463,2)</f>
        <v>0</v>
      </c>
      <c r="K463" s="184" t="s">
        <v>182</v>
      </c>
      <c r="L463" s="42"/>
      <c r="M463" s="189" t="s">
        <v>21</v>
      </c>
      <c r="N463" s="190" t="s">
        <v>44</v>
      </c>
      <c r="O463" s="67"/>
      <c r="P463" s="191">
        <f>O463*H463</f>
        <v>0</v>
      </c>
      <c r="Q463" s="191">
        <v>0</v>
      </c>
      <c r="R463" s="191">
        <f>Q463*H463</f>
        <v>0</v>
      </c>
      <c r="S463" s="191">
        <v>0</v>
      </c>
      <c r="T463" s="192">
        <f>S463*H463</f>
        <v>0</v>
      </c>
      <c r="U463" s="37"/>
      <c r="V463" s="37"/>
      <c r="W463" s="37"/>
      <c r="X463" s="37"/>
      <c r="Y463" s="37"/>
      <c r="Z463" s="37"/>
      <c r="AA463" s="37"/>
      <c r="AB463" s="37"/>
      <c r="AC463" s="37"/>
      <c r="AD463" s="37"/>
      <c r="AE463" s="37"/>
      <c r="AR463" s="193" t="s">
        <v>273</v>
      </c>
      <c r="AT463" s="193" t="s">
        <v>179</v>
      </c>
      <c r="AU463" s="193" t="s">
        <v>83</v>
      </c>
      <c r="AY463" s="20" t="s">
        <v>176</v>
      </c>
      <c r="BE463" s="194">
        <f>IF(N463="základní",J463,0)</f>
        <v>0</v>
      </c>
      <c r="BF463" s="194">
        <f>IF(N463="snížená",J463,0)</f>
        <v>0</v>
      </c>
      <c r="BG463" s="194">
        <f>IF(N463="zákl. přenesená",J463,0)</f>
        <v>0</v>
      </c>
      <c r="BH463" s="194">
        <f>IF(N463="sníž. přenesená",J463,0)</f>
        <v>0</v>
      </c>
      <c r="BI463" s="194">
        <f>IF(N463="nulová",J463,0)</f>
        <v>0</v>
      </c>
      <c r="BJ463" s="20" t="s">
        <v>81</v>
      </c>
      <c r="BK463" s="194">
        <f>ROUND(I463*H463,2)</f>
        <v>0</v>
      </c>
      <c r="BL463" s="20" t="s">
        <v>273</v>
      </c>
      <c r="BM463" s="193" t="s">
        <v>778</v>
      </c>
    </row>
    <row r="464" spans="1:65" s="2" customFormat="1" ht="11.25">
      <c r="A464" s="37"/>
      <c r="B464" s="38"/>
      <c r="C464" s="39"/>
      <c r="D464" s="195" t="s">
        <v>185</v>
      </c>
      <c r="E464" s="39"/>
      <c r="F464" s="196" t="s">
        <v>779</v>
      </c>
      <c r="G464" s="39"/>
      <c r="H464" s="39"/>
      <c r="I464" s="197"/>
      <c r="J464" s="39"/>
      <c r="K464" s="39"/>
      <c r="L464" s="42"/>
      <c r="M464" s="198"/>
      <c r="N464" s="199"/>
      <c r="O464" s="67"/>
      <c r="P464" s="67"/>
      <c r="Q464" s="67"/>
      <c r="R464" s="67"/>
      <c r="S464" s="67"/>
      <c r="T464" s="68"/>
      <c r="U464" s="37"/>
      <c r="V464" s="37"/>
      <c r="W464" s="37"/>
      <c r="X464" s="37"/>
      <c r="Y464" s="37"/>
      <c r="Z464" s="37"/>
      <c r="AA464" s="37"/>
      <c r="AB464" s="37"/>
      <c r="AC464" s="37"/>
      <c r="AD464" s="37"/>
      <c r="AE464" s="37"/>
      <c r="AT464" s="20" t="s">
        <v>185</v>
      </c>
      <c r="AU464" s="20" t="s">
        <v>83</v>
      </c>
    </row>
    <row r="465" spans="1:65" s="12" customFormat="1" ht="22.9" customHeight="1">
      <c r="B465" s="166"/>
      <c r="C465" s="167"/>
      <c r="D465" s="168" t="s">
        <v>72</v>
      </c>
      <c r="E465" s="180" t="s">
        <v>780</v>
      </c>
      <c r="F465" s="180" t="s">
        <v>781</v>
      </c>
      <c r="G465" s="167"/>
      <c r="H465" s="167"/>
      <c r="I465" s="170"/>
      <c r="J465" s="181">
        <f>BK465</f>
        <v>0</v>
      </c>
      <c r="K465" s="167"/>
      <c r="L465" s="172"/>
      <c r="M465" s="173"/>
      <c r="N465" s="174"/>
      <c r="O465" s="174"/>
      <c r="P465" s="175">
        <f>SUM(P466:P472)</f>
        <v>0</v>
      </c>
      <c r="Q465" s="174"/>
      <c r="R465" s="175">
        <f>SUM(R466:R472)</f>
        <v>0.26207999999999998</v>
      </c>
      <c r="S465" s="174"/>
      <c r="T465" s="176">
        <f>SUM(T466:T472)</f>
        <v>0</v>
      </c>
      <c r="AR465" s="177" t="s">
        <v>83</v>
      </c>
      <c r="AT465" s="178" t="s">
        <v>72</v>
      </c>
      <c r="AU465" s="178" t="s">
        <v>81</v>
      </c>
      <c r="AY465" s="177" t="s">
        <v>176</v>
      </c>
      <c r="BK465" s="179">
        <f>SUM(BK466:BK472)</f>
        <v>0</v>
      </c>
    </row>
    <row r="466" spans="1:65" s="2" customFormat="1" ht="24.2" customHeight="1">
      <c r="A466" s="37"/>
      <c r="B466" s="38"/>
      <c r="C466" s="182" t="s">
        <v>782</v>
      </c>
      <c r="D466" s="182" t="s">
        <v>179</v>
      </c>
      <c r="E466" s="183" t="s">
        <v>783</v>
      </c>
      <c r="F466" s="184" t="s">
        <v>784</v>
      </c>
      <c r="G466" s="185" t="s">
        <v>119</v>
      </c>
      <c r="H466" s="186">
        <v>6.5519999999999996</v>
      </c>
      <c r="I466" s="187"/>
      <c r="J466" s="188">
        <f>ROUND(I466*H466,2)</f>
        <v>0</v>
      </c>
      <c r="K466" s="184" t="s">
        <v>223</v>
      </c>
      <c r="L466" s="42"/>
      <c r="M466" s="189" t="s">
        <v>21</v>
      </c>
      <c r="N466" s="190" t="s">
        <v>44</v>
      </c>
      <c r="O466" s="67"/>
      <c r="P466" s="191">
        <f>O466*H466</f>
        <v>0</v>
      </c>
      <c r="Q466" s="191">
        <v>0.04</v>
      </c>
      <c r="R466" s="191">
        <f>Q466*H466</f>
        <v>0.26207999999999998</v>
      </c>
      <c r="S466" s="191">
        <v>0</v>
      </c>
      <c r="T466" s="192">
        <f>S466*H466</f>
        <v>0</v>
      </c>
      <c r="U466" s="37"/>
      <c r="V466" s="37"/>
      <c r="W466" s="37"/>
      <c r="X466" s="37"/>
      <c r="Y466" s="37"/>
      <c r="Z466" s="37"/>
      <c r="AA466" s="37"/>
      <c r="AB466" s="37"/>
      <c r="AC466" s="37"/>
      <c r="AD466" s="37"/>
      <c r="AE466" s="37"/>
      <c r="AR466" s="193" t="s">
        <v>273</v>
      </c>
      <c r="AT466" s="193" t="s">
        <v>179</v>
      </c>
      <c r="AU466" s="193" t="s">
        <v>83</v>
      </c>
      <c r="AY466" s="20" t="s">
        <v>176</v>
      </c>
      <c r="BE466" s="194">
        <f>IF(N466="základní",J466,0)</f>
        <v>0</v>
      </c>
      <c r="BF466" s="194">
        <f>IF(N466="snížená",J466,0)</f>
        <v>0</v>
      </c>
      <c r="BG466" s="194">
        <f>IF(N466="zákl. přenesená",J466,0)</f>
        <v>0</v>
      </c>
      <c r="BH466" s="194">
        <f>IF(N466="sníž. přenesená",J466,0)</f>
        <v>0</v>
      </c>
      <c r="BI466" s="194">
        <f>IF(N466="nulová",J466,0)</f>
        <v>0</v>
      </c>
      <c r="BJ466" s="20" t="s">
        <v>81</v>
      </c>
      <c r="BK466" s="194">
        <f>ROUND(I466*H466,2)</f>
        <v>0</v>
      </c>
      <c r="BL466" s="20" t="s">
        <v>273</v>
      </c>
      <c r="BM466" s="193" t="s">
        <v>785</v>
      </c>
    </row>
    <row r="467" spans="1:65" s="13" customFormat="1" ht="11.25">
      <c r="B467" s="200"/>
      <c r="C467" s="201"/>
      <c r="D467" s="202" t="s">
        <v>187</v>
      </c>
      <c r="E467" s="203" t="s">
        <v>21</v>
      </c>
      <c r="F467" s="204" t="s">
        <v>786</v>
      </c>
      <c r="G467" s="201"/>
      <c r="H467" s="205">
        <v>6.5519999999999996</v>
      </c>
      <c r="I467" s="206"/>
      <c r="J467" s="201"/>
      <c r="K467" s="201"/>
      <c r="L467" s="207"/>
      <c r="M467" s="208"/>
      <c r="N467" s="209"/>
      <c r="O467" s="209"/>
      <c r="P467" s="209"/>
      <c r="Q467" s="209"/>
      <c r="R467" s="209"/>
      <c r="S467" s="209"/>
      <c r="T467" s="210"/>
      <c r="AT467" s="211" t="s">
        <v>187</v>
      </c>
      <c r="AU467" s="211" t="s">
        <v>83</v>
      </c>
      <c r="AV467" s="13" t="s">
        <v>83</v>
      </c>
      <c r="AW467" s="13" t="s">
        <v>34</v>
      </c>
      <c r="AX467" s="13" t="s">
        <v>73</v>
      </c>
      <c r="AY467" s="211" t="s">
        <v>176</v>
      </c>
    </row>
    <row r="468" spans="1:65" s="14" customFormat="1" ht="11.25">
      <c r="B468" s="212"/>
      <c r="C468" s="213"/>
      <c r="D468" s="202" t="s">
        <v>187</v>
      </c>
      <c r="E468" s="214" t="s">
        <v>21</v>
      </c>
      <c r="F468" s="215" t="s">
        <v>192</v>
      </c>
      <c r="G468" s="213"/>
      <c r="H468" s="216">
        <v>6.5519999999999996</v>
      </c>
      <c r="I468" s="217"/>
      <c r="J468" s="213"/>
      <c r="K468" s="213"/>
      <c r="L468" s="218"/>
      <c r="M468" s="219"/>
      <c r="N468" s="220"/>
      <c r="O468" s="220"/>
      <c r="P468" s="220"/>
      <c r="Q468" s="220"/>
      <c r="R468" s="220"/>
      <c r="S468" s="220"/>
      <c r="T468" s="221"/>
      <c r="AT468" s="222" t="s">
        <v>187</v>
      </c>
      <c r="AU468" s="222" t="s">
        <v>83</v>
      </c>
      <c r="AV468" s="14" t="s">
        <v>99</v>
      </c>
      <c r="AW468" s="14" t="s">
        <v>34</v>
      </c>
      <c r="AX468" s="14" t="s">
        <v>81</v>
      </c>
      <c r="AY468" s="222" t="s">
        <v>176</v>
      </c>
    </row>
    <row r="469" spans="1:65" s="2" customFormat="1" ht="37.9" customHeight="1">
      <c r="A469" s="37"/>
      <c r="B469" s="38"/>
      <c r="C469" s="182" t="s">
        <v>787</v>
      </c>
      <c r="D469" s="182" t="s">
        <v>179</v>
      </c>
      <c r="E469" s="183" t="s">
        <v>788</v>
      </c>
      <c r="F469" s="184" t="s">
        <v>789</v>
      </c>
      <c r="G469" s="185" t="s">
        <v>762</v>
      </c>
      <c r="H469" s="186">
        <v>1</v>
      </c>
      <c r="I469" s="187"/>
      <c r="J469" s="188">
        <f>ROUND(I469*H469,2)</f>
        <v>0</v>
      </c>
      <c r="K469" s="184" t="s">
        <v>223</v>
      </c>
      <c r="L469" s="42"/>
      <c r="M469" s="189" t="s">
        <v>21</v>
      </c>
      <c r="N469" s="190" t="s">
        <v>44</v>
      </c>
      <c r="O469" s="67"/>
      <c r="P469" s="191">
        <f>O469*H469</f>
        <v>0</v>
      </c>
      <c r="Q469" s="191">
        <v>0</v>
      </c>
      <c r="R469" s="191">
        <f>Q469*H469</f>
        <v>0</v>
      </c>
      <c r="S469" s="191">
        <v>0</v>
      </c>
      <c r="T469" s="192">
        <f>S469*H469</f>
        <v>0</v>
      </c>
      <c r="U469" s="37"/>
      <c r="V469" s="37"/>
      <c r="W469" s="37"/>
      <c r="X469" s="37"/>
      <c r="Y469" s="37"/>
      <c r="Z469" s="37"/>
      <c r="AA469" s="37"/>
      <c r="AB469" s="37"/>
      <c r="AC469" s="37"/>
      <c r="AD469" s="37"/>
      <c r="AE469" s="37"/>
      <c r="AR469" s="193" t="s">
        <v>273</v>
      </c>
      <c r="AT469" s="193" t="s">
        <v>179</v>
      </c>
      <c r="AU469" s="193" t="s">
        <v>83</v>
      </c>
      <c r="AY469" s="20" t="s">
        <v>176</v>
      </c>
      <c r="BE469" s="194">
        <f>IF(N469="základní",J469,0)</f>
        <v>0</v>
      </c>
      <c r="BF469" s="194">
        <f>IF(N469="snížená",J469,0)</f>
        <v>0</v>
      </c>
      <c r="BG469" s="194">
        <f>IF(N469="zákl. přenesená",J469,0)</f>
        <v>0</v>
      </c>
      <c r="BH469" s="194">
        <f>IF(N469="sníž. přenesená",J469,0)</f>
        <v>0</v>
      </c>
      <c r="BI469" s="194">
        <f>IF(N469="nulová",J469,0)</f>
        <v>0</v>
      </c>
      <c r="BJ469" s="20" t="s">
        <v>81</v>
      </c>
      <c r="BK469" s="194">
        <f>ROUND(I469*H469,2)</f>
        <v>0</v>
      </c>
      <c r="BL469" s="20" t="s">
        <v>273</v>
      </c>
      <c r="BM469" s="193" t="s">
        <v>790</v>
      </c>
    </row>
    <row r="470" spans="1:65" s="2" customFormat="1" ht="48.75">
      <c r="A470" s="37"/>
      <c r="B470" s="38"/>
      <c r="C470" s="39"/>
      <c r="D470" s="202" t="s">
        <v>229</v>
      </c>
      <c r="E470" s="39"/>
      <c r="F470" s="223" t="s">
        <v>791</v>
      </c>
      <c r="G470" s="39"/>
      <c r="H470" s="39"/>
      <c r="I470" s="197"/>
      <c r="J470" s="39"/>
      <c r="K470" s="39"/>
      <c r="L470" s="42"/>
      <c r="M470" s="198"/>
      <c r="N470" s="199"/>
      <c r="O470" s="67"/>
      <c r="P470" s="67"/>
      <c r="Q470" s="67"/>
      <c r="R470" s="67"/>
      <c r="S470" s="67"/>
      <c r="T470" s="68"/>
      <c r="U470" s="37"/>
      <c r="V470" s="37"/>
      <c r="W470" s="37"/>
      <c r="X470" s="37"/>
      <c r="Y470" s="37"/>
      <c r="Z470" s="37"/>
      <c r="AA470" s="37"/>
      <c r="AB470" s="37"/>
      <c r="AC470" s="37"/>
      <c r="AD470" s="37"/>
      <c r="AE470" s="37"/>
      <c r="AT470" s="20" t="s">
        <v>229</v>
      </c>
      <c r="AU470" s="20" t="s">
        <v>83</v>
      </c>
    </row>
    <row r="471" spans="1:65" s="2" customFormat="1" ht="24.2" customHeight="1">
      <c r="A471" s="37"/>
      <c r="B471" s="38"/>
      <c r="C471" s="182" t="s">
        <v>792</v>
      </c>
      <c r="D471" s="182" t="s">
        <v>179</v>
      </c>
      <c r="E471" s="183" t="s">
        <v>793</v>
      </c>
      <c r="F471" s="184" t="s">
        <v>794</v>
      </c>
      <c r="G471" s="185" t="s">
        <v>345</v>
      </c>
      <c r="H471" s="244"/>
      <c r="I471" s="187"/>
      <c r="J471" s="188">
        <f>ROUND(I471*H471,2)</f>
        <v>0</v>
      </c>
      <c r="K471" s="184" t="s">
        <v>182</v>
      </c>
      <c r="L471" s="42"/>
      <c r="M471" s="189" t="s">
        <v>21</v>
      </c>
      <c r="N471" s="190" t="s">
        <v>44</v>
      </c>
      <c r="O471" s="67"/>
      <c r="P471" s="191">
        <f>O471*H471</f>
        <v>0</v>
      </c>
      <c r="Q471" s="191">
        <v>0</v>
      </c>
      <c r="R471" s="191">
        <f>Q471*H471</f>
        <v>0</v>
      </c>
      <c r="S471" s="191">
        <v>0</v>
      </c>
      <c r="T471" s="192">
        <f>S471*H471</f>
        <v>0</v>
      </c>
      <c r="U471" s="37"/>
      <c r="V471" s="37"/>
      <c r="W471" s="37"/>
      <c r="X471" s="37"/>
      <c r="Y471" s="37"/>
      <c r="Z471" s="37"/>
      <c r="AA471" s="37"/>
      <c r="AB471" s="37"/>
      <c r="AC471" s="37"/>
      <c r="AD471" s="37"/>
      <c r="AE471" s="37"/>
      <c r="AR471" s="193" t="s">
        <v>273</v>
      </c>
      <c r="AT471" s="193" t="s">
        <v>179</v>
      </c>
      <c r="AU471" s="193" t="s">
        <v>83</v>
      </c>
      <c r="AY471" s="20" t="s">
        <v>176</v>
      </c>
      <c r="BE471" s="194">
        <f>IF(N471="základní",J471,0)</f>
        <v>0</v>
      </c>
      <c r="BF471" s="194">
        <f>IF(N471="snížená",J471,0)</f>
        <v>0</v>
      </c>
      <c r="BG471" s="194">
        <f>IF(N471="zákl. přenesená",J471,0)</f>
        <v>0</v>
      </c>
      <c r="BH471" s="194">
        <f>IF(N471="sníž. přenesená",J471,0)</f>
        <v>0</v>
      </c>
      <c r="BI471" s="194">
        <f>IF(N471="nulová",J471,0)</f>
        <v>0</v>
      </c>
      <c r="BJ471" s="20" t="s">
        <v>81</v>
      </c>
      <c r="BK471" s="194">
        <f>ROUND(I471*H471,2)</f>
        <v>0</v>
      </c>
      <c r="BL471" s="20" t="s">
        <v>273</v>
      </c>
      <c r="BM471" s="193" t="s">
        <v>795</v>
      </c>
    </row>
    <row r="472" spans="1:65" s="2" customFormat="1" ht="11.25">
      <c r="A472" s="37"/>
      <c r="B472" s="38"/>
      <c r="C472" s="39"/>
      <c r="D472" s="195" t="s">
        <v>185</v>
      </c>
      <c r="E472" s="39"/>
      <c r="F472" s="196" t="s">
        <v>796</v>
      </c>
      <c r="G472" s="39"/>
      <c r="H472" s="39"/>
      <c r="I472" s="197"/>
      <c r="J472" s="39"/>
      <c r="K472" s="39"/>
      <c r="L472" s="42"/>
      <c r="M472" s="198"/>
      <c r="N472" s="199"/>
      <c r="O472" s="67"/>
      <c r="P472" s="67"/>
      <c r="Q472" s="67"/>
      <c r="R472" s="67"/>
      <c r="S472" s="67"/>
      <c r="T472" s="68"/>
      <c r="U472" s="37"/>
      <c r="V472" s="37"/>
      <c r="W472" s="37"/>
      <c r="X472" s="37"/>
      <c r="Y472" s="37"/>
      <c r="Z472" s="37"/>
      <c r="AA472" s="37"/>
      <c r="AB472" s="37"/>
      <c r="AC472" s="37"/>
      <c r="AD472" s="37"/>
      <c r="AE472" s="37"/>
      <c r="AT472" s="20" t="s">
        <v>185</v>
      </c>
      <c r="AU472" s="20" t="s">
        <v>83</v>
      </c>
    </row>
    <row r="473" spans="1:65" s="12" customFormat="1" ht="22.9" customHeight="1">
      <c r="B473" s="166"/>
      <c r="C473" s="167"/>
      <c r="D473" s="168" t="s">
        <v>72</v>
      </c>
      <c r="E473" s="180" t="s">
        <v>797</v>
      </c>
      <c r="F473" s="180" t="s">
        <v>798</v>
      </c>
      <c r="G473" s="167"/>
      <c r="H473" s="167"/>
      <c r="I473" s="170"/>
      <c r="J473" s="181">
        <f>BK473</f>
        <v>0</v>
      </c>
      <c r="K473" s="167"/>
      <c r="L473" s="172"/>
      <c r="M473" s="173"/>
      <c r="N473" s="174"/>
      <c r="O473" s="174"/>
      <c r="P473" s="175">
        <f>SUM(P474:P536)</f>
        <v>0</v>
      </c>
      <c r="Q473" s="174"/>
      <c r="R473" s="175">
        <f>SUM(R474:R536)</f>
        <v>0.12091680999999999</v>
      </c>
      <c r="S473" s="174"/>
      <c r="T473" s="176">
        <f>SUM(T474:T536)</f>
        <v>7.9026199999999991E-2</v>
      </c>
      <c r="AR473" s="177" t="s">
        <v>83</v>
      </c>
      <c r="AT473" s="178" t="s">
        <v>72</v>
      </c>
      <c r="AU473" s="178" t="s">
        <v>81</v>
      </c>
      <c r="AY473" s="177" t="s">
        <v>176</v>
      </c>
      <c r="BK473" s="179">
        <f>SUM(BK474:BK536)</f>
        <v>0</v>
      </c>
    </row>
    <row r="474" spans="1:65" s="2" customFormat="1" ht="16.5" customHeight="1">
      <c r="A474" s="37"/>
      <c r="B474" s="38"/>
      <c r="C474" s="182" t="s">
        <v>799</v>
      </c>
      <c r="D474" s="182" t="s">
        <v>179</v>
      </c>
      <c r="E474" s="183" t="s">
        <v>800</v>
      </c>
      <c r="F474" s="184" t="s">
        <v>801</v>
      </c>
      <c r="G474" s="185" t="s">
        <v>119</v>
      </c>
      <c r="H474" s="186">
        <v>3.6</v>
      </c>
      <c r="I474" s="187"/>
      <c r="J474" s="188">
        <f>ROUND(I474*H474,2)</f>
        <v>0</v>
      </c>
      <c r="K474" s="184" t="s">
        <v>182</v>
      </c>
      <c r="L474" s="42"/>
      <c r="M474" s="189" t="s">
        <v>21</v>
      </c>
      <c r="N474" s="190" t="s">
        <v>44</v>
      </c>
      <c r="O474" s="67"/>
      <c r="P474" s="191">
        <f>O474*H474</f>
        <v>0</v>
      </c>
      <c r="Q474" s="191">
        <v>0</v>
      </c>
      <c r="R474" s="191">
        <f>Q474*H474</f>
        <v>0</v>
      </c>
      <c r="S474" s="191">
        <v>0</v>
      </c>
      <c r="T474" s="192">
        <f>S474*H474</f>
        <v>0</v>
      </c>
      <c r="U474" s="37"/>
      <c r="V474" s="37"/>
      <c r="W474" s="37"/>
      <c r="X474" s="37"/>
      <c r="Y474" s="37"/>
      <c r="Z474" s="37"/>
      <c r="AA474" s="37"/>
      <c r="AB474" s="37"/>
      <c r="AC474" s="37"/>
      <c r="AD474" s="37"/>
      <c r="AE474" s="37"/>
      <c r="AR474" s="193" t="s">
        <v>273</v>
      </c>
      <c r="AT474" s="193" t="s">
        <v>179</v>
      </c>
      <c r="AU474" s="193" t="s">
        <v>83</v>
      </c>
      <c r="AY474" s="20" t="s">
        <v>176</v>
      </c>
      <c r="BE474" s="194">
        <f>IF(N474="základní",J474,0)</f>
        <v>0</v>
      </c>
      <c r="BF474" s="194">
        <f>IF(N474="snížená",J474,0)</f>
        <v>0</v>
      </c>
      <c r="BG474" s="194">
        <f>IF(N474="zákl. přenesená",J474,0)</f>
        <v>0</v>
      </c>
      <c r="BH474" s="194">
        <f>IF(N474="sníž. přenesená",J474,0)</f>
        <v>0</v>
      </c>
      <c r="BI474" s="194">
        <f>IF(N474="nulová",J474,0)</f>
        <v>0</v>
      </c>
      <c r="BJ474" s="20" t="s">
        <v>81</v>
      </c>
      <c r="BK474" s="194">
        <f>ROUND(I474*H474,2)</f>
        <v>0</v>
      </c>
      <c r="BL474" s="20" t="s">
        <v>273</v>
      </c>
      <c r="BM474" s="193" t="s">
        <v>802</v>
      </c>
    </row>
    <row r="475" spans="1:65" s="2" customFormat="1" ht="11.25">
      <c r="A475" s="37"/>
      <c r="B475" s="38"/>
      <c r="C475" s="39"/>
      <c r="D475" s="195" t="s">
        <v>185</v>
      </c>
      <c r="E475" s="39"/>
      <c r="F475" s="196" t="s">
        <v>803</v>
      </c>
      <c r="G475" s="39"/>
      <c r="H475" s="39"/>
      <c r="I475" s="197"/>
      <c r="J475" s="39"/>
      <c r="K475" s="39"/>
      <c r="L475" s="42"/>
      <c r="M475" s="198"/>
      <c r="N475" s="199"/>
      <c r="O475" s="67"/>
      <c r="P475" s="67"/>
      <c r="Q475" s="67"/>
      <c r="R475" s="67"/>
      <c r="S475" s="67"/>
      <c r="T475" s="68"/>
      <c r="U475" s="37"/>
      <c r="V475" s="37"/>
      <c r="W475" s="37"/>
      <c r="X475" s="37"/>
      <c r="Y475" s="37"/>
      <c r="Z475" s="37"/>
      <c r="AA475" s="37"/>
      <c r="AB475" s="37"/>
      <c r="AC475" s="37"/>
      <c r="AD475" s="37"/>
      <c r="AE475" s="37"/>
      <c r="AT475" s="20" t="s">
        <v>185</v>
      </c>
      <c r="AU475" s="20" t="s">
        <v>83</v>
      </c>
    </row>
    <row r="476" spans="1:65" s="13" customFormat="1" ht="11.25">
      <c r="B476" s="200"/>
      <c r="C476" s="201"/>
      <c r="D476" s="202" t="s">
        <v>187</v>
      </c>
      <c r="E476" s="203" t="s">
        <v>21</v>
      </c>
      <c r="F476" s="204" t="s">
        <v>804</v>
      </c>
      <c r="G476" s="201"/>
      <c r="H476" s="205">
        <v>3.6</v>
      </c>
      <c r="I476" s="206"/>
      <c r="J476" s="201"/>
      <c r="K476" s="201"/>
      <c r="L476" s="207"/>
      <c r="M476" s="208"/>
      <c r="N476" s="209"/>
      <c r="O476" s="209"/>
      <c r="P476" s="209"/>
      <c r="Q476" s="209"/>
      <c r="R476" s="209"/>
      <c r="S476" s="209"/>
      <c r="T476" s="210"/>
      <c r="AT476" s="211" t="s">
        <v>187</v>
      </c>
      <c r="AU476" s="211" t="s">
        <v>83</v>
      </c>
      <c r="AV476" s="13" t="s">
        <v>83</v>
      </c>
      <c r="AW476" s="13" t="s">
        <v>34</v>
      </c>
      <c r="AX476" s="13" t="s">
        <v>73</v>
      </c>
      <c r="AY476" s="211" t="s">
        <v>176</v>
      </c>
    </row>
    <row r="477" spans="1:65" s="14" customFormat="1" ht="11.25">
      <c r="B477" s="212"/>
      <c r="C477" s="213"/>
      <c r="D477" s="202" t="s">
        <v>187</v>
      </c>
      <c r="E477" s="214" t="s">
        <v>21</v>
      </c>
      <c r="F477" s="215" t="s">
        <v>192</v>
      </c>
      <c r="G477" s="213"/>
      <c r="H477" s="216">
        <v>3.6</v>
      </c>
      <c r="I477" s="217"/>
      <c r="J477" s="213"/>
      <c r="K477" s="213"/>
      <c r="L477" s="218"/>
      <c r="M477" s="219"/>
      <c r="N477" s="220"/>
      <c r="O477" s="220"/>
      <c r="P477" s="220"/>
      <c r="Q477" s="220"/>
      <c r="R477" s="220"/>
      <c r="S477" s="220"/>
      <c r="T477" s="221"/>
      <c r="AT477" s="222" t="s">
        <v>187</v>
      </c>
      <c r="AU477" s="222" t="s">
        <v>83</v>
      </c>
      <c r="AV477" s="14" t="s">
        <v>99</v>
      </c>
      <c r="AW477" s="14" t="s">
        <v>34</v>
      </c>
      <c r="AX477" s="14" t="s">
        <v>81</v>
      </c>
      <c r="AY477" s="222" t="s">
        <v>176</v>
      </c>
    </row>
    <row r="478" spans="1:65" s="2" customFormat="1" ht="16.5" customHeight="1">
      <c r="A478" s="37"/>
      <c r="B478" s="38"/>
      <c r="C478" s="182" t="s">
        <v>805</v>
      </c>
      <c r="D478" s="182" t="s">
        <v>179</v>
      </c>
      <c r="E478" s="183" t="s">
        <v>806</v>
      </c>
      <c r="F478" s="184" t="s">
        <v>807</v>
      </c>
      <c r="G478" s="185" t="s">
        <v>119</v>
      </c>
      <c r="H478" s="186">
        <v>3.6</v>
      </c>
      <c r="I478" s="187"/>
      <c r="J478" s="188">
        <f>ROUND(I478*H478,2)</f>
        <v>0</v>
      </c>
      <c r="K478" s="184" t="s">
        <v>182</v>
      </c>
      <c r="L478" s="42"/>
      <c r="M478" s="189" t="s">
        <v>21</v>
      </c>
      <c r="N478" s="190" t="s">
        <v>44</v>
      </c>
      <c r="O478" s="67"/>
      <c r="P478" s="191">
        <f>O478*H478</f>
        <v>0</v>
      </c>
      <c r="Q478" s="191">
        <v>2.9999999999999997E-4</v>
      </c>
      <c r="R478" s="191">
        <f>Q478*H478</f>
        <v>1.08E-3</v>
      </c>
      <c r="S478" s="191">
        <v>0</v>
      </c>
      <c r="T478" s="192">
        <f>S478*H478</f>
        <v>0</v>
      </c>
      <c r="U478" s="37"/>
      <c r="V478" s="37"/>
      <c r="W478" s="37"/>
      <c r="X478" s="37"/>
      <c r="Y478" s="37"/>
      <c r="Z478" s="37"/>
      <c r="AA478" s="37"/>
      <c r="AB478" s="37"/>
      <c r="AC478" s="37"/>
      <c r="AD478" s="37"/>
      <c r="AE478" s="37"/>
      <c r="AR478" s="193" t="s">
        <v>273</v>
      </c>
      <c r="AT478" s="193" t="s">
        <v>179</v>
      </c>
      <c r="AU478" s="193" t="s">
        <v>83</v>
      </c>
      <c r="AY478" s="20" t="s">
        <v>176</v>
      </c>
      <c r="BE478" s="194">
        <f>IF(N478="základní",J478,0)</f>
        <v>0</v>
      </c>
      <c r="BF478" s="194">
        <f>IF(N478="snížená",J478,0)</f>
        <v>0</v>
      </c>
      <c r="BG478" s="194">
        <f>IF(N478="zákl. přenesená",J478,0)</f>
        <v>0</v>
      </c>
      <c r="BH478" s="194">
        <f>IF(N478="sníž. přenesená",J478,0)</f>
        <v>0</v>
      </c>
      <c r="BI478" s="194">
        <f>IF(N478="nulová",J478,0)</f>
        <v>0</v>
      </c>
      <c r="BJ478" s="20" t="s">
        <v>81</v>
      </c>
      <c r="BK478" s="194">
        <f>ROUND(I478*H478,2)</f>
        <v>0</v>
      </c>
      <c r="BL478" s="20" t="s">
        <v>273</v>
      </c>
      <c r="BM478" s="193" t="s">
        <v>808</v>
      </c>
    </row>
    <row r="479" spans="1:65" s="2" customFormat="1" ht="11.25">
      <c r="A479" s="37"/>
      <c r="B479" s="38"/>
      <c r="C479" s="39"/>
      <c r="D479" s="195" t="s">
        <v>185</v>
      </c>
      <c r="E479" s="39"/>
      <c r="F479" s="196" t="s">
        <v>809</v>
      </c>
      <c r="G479" s="39"/>
      <c r="H479" s="39"/>
      <c r="I479" s="197"/>
      <c r="J479" s="39"/>
      <c r="K479" s="39"/>
      <c r="L479" s="42"/>
      <c r="M479" s="198"/>
      <c r="N479" s="199"/>
      <c r="O479" s="67"/>
      <c r="P479" s="67"/>
      <c r="Q479" s="67"/>
      <c r="R479" s="67"/>
      <c r="S479" s="67"/>
      <c r="T479" s="68"/>
      <c r="U479" s="37"/>
      <c r="V479" s="37"/>
      <c r="W479" s="37"/>
      <c r="X479" s="37"/>
      <c r="Y479" s="37"/>
      <c r="Z479" s="37"/>
      <c r="AA479" s="37"/>
      <c r="AB479" s="37"/>
      <c r="AC479" s="37"/>
      <c r="AD479" s="37"/>
      <c r="AE479" s="37"/>
      <c r="AT479" s="20" t="s">
        <v>185</v>
      </c>
      <c r="AU479" s="20" t="s">
        <v>83</v>
      </c>
    </row>
    <row r="480" spans="1:65" s="13" customFormat="1" ht="11.25">
      <c r="B480" s="200"/>
      <c r="C480" s="201"/>
      <c r="D480" s="202" t="s">
        <v>187</v>
      </c>
      <c r="E480" s="203" t="s">
        <v>21</v>
      </c>
      <c r="F480" s="204" t="s">
        <v>804</v>
      </c>
      <c r="G480" s="201"/>
      <c r="H480" s="205">
        <v>3.6</v>
      </c>
      <c r="I480" s="206"/>
      <c r="J480" s="201"/>
      <c r="K480" s="201"/>
      <c r="L480" s="207"/>
      <c r="M480" s="208"/>
      <c r="N480" s="209"/>
      <c r="O480" s="209"/>
      <c r="P480" s="209"/>
      <c r="Q480" s="209"/>
      <c r="R480" s="209"/>
      <c r="S480" s="209"/>
      <c r="T480" s="210"/>
      <c r="AT480" s="211" t="s">
        <v>187</v>
      </c>
      <c r="AU480" s="211" t="s">
        <v>83</v>
      </c>
      <c r="AV480" s="13" t="s">
        <v>83</v>
      </c>
      <c r="AW480" s="13" t="s">
        <v>34</v>
      </c>
      <c r="AX480" s="13" t="s">
        <v>73</v>
      </c>
      <c r="AY480" s="211" t="s">
        <v>176</v>
      </c>
    </row>
    <row r="481" spans="1:65" s="14" customFormat="1" ht="11.25">
      <c r="B481" s="212"/>
      <c r="C481" s="213"/>
      <c r="D481" s="202" t="s">
        <v>187</v>
      </c>
      <c r="E481" s="214" t="s">
        <v>21</v>
      </c>
      <c r="F481" s="215" t="s">
        <v>192</v>
      </c>
      <c r="G481" s="213"/>
      <c r="H481" s="216">
        <v>3.6</v>
      </c>
      <c r="I481" s="217"/>
      <c r="J481" s="213"/>
      <c r="K481" s="213"/>
      <c r="L481" s="218"/>
      <c r="M481" s="219"/>
      <c r="N481" s="220"/>
      <c r="O481" s="220"/>
      <c r="P481" s="220"/>
      <c r="Q481" s="220"/>
      <c r="R481" s="220"/>
      <c r="S481" s="220"/>
      <c r="T481" s="221"/>
      <c r="AT481" s="222" t="s">
        <v>187</v>
      </c>
      <c r="AU481" s="222" t="s">
        <v>83</v>
      </c>
      <c r="AV481" s="14" t="s">
        <v>99</v>
      </c>
      <c r="AW481" s="14" t="s">
        <v>34</v>
      </c>
      <c r="AX481" s="14" t="s">
        <v>81</v>
      </c>
      <c r="AY481" s="222" t="s">
        <v>176</v>
      </c>
    </row>
    <row r="482" spans="1:65" s="2" customFormat="1" ht="16.5" customHeight="1">
      <c r="A482" s="37"/>
      <c r="B482" s="38"/>
      <c r="C482" s="182" t="s">
        <v>810</v>
      </c>
      <c r="D482" s="182" t="s">
        <v>179</v>
      </c>
      <c r="E482" s="183" t="s">
        <v>811</v>
      </c>
      <c r="F482" s="184" t="s">
        <v>812</v>
      </c>
      <c r="G482" s="185" t="s">
        <v>396</v>
      </c>
      <c r="H482" s="186">
        <v>10</v>
      </c>
      <c r="I482" s="187"/>
      <c r="J482" s="188">
        <f>ROUND(I482*H482,2)</f>
        <v>0</v>
      </c>
      <c r="K482" s="184" t="s">
        <v>182</v>
      </c>
      <c r="L482" s="42"/>
      <c r="M482" s="189" t="s">
        <v>21</v>
      </c>
      <c r="N482" s="190" t="s">
        <v>44</v>
      </c>
      <c r="O482" s="67"/>
      <c r="P482" s="191">
        <f>O482*H482</f>
        <v>0</v>
      </c>
      <c r="Q482" s="191">
        <v>2.3E-3</v>
      </c>
      <c r="R482" s="191">
        <f>Q482*H482</f>
        <v>2.3E-2</v>
      </c>
      <c r="S482" s="191">
        <v>7.8499999999999993E-3</v>
      </c>
      <c r="T482" s="192">
        <f>S482*H482</f>
        <v>7.8499999999999986E-2</v>
      </c>
      <c r="U482" s="37"/>
      <c r="V482" s="37"/>
      <c r="W482" s="37"/>
      <c r="X482" s="37"/>
      <c r="Y482" s="37"/>
      <c r="Z482" s="37"/>
      <c r="AA482" s="37"/>
      <c r="AB482" s="37"/>
      <c r="AC482" s="37"/>
      <c r="AD482" s="37"/>
      <c r="AE482" s="37"/>
      <c r="AR482" s="193" t="s">
        <v>273</v>
      </c>
      <c r="AT482" s="193" t="s">
        <v>179</v>
      </c>
      <c r="AU482" s="193" t="s">
        <v>83</v>
      </c>
      <c r="AY482" s="20" t="s">
        <v>176</v>
      </c>
      <c r="BE482" s="194">
        <f>IF(N482="základní",J482,0)</f>
        <v>0</v>
      </c>
      <c r="BF482" s="194">
        <f>IF(N482="snížená",J482,0)</f>
        <v>0</v>
      </c>
      <c r="BG482" s="194">
        <f>IF(N482="zákl. přenesená",J482,0)</f>
        <v>0</v>
      </c>
      <c r="BH482" s="194">
        <f>IF(N482="sníž. přenesená",J482,0)</f>
        <v>0</v>
      </c>
      <c r="BI482" s="194">
        <f>IF(N482="nulová",J482,0)</f>
        <v>0</v>
      </c>
      <c r="BJ482" s="20" t="s">
        <v>81</v>
      </c>
      <c r="BK482" s="194">
        <f>ROUND(I482*H482,2)</f>
        <v>0</v>
      </c>
      <c r="BL482" s="20" t="s">
        <v>273</v>
      </c>
      <c r="BM482" s="193" t="s">
        <v>813</v>
      </c>
    </row>
    <row r="483" spans="1:65" s="2" customFormat="1" ht="11.25">
      <c r="A483" s="37"/>
      <c r="B483" s="38"/>
      <c r="C483" s="39"/>
      <c r="D483" s="195" t="s">
        <v>185</v>
      </c>
      <c r="E483" s="39"/>
      <c r="F483" s="196" t="s">
        <v>814</v>
      </c>
      <c r="G483" s="39"/>
      <c r="H483" s="39"/>
      <c r="I483" s="197"/>
      <c r="J483" s="39"/>
      <c r="K483" s="39"/>
      <c r="L483" s="42"/>
      <c r="M483" s="198"/>
      <c r="N483" s="199"/>
      <c r="O483" s="67"/>
      <c r="P483" s="67"/>
      <c r="Q483" s="67"/>
      <c r="R483" s="67"/>
      <c r="S483" s="67"/>
      <c r="T483" s="68"/>
      <c r="U483" s="37"/>
      <c r="V483" s="37"/>
      <c r="W483" s="37"/>
      <c r="X483" s="37"/>
      <c r="Y483" s="37"/>
      <c r="Z483" s="37"/>
      <c r="AA483" s="37"/>
      <c r="AB483" s="37"/>
      <c r="AC483" s="37"/>
      <c r="AD483" s="37"/>
      <c r="AE483" s="37"/>
      <c r="AT483" s="20" t="s">
        <v>185</v>
      </c>
      <c r="AU483" s="20" t="s">
        <v>83</v>
      </c>
    </row>
    <row r="484" spans="1:65" s="13" customFormat="1" ht="11.25">
      <c r="B484" s="200"/>
      <c r="C484" s="201"/>
      <c r="D484" s="202" t="s">
        <v>187</v>
      </c>
      <c r="E484" s="203" t="s">
        <v>21</v>
      </c>
      <c r="F484" s="204" t="s">
        <v>815</v>
      </c>
      <c r="G484" s="201"/>
      <c r="H484" s="205">
        <v>10</v>
      </c>
      <c r="I484" s="206"/>
      <c r="J484" s="201"/>
      <c r="K484" s="201"/>
      <c r="L484" s="207"/>
      <c r="M484" s="208"/>
      <c r="N484" s="209"/>
      <c r="O484" s="209"/>
      <c r="P484" s="209"/>
      <c r="Q484" s="209"/>
      <c r="R484" s="209"/>
      <c r="S484" s="209"/>
      <c r="T484" s="210"/>
      <c r="AT484" s="211" t="s">
        <v>187</v>
      </c>
      <c r="AU484" s="211" t="s">
        <v>83</v>
      </c>
      <c r="AV484" s="13" t="s">
        <v>83</v>
      </c>
      <c r="AW484" s="13" t="s">
        <v>34</v>
      </c>
      <c r="AX484" s="13" t="s">
        <v>73</v>
      </c>
      <c r="AY484" s="211" t="s">
        <v>176</v>
      </c>
    </row>
    <row r="485" spans="1:65" s="14" customFormat="1" ht="11.25">
      <c r="B485" s="212"/>
      <c r="C485" s="213"/>
      <c r="D485" s="202" t="s">
        <v>187</v>
      </c>
      <c r="E485" s="214" t="s">
        <v>816</v>
      </c>
      <c r="F485" s="215" t="s">
        <v>192</v>
      </c>
      <c r="G485" s="213"/>
      <c r="H485" s="216">
        <v>10</v>
      </c>
      <c r="I485" s="217"/>
      <c r="J485" s="213"/>
      <c r="K485" s="213"/>
      <c r="L485" s="218"/>
      <c r="M485" s="219"/>
      <c r="N485" s="220"/>
      <c r="O485" s="220"/>
      <c r="P485" s="220"/>
      <c r="Q485" s="220"/>
      <c r="R485" s="220"/>
      <c r="S485" s="220"/>
      <c r="T485" s="221"/>
      <c r="AT485" s="222" t="s">
        <v>187</v>
      </c>
      <c r="AU485" s="222" t="s">
        <v>83</v>
      </c>
      <c r="AV485" s="14" t="s">
        <v>99</v>
      </c>
      <c r="AW485" s="14" t="s">
        <v>34</v>
      </c>
      <c r="AX485" s="14" t="s">
        <v>81</v>
      </c>
      <c r="AY485" s="222" t="s">
        <v>176</v>
      </c>
    </row>
    <row r="486" spans="1:65" s="2" customFormat="1" ht="16.5" customHeight="1">
      <c r="A486" s="37"/>
      <c r="B486" s="38"/>
      <c r="C486" s="234" t="s">
        <v>817</v>
      </c>
      <c r="D486" s="234" t="s">
        <v>303</v>
      </c>
      <c r="E486" s="235" t="s">
        <v>818</v>
      </c>
      <c r="F486" s="236" t="s">
        <v>819</v>
      </c>
      <c r="G486" s="237" t="s">
        <v>119</v>
      </c>
      <c r="H486" s="238">
        <v>3.6</v>
      </c>
      <c r="I486" s="239"/>
      <c r="J486" s="240">
        <f>ROUND(I486*H486,2)</f>
        <v>0</v>
      </c>
      <c r="K486" s="236" t="s">
        <v>182</v>
      </c>
      <c r="L486" s="241"/>
      <c r="M486" s="242" t="s">
        <v>21</v>
      </c>
      <c r="N486" s="243" t="s">
        <v>44</v>
      </c>
      <c r="O486" s="67"/>
      <c r="P486" s="191">
        <f>O486*H486</f>
        <v>0</v>
      </c>
      <c r="Q486" s="191">
        <v>2.1999999999999999E-2</v>
      </c>
      <c r="R486" s="191">
        <f>Q486*H486</f>
        <v>7.9199999999999993E-2</v>
      </c>
      <c r="S486" s="191">
        <v>0</v>
      </c>
      <c r="T486" s="192">
        <f>S486*H486</f>
        <v>0</v>
      </c>
      <c r="U486" s="37"/>
      <c r="V486" s="37"/>
      <c r="W486" s="37"/>
      <c r="X486" s="37"/>
      <c r="Y486" s="37"/>
      <c r="Z486" s="37"/>
      <c r="AA486" s="37"/>
      <c r="AB486" s="37"/>
      <c r="AC486" s="37"/>
      <c r="AD486" s="37"/>
      <c r="AE486" s="37"/>
      <c r="AR486" s="193" t="s">
        <v>306</v>
      </c>
      <c r="AT486" s="193" t="s">
        <v>303</v>
      </c>
      <c r="AU486" s="193" t="s">
        <v>83</v>
      </c>
      <c r="AY486" s="20" t="s">
        <v>176</v>
      </c>
      <c r="BE486" s="194">
        <f>IF(N486="základní",J486,0)</f>
        <v>0</v>
      </c>
      <c r="BF486" s="194">
        <f>IF(N486="snížená",J486,0)</f>
        <v>0</v>
      </c>
      <c r="BG486" s="194">
        <f>IF(N486="zákl. přenesená",J486,0)</f>
        <v>0</v>
      </c>
      <c r="BH486" s="194">
        <f>IF(N486="sníž. přenesená",J486,0)</f>
        <v>0</v>
      </c>
      <c r="BI486" s="194">
        <f>IF(N486="nulová",J486,0)</f>
        <v>0</v>
      </c>
      <c r="BJ486" s="20" t="s">
        <v>81</v>
      </c>
      <c r="BK486" s="194">
        <f>ROUND(I486*H486,2)</f>
        <v>0</v>
      </c>
      <c r="BL486" s="20" t="s">
        <v>273</v>
      </c>
      <c r="BM486" s="193" t="s">
        <v>820</v>
      </c>
    </row>
    <row r="487" spans="1:65" s="13" customFormat="1" ht="11.25">
      <c r="B487" s="200"/>
      <c r="C487" s="201"/>
      <c r="D487" s="202" t="s">
        <v>187</v>
      </c>
      <c r="E487" s="203" t="s">
        <v>21</v>
      </c>
      <c r="F487" s="204" t="s">
        <v>804</v>
      </c>
      <c r="G487" s="201"/>
      <c r="H487" s="205">
        <v>3.6</v>
      </c>
      <c r="I487" s="206"/>
      <c r="J487" s="201"/>
      <c r="K487" s="201"/>
      <c r="L487" s="207"/>
      <c r="M487" s="208"/>
      <c r="N487" s="209"/>
      <c r="O487" s="209"/>
      <c r="P487" s="209"/>
      <c r="Q487" s="209"/>
      <c r="R487" s="209"/>
      <c r="S487" s="209"/>
      <c r="T487" s="210"/>
      <c r="AT487" s="211" t="s">
        <v>187</v>
      </c>
      <c r="AU487" s="211" t="s">
        <v>83</v>
      </c>
      <c r="AV487" s="13" t="s">
        <v>83</v>
      </c>
      <c r="AW487" s="13" t="s">
        <v>34</v>
      </c>
      <c r="AX487" s="13" t="s">
        <v>73</v>
      </c>
      <c r="AY487" s="211" t="s">
        <v>176</v>
      </c>
    </row>
    <row r="488" spans="1:65" s="14" customFormat="1" ht="11.25">
      <c r="B488" s="212"/>
      <c r="C488" s="213"/>
      <c r="D488" s="202" t="s">
        <v>187</v>
      </c>
      <c r="E488" s="214" t="s">
        <v>21</v>
      </c>
      <c r="F488" s="215" t="s">
        <v>192</v>
      </c>
      <c r="G488" s="213"/>
      <c r="H488" s="216">
        <v>3.6</v>
      </c>
      <c r="I488" s="217"/>
      <c r="J488" s="213"/>
      <c r="K488" s="213"/>
      <c r="L488" s="218"/>
      <c r="M488" s="219"/>
      <c r="N488" s="220"/>
      <c r="O488" s="220"/>
      <c r="P488" s="220"/>
      <c r="Q488" s="220"/>
      <c r="R488" s="220"/>
      <c r="S488" s="220"/>
      <c r="T488" s="221"/>
      <c r="AT488" s="222" t="s">
        <v>187</v>
      </c>
      <c r="AU488" s="222" t="s">
        <v>83</v>
      </c>
      <c r="AV488" s="14" t="s">
        <v>99</v>
      </c>
      <c r="AW488" s="14" t="s">
        <v>34</v>
      </c>
      <c r="AX488" s="14" t="s">
        <v>81</v>
      </c>
      <c r="AY488" s="222" t="s">
        <v>176</v>
      </c>
    </row>
    <row r="489" spans="1:65" s="2" customFormat="1" ht="21.75" customHeight="1">
      <c r="A489" s="37"/>
      <c r="B489" s="38"/>
      <c r="C489" s="182" t="s">
        <v>821</v>
      </c>
      <c r="D489" s="182" t="s">
        <v>179</v>
      </c>
      <c r="E489" s="183" t="s">
        <v>822</v>
      </c>
      <c r="F489" s="184" t="s">
        <v>823</v>
      </c>
      <c r="G489" s="185" t="s">
        <v>119</v>
      </c>
      <c r="H489" s="186">
        <v>2.6309999999999998</v>
      </c>
      <c r="I489" s="187"/>
      <c r="J489" s="188">
        <f>ROUND(I489*H489,2)</f>
        <v>0</v>
      </c>
      <c r="K489" s="184" t="s">
        <v>182</v>
      </c>
      <c r="L489" s="42"/>
      <c r="M489" s="189" t="s">
        <v>21</v>
      </c>
      <c r="N489" s="190" t="s">
        <v>44</v>
      </c>
      <c r="O489" s="67"/>
      <c r="P489" s="191">
        <f>O489*H489</f>
        <v>0</v>
      </c>
      <c r="Q489" s="191">
        <v>2.5999999999999998E-4</v>
      </c>
      <c r="R489" s="191">
        <f>Q489*H489</f>
        <v>6.840599999999999E-4</v>
      </c>
      <c r="S489" s="191">
        <v>2.0000000000000001E-4</v>
      </c>
      <c r="T489" s="192">
        <f>S489*H489</f>
        <v>5.262E-4</v>
      </c>
      <c r="U489" s="37"/>
      <c r="V489" s="37"/>
      <c r="W489" s="37"/>
      <c r="X489" s="37"/>
      <c r="Y489" s="37"/>
      <c r="Z489" s="37"/>
      <c r="AA489" s="37"/>
      <c r="AB489" s="37"/>
      <c r="AC489" s="37"/>
      <c r="AD489" s="37"/>
      <c r="AE489" s="37"/>
      <c r="AR489" s="193" t="s">
        <v>273</v>
      </c>
      <c r="AT489" s="193" t="s">
        <v>179</v>
      </c>
      <c r="AU489" s="193" t="s">
        <v>83</v>
      </c>
      <c r="AY489" s="20" t="s">
        <v>176</v>
      </c>
      <c r="BE489" s="194">
        <f>IF(N489="základní",J489,0)</f>
        <v>0</v>
      </c>
      <c r="BF489" s="194">
        <f>IF(N489="snížená",J489,0)</f>
        <v>0</v>
      </c>
      <c r="BG489" s="194">
        <f>IF(N489="zákl. přenesená",J489,0)</f>
        <v>0</v>
      </c>
      <c r="BH489" s="194">
        <f>IF(N489="sníž. přenesená",J489,0)</f>
        <v>0</v>
      </c>
      <c r="BI489" s="194">
        <f>IF(N489="nulová",J489,0)</f>
        <v>0</v>
      </c>
      <c r="BJ489" s="20" t="s">
        <v>81</v>
      </c>
      <c r="BK489" s="194">
        <f>ROUND(I489*H489,2)</f>
        <v>0</v>
      </c>
      <c r="BL489" s="20" t="s">
        <v>273</v>
      </c>
      <c r="BM489" s="193" t="s">
        <v>824</v>
      </c>
    </row>
    <row r="490" spans="1:65" s="2" customFormat="1" ht="11.25">
      <c r="A490" s="37"/>
      <c r="B490" s="38"/>
      <c r="C490" s="39"/>
      <c r="D490" s="195" t="s">
        <v>185</v>
      </c>
      <c r="E490" s="39"/>
      <c r="F490" s="196" t="s">
        <v>825</v>
      </c>
      <c r="G490" s="39"/>
      <c r="H490" s="39"/>
      <c r="I490" s="197"/>
      <c r="J490" s="39"/>
      <c r="K490" s="39"/>
      <c r="L490" s="42"/>
      <c r="M490" s="198"/>
      <c r="N490" s="199"/>
      <c r="O490" s="67"/>
      <c r="P490" s="67"/>
      <c r="Q490" s="67"/>
      <c r="R490" s="67"/>
      <c r="S490" s="67"/>
      <c r="T490" s="68"/>
      <c r="U490" s="37"/>
      <c r="V490" s="37"/>
      <c r="W490" s="37"/>
      <c r="X490" s="37"/>
      <c r="Y490" s="37"/>
      <c r="Z490" s="37"/>
      <c r="AA490" s="37"/>
      <c r="AB490" s="37"/>
      <c r="AC490" s="37"/>
      <c r="AD490" s="37"/>
      <c r="AE490" s="37"/>
      <c r="AT490" s="20" t="s">
        <v>185</v>
      </c>
      <c r="AU490" s="20" t="s">
        <v>83</v>
      </c>
    </row>
    <row r="491" spans="1:65" s="13" customFormat="1" ht="11.25">
      <c r="B491" s="200"/>
      <c r="C491" s="201"/>
      <c r="D491" s="202" t="s">
        <v>187</v>
      </c>
      <c r="E491" s="203" t="s">
        <v>21</v>
      </c>
      <c r="F491" s="204" t="s">
        <v>826</v>
      </c>
      <c r="G491" s="201"/>
      <c r="H491" s="205">
        <v>2.6309999999999998</v>
      </c>
      <c r="I491" s="206"/>
      <c r="J491" s="201"/>
      <c r="K491" s="201"/>
      <c r="L491" s="207"/>
      <c r="M491" s="208"/>
      <c r="N491" s="209"/>
      <c r="O491" s="209"/>
      <c r="P491" s="209"/>
      <c r="Q491" s="209"/>
      <c r="R491" s="209"/>
      <c r="S491" s="209"/>
      <c r="T491" s="210"/>
      <c r="AT491" s="211" t="s">
        <v>187</v>
      </c>
      <c r="AU491" s="211" t="s">
        <v>83</v>
      </c>
      <c r="AV491" s="13" t="s">
        <v>83</v>
      </c>
      <c r="AW491" s="13" t="s">
        <v>34</v>
      </c>
      <c r="AX491" s="13" t="s">
        <v>73</v>
      </c>
      <c r="AY491" s="211" t="s">
        <v>176</v>
      </c>
    </row>
    <row r="492" spans="1:65" s="14" customFormat="1" ht="11.25">
      <c r="B492" s="212"/>
      <c r="C492" s="213"/>
      <c r="D492" s="202" t="s">
        <v>187</v>
      </c>
      <c r="E492" s="214" t="s">
        <v>21</v>
      </c>
      <c r="F492" s="215" t="s">
        <v>192</v>
      </c>
      <c r="G492" s="213"/>
      <c r="H492" s="216">
        <v>2.6309999999999998</v>
      </c>
      <c r="I492" s="217"/>
      <c r="J492" s="213"/>
      <c r="K492" s="213"/>
      <c r="L492" s="218"/>
      <c r="M492" s="219"/>
      <c r="N492" s="220"/>
      <c r="O492" s="220"/>
      <c r="P492" s="220"/>
      <c r="Q492" s="220"/>
      <c r="R492" s="220"/>
      <c r="S492" s="220"/>
      <c r="T492" s="221"/>
      <c r="AT492" s="222" t="s">
        <v>187</v>
      </c>
      <c r="AU492" s="222" t="s">
        <v>83</v>
      </c>
      <c r="AV492" s="14" t="s">
        <v>99</v>
      </c>
      <c r="AW492" s="14" t="s">
        <v>34</v>
      </c>
      <c r="AX492" s="14" t="s">
        <v>81</v>
      </c>
      <c r="AY492" s="222" t="s">
        <v>176</v>
      </c>
    </row>
    <row r="493" spans="1:65" s="2" customFormat="1" ht="16.5" customHeight="1">
      <c r="A493" s="37"/>
      <c r="B493" s="38"/>
      <c r="C493" s="182" t="s">
        <v>827</v>
      </c>
      <c r="D493" s="182" t="s">
        <v>179</v>
      </c>
      <c r="E493" s="183" t="s">
        <v>828</v>
      </c>
      <c r="F493" s="184" t="s">
        <v>829</v>
      </c>
      <c r="G493" s="185" t="s">
        <v>119</v>
      </c>
      <c r="H493" s="186">
        <v>2.6309999999999998</v>
      </c>
      <c r="I493" s="187"/>
      <c r="J493" s="188">
        <f>ROUND(I493*H493,2)</f>
        <v>0</v>
      </c>
      <c r="K493" s="184" t="s">
        <v>182</v>
      </c>
      <c r="L493" s="42"/>
      <c r="M493" s="189" t="s">
        <v>21</v>
      </c>
      <c r="N493" s="190" t="s">
        <v>44</v>
      </c>
      <c r="O493" s="67"/>
      <c r="P493" s="191">
        <f>O493*H493</f>
        <v>0</v>
      </c>
      <c r="Q493" s="191">
        <v>0</v>
      </c>
      <c r="R493" s="191">
        <f>Q493*H493</f>
        <v>0</v>
      </c>
      <c r="S493" s="191">
        <v>0</v>
      </c>
      <c r="T493" s="192">
        <f>S493*H493</f>
        <v>0</v>
      </c>
      <c r="U493" s="37"/>
      <c r="V493" s="37"/>
      <c r="W493" s="37"/>
      <c r="X493" s="37"/>
      <c r="Y493" s="37"/>
      <c r="Z493" s="37"/>
      <c r="AA493" s="37"/>
      <c r="AB493" s="37"/>
      <c r="AC493" s="37"/>
      <c r="AD493" s="37"/>
      <c r="AE493" s="37"/>
      <c r="AR493" s="193" t="s">
        <v>273</v>
      </c>
      <c r="AT493" s="193" t="s">
        <v>179</v>
      </c>
      <c r="AU493" s="193" t="s">
        <v>83</v>
      </c>
      <c r="AY493" s="20" t="s">
        <v>176</v>
      </c>
      <c r="BE493" s="194">
        <f>IF(N493="základní",J493,0)</f>
        <v>0</v>
      </c>
      <c r="BF493" s="194">
        <f>IF(N493="snížená",J493,0)</f>
        <v>0</v>
      </c>
      <c r="BG493" s="194">
        <f>IF(N493="zákl. přenesená",J493,0)</f>
        <v>0</v>
      </c>
      <c r="BH493" s="194">
        <f>IF(N493="sníž. přenesená",J493,0)</f>
        <v>0</v>
      </c>
      <c r="BI493" s="194">
        <f>IF(N493="nulová",J493,0)</f>
        <v>0</v>
      </c>
      <c r="BJ493" s="20" t="s">
        <v>81</v>
      </c>
      <c r="BK493" s="194">
        <f>ROUND(I493*H493,2)</f>
        <v>0</v>
      </c>
      <c r="BL493" s="20" t="s">
        <v>273</v>
      </c>
      <c r="BM493" s="193" t="s">
        <v>830</v>
      </c>
    </row>
    <row r="494" spans="1:65" s="2" customFormat="1" ht="11.25">
      <c r="A494" s="37"/>
      <c r="B494" s="38"/>
      <c r="C494" s="39"/>
      <c r="D494" s="195" t="s">
        <v>185</v>
      </c>
      <c r="E494" s="39"/>
      <c r="F494" s="196" t="s">
        <v>831</v>
      </c>
      <c r="G494" s="39"/>
      <c r="H494" s="39"/>
      <c r="I494" s="197"/>
      <c r="J494" s="39"/>
      <c r="K494" s="39"/>
      <c r="L494" s="42"/>
      <c r="M494" s="198"/>
      <c r="N494" s="199"/>
      <c r="O494" s="67"/>
      <c r="P494" s="67"/>
      <c r="Q494" s="67"/>
      <c r="R494" s="67"/>
      <c r="S494" s="67"/>
      <c r="T494" s="68"/>
      <c r="U494" s="37"/>
      <c r="V494" s="37"/>
      <c r="W494" s="37"/>
      <c r="X494" s="37"/>
      <c r="Y494" s="37"/>
      <c r="Z494" s="37"/>
      <c r="AA494" s="37"/>
      <c r="AB494" s="37"/>
      <c r="AC494" s="37"/>
      <c r="AD494" s="37"/>
      <c r="AE494" s="37"/>
      <c r="AT494" s="20" t="s">
        <v>185</v>
      </c>
      <c r="AU494" s="20" t="s">
        <v>83</v>
      </c>
    </row>
    <row r="495" spans="1:65" s="13" customFormat="1" ht="11.25">
      <c r="B495" s="200"/>
      <c r="C495" s="201"/>
      <c r="D495" s="202" t="s">
        <v>187</v>
      </c>
      <c r="E495" s="203" t="s">
        <v>21</v>
      </c>
      <c r="F495" s="204" t="s">
        <v>826</v>
      </c>
      <c r="G495" s="201"/>
      <c r="H495" s="205">
        <v>2.6309999999999998</v>
      </c>
      <c r="I495" s="206"/>
      <c r="J495" s="201"/>
      <c r="K495" s="201"/>
      <c r="L495" s="207"/>
      <c r="M495" s="208"/>
      <c r="N495" s="209"/>
      <c r="O495" s="209"/>
      <c r="P495" s="209"/>
      <c r="Q495" s="209"/>
      <c r="R495" s="209"/>
      <c r="S495" s="209"/>
      <c r="T495" s="210"/>
      <c r="AT495" s="211" t="s">
        <v>187</v>
      </c>
      <c r="AU495" s="211" t="s">
        <v>83</v>
      </c>
      <c r="AV495" s="13" t="s">
        <v>83</v>
      </c>
      <c r="AW495" s="13" t="s">
        <v>34</v>
      </c>
      <c r="AX495" s="13" t="s">
        <v>73</v>
      </c>
      <c r="AY495" s="211" t="s">
        <v>176</v>
      </c>
    </row>
    <row r="496" spans="1:65" s="14" customFormat="1" ht="11.25">
      <c r="B496" s="212"/>
      <c r="C496" s="213"/>
      <c r="D496" s="202" t="s">
        <v>187</v>
      </c>
      <c r="E496" s="214" t="s">
        <v>21</v>
      </c>
      <c r="F496" s="215" t="s">
        <v>192</v>
      </c>
      <c r="G496" s="213"/>
      <c r="H496" s="216">
        <v>2.6309999999999998</v>
      </c>
      <c r="I496" s="217"/>
      <c r="J496" s="213"/>
      <c r="K496" s="213"/>
      <c r="L496" s="218"/>
      <c r="M496" s="219"/>
      <c r="N496" s="220"/>
      <c r="O496" s="220"/>
      <c r="P496" s="220"/>
      <c r="Q496" s="220"/>
      <c r="R496" s="220"/>
      <c r="S496" s="220"/>
      <c r="T496" s="221"/>
      <c r="AT496" s="222" t="s">
        <v>187</v>
      </c>
      <c r="AU496" s="222" t="s">
        <v>83</v>
      </c>
      <c r="AV496" s="14" t="s">
        <v>99</v>
      </c>
      <c r="AW496" s="14" t="s">
        <v>34</v>
      </c>
      <c r="AX496" s="14" t="s">
        <v>81</v>
      </c>
      <c r="AY496" s="222" t="s">
        <v>176</v>
      </c>
    </row>
    <row r="497" spans="1:65" s="2" customFormat="1" ht="21.75" customHeight="1">
      <c r="A497" s="37"/>
      <c r="B497" s="38"/>
      <c r="C497" s="182" t="s">
        <v>832</v>
      </c>
      <c r="D497" s="182" t="s">
        <v>179</v>
      </c>
      <c r="E497" s="183" t="s">
        <v>833</v>
      </c>
      <c r="F497" s="184" t="s">
        <v>834</v>
      </c>
      <c r="G497" s="185" t="s">
        <v>119</v>
      </c>
      <c r="H497" s="186">
        <v>2.6309999999999998</v>
      </c>
      <c r="I497" s="187"/>
      <c r="J497" s="188">
        <f>ROUND(I497*H497,2)</f>
        <v>0</v>
      </c>
      <c r="K497" s="184" t="s">
        <v>182</v>
      </c>
      <c r="L497" s="42"/>
      <c r="M497" s="189" t="s">
        <v>21</v>
      </c>
      <c r="N497" s="190" t="s">
        <v>44</v>
      </c>
      <c r="O497" s="67"/>
      <c r="P497" s="191">
        <f>O497*H497</f>
        <v>0</v>
      </c>
      <c r="Q497" s="191">
        <v>0</v>
      </c>
      <c r="R497" s="191">
        <f>Q497*H497</f>
        <v>0</v>
      </c>
      <c r="S497" s="191">
        <v>0</v>
      </c>
      <c r="T497" s="192">
        <f>S497*H497</f>
        <v>0</v>
      </c>
      <c r="U497" s="37"/>
      <c r="V497" s="37"/>
      <c r="W497" s="37"/>
      <c r="X497" s="37"/>
      <c r="Y497" s="37"/>
      <c r="Z497" s="37"/>
      <c r="AA497" s="37"/>
      <c r="AB497" s="37"/>
      <c r="AC497" s="37"/>
      <c r="AD497" s="37"/>
      <c r="AE497" s="37"/>
      <c r="AR497" s="193" t="s">
        <v>273</v>
      </c>
      <c r="AT497" s="193" t="s">
        <v>179</v>
      </c>
      <c r="AU497" s="193" t="s">
        <v>83</v>
      </c>
      <c r="AY497" s="20" t="s">
        <v>176</v>
      </c>
      <c r="BE497" s="194">
        <f>IF(N497="základní",J497,0)</f>
        <v>0</v>
      </c>
      <c r="BF497" s="194">
        <f>IF(N497="snížená",J497,0)</f>
        <v>0</v>
      </c>
      <c r="BG497" s="194">
        <f>IF(N497="zákl. přenesená",J497,0)</f>
        <v>0</v>
      </c>
      <c r="BH497" s="194">
        <f>IF(N497="sníž. přenesená",J497,0)</f>
        <v>0</v>
      </c>
      <c r="BI497" s="194">
        <f>IF(N497="nulová",J497,0)</f>
        <v>0</v>
      </c>
      <c r="BJ497" s="20" t="s">
        <v>81</v>
      </c>
      <c r="BK497" s="194">
        <f>ROUND(I497*H497,2)</f>
        <v>0</v>
      </c>
      <c r="BL497" s="20" t="s">
        <v>273</v>
      </c>
      <c r="BM497" s="193" t="s">
        <v>835</v>
      </c>
    </row>
    <row r="498" spans="1:65" s="2" customFormat="1" ht="11.25">
      <c r="A498" s="37"/>
      <c r="B498" s="38"/>
      <c r="C498" s="39"/>
      <c r="D498" s="195" t="s">
        <v>185</v>
      </c>
      <c r="E498" s="39"/>
      <c r="F498" s="196" t="s">
        <v>836</v>
      </c>
      <c r="G498" s="39"/>
      <c r="H498" s="39"/>
      <c r="I498" s="197"/>
      <c r="J498" s="39"/>
      <c r="K498" s="39"/>
      <c r="L498" s="42"/>
      <c r="M498" s="198"/>
      <c r="N498" s="199"/>
      <c r="O498" s="67"/>
      <c r="P498" s="67"/>
      <c r="Q498" s="67"/>
      <c r="R498" s="67"/>
      <c r="S498" s="67"/>
      <c r="T498" s="68"/>
      <c r="U498" s="37"/>
      <c r="V498" s="37"/>
      <c r="W498" s="37"/>
      <c r="X498" s="37"/>
      <c r="Y498" s="37"/>
      <c r="Z498" s="37"/>
      <c r="AA498" s="37"/>
      <c r="AB498" s="37"/>
      <c r="AC498" s="37"/>
      <c r="AD498" s="37"/>
      <c r="AE498" s="37"/>
      <c r="AT498" s="20" t="s">
        <v>185</v>
      </c>
      <c r="AU498" s="20" t="s">
        <v>83</v>
      </c>
    </row>
    <row r="499" spans="1:65" s="13" customFormat="1" ht="11.25">
      <c r="B499" s="200"/>
      <c r="C499" s="201"/>
      <c r="D499" s="202" t="s">
        <v>187</v>
      </c>
      <c r="E499" s="203" t="s">
        <v>21</v>
      </c>
      <c r="F499" s="204" t="s">
        <v>826</v>
      </c>
      <c r="G499" s="201"/>
      <c r="H499" s="205">
        <v>2.6309999999999998</v>
      </c>
      <c r="I499" s="206"/>
      <c r="J499" s="201"/>
      <c r="K499" s="201"/>
      <c r="L499" s="207"/>
      <c r="M499" s="208"/>
      <c r="N499" s="209"/>
      <c r="O499" s="209"/>
      <c r="P499" s="209"/>
      <c r="Q499" s="209"/>
      <c r="R499" s="209"/>
      <c r="S499" s="209"/>
      <c r="T499" s="210"/>
      <c r="AT499" s="211" t="s">
        <v>187</v>
      </c>
      <c r="AU499" s="211" t="s">
        <v>83</v>
      </c>
      <c r="AV499" s="13" t="s">
        <v>83</v>
      </c>
      <c r="AW499" s="13" t="s">
        <v>34</v>
      </c>
      <c r="AX499" s="13" t="s">
        <v>73</v>
      </c>
      <c r="AY499" s="211" t="s">
        <v>176</v>
      </c>
    </row>
    <row r="500" spans="1:65" s="14" customFormat="1" ht="11.25">
      <c r="B500" s="212"/>
      <c r="C500" s="213"/>
      <c r="D500" s="202" t="s">
        <v>187</v>
      </c>
      <c r="E500" s="214" t="s">
        <v>21</v>
      </c>
      <c r="F500" s="215" t="s">
        <v>192</v>
      </c>
      <c r="G500" s="213"/>
      <c r="H500" s="216">
        <v>2.6309999999999998</v>
      </c>
      <c r="I500" s="217"/>
      <c r="J500" s="213"/>
      <c r="K500" s="213"/>
      <c r="L500" s="218"/>
      <c r="M500" s="219"/>
      <c r="N500" s="220"/>
      <c r="O500" s="220"/>
      <c r="P500" s="220"/>
      <c r="Q500" s="220"/>
      <c r="R500" s="220"/>
      <c r="S500" s="220"/>
      <c r="T500" s="221"/>
      <c r="AT500" s="222" t="s">
        <v>187</v>
      </c>
      <c r="AU500" s="222" t="s">
        <v>83</v>
      </c>
      <c r="AV500" s="14" t="s">
        <v>99</v>
      </c>
      <c r="AW500" s="14" t="s">
        <v>34</v>
      </c>
      <c r="AX500" s="14" t="s">
        <v>81</v>
      </c>
      <c r="AY500" s="222" t="s">
        <v>176</v>
      </c>
    </row>
    <row r="501" spans="1:65" s="2" customFormat="1" ht="16.5" customHeight="1">
      <c r="A501" s="37"/>
      <c r="B501" s="38"/>
      <c r="C501" s="182" t="s">
        <v>837</v>
      </c>
      <c r="D501" s="182" t="s">
        <v>179</v>
      </c>
      <c r="E501" s="183" t="s">
        <v>838</v>
      </c>
      <c r="F501" s="184" t="s">
        <v>839</v>
      </c>
      <c r="G501" s="185" t="s">
        <v>119</v>
      </c>
      <c r="H501" s="186">
        <v>4.1399999999999997</v>
      </c>
      <c r="I501" s="187"/>
      <c r="J501" s="188">
        <f>ROUND(I501*H501,2)</f>
        <v>0</v>
      </c>
      <c r="K501" s="184" t="s">
        <v>182</v>
      </c>
      <c r="L501" s="42"/>
      <c r="M501" s="189" t="s">
        <v>21</v>
      </c>
      <c r="N501" s="190" t="s">
        <v>44</v>
      </c>
      <c r="O501" s="67"/>
      <c r="P501" s="191">
        <f>O501*H501</f>
        <v>0</v>
      </c>
      <c r="Q501" s="191">
        <v>1.5E-3</v>
      </c>
      <c r="R501" s="191">
        <f>Q501*H501</f>
        <v>6.2099999999999994E-3</v>
      </c>
      <c r="S501" s="191">
        <v>0</v>
      </c>
      <c r="T501" s="192">
        <f>S501*H501</f>
        <v>0</v>
      </c>
      <c r="U501" s="37"/>
      <c r="V501" s="37"/>
      <c r="W501" s="37"/>
      <c r="X501" s="37"/>
      <c r="Y501" s="37"/>
      <c r="Z501" s="37"/>
      <c r="AA501" s="37"/>
      <c r="AB501" s="37"/>
      <c r="AC501" s="37"/>
      <c r="AD501" s="37"/>
      <c r="AE501" s="37"/>
      <c r="AR501" s="193" t="s">
        <v>273</v>
      </c>
      <c r="AT501" s="193" t="s">
        <v>179</v>
      </c>
      <c r="AU501" s="193" t="s">
        <v>83</v>
      </c>
      <c r="AY501" s="20" t="s">
        <v>176</v>
      </c>
      <c r="BE501" s="194">
        <f>IF(N501="základní",J501,0)</f>
        <v>0</v>
      </c>
      <c r="BF501" s="194">
        <f>IF(N501="snížená",J501,0)</f>
        <v>0</v>
      </c>
      <c r="BG501" s="194">
        <f>IF(N501="zákl. přenesená",J501,0)</f>
        <v>0</v>
      </c>
      <c r="BH501" s="194">
        <f>IF(N501="sníž. přenesená",J501,0)</f>
        <v>0</v>
      </c>
      <c r="BI501" s="194">
        <f>IF(N501="nulová",J501,0)</f>
        <v>0</v>
      </c>
      <c r="BJ501" s="20" t="s">
        <v>81</v>
      </c>
      <c r="BK501" s="194">
        <f>ROUND(I501*H501,2)</f>
        <v>0</v>
      </c>
      <c r="BL501" s="20" t="s">
        <v>273</v>
      </c>
      <c r="BM501" s="193" t="s">
        <v>840</v>
      </c>
    </row>
    <row r="502" spans="1:65" s="2" customFormat="1" ht="11.25">
      <c r="A502" s="37"/>
      <c r="B502" s="38"/>
      <c r="C502" s="39"/>
      <c r="D502" s="195" t="s">
        <v>185</v>
      </c>
      <c r="E502" s="39"/>
      <c r="F502" s="196" t="s">
        <v>841</v>
      </c>
      <c r="G502" s="39"/>
      <c r="H502" s="39"/>
      <c r="I502" s="197"/>
      <c r="J502" s="39"/>
      <c r="K502" s="39"/>
      <c r="L502" s="42"/>
      <c r="M502" s="198"/>
      <c r="N502" s="199"/>
      <c r="O502" s="67"/>
      <c r="P502" s="67"/>
      <c r="Q502" s="67"/>
      <c r="R502" s="67"/>
      <c r="S502" s="67"/>
      <c r="T502" s="68"/>
      <c r="U502" s="37"/>
      <c r="V502" s="37"/>
      <c r="W502" s="37"/>
      <c r="X502" s="37"/>
      <c r="Y502" s="37"/>
      <c r="Z502" s="37"/>
      <c r="AA502" s="37"/>
      <c r="AB502" s="37"/>
      <c r="AC502" s="37"/>
      <c r="AD502" s="37"/>
      <c r="AE502" s="37"/>
      <c r="AT502" s="20" t="s">
        <v>185</v>
      </c>
      <c r="AU502" s="20" t="s">
        <v>83</v>
      </c>
    </row>
    <row r="503" spans="1:65" s="13" customFormat="1" ht="11.25">
      <c r="B503" s="200"/>
      <c r="C503" s="201"/>
      <c r="D503" s="202" t="s">
        <v>187</v>
      </c>
      <c r="E503" s="203" t="s">
        <v>21</v>
      </c>
      <c r="F503" s="204" t="s">
        <v>804</v>
      </c>
      <c r="G503" s="201"/>
      <c r="H503" s="205">
        <v>3.6</v>
      </c>
      <c r="I503" s="206"/>
      <c r="J503" s="201"/>
      <c r="K503" s="201"/>
      <c r="L503" s="207"/>
      <c r="M503" s="208"/>
      <c r="N503" s="209"/>
      <c r="O503" s="209"/>
      <c r="P503" s="209"/>
      <c r="Q503" s="209"/>
      <c r="R503" s="209"/>
      <c r="S503" s="209"/>
      <c r="T503" s="210"/>
      <c r="AT503" s="211" t="s">
        <v>187</v>
      </c>
      <c r="AU503" s="211" t="s">
        <v>83</v>
      </c>
      <c r="AV503" s="13" t="s">
        <v>83</v>
      </c>
      <c r="AW503" s="13" t="s">
        <v>34</v>
      </c>
      <c r="AX503" s="13" t="s">
        <v>73</v>
      </c>
      <c r="AY503" s="211" t="s">
        <v>176</v>
      </c>
    </row>
    <row r="504" spans="1:65" s="14" customFormat="1" ht="11.25">
      <c r="B504" s="212"/>
      <c r="C504" s="213"/>
      <c r="D504" s="202" t="s">
        <v>187</v>
      </c>
      <c r="E504" s="214" t="s">
        <v>125</v>
      </c>
      <c r="F504" s="215" t="s">
        <v>192</v>
      </c>
      <c r="G504" s="213"/>
      <c r="H504" s="216">
        <v>3.6</v>
      </c>
      <c r="I504" s="217"/>
      <c r="J504" s="213"/>
      <c r="K504" s="213"/>
      <c r="L504" s="218"/>
      <c r="M504" s="219"/>
      <c r="N504" s="220"/>
      <c r="O504" s="220"/>
      <c r="P504" s="220"/>
      <c r="Q504" s="220"/>
      <c r="R504" s="220"/>
      <c r="S504" s="220"/>
      <c r="T504" s="221"/>
      <c r="AT504" s="222" t="s">
        <v>187</v>
      </c>
      <c r="AU504" s="222" t="s">
        <v>83</v>
      </c>
      <c r="AV504" s="14" t="s">
        <v>99</v>
      </c>
      <c r="AW504" s="14" t="s">
        <v>34</v>
      </c>
      <c r="AX504" s="14" t="s">
        <v>73</v>
      </c>
      <c r="AY504" s="222" t="s">
        <v>176</v>
      </c>
    </row>
    <row r="505" spans="1:65" s="13" customFormat="1" ht="11.25">
      <c r="B505" s="200"/>
      <c r="C505" s="201"/>
      <c r="D505" s="202" t="s">
        <v>187</v>
      </c>
      <c r="E505" s="203" t="s">
        <v>21</v>
      </c>
      <c r="F505" s="204" t="s">
        <v>842</v>
      </c>
      <c r="G505" s="201"/>
      <c r="H505" s="205">
        <v>0.54</v>
      </c>
      <c r="I505" s="206"/>
      <c r="J505" s="201"/>
      <c r="K505" s="201"/>
      <c r="L505" s="207"/>
      <c r="M505" s="208"/>
      <c r="N505" s="209"/>
      <c r="O505" s="209"/>
      <c r="P505" s="209"/>
      <c r="Q505" s="209"/>
      <c r="R505" s="209"/>
      <c r="S505" s="209"/>
      <c r="T505" s="210"/>
      <c r="AT505" s="211" t="s">
        <v>187</v>
      </c>
      <c r="AU505" s="211" t="s">
        <v>83</v>
      </c>
      <c r="AV505" s="13" t="s">
        <v>83</v>
      </c>
      <c r="AW505" s="13" t="s">
        <v>34</v>
      </c>
      <c r="AX505" s="13" t="s">
        <v>73</v>
      </c>
      <c r="AY505" s="211" t="s">
        <v>176</v>
      </c>
    </row>
    <row r="506" spans="1:65" s="16" customFormat="1" ht="11.25">
      <c r="B506" s="245"/>
      <c r="C506" s="246"/>
      <c r="D506" s="202" t="s">
        <v>187</v>
      </c>
      <c r="E506" s="247" t="s">
        <v>21</v>
      </c>
      <c r="F506" s="248" t="s">
        <v>621</v>
      </c>
      <c r="G506" s="246"/>
      <c r="H506" s="249">
        <v>4.1399999999999997</v>
      </c>
      <c r="I506" s="250"/>
      <c r="J506" s="246"/>
      <c r="K506" s="246"/>
      <c r="L506" s="251"/>
      <c r="M506" s="252"/>
      <c r="N506" s="253"/>
      <c r="O506" s="253"/>
      <c r="P506" s="253"/>
      <c r="Q506" s="253"/>
      <c r="R506" s="253"/>
      <c r="S506" s="253"/>
      <c r="T506" s="254"/>
      <c r="AT506" s="255" t="s">
        <v>187</v>
      </c>
      <c r="AU506" s="255" t="s">
        <v>83</v>
      </c>
      <c r="AV506" s="16" t="s">
        <v>183</v>
      </c>
      <c r="AW506" s="16" t="s">
        <v>34</v>
      </c>
      <c r="AX506" s="16" t="s">
        <v>81</v>
      </c>
      <c r="AY506" s="255" t="s">
        <v>176</v>
      </c>
    </row>
    <row r="507" spans="1:65" s="2" customFormat="1" ht="16.5" customHeight="1">
      <c r="A507" s="37"/>
      <c r="B507" s="38"/>
      <c r="C507" s="182" t="s">
        <v>843</v>
      </c>
      <c r="D507" s="182" t="s">
        <v>179</v>
      </c>
      <c r="E507" s="183" t="s">
        <v>844</v>
      </c>
      <c r="F507" s="184" t="s">
        <v>845</v>
      </c>
      <c r="G507" s="185" t="s">
        <v>133</v>
      </c>
      <c r="H507" s="186">
        <v>6.9260000000000002</v>
      </c>
      <c r="I507" s="187"/>
      <c r="J507" s="188">
        <f>ROUND(I507*H507,2)</f>
        <v>0</v>
      </c>
      <c r="K507" s="184" t="s">
        <v>182</v>
      </c>
      <c r="L507" s="42"/>
      <c r="M507" s="189" t="s">
        <v>21</v>
      </c>
      <c r="N507" s="190" t="s">
        <v>44</v>
      </c>
      <c r="O507" s="67"/>
      <c r="P507" s="191">
        <f>O507*H507</f>
        <v>0</v>
      </c>
      <c r="Q507" s="191">
        <v>9.0000000000000006E-5</v>
      </c>
      <c r="R507" s="191">
        <f>Q507*H507</f>
        <v>6.2334000000000001E-4</v>
      </c>
      <c r="S507" s="191">
        <v>0</v>
      </c>
      <c r="T507" s="192">
        <f>S507*H507</f>
        <v>0</v>
      </c>
      <c r="U507" s="37"/>
      <c r="V507" s="37"/>
      <c r="W507" s="37"/>
      <c r="X507" s="37"/>
      <c r="Y507" s="37"/>
      <c r="Z507" s="37"/>
      <c r="AA507" s="37"/>
      <c r="AB507" s="37"/>
      <c r="AC507" s="37"/>
      <c r="AD507" s="37"/>
      <c r="AE507" s="37"/>
      <c r="AR507" s="193" t="s">
        <v>273</v>
      </c>
      <c r="AT507" s="193" t="s">
        <v>179</v>
      </c>
      <c r="AU507" s="193" t="s">
        <v>83</v>
      </c>
      <c r="AY507" s="20" t="s">
        <v>176</v>
      </c>
      <c r="BE507" s="194">
        <f>IF(N507="základní",J507,0)</f>
        <v>0</v>
      </c>
      <c r="BF507" s="194">
        <f>IF(N507="snížená",J507,0)</f>
        <v>0</v>
      </c>
      <c r="BG507" s="194">
        <f>IF(N507="zákl. přenesená",J507,0)</f>
        <v>0</v>
      </c>
      <c r="BH507" s="194">
        <f>IF(N507="sníž. přenesená",J507,0)</f>
        <v>0</v>
      </c>
      <c r="BI507" s="194">
        <f>IF(N507="nulová",J507,0)</f>
        <v>0</v>
      </c>
      <c r="BJ507" s="20" t="s">
        <v>81</v>
      </c>
      <c r="BK507" s="194">
        <f>ROUND(I507*H507,2)</f>
        <v>0</v>
      </c>
      <c r="BL507" s="20" t="s">
        <v>273</v>
      </c>
      <c r="BM507" s="193" t="s">
        <v>846</v>
      </c>
    </row>
    <row r="508" spans="1:65" s="2" customFormat="1" ht="11.25">
      <c r="A508" s="37"/>
      <c r="B508" s="38"/>
      <c r="C508" s="39"/>
      <c r="D508" s="195" t="s">
        <v>185</v>
      </c>
      <c r="E508" s="39"/>
      <c r="F508" s="196" t="s">
        <v>847</v>
      </c>
      <c r="G508" s="39"/>
      <c r="H508" s="39"/>
      <c r="I508" s="197"/>
      <c r="J508" s="39"/>
      <c r="K508" s="39"/>
      <c r="L508" s="42"/>
      <c r="M508" s="198"/>
      <c r="N508" s="199"/>
      <c r="O508" s="67"/>
      <c r="P508" s="67"/>
      <c r="Q508" s="67"/>
      <c r="R508" s="67"/>
      <c r="S508" s="67"/>
      <c r="T508" s="68"/>
      <c r="U508" s="37"/>
      <c r="V508" s="37"/>
      <c r="W508" s="37"/>
      <c r="X508" s="37"/>
      <c r="Y508" s="37"/>
      <c r="Z508" s="37"/>
      <c r="AA508" s="37"/>
      <c r="AB508" s="37"/>
      <c r="AC508" s="37"/>
      <c r="AD508" s="37"/>
      <c r="AE508" s="37"/>
      <c r="AT508" s="20" t="s">
        <v>185</v>
      </c>
      <c r="AU508" s="20" t="s">
        <v>83</v>
      </c>
    </row>
    <row r="509" spans="1:65" s="15" customFormat="1" ht="11.25">
      <c r="B509" s="224"/>
      <c r="C509" s="225"/>
      <c r="D509" s="202" t="s">
        <v>187</v>
      </c>
      <c r="E509" s="226" t="s">
        <v>21</v>
      </c>
      <c r="F509" s="227" t="s">
        <v>848</v>
      </c>
      <c r="G509" s="225"/>
      <c r="H509" s="226" t="s">
        <v>21</v>
      </c>
      <c r="I509" s="228"/>
      <c r="J509" s="225"/>
      <c r="K509" s="225"/>
      <c r="L509" s="229"/>
      <c r="M509" s="230"/>
      <c r="N509" s="231"/>
      <c r="O509" s="231"/>
      <c r="P509" s="231"/>
      <c r="Q509" s="231"/>
      <c r="R509" s="231"/>
      <c r="S509" s="231"/>
      <c r="T509" s="232"/>
      <c r="AT509" s="233" t="s">
        <v>187</v>
      </c>
      <c r="AU509" s="233" t="s">
        <v>83</v>
      </c>
      <c r="AV509" s="15" t="s">
        <v>81</v>
      </c>
      <c r="AW509" s="15" t="s">
        <v>34</v>
      </c>
      <c r="AX509" s="15" t="s">
        <v>73</v>
      </c>
      <c r="AY509" s="233" t="s">
        <v>176</v>
      </c>
    </row>
    <row r="510" spans="1:65" s="13" customFormat="1" ht="11.25">
      <c r="B510" s="200"/>
      <c r="C510" s="201"/>
      <c r="D510" s="202" t="s">
        <v>187</v>
      </c>
      <c r="E510" s="203" t="s">
        <v>21</v>
      </c>
      <c r="F510" s="204" t="s">
        <v>849</v>
      </c>
      <c r="G510" s="201"/>
      <c r="H510" s="205">
        <v>5.6859999999999999</v>
      </c>
      <c r="I510" s="206"/>
      <c r="J510" s="201"/>
      <c r="K510" s="201"/>
      <c r="L510" s="207"/>
      <c r="M510" s="208"/>
      <c r="N510" s="209"/>
      <c r="O510" s="209"/>
      <c r="P510" s="209"/>
      <c r="Q510" s="209"/>
      <c r="R510" s="209"/>
      <c r="S510" s="209"/>
      <c r="T510" s="210"/>
      <c r="AT510" s="211" t="s">
        <v>187</v>
      </c>
      <c r="AU510" s="211" t="s">
        <v>83</v>
      </c>
      <c r="AV510" s="13" t="s">
        <v>83</v>
      </c>
      <c r="AW510" s="13" t="s">
        <v>34</v>
      </c>
      <c r="AX510" s="13" t="s">
        <v>73</v>
      </c>
      <c r="AY510" s="211" t="s">
        <v>176</v>
      </c>
    </row>
    <row r="511" spans="1:65" s="13" customFormat="1" ht="11.25">
      <c r="B511" s="200"/>
      <c r="C511" s="201"/>
      <c r="D511" s="202" t="s">
        <v>187</v>
      </c>
      <c r="E511" s="203" t="s">
        <v>21</v>
      </c>
      <c r="F511" s="204" t="s">
        <v>850</v>
      </c>
      <c r="G511" s="201"/>
      <c r="H511" s="205">
        <v>1.24</v>
      </c>
      <c r="I511" s="206"/>
      <c r="J511" s="201"/>
      <c r="K511" s="201"/>
      <c r="L511" s="207"/>
      <c r="M511" s="208"/>
      <c r="N511" s="209"/>
      <c r="O511" s="209"/>
      <c r="P511" s="209"/>
      <c r="Q511" s="209"/>
      <c r="R511" s="209"/>
      <c r="S511" s="209"/>
      <c r="T511" s="210"/>
      <c r="AT511" s="211" t="s">
        <v>187</v>
      </c>
      <c r="AU511" s="211" t="s">
        <v>83</v>
      </c>
      <c r="AV511" s="13" t="s">
        <v>83</v>
      </c>
      <c r="AW511" s="13" t="s">
        <v>34</v>
      </c>
      <c r="AX511" s="13" t="s">
        <v>73</v>
      </c>
      <c r="AY511" s="211" t="s">
        <v>176</v>
      </c>
    </row>
    <row r="512" spans="1:65" s="14" customFormat="1" ht="11.25">
      <c r="B512" s="212"/>
      <c r="C512" s="213"/>
      <c r="D512" s="202" t="s">
        <v>187</v>
      </c>
      <c r="E512" s="214" t="s">
        <v>21</v>
      </c>
      <c r="F512" s="215" t="s">
        <v>192</v>
      </c>
      <c r="G512" s="213"/>
      <c r="H512" s="216">
        <v>6.9260000000000002</v>
      </c>
      <c r="I512" s="217"/>
      <c r="J512" s="213"/>
      <c r="K512" s="213"/>
      <c r="L512" s="218"/>
      <c r="M512" s="219"/>
      <c r="N512" s="220"/>
      <c r="O512" s="220"/>
      <c r="P512" s="220"/>
      <c r="Q512" s="220"/>
      <c r="R512" s="220"/>
      <c r="S512" s="220"/>
      <c r="T512" s="221"/>
      <c r="AT512" s="222" t="s">
        <v>187</v>
      </c>
      <c r="AU512" s="222" t="s">
        <v>83</v>
      </c>
      <c r="AV512" s="14" t="s">
        <v>99</v>
      </c>
      <c r="AW512" s="14" t="s">
        <v>34</v>
      </c>
      <c r="AX512" s="14" t="s">
        <v>81</v>
      </c>
      <c r="AY512" s="222" t="s">
        <v>176</v>
      </c>
    </row>
    <row r="513" spans="1:65" s="2" customFormat="1" ht="16.5" customHeight="1">
      <c r="A513" s="37"/>
      <c r="B513" s="38"/>
      <c r="C513" s="182" t="s">
        <v>851</v>
      </c>
      <c r="D513" s="182" t="s">
        <v>179</v>
      </c>
      <c r="E513" s="183" t="s">
        <v>852</v>
      </c>
      <c r="F513" s="184" t="s">
        <v>853</v>
      </c>
      <c r="G513" s="185" t="s">
        <v>133</v>
      </c>
      <c r="H513" s="186">
        <v>6.9260000000000002</v>
      </c>
      <c r="I513" s="187"/>
      <c r="J513" s="188">
        <f>ROUND(I513*H513,2)</f>
        <v>0</v>
      </c>
      <c r="K513" s="184" t="s">
        <v>182</v>
      </c>
      <c r="L513" s="42"/>
      <c r="M513" s="189" t="s">
        <v>21</v>
      </c>
      <c r="N513" s="190" t="s">
        <v>44</v>
      </c>
      <c r="O513" s="67"/>
      <c r="P513" s="191">
        <f>O513*H513</f>
        <v>0</v>
      </c>
      <c r="Q513" s="191">
        <v>2.0000000000000002E-5</v>
      </c>
      <c r="R513" s="191">
        <f>Q513*H513</f>
        <v>1.3852000000000002E-4</v>
      </c>
      <c r="S513" s="191">
        <v>0</v>
      </c>
      <c r="T513" s="192">
        <f>S513*H513</f>
        <v>0</v>
      </c>
      <c r="U513" s="37"/>
      <c r="V513" s="37"/>
      <c r="W513" s="37"/>
      <c r="X513" s="37"/>
      <c r="Y513" s="37"/>
      <c r="Z513" s="37"/>
      <c r="AA513" s="37"/>
      <c r="AB513" s="37"/>
      <c r="AC513" s="37"/>
      <c r="AD513" s="37"/>
      <c r="AE513" s="37"/>
      <c r="AR513" s="193" t="s">
        <v>273</v>
      </c>
      <c r="AT513" s="193" t="s">
        <v>179</v>
      </c>
      <c r="AU513" s="193" t="s">
        <v>83</v>
      </c>
      <c r="AY513" s="20" t="s">
        <v>176</v>
      </c>
      <c r="BE513" s="194">
        <f>IF(N513="základní",J513,0)</f>
        <v>0</v>
      </c>
      <c r="BF513" s="194">
        <f>IF(N513="snížená",J513,0)</f>
        <v>0</v>
      </c>
      <c r="BG513" s="194">
        <f>IF(N513="zákl. přenesená",J513,0)</f>
        <v>0</v>
      </c>
      <c r="BH513" s="194">
        <f>IF(N513="sníž. přenesená",J513,0)</f>
        <v>0</v>
      </c>
      <c r="BI513" s="194">
        <f>IF(N513="nulová",J513,0)</f>
        <v>0</v>
      </c>
      <c r="BJ513" s="20" t="s">
        <v>81</v>
      </c>
      <c r="BK513" s="194">
        <f>ROUND(I513*H513,2)</f>
        <v>0</v>
      </c>
      <c r="BL513" s="20" t="s">
        <v>273</v>
      </c>
      <c r="BM513" s="193" t="s">
        <v>854</v>
      </c>
    </row>
    <row r="514" spans="1:65" s="2" customFormat="1" ht="11.25">
      <c r="A514" s="37"/>
      <c r="B514" s="38"/>
      <c r="C514" s="39"/>
      <c r="D514" s="195" t="s">
        <v>185</v>
      </c>
      <c r="E514" s="39"/>
      <c r="F514" s="196" t="s">
        <v>855</v>
      </c>
      <c r="G514" s="39"/>
      <c r="H514" s="39"/>
      <c r="I514" s="197"/>
      <c r="J514" s="39"/>
      <c r="K514" s="39"/>
      <c r="L514" s="42"/>
      <c r="M514" s="198"/>
      <c r="N514" s="199"/>
      <c r="O514" s="67"/>
      <c r="P514" s="67"/>
      <c r="Q514" s="67"/>
      <c r="R514" s="67"/>
      <c r="S514" s="67"/>
      <c r="T514" s="68"/>
      <c r="U514" s="37"/>
      <c r="V514" s="37"/>
      <c r="W514" s="37"/>
      <c r="X514" s="37"/>
      <c r="Y514" s="37"/>
      <c r="Z514" s="37"/>
      <c r="AA514" s="37"/>
      <c r="AB514" s="37"/>
      <c r="AC514" s="37"/>
      <c r="AD514" s="37"/>
      <c r="AE514" s="37"/>
      <c r="AT514" s="20" t="s">
        <v>185</v>
      </c>
      <c r="AU514" s="20" t="s">
        <v>83</v>
      </c>
    </row>
    <row r="515" spans="1:65" s="13" customFormat="1" ht="11.25">
      <c r="B515" s="200"/>
      <c r="C515" s="201"/>
      <c r="D515" s="202" t="s">
        <v>187</v>
      </c>
      <c r="E515" s="203" t="s">
        <v>21</v>
      </c>
      <c r="F515" s="204" t="s">
        <v>856</v>
      </c>
      <c r="G515" s="201"/>
      <c r="H515" s="205">
        <v>6.9260000000000002</v>
      </c>
      <c r="I515" s="206"/>
      <c r="J515" s="201"/>
      <c r="K515" s="201"/>
      <c r="L515" s="207"/>
      <c r="M515" s="208"/>
      <c r="N515" s="209"/>
      <c r="O515" s="209"/>
      <c r="P515" s="209"/>
      <c r="Q515" s="209"/>
      <c r="R515" s="209"/>
      <c r="S515" s="209"/>
      <c r="T515" s="210"/>
      <c r="AT515" s="211" t="s">
        <v>187</v>
      </c>
      <c r="AU515" s="211" t="s">
        <v>83</v>
      </c>
      <c r="AV515" s="13" t="s">
        <v>83</v>
      </c>
      <c r="AW515" s="13" t="s">
        <v>34</v>
      </c>
      <c r="AX515" s="13" t="s">
        <v>73</v>
      </c>
      <c r="AY515" s="211" t="s">
        <v>176</v>
      </c>
    </row>
    <row r="516" spans="1:65" s="14" customFormat="1" ht="11.25">
      <c r="B516" s="212"/>
      <c r="C516" s="213"/>
      <c r="D516" s="202" t="s">
        <v>187</v>
      </c>
      <c r="E516" s="214" t="s">
        <v>21</v>
      </c>
      <c r="F516" s="215" t="s">
        <v>192</v>
      </c>
      <c r="G516" s="213"/>
      <c r="H516" s="216">
        <v>6.9260000000000002</v>
      </c>
      <c r="I516" s="217"/>
      <c r="J516" s="213"/>
      <c r="K516" s="213"/>
      <c r="L516" s="218"/>
      <c r="M516" s="219"/>
      <c r="N516" s="220"/>
      <c r="O516" s="220"/>
      <c r="P516" s="220"/>
      <c r="Q516" s="220"/>
      <c r="R516" s="220"/>
      <c r="S516" s="220"/>
      <c r="T516" s="221"/>
      <c r="AT516" s="222" t="s">
        <v>187</v>
      </c>
      <c r="AU516" s="222" t="s">
        <v>83</v>
      </c>
      <c r="AV516" s="14" t="s">
        <v>99</v>
      </c>
      <c r="AW516" s="14" t="s">
        <v>34</v>
      </c>
      <c r="AX516" s="14" t="s">
        <v>81</v>
      </c>
      <c r="AY516" s="222" t="s">
        <v>176</v>
      </c>
    </row>
    <row r="517" spans="1:65" s="2" customFormat="1" ht="16.5" customHeight="1">
      <c r="A517" s="37"/>
      <c r="B517" s="38"/>
      <c r="C517" s="182" t="s">
        <v>857</v>
      </c>
      <c r="D517" s="182" t="s">
        <v>179</v>
      </c>
      <c r="E517" s="183" t="s">
        <v>858</v>
      </c>
      <c r="F517" s="184" t="s">
        <v>859</v>
      </c>
      <c r="G517" s="185" t="s">
        <v>133</v>
      </c>
      <c r="H517" s="186">
        <v>6.9260000000000002</v>
      </c>
      <c r="I517" s="187"/>
      <c r="J517" s="188">
        <f>ROUND(I517*H517,2)</f>
        <v>0</v>
      </c>
      <c r="K517" s="184" t="s">
        <v>182</v>
      </c>
      <c r="L517" s="42"/>
      <c r="M517" s="189" t="s">
        <v>21</v>
      </c>
      <c r="N517" s="190" t="s">
        <v>44</v>
      </c>
      <c r="O517" s="67"/>
      <c r="P517" s="191">
        <f>O517*H517</f>
        <v>0</v>
      </c>
      <c r="Q517" s="191">
        <v>1.7000000000000001E-4</v>
      </c>
      <c r="R517" s="191">
        <f>Q517*H517</f>
        <v>1.1774200000000002E-3</v>
      </c>
      <c r="S517" s="191">
        <v>0</v>
      </c>
      <c r="T517" s="192">
        <f>S517*H517</f>
        <v>0</v>
      </c>
      <c r="U517" s="37"/>
      <c r="V517" s="37"/>
      <c r="W517" s="37"/>
      <c r="X517" s="37"/>
      <c r="Y517" s="37"/>
      <c r="Z517" s="37"/>
      <c r="AA517" s="37"/>
      <c r="AB517" s="37"/>
      <c r="AC517" s="37"/>
      <c r="AD517" s="37"/>
      <c r="AE517" s="37"/>
      <c r="AR517" s="193" t="s">
        <v>273</v>
      </c>
      <c r="AT517" s="193" t="s">
        <v>179</v>
      </c>
      <c r="AU517" s="193" t="s">
        <v>83</v>
      </c>
      <c r="AY517" s="20" t="s">
        <v>176</v>
      </c>
      <c r="BE517" s="194">
        <f>IF(N517="základní",J517,0)</f>
        <v>0</v>
      </c>
      <c r="BF517" s="194">
        <f>IF(N517="snížená",J517,0)</f>
        <v>0</v>
      </c>
      <c r="BG517" s="194">
        <f>IF(N517="zákl. přenesená",J517,0)</f>
        <v>0</v>
      </c>
      <c r="BH517" s="194">
        <f>IF(N517="sníž. přenesená",J517,0)</f>
        <v>0</v>
      </c>
      <c r="BI517" s="194">
        <f>IF(N517="nulová",J517,0)</f>
        <v>0</v>
      </c>
      <c r="BJ517" s="20" t="s">
        <v>81</v>
      </c>
      <c r="BK517" s="194">
        <f>ROUND(I517*H517,2)</f>
        <v>0</v>
      </c>
      <c r="BL517" s="20" t="s">
        <v>273</v>
      </c>
      <c r="BM517" s="193" t="s">
        <v>860</v>
      </c>
    </row>
    <row r="518" spans="1:65" s="2" customFormat="1" ht="11.25">
      <c r="A518" s="37"/>
      <c r="B518" s="38"/>
      <c r="C518" s="39"/>
      <c r="D518" s="195" t="s">
        <v>185</v>
      </c>
      <c r="E518" s="39"/>
      <c r="F518" s="196" t="s">
        <v>861</v>
      </c>
      <c r="G518" s="39"/>
      <c r="H518" s="39"/>
      <c r="I518" s="197"/>
      <c r="J518" s="39"/>
      <c r="K518" s="39"/>
      <c r="L518" s="42"/>
      <c r="M518" s="198"/>
      <c r="N518" s="199"/>
      <c r="O518" s="67"/>
      <c r="P518" s="67"/>
      <c r="Q518" s="67"/>
      <c r="R518" s="67"/>
      <c r="S518" s="67"/>
      <c r="T518" s="68"/>
      <c r="U518" s="37"/>
      <c r="V518" s="37"/>
      <c r="W518" s="37"/>
      <c r="X518" s="37"/>
      <c r="Y518" s="37"/>
      <c r="Z518" s="37"/>
      <c r="AA518" s="37"/>
      <c r="AB518" s="37"/>
      <c r="AC518" s="37"/>
      <c r="AD518" s="37"/>
      <c r="AE518" s="37"/>
      <c r="AT518" s="20" t="s">
        <v>185</v>
      </c>
      <c r="AU518" s="20" t="s">
        <v>83</v>
      </c>
    </row>
    <row r="519" spans="1:65" s="13" customFormat="1" ht="11.25">
      <c r="B519" s="200"/>
      <c r="C519" s="201"/>
      <c r="D519" s="202" t="s">
        <v>187</v>
      </c>
      <c r="E519" s="203" t="s">
        <v>21</v>
      </c>
      <c r="F519" s="204" t="s">
        <v>856</v>
      </c>
      <c r="G519" s="201"/>
      <c r="H519" s="205">
        <v>6.9260000000000002</v>
      </c>
      <c r="I519" s="206"/>
      <c r="J519" s="201"/>
      <c r="K519" s="201"/>
      <c r="L519" s="207"/>
      <c r="M519" s="208"/>
      <c r="N519" s="209"/>
      <c r="O519" s="209"/>
      <c r="P519" s="209"/>
      <c r="Q519" s="209"/>
      <c r="R519" s="209"/>
      <c r="S519" s="209"/>
      <c r="T519" s="210"/>
      <c r="AT519" s="211" t="s">
        <v>187</v>
      </c>
      <c r="AU519" s="211" t="s">
        <v>83</v>
      </c>
      <c r="AV519" s="13" t="s">
        <v>83</v>
      </c>
      <c r="AW519" s="13" t="s">
        <v>34</v>
      </c>
      <c r="AX519" s="13" t="s">
        <v>73</v>
      </c>
      <c r="AY519" s="211" t="s">
        <v>176</v>
      </c>
    </row>
    <row r="520" spans="1:65" s="14" customFormat="1" ht="11.25">
      <c r="B520" s="212"/>
      <c r="C520" s="213"/>
      <c r="D520" s="202" t="s">
        <v>187</v>
      </c>
      <c r="E520" s="214" t="s">
        <v>21</v>
      </c>
      <c r="F520" s="215" t="s">
        <v>192</v>
      </c>
      <c r="G520" s="213"/>
      <c r="H520" s="216">
        <v>6.9260000000000002</v>
      </c>
      <c r="I520" s="217"/>
      <c r="J520" s="213"/>
      <c r="K520" s="213"/>
      <c r="L520" s="218"/>
      <c r="M520" s="219"/>
      <c r="N520" s="220"/>
      <c r="O520" s="220"/>
      <c r="P520" s="220"/>
      <c r="Q520" s="220"/>
      <c r="R520" s="220"/>
      <c r="S520" s="220"/>
      <c r="T520" s="221"/>
      <c r="AT520" s="222" t="s">
        <v>187</v>
      </c>
      <c r="AU520" s="222" t="s">
        <v>83</v>
      </c>
      <c r="AV520" s="14" t="s">
        <v>99</v>
      </c>
      <c r="AW520" s="14" t="s">
        <v>34</v>
      </c>
      <c r="AX520" s="14" t="s">
        <v>81</v>
      </c>
      <c r="AY520" s="222" t="s">
        <v>176</v>
      </c>
    </row>
    <row r="521" spans="1:65" s="2" customFormat="1" ht="16.5" customHeight="1">
      <c r="A521" s="37"/>
      <c r="B521" s="38"/>
      <c r="C521" s="234" t="s">
        <v>862</v>
      </c>
      <c r="D521" s="234" t="s">
        <v>303</v>
      </c>
      <c r="E521" s="235" t="s">
        <v>863</v>
      </c>
      <c r="F521" s="236" t="s">
        <v>864</v>
      </c>
      <c r="G521" s="237" t="s">
        <v>133</v>
      </c>
      <c r="H521" s="238">
        <v>7.2720000000000002</v>
      </c>
      <c r="I521" s="239"/>
      <c r="J521" s="240">
        <f>ROUND(I521*H521,2)</f>
        <v>0</v>
      </c>
      <c r="K521" s="236" t="s">
        <v>182</v>
      </c>
      <c r="L521" s="241"/>
      <c r="M521" s="242" t="s">
        <v>21</v>
      </c>
      <c r="N521" s="243" t="s">
        <v>44</v>
      </c>
      <c r="O521" s="67"/>
      <c r="P521" s="191">
        <f>O521*H521</f>
        <v>0</v>
      </c>
      <c r="Q521" s="191">
        <v>1.1100000000000001E-3</v>
      </c>
      <c r="R521" s="191">
        <f>Q521*H521</f>
        <v>8.0719200000000015E-3</v>
      </c>
      <c r="S521" s="191">
        <v>0</v>
      </c>
      <c r="T521" s="192">
        <f>S521*H521</f>
        <v>0</v>
      </c>
      <c r="U521" s="37"/>
      <c r="V521" s="37"/>
      <c r="W521" s="37"/>
      <c r="X521" s="37"/>
      <c r="Y521" s="37"/>
      <c r="Z521" s="37"/>
      <c r="AA521" s="37"/>
      <c r="AB521" s="37"/>
      <c r="AC521" s="37"/>
      <c r="AD521" s="37"/>
      <c r="AE521" s="37"/>
      <c r="AR521" s="193" t="s">
        <v>306</v>
      </c>
      <c r="AT521" s="193" t="s">
        <v>303</v>
      </c>
      <c r="AU521" s="193" t="s">
        <v>83</v>
      </c>
      <c r="AY521" s="20" t="s">
        <v>176</v>
      </c>
      <c r="BE521" s="194">
        <f>IF(N521="základní",J521,0)</f>
        <v>0</v>
      </c>
      <c r="BF521" s="194">
        <f>IF(N521="snížená",J521,0)</f>
        <v>0</v>
      </c>
      <c r="BG521" s="194">
        <f>IF(N521="zákl. přenesená",J521,0)</f>
        <v>0</v>
      </c>
      <c r="BH521" s="194">
        <f>IF(N521="sníž. přenesená",J521,0)</f>
        <v>0</v>
      </c>
      <c r="BI521" s="194">
        <f>IF(N521="nulová",J521,0)</f>
        <v>0</v>
      </c>
      <c r="BJ521" s="20" t="s">
        <v>81</v>
      </c>
      <c r="BK521" s="194">
        <f>ROUND(I521*H521,2)</f>
        <v>0</v>
      </c>
      <c r="BL521" s="20" t="s">
        <v>273</v>
      </c>
      <c r="BM521" s="193" t="s">
        <v>865</v>
      </c>
    </row>
    <row r="522" spans="1:65" s="13" customFormat="1" ht="11.25">
      <c r="B522" s="200"/>
      <c r="C522" s="201"/>
      <c r="D522" s="202" t="s">
        <v>187</v>
      </c>
      <c r="E522" s="201"/>
      <c r="F522" s="204" t="s">
        <v>866</v>
      </c>
      <c r="G522" s="201"/>
      <c r="H522" s="205">
        <v>7.2720000000000002</v>
      </c>
      <c r="I522" s="206"/>
      <c r="J522" s="201"/>
      <c r="K522" s="201"/>
      <c r="L522" s="207"/>
      <c r="M522" s="208"/>
      <c r="N522" s="209"/>
      <c r="O522" s="209"/>
      <c r="P522" s="209"/>
      <c r="Q522" s="209"/>
      <c r="R522" s="209"/>
      <c r="S522" s="209"/>
      <c r="T522" s="210"/>
      <c r="AT522" s="211" t="s">
        <v>187</v>
      </c>
      <c r="AU522" s="211" t="s">
        <v>83</v>
      </c>
      <c r="AV522" s="13" t="s">
        <v>83</v>
      </c>
      <c r="AW522" s="13" t="s">
        <v>4</v>
      </c>
      <c r="AX522" s="13" t="s">
        <v>81</v>
      </c>
      <c r="AY522" s="211" t="s">
        <v>176</v>
      </c>
    </row>
    <row r="523" spans="1:65" s="2" customFormat="1" ht="16.5" customHeight="1">
      <c r="A523" s="37"/>
      <c r="B523" s="38"/>
      <c r="C523" s="182" t="s">
        <v>867</v>
      </c>
      <c r="D523" s="182" t="s">
        <v>179</v>
      </c>
      <c r="E523" s="183" t="s">
        <v>868</v>
      </c>
      <c r="F523" s="184" t="s">
        <v>869</v>
      </c>
      <c r="G523" s="185" t="s">
        <v>396</v>
      </c>
      <c r="H523" s="186">
        <v>2</v>
      </c>
      <c r="I523" s="187"/>
      <c r="J523" s="188">
        <f>ROUND(I523*H523,2)</f>
        <v>0</v>
      </c>
      <c r="K523" s="184" t="s">
        <v>182</v>
      </c>
      <c r="L523" s="42"/>
      <c r="M523" s="189" t="s">
        <v>21</v>
      </c>
      <c r="N523" s="190" t="s">
        <v>44</v>
      </c>
      <c r="O523" s="67"/>
      <c r="P523" s="191">
        <f>O523*H523</f>
        <v>0</v>
      </c>
      <c r="Q523" s="191">
        <v>1.7000000000000001E-4</v>
      </c>
      <c r="R523" s="191">
        <f>Q523*H523</f>
        <v>3.4000000000000002E-4</v>
      </c>
      <c r="S523" s="191">
        <v>0</v>
      </c>
      <c r="T523" s="192">
        <f>S523*H523</f>
        <v>0</v>
      </c>
      <c r="U523" s="37"/>
      <c r="V523" s="37"/>
      <c r="W523" s="37"/>
      <c r="X523" s="37"/>
      <c r="Y523" s="37"/>
      <c r="Z523" s="37"/>
      <c r="AA523" s="37"/>
      <c r="AB523" s="37"/>
      <c r="AC523" s="37"/>
      <c r="AD523" s="37"/>
      <c r="AE523" s="37"/>
      <c r="AR523" s="193" t="s">
        <v>273</v>
      </c>
      <c r="AT523" s="193" t="s">
        <v>179</v>
      </c>
      <c r="AU523" s="193" t="s">
        <v>83</v>
      </c>
      <c r="AY523" s="20" t="s">
        <v>176</v>
      </c>
      <c r="BE523" s="194">
        <f>IF(N523="základní",J523,0)</f>
        <v>0</v>
      </c>
      <c r="BF523" s="194">
        <f>IF(N523="snížená",J523,0)</f>
        <v>0</v>
      </c>
      <c r="BG523" s="194">
        <f>IF(N523="zákl. přenesená",J523,0)</f>
        <v>0</v>
      </c>
      <c r="BH523" s="194">
        <f>IF(N523="sníž. přenesená",J523,0)</f>
        <v>0</v>
      </c>
      <c r="BI523" s="194">
        <f>IF(N523="nulová",J523,0)</f>
        <v>0</v>
      </c>
      <c r="BJ523" s="20" t="s">
        <v>81</v>
      </c>
      <c r="BK523" s="194">
        <f>ROUND(I523*H523,2)</f>
        <v>0</v>
      </c>
      <c r="BL523" s="20" t="s">
        <v>273</v>
      </c>
      <c r="BM523" s="193" t="s">
        <v>870</v>
      </c>
    </row>
    <row r="524" spans="1:65" s="2" customFormat="1" ht="11.25">
      <c r="A524" s="37"/>
      <c r="B524" s="38"/>
      <c r="C524" s="39"/>
      <c r="D524" s="195" t="s">
        <v>185</v>
      </c>
      <c r="E524" s="39"/>
      <c r="F524" s="196" t="s">
        <v>871</v>
      </c>
      <c r="G524" s="39"/>
      <c r="H524" s="39"/>
      <c r="I524" s="197"/>
      <c r="J524" s="39"/>
      <c r="K524" s="39"/>
      <c r="L524" s="42"/>
      <c r="M524" s="198"/>
      <c r="N524" s="199"/>
      <c r="O524" s="67"/>
      <c r="P524" s="67"/>
      <c r="Q524" s="67"/>
      <c r="R524" s="67"/>
      <c r="S524" s="67"/>
      <c r="T524" s="68"/>
      <c r="U524" s="37"/>
      <c r="V524" s="37"/>
      <c r="W524" s="37"/>
      <c r="X524" s="37"/>
      <c r="Y524" s="37"/>
      <c r="Z524" s="37"/>
      <c r="AA524" s="37"/>
      <c r="AB524" s="37"/>
      <c r="AC524" s="37"/>
      <c r="AD524" s="37"/>
      <c r="AE524" s="37"/>
      <c r="AT524" s="20" t="s">
        <v>185</v>
      </c>
      <c r="AU524" s="20" t="s">
        <v>83</v>
      </c>
    </row>
    <row r="525" spans="1:65" s="13" customFormat="1" ht="11.25">
      <c r="B525" s="200"/>
      <c r="C525" s="201"/>
      <c r="D525" s="202" t="s">
        <v>187</v>
      </c>
      <c r="E525" s="203" t="s">
        <v>21</v>
      </c>
      <c r="F525" s="204" t="s">
        <v>872</v>
      </c>
      <c r="G525" s="201"/>
      <c r="H525" s="205">
        <v>2</v>
      </c>
      <c r="I525" s="206"/>
      <c r="J525" s="201"/>
      <c r="K525" s="201"/>
      <c r="L525" s="207"/>
      <c r="M525" s="208"/>
      <c r="N525" s="209"/>
      <c r="O525" s="209"/>
      <c r="P525" s="209"/>
      <c r="Q525" s="209"/>
      <c r="R525" s="209"/>
      <c r="S525" s="209"/>
      <c r="T525" s="210"/>
      <c r="AT525" s="211" t="s">
        <v>187</v>
      </c>
      <c r="AU525" s="211" t="s">
        <v>83</v>
      </c>
      <c r="AV525" s="13" t="s">
        <v>83</v>
      </c>
      <c r="AW525" s="13" t="s">
        <v>34</v>
      </c>
      <c r="AX525" s="13" t="s">
        <v>73</v>
      </c>
      <c r="AY525" s="211" t="s">
        <v>176</v>
      </c>
    </row>
    <row r="526" spans="1:65" s="14" customFormat="1" ht="11.25">
      <c r="B526" s="212"/>
      <c r="C526" s="213"/>
      <c r="D526" s="202" t="s">
        <v>187</v>
      </c>
      <c r="E526" s="214" t="s">
        <v>21</v>
      </c>
      <c r="F526" s="215" t="s">
        <v>192</v>
      </c>
      <c r="G526" s="213"/>
      <c r="H526" s="216">
        <v>2</v>
      </c>
      <c r="I526" s="217"/>
      <c r="J526" s="213"/>
      <c r="K526" s="213"/>
      <c r="L526" s="218"/>
      <c r="M526" s="219"/>
      <c r="N526" s="220"/>
      <c r="O526" s="220"/>
      <c r="P526" s="220"/>
      <c r="Q526" s="220"/>
      <c r="R526" s="220"/>
      <c r="S526" s="220"/>
      <c r="T526" s="221"/>
      <c r="AT526" s="222" t="s">
        <v>187</v>
      </c>
      <c r="AU526" s="222" t="s">
        <v>83</v>
      </c>
      <c r="AV526" s="14" t="s">
        <v>99</v>
      </c>
      <c r="AW526" s="14" t="s">
        <v>34</v>
      </c>
      <c r="AX526" s="14" t="s">
        <v>81</v>
      </c>
      <c r="AY526" s="222" t="s">
        <v>176</v>
      </c>
    </row>
    <row r="527" spans="1:65" s="2" customFormat="1" ht="16.5" customHeight="1">
      <c r="A527" s="37"/>
      <c r="B527" s="38"/>
      <c r="C527" s="234" t="s">
        <v>873</v>
      </c>
      <c r="D527" s="234" t="s">
        <v>303</v>
      </c>
      <c r="E527" s="235" t="s">
        <v>874</v>
      </c>
      <c r="F527" s="236" t="s">
        <v>875</v>
      </c>
      <c r="G527" s="237" t="s">
        <v>396</v>
      </c>
      <c r="H527" s="238">
        <v>2</v>
      </c>
      <c r="I527" s="239"/>
      <c r="J527" s="240">
        <f>ROUND(I527*H527,2)</f>
        <v>0</v>
      </c>
      <c r="K527" s="236" t="s">
        <v>182</v>
      </c>
      <c r="L527" s="241"/>
      <c r="M527" s="242" t="s">
        <v>21</v>
      </c>
      <c r="N527" s="243" t="s">
        <v>44</v>
      </c>
      <c r="O527" s="67"/>
      <c r="P527" s="191">
        <f>O527*H527</f>
        <v>0</v>
      </c>
      <c r="Q527" s="191">
        <v>4.0000000000000003E-5</v>
      </c>
      <c r="R527" s="191">
        <f>Q527*H527</f>
        <v>8.0000000000000007E-5</v>
      </c>
      <c r="S527" s="191">
        <v>0</v>
      </c>
      <c r="T527" s="192">
        <f>S527*H527</f>
        <v>0</v>
      </c>
      <c r="U527" s="37"/>
      <c r="V527" s="37"/>
      <c r="W527" s="37"/>
      <c r="X527" s="37"/>
      <c r="Y527" s="37"/>
      <c r="Z527" s="37"/>
      <c r="AA527" s="37"/>
      <c r="AB527" s="37"/>
      <c r="AC527" s="37"/>
      <c r="AD527" s="37"/>
      <c r="AE527" s="37"/>
      <c r="AR527" s="193" t="s">
        <v>306</v>
      </c>
      <c r="AT527" s="193" t="s">
        <v>303</v>
      </c>
      <c r="AU527" s="193" t="s">
        <v>83</v>
      </c>
      <c r="AY527" s="20" t="s">
        <v>176</v>
      </c>
      <c r="BE527" s="194">
        <f>IF(N527="základní",J527,0)</f>
        <v>0</v>
      </c>
      <c r="BF527" s="194">
        <f>IF(N527="snížená",J527,0)</f>
        <v>0</v>
      </c>
      <c r="BG527" s="194">
        <f>IF(N527="zákl. přenesená",J527,0)</f>
        <v>0</v>
      </c>
      <c r="BH527" s="194">
        <f>IF(N527="sníž. přenesená",J527,0)</f>
        <v>0</v>
      </c>
      <c r="BI527" s="194">
        <f>IF(N527="nulová",J527,0)</f>
        <v>0</v>
      </c>
      <c r="BJ527" s="20" t="s">
        <v>81</v>
      </c>
      <c r="BK527" s="194">
        <f>ROUND(I527*H527,2)</f>
        <v>0</v>
      </c>
      <c r="BL527" s="20" t="s">
        <v>273</v>
      </c>
      <c r="BM527" s="193" t="s">
        <v>876</v>
      </c>
    </row>
    <row r="528" spans="1:65" s="2" customFormat="1" ht="16.5" customHeight="1">
      <c r="A528" s="37"/>
      <c r="B528" s="38"/>
      <c r="C528" s="182" t="s">
        <v>877</v>
      </c>
      <c r="D528" s="182" t="s">
        <v>179</v>
      </c>
      <c r="E528" s="183" t="s">
        <v>878</v>
      </c>
      <c r="F528" s="184" t="s">
        <v>879</v>
      </c>
      <c r="G528" s="185" t="s">
        <v>119</v>
      </c>
      <c r="H528" s="186">
        <v>6.2309999999999999</v>
      </c>
      <c r="I528" s="187"/>
      <c r="J528" s="188">
        <f>ROUND(I528*H528,2)</f>
        <v>0</v>
      </c>
      <c r="K528" s="184" t="s">
        <v>182</v>
      </c>
      <c r="L528" s="42"/>
      <c r="M528" s="189" t="s">
        <v>21</v>
      </c>
      <c r="N528" s="190" t="s">
        <v>44</v>
      </c>
      <c r="O528" s="67"/>
      <c r="P528" s="191">
        <f>O528*H528</f>
        <v>0</v>
      </c>
      <c r="Q528" s="191">
        <v>5.0000000000000002E-5</v>
      </c>
      <c r="R528" s="191">
        <f>Q528*H528</f>
        <v>3.1155000000000001E-4</v>
      </c>
      <c r="S528" s="191">
        <v>0</v>
      </c>
      <c r="T528" s="192">
        <f>S528*H528</f>
        <v>0</v>
      </c>
      <c r="U528" s="37"/>
      <c r="V528" s="37"/>
      <c r="W528" s="37"/>
      <c r="X528" s="37"/>
      <c r="Y528" s="37"/>
      <c r="Z528" s="37"/>
      <c r="AA528" s="37"/>
      <c r="AB528" s="37"/>
      <c r="AC528" s="37"/>
      <c r="AD528" s="37"/>
      <c r="AE528" s="37"/>
      <c r="AR528" s="193" t="s">
        <v>273</v>
      </c>
      <c r="AT528" s="193" t="s">
        <v>179</v>
      </c>
      <c r="AU528" s="193" t="s">
        <v>83</v>
      </c>
      <c r="AY528" s="20" t="s">
        <v>176</v>
      </c>
      <c r="BE528" s="194">
        <f>IF(N528="základní",J528,0)</f>
        <v>0</v>
      </c>
      <c r="BF528" s="194">
        <f>IF(N528="snížená",J528,0)</f>
        <v>0</v>
      </c>
      <c r="BG528" s="194">
        <f>IF(N528="zákl. přenesená",J528,0)</f>
        <v>0</v>
      </c>
      <c r="BH528" s="194">
        <f>IF(N528="sníž. přenesená",J528,0)</f>
        <v>0</v>
      </c>
      <c r="BI528" s="194">
        <f>IF(N528="nulová",J528,0)</f>
        <v>0</v>
      </c>
      <c r="BJ528" s="20" t="s">
        <v>81</v>
      </c>
      <c r="BK528" s="194">
        <f>ROUND(I528*H528,2)</f>
        <v>0</v>
      </c>
      <c r="BL528" s="20" t="s">
        <v>273</v>
      </c>
      <c r="BM528" s="193" t="s">
        <v>880</v>
      </c>
    </row>
    <row r="529" spans="1:65" s="2" customFormat="1" ht="11.25">
      <c r="A529" s="37"/>
      <c r="B529" s="38"/>
      <c r="C529" s="39"/>
      <c r="D529" s="195" t="s">
        <v>185</v>
      </c>
      <c r="E529" s="39"/>
      <c r="F529" s="196" t="s">
        <v>881</v>
      </c>
      <c r="G529" s="39"/>
      <c r="H529" s="39"/>
      <c r="I529" s="197"/>
      <c r="J529" s="39"/>
      <c r="K529" s="39"/>
      <c r="L529" s="42"/>
      <c r="M529" s="198"/>
      <c r="N529" s="199"/>
      <c r="O529" s="67"/>
      <c r="P529" s="67"/>
      <c r="Q529" s="67"/>
      <c r="R529" s="67"/>
      <c r="S529" s="67"/>
      <c r="T529" s="68"/>
      <c r="U529" s="37"/>
      <c r="V529" s="37"/>
      <c r="W529" s="37"/>
      <c r="X529" s="37"/>
      <c r="Y529" s="37"/>
      <c r="Z529" s="37"/>
      <c r="AA529" s="37"/>
      <c r="AB529" s="37"/>
      <c r="AC529" s="37"/>
      <c r="AD529" s="37"/>
      <c r="AE529" s="37"/>
      <c r="AT529" s="20" t="s">
        <v>185</v>
      </c>
      <c r="AU529" s="20" t="s">
        <v>83</v>
      </c>
    </row>
    <row r="530" spans="1:65" s="13" customFormat="1" ht="11.25">
      <c r="B530" s="200"/>
      <c r="C530" s="201"/>
      <c r="D530" s="202" t="s">
        <v>187</v>
      </c>
      <c r="E530" s="203" t="s">
        <v>21</v>
      </c>
      <c r="F530" s="204" t="s">
        <v>804</v>
      </c>
      <c r="G530" s="201"/>
      <c r="H530" s="205">
        <v>3.6</v>
      </c>
      <c r="I530" s="206"/>
      <c r="J530" s="201"/>
      <c r="K530" s="201"/>
      <c r="L530" s="207"/>
      <c r="M530" s="208"/>
      <c r="N530" s="209"/>
      <c r="O530" s="209"/>
      <c r="P530" s="209"/>
      <c r="Q530" s="209"/>
      <c r="R530" s="209"/>
      <c r="S530" s="209"/>
      <c r="T530" s="210"/>
      <c r="AT530" s="211" t="s">
        <v>187</v>
      </c>
      <c r="AU530" s="211" t="s">
        <v>83</v>
      </c>
      <c r="AV530" s="13" t="s">
        <v>83</v>
      </c>
      <c r="AW530" s="13" t="s">
        <v>34</v>
      </c>
      <c r="AX530" s="13" t="s">
        <v>73</v>
      </c>
      <c r="AY530" s="211" t="s">
        <v>176</v>
      </c>
    </row>
    <row r="531" spans="1:65" s="14" customFormat="1" ht="11.25">
      <c r="B531" s="212"/>
      <c r="C531" s="213"/>
      <c r="D531" s="202" t="s">
        <v>187</v>
      </c>
      <c r="E531" s="214" t="s">
        <v>21</v>
      </c>
      <c r="F531" s="215" t="s">
        <v>192</v>
      </c>
      <c r="G531" s="213"/>
      <c r="H531" s="216">
        <v>3.6</v>
      </c>
      <c r="I531" s="217"/>
      <c r="J531" s="213"/>
      <c r="K531" s="213"/>
      <c r="L531" s="218"/>
      <c r="M531" s="219"/>
      <c r="N531" s="220"/>
      <c r="O531" s="220"/>
      <c r="P531" s="220"/>
      <c r="Q531" s="220"/>
      <c r="R531" s="220"/>
      <c r="S531" s="220"/>
      <c r="T531" s="221"/>
      <c r="AT531" s="222" t="s">
        <v>187</v>
      </c>
      <c r="AU531" s="222" t="s">
        <v>83</v>
      </c>
      <c r="AV531" s="14" t="s">
        <v>99</v>
      </c>
      <c r="AW531" s="14" t="s">
        <v>34</v>
      </c>
      <c r="AX531" s="14" t="s">
        <v>73</v>
      </c>
      <c r="AY531" s="222" t="s">
        <v>176</v>
      </c>
    </row>
    <row r="532" spans="1:65" s="13" customFormat="1" ht="11.25">
      <c r="B532" s="200"/>
      <c r="C532" s="201"/>
      <c r="D532" s="202" t="s">
        <v>187</v>
      </c>
      <c r="E532" s="203" t="s">
        <v>21</v>
      </c>
      <c r="F532" s="204" t="s">
        <v>826</v>
      </c>
      <c r="G532" s="201"/>
      <c r="H532" s="205">
        <v>2.6309999999999998</v>
      </c>
      <c r="I532" s="206"/>
      <c r="J532" s="201"/>
      <c r="K532" s="201"/>
      <c r="L532" s="207"/>
      <c r="M532" s="208"/>
      <c r="N532" s="209"/>
      <c r="O532" s="209"/>
      <c r="P532" s="209"/>
      <c r="Q532" s="209"/>
      <c r="R532" s="209"/>
      <c r="S532" s="209"/>
      <c r="T532" s="210"/>
      <c r="AT532" s="211" t="s">
        <v>187</v>
      </c>
      <c r="AU532" s="211" t="s">
        <v>83</v>
      </c>
      <c r="AV532" s="13" t="s">
        <v>83</v>
      </c>
      <c r="AW532" s="13" t="s">
        <v>34</v>
      </c>
      <c r="AX532" s="13" t="s">
        <v>73</v>
      </c>
      <c r="AY532" s="211" t="s">
        <v>176</v>
      </c>
    </row>
    <row r="533" spans="1:65" s="14" customFormat="1" ht="11.25">
      <c r="B533" s="212"/>
      <c r="C533" s="213"/>
      <c r="D533" s="202" t="s">
        <v>187</v>
      </c>
      <c r="E533" s="214" t="s">
        <v>21</v>
      </c>
      <c r="F533" s="215" t="s">
        <v>192</v>
      </c>
      <c r="G533" s="213"/>
      <c r="H533" s="216">
        <v>2.6309999999999998</v>
      </c>
      <c r="I533" s="217"/>
      <c r="J533" s="213"/>
      <c r="K533" s="213"/>
      <c r="L533" s="218"/>
      <c r="M533" s="219"/>
      <c r="N533" s="220"/>
      <c r="O533" s="220"/>
      <c r="P533" s="220"/>
      <c r="Q533" s="220"/>
      <c r="R533" s="220"/>
      <c r="S533" s="220"/>
      <c r="T533" s="221"/>
      <c r="AT533" s="222" t="s">
        <v>187</v>
      </c>
      <c r="AU533" s="222" t="s">
        <v>83</v>
      </c>
      <c r="AV533" s="14" t="s">
        <v>99</v>
      </c>
      <c r="AW533" s="14" t="s">
        <v>34</v>
      </c>
      <c r="AX533" s="14" t="s">
        <v>73</v>
      </c>
      <c r="AY533" s="222" t="s">
        <v>176</v>
      </c>
    </row>
    <row r="534" spans="1:65" s="16" customFormat="1" ht="11.25">
      <c r="B534" s="245"/>
      <c r="C534" s="246"/>
      <c r="D534" s="202" t="s">
        <v>187</v>
      </c>
      <c r="E534" s="247" t="s">
        <v>21</v>
      </c>
      <c r="F534" s="248" t="s">
        <v>621</v>
      </c>
      <c r="G534" s="246"/>
      <c r="H534" s="249">
        <v>6.2309999999999999</v>
      </c>
      <c r="I534" s="250"/>
      <c r="J534" s="246"/>
      <c r="K534" s="246"/>
      <c r="L534" s="251"/>
      <c r="M534" s="252"/>
      <c r="N534" s="253"/>
      <c r="O534" s="253"/>
      <c r="P534" s="253"/>
      <c r="Q534" s="253"/>
      <c r="R534" s="253"/>
      <c r="S534" s="253"/>
      <c r="T534" s="254"/>
      <c r="AT534" s="255" t="s">
        <v>187</v>
      </c>
      <c r="AU534" s="255" t="s">
        <v>83</v>
      </c>
      <c r="AV534" s="16" t="s">
        <v>183</v>
      </c>
      <c r="AW534" s="16" t="s">
        <v>34</v>
      </c>
      <c r="AX534" s="16" t="s">
        <v>81</v>
      </c>
      <c r="AY534" s="255" t="s">
        <v>176</v>
      </c>
    </row>
    <row r="535" spans="1:65" s="2" customFormat="1" ht="24.2" customHeight="1">
      <c r="A535" s="37"/>
      <c r="B535" s="38"/>
      <c r="C535" s="182" t="s">
        <v>882</v>
      </c>
      <c r="D535" s="182" t="s">
        <v>179</v>
      </c>
      <c r="E535" s="183" t="s">
        <v>883</v>
      </c>
      <c r="F535" s="184" t="s">
        <v>884</v>
      </c>
      <c r="G535" s="185" t="s">
        <v>265</v>
      </c>
      <c r="H535" s="186">
        <v>0.121</v>
      </c>
      <c r="I535" s="187"/>
      <c r="J535" s="188">
        <f>ROUND(I535*H535,2)</f>
        <v>0</v>
      </c>
      <c r="K535" s="184" t="s">
        <v>182</v>
      </c>
      <c r="L535" s="42"/>
      <c r="M535" s="189" t="s">
        <v>21</v>
      </c>
      <c r="N535" s="190" t="s">
        <v>44</v>
      </c>
      <c r="O535" s="67"/>
      <c r="P535" s="191">
        <f>O535*H535</f>
        <v>0</v>
      </c>
      <c r="Q535" s="191">
        <v>0</v>
      </c>
      <c r="R535" s="191">
        <f>Q535*H535</f>
        <v>0</v>
      </c>
      <c r="S535" s="191">
        <v>0</v>
      </c>
      <c r="T535" s="192">
        <f>S535*H535</f>
        <v>0</v>
      </c>
      <c r="U535" s="37"/>
      <c r="V535" s="37"/>
      <c r="W535" s="37"/>
      <c r="X535" s="37"/>
      <c r="Y535" s="37"/>
      <c r="Z535" s="37"/>
      <c r="AA535" s="37"/>
      <c r="AB535" s="37"/>
      <c r="AC535" s="37"/>
      <c r="AD535" s="37"/>
      <c r="AE535" s="37"/>
      <c r="AR535" s="193" t="s">
        <v>273</v>
      </c>
      <c r="AT535" s="193" t="s">
        <v>179</v>
      </c>
      <c r="AU535" s="193" t="s">
        <v>83</v>
      </c>
      <c r="AY535" s="20" t="s">
        <v>176</v>
      </c>
      <c r="BE535" s="194">
        <f>IF(N535="základní",J535,0)</f>
        <v>0</v>
      </c>
      <c r="BF535" s="194">
        <f>IF(N535="snížená",J535,0)</f>
        <v>0</v>
      </c>
      <c r="BG535" s="194">
        <f>IF(N535="zákl. přenesená",J535,0)</f>
        <v>0</v>
      </c>
      <c r="BH535" s="194">
        <f>IF(N535="sníž. přenesená",J535,0)</f>
        <v>0</v>
      </c>
      <c r="BI535" s="194">
        <f>IF(N535="nulová",J535,0)</f>
        <v>0</v>
      </c>
      <c r="BJ535" s="20" t="s">
        <v>81</v>
      </c>
      <c r="BK535" s="194">
        <f>ROUND(I535*H535,2)</f>
        <v>0</v>
      </c>
      <c r="BL535" s="20" t="s">
        <v>273</v>
      </c>
      <c r="BM535" s="193" t="s">
        <v>885</v>
      </c>
    </row>
    <row r="536" spans="1:65" s="2" customFormat="1" ht="11.25">
      <c r="A536" s="37"/>
      <c r="B536" s="38"/>
      <c r="C536" s="39"/>
      <c r="D536" s="195" t="s">
        <v>185</v>
      </c>
      <c r="E536" s="39"/>
      <c r="F536" s="196" t="s">
        <v>886</v>
      </c>
      <c r="G536" s="39"/>
      <c r="H536" s="39"/>
      <c r="I536" s="197"/>
      <c r="J536" s="39"/>
      <c r="K536" s="39"/>
      <c r="L536" s="42"/>
      <c r="M536" s="198"/>
      <c r="N536" s="199"/>
      <c r="O536" s="67"/>
      <c r="P536" s="67"/>
      <c r="Q536" s="67"/>
      <c r="R536" s="67"/>
      <c r="S536" s="67"/>
      <c r="T536" s="68"/>
      <c r="U536" s="37"/>
      <c r="V536" s="37"/>
      <c r="W536" s="37"/>
      <c r="X536" s="37"/>
      <c r="Y536" s="37"/>
      <c r="Z536" s="37"/>
      <c r="AA536" s="37"/>
      <c r="AB536" s="37"/>
      <c r="AC536" s="37"/>
      <c r="AD536" s="37"/>
      <c r="AE536" s="37"/>
      <c r="AT536" s="20" t="s">
        <v>185</v>
      </c>
      <c r="AU536" s="20" t="s">
        <v>83</v>
      </c>
    </row>
    <row r="537" spans="1:65" s="12" customFormat="1" ht="22.9" customHeight="1">
      <c r="B537" s="166"/>
      <c r="C537" s="167"/>
      <c r="D537" s="168" t="s">
        <v>72</v>
      </c>
      <c r="E537" s="180" t="s">
        <v>887</v>
      </c>
      <c r="F537" s="180" t="s">
        <v>888</v>
      </c>
      <c r="G537" s="167"/>
      <c r="H537" s="167"/>
      <c r="I537" s="170"/>
      <c r="J537" s="181">
        <f>BK537</f>
        <v>0</v>
      </c>
      <c r="K537" s="167"/>
      <c r="L537" s="172"/>
      <c r="M537" s="173"/>
      <c r="N537" s="174"/>
      <c r="O537" s="174"/>
      <c r="P537" s="175">
        <f>SUM(P538:P601)</f>
        <v>0</v>
      </c>
      <c r="Q537" s="174"/>
      <c r="R537" s="175">
        <f>SUM(R538:R601)</f>
        <v>0.17149889999999998</v>
      </c>
      <c r="S537" s="174"/>
      <c r="T537" s="176">
        <f>SUM(T538:T601)</f>
        <v>2.3705999999999998E-2</v>
      </c>
      <c r="AR537" s="177" t="s">
        <v>83</v>
      </c>
      <c r="AT537" s="178" t="s">
        <v>72</v>
      </c>
      <c r="AU537" s="178" t="s">
        <v>81</v>
      </c>
      <c r="AY537" s="177" t="s">
        <v>176</v>
      </c>
      <c r="BK537" s="179">
        <f>SUM(BK538:BK601)</f>
        <v>0</v>
      </c>
    </row>
    <row r="538" spans="1:65" s="2" customFormat="1" ht="16.5" customHeight="1">
      <c r="A538" s="37"/>
      <c r="B538" s="38"/>
      <c r="C538" s="182" t="s">
        <v>889</v>
      </c>
      <c r="D538" s="182" t="s">
        <v>179</v>
      </c>
      <c r="E538" s="183" t="s">
        <v>890</v>
      </c>
      <c r="F538" s="184" t="s">
        <v>891</v>
      </c>
      <c r="G538" s="185" t="s">
        <v>119</v>
      </c>
      <c r="H538" s="186">
        <v>10.4</v>
      </c>
      <c r="I538" s="187"/>
      <c r="J538" s="188">
        <f>ROUND(I538*H538,2)</f>
        <v>0</v>
      </c>
      <c r="K538" s="184" t="s">
        <v>182</v>
      </c>
      <c r="L538" s="42"/>
      <c r="M538" s="189" t="s">
        <v>21</v>
      </c>
      <c r="N538" s="190" t="s">
        <v>44</v>
      </c>
      <c r="O538" s="67"/>
      <c r="P538" s="191">
        <f>O538*H538</f>
        <v>0</v>
      </c>
      <c r="Q538" s="191">
        <v>0</v>
      </c>
      <c r="R538" s="191">
        <f>Q538*H538</f>
        <v>0</v>
      </c>
      <c r="S538" s="191">
        <v>0</v>
      </c>
      <c r="T538" s="192">
        <f>S538*H538</f>
        <v>0</v>
      </c>
      <c r="U538" s="37"/>
      <c r="V538" s="37"/>
      <c r="W538" s="37"/>
      <c r="X538" s="37"/>
      <c r="Y538" s="37"/>
      <c r="Z538" s="37"/>
      <c r="AA538" s="37"/>
      <c r="AB538" s="37"/>
      <c r="AC538" s="37"/>
      <c r="AD538" s="37"/>
      <c r="AE538" s="37"/>
      <c r="AR538" s="193" t="s">
        <v>273</v>
      </c>
      <c r="AT538" s="193" t="s">
        <v>179</v>
      </c>
      <c r="AU538" s="193" t="s">
        <v>83</v>
      </c>
      <c r="AY538" s="20" t="s">
        <v>176</v>
      </c>
      <c r="BE538" s="194">
        <f>IF(N538="základní",J538,0)</f>
        <v>0</v>
      </c>
      <c r="BF538" s="194">
        <f>IF(N538="snížená",J538,0)</f>
        <v>0</v>
      </c>
      <c r="BG538" s="194">
        <f>IF(N538="zákl. přenesená",J538,0)</f>
        <v>0</v>
      </c>
      <c r="BH538" s="194">
        <f>IF(N538="sníž. přenesená",J538,0)</f>
        <v>0</v>
      </c>
      <c r="BI538" s="194">
        <f>IF(N538="nulová",J538,0)</f>
        <v>0</v>
      </c>
      <c r="BJ538" s="20" t="s">
        <v>81</v>
      </c>
      <c r="BK538" s="194">
        <f>ROUND(I538*H538,2)</f>
        <v>0</v>
      </c>
      <c r="BL538" s="20" t="s">
        <v>273</v>
      </c>
      <c r="BM538" s="193" t="s">
        <v>892</v>
      </c>
    </row>
    <row r="539" spans="1:65" s="2" customFormat="1" ht="11.25">
      <c r="A539" s="37"/>
      <c r="B539" s="38"/>
      <c r="C539" s="39"/>
      <c r="D539" s="195" t="s">
        <v>185</v>
      </c>
      <c r="E539" s="39"/>
      <c r="F539" s="196" t="s">
        <v>893</v>
      </c>
      <c r="G539" s="39"/>
      <c r="H539" s="39"/>
      <c r="I539" s="197"/>
      <c r="J539" s="39"/>
      <c r="K539" s="39"/>
      <c r="L539" s="42"/>
      <c r="M539" s="198"/>
      <c r="N539" s="199"/>
      <c r="O539" s="67"/>
      <c r="P539" s="67"/>
      <c r="Q539" s="67"/>
      <c r="R539" s="67"/>
      <c r="S539" s="67"/>
      <c r="T539" s="68"/>
      <c r="U539" s="37"/>
      <c r="V539" s="37"/>
      <c r="W539" s="37"/>
      <c r="X539" s="37"/>
      <c r="Y539" s="37"/>
      <c r="Z539" s="37"/>
      <c r="AA539" s="37"/>
      <c r="AB539" s="37"/>
      <c r="AC539" s="37"/>
      <c r="AD539" s="37"/>
      <c r="AE539" s="37"/>
      <c r="AT539" s="20" t="s">
        <v>185</v>
      </c>
      <c r="AU539" s="20" t="s">
        <v>83</v>
      </c>
    </row>
    <row r="540" spans="1:65" s="13" customFormat="1" ht="11.25">
      <c r="B540" s="200"/>
      <c r="C540" s="201"/>
      <c r="D540" s="202" t="s">
        <v>187</v>
      </c>
      <c r="E540" s="203" t="s">
        <v>21</v>
      </c>
      <c r="F540" s="204" t="s">
        <v>128</v>
      </c>
      <c r="G540" s="201"/>
      <c r="H540" s="205">
        <v>10.4</v>
      </c>
      <c r="I540" s="206"/>
      <c r="J540" s="201"/>
      <c r="K540" s="201"/>
      <c r="L540" s="207"/>
      <c r="M540" s="208"/>
      <c r="N540" s="209"/>
      <c r="O540" s="209"/>
      <c r="P540" s="209"/>
      <c r="Q540" s="209"/>
      <c r="R540" s="209"/>
      <c r="S540" s="209"/>
      <c r="T540" s="210"/>
      <c r="AT540" s="211" t="s">
        <v>187</v>
      </c>
      <c r="AU540" s="211" t="s">
        <v>83</v>
      </c>
      <c r="AV540" s="13" t="s">
        <v>83</v>
      </c>
      <c r="AW540" s="13" t="s">
        <v>34</v>
      </c>
      <c r="AX540" s="13" t="s">
        <v>73</v>
      </c>
      <c r="AY540" s="211" t="s">
        <v>176</v>
      </c>
    </row>
    <row r="541" spans="1:65" s="14" customFormat="1" ht="11.25">
      <c r="B541" s="212"/>
      <c r="C541" s="213"/>
      <c r="D541" s="202" t="s">
        <v>187</v>
      </c>
      <c r="E541" s="214" t="s">
        <v>21</v>
      </c>
      <c r="F541" s="215" t="s">
        <v>192</v>
      </c>
      <c r="G541" s="213"/>
      <c r="H541" s="216">
        <v>10.4</v>
      </c>
      <c r="I541" s="217"/>
      <c r="J541" s="213"/>
      <c r="K541" s="213"/>
      <c r="L541" s="218"/>
      <c r="M541" s="219"/>
      <c r="N541" s="220"/>
      <c r="O541" s="220"/>
      <c r="P541" s="220"/>
      <c r="Q541" s="220"/>
      <c r="R541" s="220"/>
      <c r="S541" s="220"/>
      <c r="T541" s="221"/>
      <c r="AT541" s="222" t="s">
        <v>187</v>
      </c>
      <c r="AU541" s="222" t="s">
        <v>83</v>
      </c>
      <c r="AV541" s="14" t="s">
        <v>99</v>
      </c>
      <c r="AW541" s="14" t="s">
        <v>34</v>
      </c>
      <c r="AX541" s="14" t="s">
        <v>81</v>
      </c>
      <c r="AY541" s="222" t="s">
        <v>176</v>
      </c>
    </row>
    <row r="542" spans="1:65" s="2" customFormat="1" ht="16.5" customHeight="1">
      <c r="A542" s="37"/>
      <c r="B542" s="38"/>
      <c r="C542" s="182" t="s">
        <v>894</v>
      </c>
      <c r="D542" s="182" t="s">
        <v>179</v>
      </c>
      <c r="E542" s="183" t="s">
        <v>895</v>
      </c>
      <c r="F542" s="184" t="s">
        <v>896</v>
      </c>
      <c r="G542" s="185" t="s">
        <v>119</v>
      </c>
      <c r="H542" s="186">
        <v>20.8</v>
      </c>
      <c r="I542" s="187"/>
      <c r="J542" s="188">
        <f>ROUND(I542*H542,2)</f>
        <v>0</v>
      </c>
      <c r="K542" s="184" t="s">
        <v>182</v>
      </c>
      <c r="L542" s="42"/>
      <c r="M542" s="189" t="s">
        <v>21</v>
      </c>
      <c r="N542" s="190" t="s">
        <v>44</v>
      </c>
      <c r="O542" s="67"/>
      <c r="P542" s="191">
        <f>O542*H542</f>
        <v>0</v>
      </c>
      <c r="Q542" s="191">
        <v>0</v>
      </c>
      <c r="R542" s="191">
        <f>Q542*H542</f>
        <v>0</v>
      </c>
      <c r="S542" s="191">
        <v>0</v>
      </c>
      <c r="T542" s="192">
        <f>S542*H542</f>
        <v>0</v>
      </c>
      <c r="U542" s="37"/>
      <c r="V542" s="37"/>
      <c r="W542" s="37"/>
      <c r="X542" s="37"/>
      <c r="Y542" s="37"/>
      <c r="Z542" s="37"/>
      <c r="AA542" s="37"/>
      <c r="AB542" s="37"/>
      <c r="AC542" s="37"/>
      <c r="AD542" s="37"/>
      <c r="AE542" s="37"/>
      <c r="AR542" s="193" t="s">
        <v>273</v>
      </c>
      <c r="AT542" s="193" t="s">
        <v>179</v>
      </c>
      <c r="AU542" s="193" t="s">
        <v>83</v>
      </c>
      <c r="AY542" s="20" t="s">
        <v>176</v>
      </c>
      <c r="BE542" s="194">
        <f>IF(N542="základní",J542,0)</f>
        <v>0</v>
      </c>
      <c r="BF542" s="194">
        <f>IF(N542="snížená",J542,0)</f>
        <v>0</v>
      </c>
      <c r="BG542" s="194">
        <f>IF(N542="zákl. přenesená",J542,0)</f>
        <v>0</v>
      </c>
      <c r="BH542" s="194">
        <f>IF(N542="sníž. přenesená",J542,0)</f>
        <v>0</v>
      </c>
      <c r="BI542" s="194">
        <f>IF(N542="nulová",J542,0)</f>
        <v>0</v>
      </c>
      <c r="BJ542" s="20" t="s">
        <v>81</v>
      </c>
      <c r="BK542" s="194">
        <f>ROUND(I542*H542,2)</f>
        <v>0</v>
      </c>
      <c r="BL542" s="20" t="s">
        <v>273</v>
      </c>
      <c r="BM542" s="193" t="s">
        <v>897</v>
      </c>
    </row>
    <row r="543" spans="1:65" s="2" customFormat="1" ht="11.25">
      <c r="A543" s="37"/>
      <c r="B543" s="38"/>
      <c r="C543" s="39"/>
      <c r="D543" s="195" t="s">
        <v>185</v>
      </c>
      <c r="E543" s="39"/>
      <c r="F543" s="196" t="s">
        <v>898</v>
      </c>
      <c r="G543" s="39"/>
      <c r="H543" s="39"/>
      <c r="I543" s="197"/>
      <c r="J543" s="39"/>
      <c r="K543" s="39"/>
      <c r="L543" s="42"/>
      <c r="M543" s="198"/>
      <c r="N543" s="199"/>
      <c r="O543" s="67"/>
      <c r="P543" s="67"/>
      <c r="Q543" s="67"/>
      <c r="R543" s="67"/>
      <c r="S543" s="67"/>
      <c r="T543" s="68"/>
      <c r="U543" s="37"/>
      <c r="V543" s="37"/>
      <c r="W543" s="37"/>
      <c r="X543" s="37"/>
      <c r="Y543" s="37"/>
      <c r="Z543" s="37"/>
      <c r="AA543" s="37"/>
      <c r="AB543" s="37"/>
      <c r="AC543" s="37"/>
      <c r="AD543" s="37"/>
      <c r="AE543" s="37"/>
      <c r="AT543" s="20" t="s">
        <v>185</v>
      </c>
      <c r="AU543" s="20" t="s">
        <v>83</v>
      </c>
    </row>
    <row r="544" spans="1:65" s="13" customFormat="1" ht="11.25">
      <c r="B544" s="200"/>
      <c r="C544" s="201"/>
      <c r="D544" s="202" t="s">
        <v>187</v>
      </c>
      <c r="E544" s="203" t="s">
        <v>21</v>
      </c>
      <c r="F544" s="204" t="s">
        <v>899</v>
      </c>
      <c r="G544" s="201"/>
      <c r="H544" s="205">
        <v>20.8</v>
      </c>
      <c r="I544" s="206"/>
      <c r="J544" s="201"/>
      <c r="K544" s="201"/>
      <c r="L544" s="207"/>
      <c r="M544" s="208"/>
      <c r="N544" s="209"/>
      <c r="O544" s="209"/>
      <c r="P544" s="209"/>
      <c r="Q544" s="209"/>
      <c r="R544" s="209"/>
      <c r="S544" s="209"/>
      <c r="T544" s="210"/>
      <c r="AT544" s="211" t="s">
        <v>187</v>
      </c>
      <c r="AU544" s="211" t="s">
        <v>83</v>
      </c>
      <c r="AV544" s="13" t="s">
        <v>83</v>
      </c>
      <c r="AW544" s="13" t="s">
        <v>34</v>
      </c>
      <c r="AX544" s="13" t="s">
        <v>73</v>
      </c>
      <c r="AY544" s="211" t="s">
        <v>176</v>
      </c>
    </row>
    <row r="545" spans="1:65" s="14" customFormat="1" ht="11.25">
      <c r="B545" s="212"/>
      <c r="C545" s="213"/>
      <c r="D545" s="202" t="s">
        <v>187</v>
      </c>
      <c r="E545" s="214" t="s">
        <v>21</v>
      </c>
      <c r="F545" s="215" t="s">
        <v>192</v>
      </c>
      <c r="G545" s="213"/>
      <c r="H545" s="216">
        <v>20.8</v>
      </c>
      <c r="I545" s="217"/>
      <c r="J545" s="213"/>
      <c r="K545" s="213"/>
      <c r="L545" s="218"/>
      <c r="M545" s="219"/>
      <c r="N545" s="220"/>
      <c r="O545" s="220"/>
      <c r="P545" s="220"/>
      <c r="Q545" s="220"/>
      <c r="R545" s="220"/>
      <c r="S545" s="220"/>
      <c r="T545" s="221"/>
      <c r="AT545" s="222" t="s">
        <v>187</v>
      </c>
      <c r="AU545" s="222" t="s">
        <v>83</v>
      </c>
      <c r="AV545" s="14" t="s">
        <v>99</v>
      </c>
      <c r="AW545" s="14" t="s">
        <v>34</v>
      </c>
      <c r="AX545" s="14" t="s">
        <v>81</v>
      </c>
      <c r="AY545" s="222" t="s">
        <v>176</v>
      </c>
    </row>
    <row r="546" spans="1:65" s="2" customFormat="1" ht="16.5" customHeight="1">
      <c r="A546" s="37"/>
      <c r="B546" s="38"/>
      <c r="C546" s="182" t="s">
        <v>900</v>
      </c>
      <c r="D546" s="182" t="s">
        <v>179</v>
      </c>
      <c r="E546" s="183" t="s">
        <v>901</v>
      </c>
      <c r="F546" s="184" t="s">
        <v>902</v>
      </c>
      <c r="G546" s="185" t="s">
        <v>119</v>
      </c>
      <c r="H546" s="186">
        <v>10.4</v>
      </c>
      <c r="I546" s="187"/>
      <c r="J546" s="188">
        <f>ROUND(I546*H546,2)</f>
        <v>0</v>
      </c>
      <c r="K546" s="184" t="s">
        <v>182</v>
      </c>
      <c r="L546" s="42"/>
      <c r="M546" s="189" t="s">
        <v>21</v>
      </c>
      <c r="N546" s="190" t="s">
        <v>44</v>
      </c>
      <c r="O546" s="67"/>
      <c r="P546" s="191">
        <f>O546*H546</f>
        <v>0</v>
      </c>
      <c r="Q546" s="191">
        <v>3.0000000000000001E-5</v>
      </c>
      <c r="R546" s="191">
        <f>Q546*H546</f>
        <v>3.1199999999999999E-4</v>
      </c>
      <c r="S546" s="191">
        <v>0</v>
      </c>
      <c r="T546" s="192">
        <f>S546*H546</f>
        <v>0</v>
      </c>
      <c r="U546" s="37"/>
      <c r="V546" s="37"/>
      <c r="W546" s="37"/>
      <c r="X546" s="37"/>
      <c r="Y546" s="37"/>
      <c r="Z546" s="37"/>
      <c r="AA546" s="37"/>
      <c r="AB546" s="37"/>
      <c r="AC546" s="37"/>
      <c r="AD546" s="37"/>
      <c r="AE546" s="37"/>
      <c r="AR546" s="193" t="s">
        <v>273</v>
      </c>
      <c r="AT546" s="193" t="s">
        <v>179</v>
      </c>
      <c r="AU546" s="193" t="s">
        <v>83</v>
      </c>
      <c r="AY546" s="20" t="s">
        <v>176</v>
      </c>
      <c r="BE546" s="194">
        <f>IF(N546="základní",J546,0)</f>
        <v>0</v>
      </c>
      <c r="BF546" s="194">
        <f>IF(N546="snížená",J546,0)</f>
        <v>0</v>
      </c>
      <c r="BG546" s="194">
        <f>IF(N546="zákl. přenesená",J546,0)</f>
        <v>0</v>
      </c>
      <c r="BH546" s="194">
        <f>IF(N546="sníž. přenesená",J546,0)</f>
        <v>0</v>
      </c>
      <c r="BI546" s="194">
        <f>IF(N546="nulová",J546,0)</f>
        <v>0</v>
      </c>
      <c r="BJ546" s="20" t="s">
        <v>81</v>
      </c>
      <c r="BK546" s="194">
        <f>ROUND(I546*H546,2)</f>
        <v>0</v>
      </c>
      <c r="BL546" s="20" t="s">
        <v>273</v>
      </c>
      <c r="BM546" s="193" t="s">
        <v>903</v>
      </c>
    </row>
    <row r="547" spans="1:65" s="2" customFormat="1" ht="11.25">
      <c r="A547" s="37"/>
      <c r="B547" s="38"/>
      <c r="C547" s="39"/>
      <c r="D547" s="195" t="s">
        <v>185</v>
      </c>
      <c r="E547" s="39"/>
      <c r="F547" s="196" t="s">
        <v>904</v>
      </c>
      <c r="G547" s="39"/>
      <c r="H547" s="39"/>
      <c r="I547" s="197"/>
      <c r="J547" s="39"/>
      <c r="K547" s="39"/>
      <c r="L547" s="42"/>
      <c r="M547" s="198"/>
      <c r="N547" s="199"/>
      <c r="O547" s="67"/>
      <c r="P547" s="67"/>
      <c r="Q547" s="67"/>
      <c r="R547" s="67"/>
      <c r="S547" s="67"/>
      <c r="T547" s="68"/>
      <c r="U547" s="37"/>
      <c r="V547" s="37"/>
      <c r="W547" s="37"/>
      <c r="X547" s="37"/>
      <c r="Y547" s="37"/>
      <c r="Z547" s="37"/>
      <c r="AA547" s="37"/>
      <c r="AB547" s="37"/>
      <c r="AC547" s="37"/>
      <c r="AD547" s="37"/>
      <c r="AE547" s="37"/>
      <c r="AT547" s="20" t="s">
        <v>185</v>
      </c>
      <c r="AU547" s="20" t="s">
        <v>83</v>
      </c>
    </row>
    <row r="548" spans="1:65" s="13" customFormat="1" ht="11.25">
      <c r="B548" s="200"/>
      <c r="C548" s="201"/>
      <c r="D548" s="202" t="s">
        <v>187</v>
      </c>
      <c r="E548" s="203" t="s">
        <v>21</v>
      </c>
      <c r="F548" s="204" t="s">
        <v>128</v>
      </c>
      <c r="G548" s="201"/>
      <c r="H548" s="205">
        <v>10.4</v>
      </c>
      <c r="I548" s="206"/>
      <c r="J548" s="201"/>
      <c r="K548" s="201"/>
      <c r="L548" s="207"/>
      <c r="M548" s="208"/>
      <c r="N548" s="209"/>
      <c r="O548" s="209"/>
      <c r="P548" s="209"/>
      <c r="Q548" s="209"/>
      <c r="R548" s="209"/>
      <c r="S548" s="209"/>
      <c r="T548" s="210"/>
      <c r="AT548" s="211" t="s">
        <v>187</v>
      </c>
      <c r="AU548" s="211" t="s">
        <v>83</v>
      </c>
      <c r="AV548" s="13" t="s">
        <v>83</v>
      </c>
      <c r="AW548" s="13" t="s">
        <v>34</v>
      </c>
      <c r="AX548" s="13" t="s">
        <v>73</v>
      </c>
      <c r="AY548" s="211" t="s">
        <v>176</v>
      </c>
    </row>
    <row r="549" spans="1:65" s="14" customFormat="1" ht="11.25">
      <c r="B549" s="212"/>
      <c r="C549" s="213"/>
      <c r="D549" s="202" t="s">
        <v>187</v>
      </c>
      <c r="E549" s="214" t="s">
        <v>21</v>
      </c>
      <c r="F549" s="215" t="s">
        <v>192</v>
      </c>
      <c r="G549" s="213"/>
      <c r="H549" s="216">
        <v>10.4</v>
      </c>
      <c r="I549" s="217"/>
      <c r="J549" s="213"/>
      <c r="K549" s="213"/>
      <c r="L549" s="218"/>
      <c r="M549" s="219"/>
      <c r="N549" s="220"/>
      <c r="O549" s="220"/>
      <c r="P549" s="220"/>
      <c r="Q549" s="220"/>
      <c r="R549" s="220"/>
      <c r="S549" s="220"/>
      <c r="T549" s="221"/>
      <c r="AT549" s="222" t="s">
        <v>187</v>
      </c>
      <c r="AU549" s="222" t="s">
        <v>83</v>
      </c>
      <c r="AV549" s="14" t="s">
        <v>99</v>
      </c>
      <c r="AW549" s="14" t="s">
        <v>34</v>
      </c>
      <c r="AX549" s="14" t="s">
        <v>81</v>
      </c>
      <c r="AY549" s="222" t="s">
        <v>176</v>
      </c>
    </row>
    <row r="550" spans="1:65" s="2" customFormat="1" ht="24.2" customHeight="1">
      <c r="A550" s="37"/>
      <c r="B550" s="38"/>
      <c r="C550" s="182" t="s">
        <v>905</v>
      </c>
      <c r="D550" s="182" t="s">
        <v>179</v>
      </c>
      <c r="E550" s="183" t="s">
        <v>906</v>
      </c>
      <c r="F550" s="184" t="s">
        <v>907</v>
      </c>
      <c r="G550" s="185" t="s">
        <v>119</v>
      </c>
      <c r="H550" s="186">
        <v>10.4</v>
      </c>
      <c r="I550" s="187"/>
      <c r="J550" s="188">
        <f>ROUND(I550*H550,2)</f>
        <v>0</v>
      </c>
      <c r="K550" s="184" t="s">
        <v>182</v>
      </c>
      <c r="L550" s="42"/>
      <c r="M550" s="189" t="s">
        <v>21</v>
      </c>
      <c r="N550" s="190" t="s">
        <v>44</v>
      </c>
      <c r="O550" s="67"/>
      <c r="P550" s="191">
        <f>O550*H550</f>
        <v>0</v>
      </c>
      <c r="Q550" s="191">
        <v>1.2E-2</v>
      </c>
      <c r="R550" s="191">
        <f>Q550*H550</f>
        <v>0.12480000000000001</v>
      </c>
      <c r="S550" s="191">
        <v>0</v>
      </c>
      <c r="T550" s="192">
        <f>S550*H550</f>
        <v>0</v>
      </c>
      <c r="U550" s="37"/>
      <c r="V550" s="37"/>
      <c r="W550" s="37"/>
      <c r="X550" s="37"/>
      <c r="Y550" s="37"/>
      <c r="Z550" s="37"/>
      <c r="AA550" s="37"/>
      <c r="AB550" s="37"/>
      <c r="AC550" s="37"/>
      <c r="AD550" s="37"/>
      <c r="AE550" s="37"/>
      <c r="AR550" s="193" t="s">
        <v>273</v>
      </c>
      <c r="AT550" s="193" t="s">
        <v>179</v>
      </c>
      <c r="AU550" s="193" t="s">
        <v>83</v>
      </c>
      <c r="AY550" s="20" t="s">
        <v>176</v>
      </c>
      <c r="BE550" s="194">
        <f>IF(N550="základní",J550,0)</f>
        <v>0</v>
      </c>
      <c r="BF550" s="194">
        <f>IF(N550="snížená",J550,0)</f>
        <v>0</v>
      </c>
      <c r="BG550" s="194">
        <f>IF(N550="zákl. přenesená",J550,0)</f>
        <v>0</v>
      </c>
      <c r="BH550" s="194">
        <f>IF(N550="sníž. přenesená",J550,0)</f>
        <v>0</v>
      </c>
      <c r="BI550" s="194">
        <f>IF(N550="nulová",J550,0)</f>
        <v>0</v>
      </c>
      <c r="BJ550" s="20" t="s">
        <v>81</v>
      </c>
      <c r="BK550" s="194">
        <f>ROUND(I550*H550,2)</f>
        <v>0</v>
      </c>
      <c r="BL550" s="20" t="s">
        <v>273</v>
      </c>
      <c r="BM550" s="193" t="s">
        <v>908</v>
      </c>
    </row>
    <row r="551" spans="1:65" s="2" customFormat="1" ht="11.25">
      <c r="A551" s="37"/>
      <c r="B551" s="38"/>
      <c r="C551" s="39"/>
      <c r="D551" s="195" t="s">
        <v>185</v>
      </c>
      <c r="E551" s="39"/>
      <c r="F551" s="196" t="s">
        <v>909</v>
      </c>
      <c r="G551" s="39"/>
      <c r="H551" s="39"/>
      <c r="I551" s="197"/>
      <c r="J551" s="39"/>
      <c r="K551" s="39"/>
      <c r="L551" s="42"/>
      <c r="M551" s="198"/>
      <c r="N551" s="199"/>
      <c r="O551" s="67"/>
      <c r="P551" s="67"/>
      <c r="Q551" s="67"/>
      <c r="R551" s="67"/>
      <c r="S551" s="67"/>
      <c r="T551" s="68"/>
      <c r="U551" s="37"/>
      <c r="V551" s="37"/>
      <c r="W551" s="37"/>
      <c r="X551" s="37"/>
      <c r="Y551" s="37"/>
      <c r="Z551" s="37"/>
      <c r="AA551" s="37"/>
      <c r="AB551" s="37"/>
      <c r="AC551" s="37"/>
      <c r="AD551" s="37"/>
      <c r="AE551" s="37"/>
      <c r="AT551" s="20" t="s">
        <v>185</v>
      </c>
      <c r="AU551" s="20" t="s">
        <v>83</v>
      </c>
    </row>
    <row r="552" spans="1:65" s="13" customFormat="1" ht="11.25">
      <c r="B552" s="200"/>
      <c r="C552" s="201"/>
      <c r="D552" s="202" t="s">
        <v>187</v>
      </c>
      <c r="E552" s="203" t="s">
        <v>21</v>
      </c>
      <c r="F552" s="204" t="s">
        <v>910</v>
      </c>
      <c r="G552" s="201"/>
      <c r="H552" s="205">
        <v>10.4</v>
      </c>
      <c r="I552" s="206"/>
      <c r="J552" s="201"/>
      <c r="K552" s="201"/>
      <c r="L552" s="207"/>
      <c r="M552" s="208"/>
      <c r="N552" s="209"/>
      <c r="O552" s="209"/>
      <c r="P552" s="209"/>
      <c r="Q552" s="209"/>
      <c r="R552" s="209"/>
      <c r="S552" s="209"/>
      <c r="T552" s="210"/>
      <c r="AT552" s="211" t="s">
        <v>187</v>
      </c>
      <c r="AU552" s="211" t="s">
        <v>83</v>
      </c>
      <c r="AV552" s="13" t="s">
        <v>83</v>
      </c>
      <c r="AW552" s="13" t="s">
        <v>34</v>
      </c>
      <c r="AX552" s="13" t="s">
        <v>73</v>
      </c>
      <c r="AY552" s="211" t="s">
        <v>176</v>
      </c>
    </row>
    <row r="553" spans="1:65" s="14" customFormat="1" ht="11.25">
      <c r="B553" s="212"/>
      <c r="C553" s="213"/>
      <c r="D553" s="202" t="s">
        <v>187</v>
      </c>
      <c r="E553" s="214" t="s">
        <v>21</v>
      </c>
      <c r="F553" s="215" t="s">
        <v>192</v>
      </c>
      <c r="G553" s="213"/>
      <c r="H553" s="216">
        <v>10.4</v>
      </c>
      <c r="I553" s="217"/>
      <c r="J553" s="213"/>
      <c r="K553" s="213"/>
      <c r="L553" s="218"/>
      <c r="M553" s="219"/>
      <c r="N553" s="220"/>
      <c r="O553" s="220"/>
      <c r="P553" s="220"/>
      <c r="Q553" s="220"/>
      <c r="R553" s="220"/>
      <c r="S553" s="220"/>
      <c r="T553" s="221"/>
      <c r="AT553" s="222" t="s">
        <v>187</v>
      </c>
      <c r="AU553" s="222" t="s">
        <v>83</v>
      </c>
      <c r="AV553" s="14" t="s">
        <v>99</v>
      </c>
      <c r="AW553" s="14" t="s">
        <v>34</v>
      </c>
      <c r="AX553" s="14" t="s">
        <v>81</v>
      </c>
      <c r="AY553" s="222" t="s">
        <v>176</v>
      </c>
    </row>
    <row r="554" spans="1:65" s="2" customFormat="1" ht="16.5" customHeight="1">
      <c r="A554" s="37"/>
      <c r="B554" s="38"/>
      <c r="C554" s="182" t="s">
        <v>911</v>
      </c>
      <c r="D554" s="182" t="s">
        <v>179</v>
      </c>
      <c r="E554" s="183" t="s">
        <v>912</v>
      </c>
      <c r="F554" s="184" t="s">
        <v>913</v>
      </c>
      <c r="G554" s="185" t="s">
        <v>119</v>
      </c>
      <c r="H554" s="186">
        <v>6.7039999999999997</v>
      </c>
      <c r="I554" s="187"/>
      <c r="J554" s="188">
        <f>ROUND(I554*H554,2)</f>
        <v>0</v>
      </c>
      <c r="K554" s="184" t="s">
        <v>182</v>
      </c>
      <c r="L554" s="42"/>
      <c r="M554" s="189" t="s">
        <v>21</v>
      </c>
      <c r="N554" s="190" t="s">
        <v>44</v>
      </c>
      <c r="O554" s="67"/>
      <c r="P554" s="191">
        <f>O554*H554</f>
        <v>0</v>
      </c>
      <c r="Q554" s="191">
        <v>0</v>
      </c>
      <c r="R554" s="191">
        <f>Q554*H554</f>
        <v>0</v>
      </c>
      <c r="S554" s="191">
        <v>3.0000000000000001E-3</v>
      </c>
      <c r="T554" s="192">
        <f>S554*H554</f>
        <v>2.0111999999999998E-2</v>
      </c>
      <c r="U554" s="37"/>
      <c r="V554" s="37"/>
      <c r="W554" s="37"/>
      <c r="X554" s="37"/>
      <c r="Y554" s="37"/>
      <c r="Z554" s="37"/>
      <c r="AA554" s="37"/>
      <c r="AB554" s="37"/>
      <c r="AC554" s="37"/>
      <c r="AD554" s="37"/>
      <c r="AE554" s="37"/>
      <c r="AR554" s="193" t="s">
        <v>273</v>
      </c>
      <c r="AT554" s="193" t="s">
        <v>179</v>
      </c>
      <c r="AU554" s="193" t="s">
        <v>83</v>
      </c>
      <c r="AY554" s="20" t="s">
        <v>176</v>
      </c>
      <c r="BE554" s="194">
        <f>IF(N554="základní",J554,0)</f>
        <v>0</v>
      </c>
      <c r="BF554" s="194">
        <f>IF(N554="snížená",J554,0)</f>
        <v>0</v>
      </c>
      <c r="BG554" s="194">
        <f>IF(N554="zákl. přenesená",J554,0)</f>
        <v>0</v>
      </c>
      <c r="BH554" s="194">
        <f>IF(N554="sníž. přenesená",J554,0)</f>
        <v>0</v>
      </c>
      <c r="BI554" s="194">
        <f>IF(N554="nulová",J554,0)</f>
        <v>0</v>
      </c>
      <c r="BJ554" s="20" t="s">
        <v>81</v>
      </c>
      <c r="BK554" s="194">
        <f>ROUND(I554*H554,2)</f>
        <v>0</v>
      </c>
      <c r="BL554" s="20" t="s">
        <v>273</v>
      </c>
      <c r="BM554" s="193" t="s">
        <v>914</v>
      </c>
    </row>
    <row r="555" spans="1:65" s="2" customFormat="1" ht="11.25">
      <c r="A555" s="37"/>
      <c r="B555" s="38"/>
      <c r="C555" s="39"/>
      <c r="D555" s="195" t="s">
        <v>185</v>
      </c>
      <c r="E555" s="39"/>
      <c r="F555" s="196" t="s">
        <v>915</v>
      </c>
      <c r="G555" s="39"/>
      <c r="H555" s="39"/>
      <c r="I555" s="197"/>
      <c r="J555" s="39"/>
      <c r="K555" s="39"/>
      <c r="L555" s="42"/>
      <c r="M555" s="198"/>
      <c r="N555" s="199"/>
      <c r="O555" s="67"/>
      <c r="P555" s="67"/>
      <c r="Q555" s="67"/>
      <c r="R555" s="67"/>
      <c r="S555" s="67"/>
      <c r="T555" s="68"/>
      <c r="U555" s="37"/>
      <c r="V555" s="37"/>
      <c r="W555" s="37"/>
      <c r="X555" s="37"/>
      <c r="Y555" s="37"/>
      <c r="Z555" s="37"/>
      <c r="AA555" s="37"/>
      <c r="AB555" s="37"/>
      <c r="AC555" s="37"/>
      <c r="AD555" s="37"/>
      <c r="AE555" s="37"/>
      <c r="AT555" s="20" t="s">
        <v>185</v>
      </c>
      <c r="AU555" s="20" t="s">
        <v>83</v>
      </c>
    </row>
    <row r="556" spans="1:65" s="15" customFormat="1" ht="11.25">
      <c r="B556" s="224"/>
      <c r="C556" s="225"/>
      <c r="D556" s="202" t="s">
        <v>187</v>
      </c>
      <c r="E556" s="226" t="s">
        <v>21</v>
      </c>
      <c r="F556" s="227" t="s">
        <v>258</v>
      </c>
      <c r="G556" s="225"/>
      <c r="H556" s="226" t="s">
        <v>21</v>
      </c>
      <c r="I556" s="228"/>
      <c r="J556" s="225"/>
      <c r="K556" s="225"/>
      <c r="L556" s="229"/>
      <c r="M556" s="230"/>
      <c r="N556" s="231"/>
      <c r="O556" s="231"/>
      <c r="P556" s="231"/>
      <c r="Q556" s="231"/>
      <c r="R556" s="231"/>
      <c r="S556" s="231"/>
      <c r="T556" s="232"/>
      <c r="AT556" s="233" t="s">
        <v>187</v>
      </c>
      <c r="AU556" s="233" t="s">
        <v>83</v>
      </c>
      <c r="AV556" s="15" t="s">
        <v>81</v>
      </c>
      <c r="AW556" s="15" t="s">
        <v>34</v>
      </c>
      <c r="AX556" s="15" t="s">
        <v>73</v>
      </c>
      <c r="AY556" s="233" t="s">
        <v>176</v>
      </c>
    </row>
    <row r="557" spans="1:65" s="13" customFormat="1" ht="11.25">
      <c r="B557" s="200"/>
      <c r="C557" s="201"/>
      <c r="D557" s="202" t="s">
        <v>187</v>
      </c>
      <c r="E557" s="203" t="s">
        <v>21</v>
      </c>
      <c r="F557" s="204" t="s">
        <v>916</v>
      </c>
      <c r="G557" s="201"/>
      <c r="H557" s="205">
        <v>4</v>
      </c>
      <c r="I557" s="206"/>
      <c r="J557" s="201"/>
      <c r="K557" s="201"/>
      <c r="L557" s="207"/>
      <c r="M557" s="208"/>
      <c r="N557" s="209"/>
      <c r="O557" s="209"/>
      <c r="P557" s="209"/>
      <c r="Q557" s="209"/>
      <c r="R557" s="209"/>
      <c r="S557" s="209"/>
      <c r="T557" s="210"/>
      <c r="AT557" s="211" t="s">
        <v>187</v>
      </c>
      <c r="AU557" s="211" t="s">
        <v>83</v>
      </c>
      <c r="AV557" s="13" t="s">
        <v>83</v>
      </c>
      <c r="AW557" s="13" t="s">
        <v>34</v>
      </c>
      <c r="AX557" s="13" t="s">
        <v>73</v>
      </c>
      <c r="AY557" s="211" t="s">
        <v>176</v>
      </c>
    </row>
    <row r="558" spans="1:65" s="13" customFormat="1" ht="11.25">
      <c r="B558" s="200"/>
      <c r="C558" s="201"/>
      <c r="D558" s="202" t="s">
        <v>187</v>
      </c>
      <c r="E558" s="203" t="s">
        <v>21</v>
      </c>
      <c r="F558" s="204" t="s">
        <v>917</v>
      </c>
      <c r="G558" s="201"/>
      <c r="H558" s="205">
        <v>2.7040000000000002</v>
      </c>
      <c r="I558" s="206"/>
      <c r="J558" s="201"/>
      <c r="K558" s="201"/>
      <c r="L558" s="207"/>
      <c r="M558" s="208"/>
      <c r="N558" s="209"/>
      <c r="O558" s="209"/>
      <c r="P558" s="209"/>
      <c r="Q558" s="209"/>
      <c r="R558" s="209"/>
      <c r="S558" s="209"/>
      <c r="T558" s="210"/>
      <c r="AT558" s="211" t="s">
        <v>187</v>
      </c>
      <c r="AU558" s="211" t="s">
        <v>83</v>
      </c>
      <c r="AV558" s="13" t="s">
        <v>83</v>
      </c>
      <c r="AW558" s="13" t="s">
        <v>34</v>
      </c>
      <c r="AX558" s="13" t="s">
        <v>73</v>
      </c>
      <c r="AY558" s="211" t="s">
        <v>176</v>
      </c>
    </row>
    <row r="559" spans="1:65" s="14" customFormat="1" ht="11.25">
      <c r="B559" s="212"/>
      <c r="C559" s="213"/>
      <c r="D559" s="202" t="s">
        <v>187</v>
      </c>
      <c r="E559" s="214" t="s">
        <v>21</v>
      </c>
      <c r="F559" s="215" t="s">
        <v>192</v>
      </c>
      <c r="G559" s="213"/>
      <c r="H559" s="216">
        <v>6.7039999999999997</v>
      </c>
      <c r="I559" s="217"/>
      <c r="J559" s="213"/>
      <c r="K559" s="213"/>
      <c r="L559" s="218"/>
      <c r="M559" s="219"/>
      <c r="N559" s="220"/>
      <c r="O559" s="220"/>
      <c r="P559" s="220"/>
      <c r="Q559" s="220"/>
      <c r="R559" s="220"/>
      <c r="S559" s="220"/>
      <c r="T559" s="221"/>
      <c r="AT559" s="222" t="s">
        <v>187</v>
      </c>
      <c r="AU559" s="222" t="s">
        <v>83</v>
      </c>
      <c r="AV559" s="14" t="s">
        <v>99</v>
      </c>
      <c r="AW559" s="14" t="s">
        <v>34</v>
      </c>
      <c r="AX559" s="14" t="s">
        <v>81</v>
      </c>
      <c r="AY559" s="222" t="s">
        <v>176</v>
      </c>
    </row>
    <row r="560" spans="1:65" s="2" customFormat="1" ht="16.5" customHeight="1">
      <c r="A560" s="37"/>
      <c r="B560" s="38"/>
      <c r="C560" s="182" t="s">
        <v>918</v>
      </c>
      <c r="D560" s="182" t="s">
        <v>179</v>
      </c>
      <c r="E560" s="183" t="s">
        <v>919</v>
      </c>
      <c r="F560" s="184" t="s">
        <v>920</v>
      </c>
      <c r="G560" s="185" t="s">
        <v>119</v>
      </c>
      <c r="H560" s="186">
        <v>10.4</v>
      </c>
      <c r="I560" s="187"/>
      <c r="J560" s="188">
        <f>ROUND(I560*H560,2)</f>
        <v>0</v>
      </c>
      <c r="K560" s="184" t="s">
        <v>182</v>
      </c>
      <c r="L560" s="42"/>
      <c r="M560" s="189" t="s">
        <v>21</v>
      </c>
      <c r="N560" s="190" t="s">
        <v>44</v>
      </c>
      <c r="O560" s="67"/>
      <c r="P560" s="191">
        <f>O560*H560</f>
        <v>0</v>
      </c>
      <c r="Q560" s="191">
        <v>2.9999999999999997E-4</v>
      </c>
      <c r="R560" s="191">
        <f>Q560*H560</f>
        <v>3.1199999999999999E-3</v>
      </c>
      <c r="S560" s="191">
        <v>0</v>
      </c>
      <c r="T560" s="192">
        <f>S560*H560</f>
        <v>0</v>
      </c>
      <c r="U560" s="37"/>
      <c r="V560" s="37"/>
      <c r="W560" s="37"/>
      <c r="X560" s="37"/>
      <c r="Y560" s="37"/>
      <c r="Z560" s="37"/>
      <c r="AA560" s="37"/>
      <c r="AB560" s="37"/>
      <c r="AC560" s="37"/>
      <c r="AD560" s="37"/>
      <c r="AE560" s="37"/>
      <c r="AR560" s="193" t="s">
        <v>273</v>
      </c>
      <c r="AT560" s="193" t="s">
        <v>179</v>
      </c>
      <c r="AU560" s="193" t="s">
        <v>83</v>
      </c>
      <c r="AY560" s="20" t="s">
        <v>176</v>
      </c>
      <c r="BE560" s="194">
        <f>IF(N560="základní",J560,0)</f>
        <v>0</v>
      </c>
      <c r="BF560" s="194">
        <f>IF(N560="snížená",J560,0)</f>
        <v>0</v>
      </c>
      <c r="BG560" s="194">
        <f>IF(N560="zákl. přenesená",J560,0)</f>
        <v>0</v>
      </c>
      <c r="BH560" s="194">
        <f>IF(N560="sníž. přenesená",J560,0)</f>
        <v>0</v>
      </c>
      <c r="BI560" s="194">
        <f>IF(N560="nulová",J560,0)</f>
        <v>0</v>
      </c>
      <c r="BJ560" s="20" t="s">
        <v>81</v>
      </c>
      <c r="BK560" s="194">
        <f>ROUND(I560*H560,2)</f>
        <v>0</v>
      </c>
      <c r="BL560" s="20" t="s">
        <v>273</v>
      </c>
      <c r="BM560" s="193" t="s">
        <v>921</v>
      </c>
    </row>
    <row r="561" spans="1:65" s="2" customFormat="1" ht="11.25">
      <c r="A561" s="37"/>
      <c r="B561" s="38"/>
      <c r="C561" s="39"/>
      <c r="D561" s="195" t="s">
        <v>185</v>
      </c>
      <c r="E561" s="39"/>
      <c r="F561" s="196" t="s">
        <v>922</v>
      </c>
      <c r="G561" s="39"/>
      <c r="H561" s="39"/>
      <c r="I561" s="197"/>
      <c r="J561" s="39"/>
      <c r="K561" s="39"/>
      <c r="L561" s="42"/>
      <c r="M561" s="198"/>
      <c r="N561" s="199"/>
      <c r="O561" s="67"/>
      <c r="P561" s="67"/>
      <c r="Q561" s="67"/>
      <c r="R561" s="67"/>
      <c r="S561" s="67"/>
      <c r="T561" s="68"/>
      <c r="U561" s="37"/>
      <c r="V561" s="37"/>
      <c r="W561" s="37"/>
      <c r="X561" s="37"/>
      <c r="Y561" s="37"/>
      <c r="Z561" s="37"/>
      <c r="AA561" s="37"/>
      <c r="AB561" s="37"/>
      <c r="AC561" s="37"/>
      <c r="AD561" s="37"/>
      <c r="AE561" s="37"/>
      <c r="AT561" s="20" t="s">
        <v>185</v>
      </c>
      <c r="AU561" s="20" t="s">
        <v>83</v>
      </c>
    </row>
    <row r="562" spans="1:65" s="15" customFormat="1" ht="11.25">
      <c r="B562" s="224"/>
      <c r="C562" s="225"/>
      <c r="D562" s="202" t="s">
        <v>187</v>
      </c>
      <c r="E562" s="226" t="s">
        <v>21</v>
      </c>
      <c r="F562" s="227" t="s">
        <v>923</v>
      </c>
      <c r="G562" s="225"/>
      <c r="H562" s="226" t="s">
        <v>21</v>
      </c>
      <c r="I562" s="228"/>
      <c r="J562" s="225"/>
      <c r="K562" s="225"/>
      <c r="L562" s="229"/>
      <c r="M562" s="230"/>
      <c r="N562" s="231"/>
      <c r="O562" s="231"/>
      <c r="P562" s="231"/>
      <c r="Q562" s="231"/>
      <c r="R562" s="231"/>
      <c r="S562" s="231"/>
      <c r="T562" s="232"/>
      <c r="AT562" s="233" t="s">
        <v>187</v>
      </c>
      <c r="AU562" s="233" t="s">
        <v>83</v>
      </c>
      <c r="AV562" s="15" t="s">
        <v>81</v>
      </c>
      <c r="AW562" s="15" t="s">
        <v>34</v>
      </c>
      <c r="AX562" s="15" t="s">
        <v>73</v>
      </c>
      <c r="AY562" s="233" t="s">
        <v>176</v>
      </c>
    </row>
    <row r="563" spans="1:65" s="13" customFormat="1" ht="11.25">
      <c r="B563" s="200"/>
      <c r="C563" s="201"/>
      <c r="D563" s="202" t="s">
        <v>187</v>
      </c>
      <c r="E563" s="203" t="s">
        <v>21</v>
      </c>
      <c r="F563" s="204" t="s">
        <v>924</v>
      </c>
      <c r="G563" s="201"/>
      <c r="H563" s="205">
        <v>6.4</v>
      </c>
      <c r="I563" s="206"/>
      <c r="J563" s="201"/>
      <c r="K563" s="201"/>
      <c r="L563" s="207"/>
      <c r="M563" s="208"/>
      <c r="N563" s="209"/>
      <c r="O563" s="209"/>
      <c r="P563" s="209"/>
      <c r="Q563" s="209"/>
      <c r="R563" s="209"/>
      <c r="S563" s="209"/>
      <c r="T563" s="210"/>
      <c r="AT563" s="211" t="s">
        <v>187</v>
      </c>
      <c r="AU563" s="211" t="s">
        <v>83</v>
      </c>
      <c r="AV563" s="13" t="s">
        <v>83</v>
      </c>
      <c r="AW563" s="13" t="s">
        <v>34</v>
      </c>
      <c r="AX563" s="13" t="s">
        <v>73</v>
      </c>
      <c r="AY563" s="211" t="s">
        <v>176</v>
      </c>
    </row>
    <row r="564" spans="1:65" s="13" customFormat="1" ht="11.25">
      <c r="B564" s="200"/>
      <c r="C564" s="201"/>
      <c r="D564" s="202" t="s">
        <v>187</v>
      </c>
      <c r="E564" s="203" t="s">
        <v>21</v>
      </c>
      <c r="F564" s="204" t="s">
        <v>916</v>
      </c>
      <c r="G564" s="201"/>
      <c r="H564" s="205">
        <v>4</v>
      </c>
      <c r="I564" s="206"/>
      <c r="J564" s="201"/>
      <c r="K564" s="201"/>
      <c r="L564" s="207"/>
      <c r="M564" s="208"/>
      <c r="N564" s="209"/>
      <c r="O564" s="209"/>
      <c r="P564" s="209"/>
      <c r="Q564" s="209"/>
      <c r="R564" s="209"/>
      <c r="S564" s="209"/>
      <c r="T564" s="210"/>
      <c r="AT564" s="211" t="s">
        <v>187</v>
      </c>
      <c r="AU564" s="211" t="s">
        <v>83</v>
      </c>
      <c r="AV564" s="13" t="s">
        <v>83</v>
      </c>
      <c r="AW564" s="13" t="s">
        <v>34</v>
      </c>
      <c r="AX564" s="13" t="s">
        <v>73</v>
      </c>
      <c r="AY564" s="211" t="s">
        <v>176</v>
      </c>
    </row>
    <row r="565" spans="1:65" s="14" customFormat="1" ht="11.25">
      <c r="B565" s="212"/>
      <c r="C565" s="213"/>
      <c r="D565" s="202" t="s">
        <v>187</v>
      </c>
      <c r="E565" s="214" t="s">
        <v>128</v>
      </c>
      <c r="F565" s="215" t="s">
        <v>192</v>
      </c>
      <c r="G565" s="213"/>
      <c r="H565" s="216">
        <v>10.4</v>
      </c>
      <c r="I565" s="217"/>
      <c r="J565" s="213"/>
      <c r="K565" s="213"/>
      <c r="L565" s="218"/>
      <c r="M565" s="219"/>
      <c r="N565" s="220"/>
      <c r="O565" s="220"/>
      <c r="P565" s="220"/>
      <c r="Q565" s="220"/>
      <c r="R565" s="220"/>
      <c r="S565" s="220"/>
      <c r="T565" s="221"/>
      <c r="AT565" s="222" t="s">
        <v>187</v>
      </c>
      <c r="AU565" s="222" t="s">
        <v>83</v>
      </c>
      <c r="AV565" s="14" t="s">
        <v>99</v>
      </c>
      <c r="AW565" s="14" t="s">
        <v>34</v>
      </c>
      <c r="AX565" s="14" t="s">
        <v>81</v>
      </c>
      <c r="AY565" s="222" t="s">
        <v>176</v>
      </c>
    </row>
    <row r="566" spans="1:65" s="2" customFormat="1" ht="24.2" customHeight="1">
      <c r="A566" s="37"/>
      <c r="B566" s="38"/>
      <c r="C566" s="234" t="s">
        <v>925</v>
      </c>
      <c r="D566" s="234" t="s">
        <v>303</v>
      </c>
      <c r="E566" s="235" t="s">
        <v>926</v>
      </c>
      <c r="F566" s="236" t="s">
        <v>927</v>
      </c>
      <c r="G566" s="237" t="s">
        <v>119</v>
      </c>
      <c r="H566" s="238">
        <v>11.44</v>
      </c>
      <c r="I566" s="239"/>
      <c r="J566" s="240">
        <f>ROUND(I566*H566,2)</f>
        <v>0</v>
      </c>
      <c r="K566" s="236" t="s">
        <v>182</v>
      </c>
      <c r="L566" s="241"/>
      <c r="M566" s="242" t="s">
        <v>21</v>
      </c>
      <c r="N566" s="243" t="s">
        <v>44</v>
      </c>
      <c r="O566" s="67"/>
      <c r="P566" s="191">
        <f>O566*H566</f>
        <v>0</v>
      </c>
      <c r="Q566" s="191">
        <v>2.3999999999999998E-3</v>
      </c>
      <c r="R566" s="191">
        <f>Q566*H566</f>
        <v>2.7455999999999998E-2</v>
      </c>
      <c r="S566" s="191">
        <v>0</v>
      </c>
      <c r="T566" s="192">
        <f>S566*H566</f>
        <v>0</v>
      </c>
      <c r="U566" s="37"/>
      <c r="V566" s="37"/>
      <c r="W566" s="37"/>
      <c r="X566" s="37"/>
      <c r="Y566" s="37"/>
      <c r="Z566" s="37"/>
      <c r="AA566" s="37"/>
      <c r="AB566" s="37"/>
      <c r="AC566" s="37"/>
      <c r="AD566" s="37"/>
      <c r="AE566" s="37"/>
      <c r="AR566" s="193" t="s">
        <v>306</v>
      </c>
      <c r="AT566" s="193" t="s">
        <v>303</v>
      </c>
      <c r="AU566" s="193" t="s">
        <v>83</v>
      </c>
      <c r="AY566" s="20" t="s">
        <v>176</v>
      </c>
      <c r="BE566" s="194">
        <f>IF(N566="základní",J566,0)</f>
        <v>0</v>
      </c>
      <c r="BF566" s="194">
        <f>IF(N566="snížená",J566,0)</f>
        <v>0</v>
      </c>
      <c r="BG566" s="194">
        <f>IF(N566="zákl. přenesená",J566,0)</f>
        <v>0</v>
      </c>
      <c r="BH566" s="194">
        <f>IF(N566="sníž. přenesená",J566,0)</f>
        <v>0</v>
      </c>
      <c r="BI566" s="194">
        <f>IF(N566="nulová",J566,0)</f>
        <v>0</v>
      </c>
      <c r="BJ566" s="20" t="s">
        <v>81</v>
      </c>
      <c r="BK566" s="194">
        <f>ROUND(I566*H566,2)</f>
        <v>0</v>
      </c>
      <c r="BL566" s="20" t="s">
        <v>273</v>
      </c>
      <c r="BM566" s="193" t="s">
        <v>928</v>
      </c>
    </row>
    <row r="567" spans="1:65" s="2" customFormat="1" ht="87.75">
      <c r="A567" s="37"/>
      <c r="B567" s="38"/>
      <c r="C567" s="39"/>
      <c r="D567" s="202" t="s">
        <v>229</v>
      </c>
      <c r="E567" s="39"/>
      <c r="F567" s="223" t="s">
        <v>929</v>
      </c>
      <c r="G567" s="39"/>
      <c r="H567" s="39"/>
      <c r="I567" s="197"/>
      <c r="J567" s="39"/>
      <c r="K567" s="39"/>
      <c r="L567" s="42"/>
      <c r="M567" s="198"/>
      <c r="N567" s="199"/>
      <c r="O567" s="67"/>
      <c r="P567" s="67"/>
      <c r="Q567" s="67"/>
      <c r="R567" s="67"/>
      <c r="S567" s="67"/>
      <c r="T567" s="68"/>
      <c r="U567" s="37"/>
      <c r="V567" s="37"/>
      <c r="W567" s="37"/>
      <c r="X567" s="37"/>
      <c r="Y567" s="37"/>
      <c r="Z567" s="37"/>
      <c r="AA567" s="37"/>
      <c r="AB567" s="37"/>
      <c r="AC567" s="37"/>
      <c r="AD567" s="37"/>
      <c r="AE567" s="37"/>
      <c r="AT567" s="20" t="s">
        <v>229</v>
      </c>
      <c r="AU567" s="20" t="s">
        <v>83</v>
      </c>
    </row>
    <row r="568" spans="1:65" s="13" customFormat="1" ht="11.25">
      <c r="B568" s="200"/>
      <c r="C568" s="201"/>
      <c r="D568" s="202" t="s">
        <v>187</v>
      </c>
      <c r="E568" s="201"/>
      <c r="F568" s="204" t="s">
        <v>930</v>
      </c>
      <c r="G568" s="201"/>
      <c r="H568" s="205">
        <v>11.44</v>
      </c>
      <c r="I568" s="206"/>
      <c r="J568" s="201"/>
      <c r="K568" s="201"/>
      <c r="L568" s="207"/>
      <c r="M568" s="208"/>
      <c r="N568" s="209"/>
      <c r="O568" s="209"/>
      <c r="P568" s="209"/>
      <c r="Q568" s="209"/>
      <c r="R568" s="209"/>
      <c r="S568" s="209"/>
      <c r="T568" s="210"/>
      <c r="AT568" s="211" t="s">
        <v>187</v>
      </c>
      <c r="AU568" s="211" t="s">
        <v>83</v>
      </c>
      <c r="AV568" s="13" t="s">
        <v>83</v>
      </c>
      <c r="AW568" s="13" t="s">
        <v>4</v>
      </c>
      <c r="AX568" s="13" t="s">
        <v>81</v>
      </c>
      <c r="AY568" s="211" t="s">
        <v>176</v>
      </c>
    </row>
    <row r="569" spans="1:65" s="2" customFormat="1" ht="16.5" customHeight="1">
      <c r="A569" s="37"/>
      <c r="B569" s="38"/>
      <c r="C569" s="182" t="s">
        <v>931</v>
      </c>
      <c r="D569" s="182" t="s">
        <v>179</v>
      </c>
      <c r="E569" s="183" t="s">
        <v>932</v>
      </c>
      <c r="F569" s="184" t="s">
        <v>933</v>
      </c>
      <c r="G569" s="185" t="s">
        <v>133</v>
      </c>
      <c r="H569" s="186">
        <v>7.8</v>
      </c>
      <c r="I569" s="187"/>
      <c r="J569" s="188">
        <f>ROUND(I569*H569,2)</f>
        <v>0</v>
      </c>
      <c r="K569" s="184" t="s">
        <v>182</v>
      </c>
      <c r="L569" s="42"/>
      <c r="M569" s="189" t="s">
        <v>21</v>
      </c>
      <c r="N569" s="190" t="s">
        <v>44</v>
      </c>
      <c r="O569" s="67"/>
      <c r="P569" s="191">
        <f>O569*H569</f>
        <v>0</v>
      </c>
      <c r="Q569" s="191">
        <v>2.0000000000000002E-5</v>
      </c>
      <c r="R569" s="191">
        <f>Q569*H569</f>
        <v>1.56E-4</v>
      </c>
      <c r="S569" s="191">
        <v>0</v>
      </c>
      <c r="T569" s="192">
        <f>S569*H569</f>
        <v>0</v>
      </c>
      <c r="U569" s="37"/>
      <c r="V569" s="37"/>
      <c r="W569" s="37"/>
      <c r="X569" s="37"/>
      <c r="Y569" s="37"/>
      <c r="Z569" s="37"/>
      <c r="AA569" s="37"/>
      <c r="AB569" s="37"/>
      <c r="AC569" s="37"/>
      <c r="AD569" s="37"/>
      <c r="AE569" s="37"/>
      <c r="AR569" s="193" t="s">
        <v>273</v>
      </c>
      <c r="AT569" s="193" t="s">
        <v>179</v>
      </c>
      <c r="AU569" s="193" t="s">
        <v>83</v>
      </c>
      <c r="AY569" s="20" t="s">
        <v>176</v>
      </c>
      <c r="BE569" s="194">
        <f>IF(N569="základní",J569,0)</f>
        <v>0</v>
      </c>
      <c r="BF569" s="194">
        <f>IF(N569="snížená",J569,0)</f>
        <v>0</v>
      </c>
      <c r="BG569" s="194">
        <f>IF(N569="zákl. přenesená",J569,0)</f>
        <v>0</v>
      </c>
      <c r="BH569" s="194">
        <f>IF(N569="sníž. přenesená",J569,0)</f>
        <v>0</v>
      </c>
      <c r="BI569" s="194">
        <f>IF(N569="nulová",J569,0)</f>
        <v>0</v>
      </c>
      <c r="BJ569" s="20" t="s">
        <v>81</v>
      </c>
      <c r="BK569" s="194">
        <f>ROUND(I569*H569,2)</f>
        <v>0</v>
      </c>
      <c r="BL569" s="20" t="s">
        <v>273</v>
      </c>
      <c r="BM569" s="193" t="s">
        <v>934</v>
      </c>
    </row>
    <row r="570" spans="1:65" s="2" customFormat="1" ht="11.25">
      <c r="A570" s="37"/>
      <c r="B570" s="38"/>
      <c r="C570" s="39"/>
      <c r="D570" s="195" t="s">
        <v>185</v>
      </c>
      <c r="E570" s="39"/>
      <c r="F570" s="196" t="s">
        <v>935</v>
      </c>
      <c r="G570" s="39"/>
      <c r="H570" s="39"/>
      <c r="I570" s="197"/>
      <c r="J570" s="39"/>
      <c r="K570" s="39"/>
      <c r="L570" s="42"/>
      <c r="M570" s="198"/>
      <c r="N570" s="199"/>
      <c r="O570" s="67"/>
      <c r="P570" s="67"/>
      <c r="Q570" s="67"/>
      <c r="R570" s="67"/>
      <c r="S570" s="67"/>
      <c r="T570" s="68"/>
      <c r="U570" s="37"/>
      <c r="V570" s="37"/>
      <c r="W570" s="37"/>
      <c r="X570" s="37"/>
      <c r="Y570" s="37"/>
      <c r="Z570" s="37"/>
      <c r="AA570" s="37"/>
      <c r="AB570" s="37"/>
      <c r="AC570" s="37"/>
      <c r="AD570" s="37"/>
      <c r="AE570" s="37"/>
      <c r="AT570" s="20" t="s">
        <v>185</v>
      </c>
      <c r="AU570" s="20" t="s">
        <v>83</v>
      </c>
    </row>
    <row r="571" spans="1:65" s="13" customFormat="1" ht="11.25">
      <c r="B571" s="200"/>
      <c r="C571" s="201"/>
      <c r="D571" s="202" t="s">
        <v>187</v>
      </c>
      <c r="E571" s="203" t="s">
        <v>21</v>
      </c>
      <c r="F571" s="204" t="s">
        <v>936</v>
      </c>
      <c r="G571" s="201"/>
      <c r="H571" s="205">
        <v>7.8</v>
      </c>
      <c r="I571" s="206"/>
      <c r="J571" s="201"/>
      <c r="K571" s="201"/>
      <c r="L571" s="207"/>
      <c r="M571" s="208"/>
      <c r="N571" s="209"/>
      <c r="O571" s="209"/>
      <c r="P571" s="209"/>
      <c r="Q571" s="209"/>
      <c r="R571" s="209"/>
      <c r="S571" s="209"/>
      <c r="T571" s="210"/>
      <c r="AT571" s="211" t="s">
        <v>187</v>
      </c>
      <c r="AU571" s="211" t="s">
        <v>83</v>
      </c>
      <c r="AV571" s="13" t="s">
        <v>83</v>
      </c>
      <c r="AW571" s="13" t="s">
        <v>34</v>
      </c>
      <c r="AX571" s="13" t="s">
        <v>73</v>
      </c>
      <c r="AY571" s="211" t="s">
        <v>176</v>
      </c>
    </row>
    <row r="572" spans="1:65" s="14" customFormat="1" ht="11.25">
      <c r="B572" s="212"/>
      <c r="C572" s="213"/>
      <c r="D572" s="202" t="s">
        <v>187</v>
      </c>
      <c r="E572" s="214" t="s">
        <v>21</v>
      </c>
      <c r="F572" s="215" t="s">
        <v>192</v>
      </c>
      <c r="G572" s="213"/>
      <c r="H572" s="216">
        <v>7.8</v>
      </c>
      <c r="I572" s="217"/>
      <c r="J572" s="213"/>
      <c r="K572" s="213"/>
      <c r="L572" s="218"/>
      <c r="M572" s="219"/>
      <c r="N572" s="220"/>
      <c r="O572" s="220"/>
      <c r="P572" s="220"/>
      <c r="Q572" s="220"/>
      <c r="R572" s="220"/>
      <c r="S572" s="220"/>
      <c r="T572" s="221"/>
      <c r="AT572" s="222" t="s">
        <v>187</v>
      </c>
      <c r="AU572" s="222" t="s">
        <v>83</v>
      </c>
      <c r="AV572" s="14" t="s">
        <v>99</v>
      </c>
      <c r="AW572" s="14" t="s">
        <v>34</v>
      </c>
      <c r="AX572" s="14" t="s">
        <v>81</v>
      </c>
      <c r="AY572" s="222" t="s">
        <v>176</v>
      </c>
    </row>
    <row r="573" spans="1:65" s="2" customFormat="1" ht="16.5" customHeight="1">
      <c r="A573" s="37"/>
      <c r="B573" s="38"/>
      <c r="C573" s="182" t="s">
        <v>937</v>
      </c>
      <c r="D573" s="182" t="s">
        <v>179</v>
      </c>
      <c r="E573" s="183" t="s">
        <v>938</v>
      </c>
      <c r="F573" s="184" t="s">
        <v>939</v>
      </c>
      <c r="G573" s="185" t="s">
        <v>133</v>
      </c>
      <c r="H573" s="186">
        <v>11.98</v>
      </c>
      <c r="I573" s="187"/>
      <c r="J573" s="188">
        <f>ROUND(I573*H573,2)</f>
        <v>0</v>
      </c>
      <c r="K573" s="184" t="s">
        <v>182</v>
      </c>
      <c r="L573" s="42"/>
      <c r="M573" s="189" t="s">
        <v>21</v>
      </c>
      <c r="N573" s="190" t="s">
        <v>44</v>
      </c>
      <c r="O573" s="67"/>
      <c r="P573" s="191">
        <f>O573*H573</f>
        <v>0</v>
      </c>
      <c r="Q573" s="191">
        <v>0</v>
      </c>
      <c r="R573" s="191">
        <f>Q573*H573</f>
        <v>0</v>
      </c>
      <c r="S573" s="191">
        <v>2.9999999999999997E-4</v>
      </c>
      <c r="T573" s="192">
        <f>S573*H573</f>
        <v>3.594E-3</v>
      </c>
      <c r="U573" s="37"/>
      <c r="V573" s="37"/>
      <c r="W573" s="37"/>
      <c r="X573" s="37"/>
      <c r="Y573" s="37"/>
      <c r="Z573" s="37"/>
      <c r="AA573" s="37"/>
      <c r="AB573" s="37"/>
      <c r="AC573" s="37"/>
      <c r="AD573" s="37"/>
      <c r="AE573" s="37"/>
      <c r="AR573" s="193" t="s">
        <v>273</v>
      </c>
      <c r="AT573" s="193" t="s">
        <v>179</v>
      </c>
      <c r="AU573" s="193" t="s">
        <v>83</v>
      </c>
      <c r="AY573" s="20" t="s">
        <v>176</v>
      </c>
      <c r="BE573" s="194">
        <f>IF(N573="základní",J573,0)</f>
        <v>0</v>
      </c>
      <c r="BF573" s="194">
        <f>IF(N573="snížená",J573,0)</f>
        <v>0</v>
      </c>
      <c r="BG573" s="194">
        <f>IF(N573="zákl. přenesená",J573,0)</f>
        <v>0</v>
      </c>
      <c r="BH573" s="194">
        <f>IF(N573="sníž. přenesená",J573,0)</f>
        <v>0</v>
      </c>
      <c r="BI573" s="194">
        <f>IF(N573="nulová",J573,0)</f>
        <v>0</v>
      </c>
      <c r="BJ573" s="20" t="s">
        <v>81</v>
      </c>
      <c r="BK573" s="194">
        <f>ROUND(I573*H573,2)</f>
        <v>0</v>
      </c>
      <c r="BL573" s="20" t="s">
        <v>273</v>
      </c>
      <c r="BM573" s="193" t="s">
        <v>940</v>
      </c>
    </row>
    <row r="574" spans="1:65" s="2" customFormat="1" ht="11.25">
      <c r="A574" s="37"/>
      <c r="B574" s="38"/>
      <c r="C574" s="39"/>
      <c r="D574" s="195" t="s">
        <v>185</v>
      </c>
      <c r="E574" s="39"/>
      <c r="F574" s="196" t="s">
        <v>941</v>
      </c>
      <c r="G574" s="39"/>
      <c r="H574" s="39"/>
      <c r="I574" s="197"/>
      <c r="J574" s="39"/>
      <c r="K574" s="39"/>
      <c r="L574" s="42"/>
      <c r="M574" s="198"/>
      <c r="N574" s="199"/>
      <c r="O574" s="67"/>
      <c r="P574" s="67"/>
      <c r="Q574" s="67"/>
      <c r="R574" s="67"/>
      <c r="S574" s="67"/>
      <c r="T574" s="68"/>
      <c r="U574" s="37"/>
      <c r="V574" s="37"/>
      <c r="W574" s="37"/>
      <c r="X574" s="37"/>
      <c r="Y574" s="37"/>
      <c r="Z574" s="37"/>
      <c r="AA574" s="37"/>
      <c r="AB574" s="37"/>
      <c r="AC574" s="37"/>
      <c r="AD574" s="37"/>
      <c r="AE574" s="37"/>
      <c r="AT574" s="20" t="s">
        <v>185</v>
      </c>
      <c r="AU574" s="20" t="s">
        <v>83</v>
      </c>
    </row>
    <row r="575" spans="1:65" s="13" customFormat="1" ht="11.25">
      <c r="B575" s="200"/>
      <c r="C575" s="201"/>
      <c r="D575" s="202" t="s">
        <v>187</v>
      </c>
      <c r="E575" s="203" t="s">
        <v>21</v>
      </c>
      <c r="F575" s="204" t="s">
        <v>942</v>
      </c>
      <c r="G575" s="201"/>
      <c r="H575" s="205">
        <v>11.98</v>
      </c>
      <c r="I575" s="206"/>
      <c r="J575" s="201"/>
      <c r="K575" s="201"/>
      <c r="L575" s="207"/>
      <c r="M575" s="208"/>
      <c r="N575" s="209"/>
      <c r="O575" s="209"/>
      <c r="P575" s="209"/>
      <c r="Q575" s="209"/>
      <c r="R575" s="209"/>
      <c r="S575" s="209"/>
      <c r="T575" s="210"/>
      <c r="AT575" s="211" t="s">
        <v>187</v>
      </c>
      <c r="AU575" s="211" t="s">
        <v>83</v>
      </c>
      <c r="AV575" s="13" t="s">
        <v>83</v>
      </c>
      <c r="AW575" s="13" t="s">
        <v>34</v>
      </c>
      <c r="AX575" s="13" t="s">
        <v>73</v>
      </c>
      <c r="AY575" s="211" t="s">
        <v>176</v>
      </c>
    </row>
    <row r="576" spans="1:65" s="14" customFormat="1" ht="11.25">
      <c r="B576" s="212"/>
      <c r="C576" s="213"/>
      <c r="D576" s="202" t="s">
        <v>187</v>
      </c>
      <c r="E576" s="214" t="s">
        <v>21</v>
      </c>
      <c r="F576" s="215" t="s">
        <v>192</v>
      </c>
      <c r="G576" s="213"/>
      <c r="H576" s="216">
        <v>11.98</v>
      </c>
      <c r="I576" s="217"/>
      <c r="J576" s="213"/>
      <c r="K576" s="213"/>
      <c r="L576" s="218"/>
      <c r="M576" s="219"/>
      <c r="N576" s="220"/>
      <c r="O576" s="220"/>
      <c r="P576" s="220"/>
      <c r="Q576" s="220"/>
      <c r="R576" s="220"/>
      <c r="S576" s="220"/>
      <c r="T576" s="221"/>
      <c r="AT576" s="222" t="s">
        <v>187</v>
      </c>
      <c r="AU576" s="222" t="s">
        <v>83</v>
      </c>
      <c r="AV576" s="14" t="s">
        <v>99</v>
      </c>
      <c r="AW576" s="14" t="s">
        <v>34</v>
      </c>
      <c r="AX576" s="14" t="s">
        <v>81</v>
      </c>
      <c r="AY576" s="222" t="s">
        <v>176</v>
      </c>
    </row>
    <row r="577" spans="1:65" s="2" customFormat="1" ht="16.5" customHeight="1">
      <c r="A577" s="37"/>
      <c r="B577" s="38"/>
      <c r="C577" s="182" t="s">
        <v>943</v>
      </c>
      <c r="D577" s="182" t="s">
        <v>179</v>
      </c>
      <c r="E577" s="183" t="s">
        <v>944</v>
      </c>
      <c r="F577" s="184" t="s">
        <v>945</v>
      </c>
      <c r="G577" s="185" t="s">
        <v>133</v>
      </c>
      <c r="H577" s="186">
        <v>24.48</v>
      </c>
      <c r="I577" s="187"/>
      <c r="J577" s="188">
        <f>ROUND(I577*H577,2)</f>
        <v>0</v>
      </c>
      <c r="K577" s="184" t="s">
        <v>182</v>
      </c>
      <c r="L577" s="42"/>
      <c r="M577" s="189" t="s">
        <v>21</v>
      </c>
      <c r="N577" s="190" t="s">
        <v>44</v>
      </c>
      <c r="O577" s="67"/>
      <c r="P577" s="191">
        <f>O577*H577</f>
        <v>0</v>
      </c>
      <c r="Q577" s="191">
        <v>1.0000000000000001E-5</v>
      </c>
      <c r="R577" s="191">
        <f>Q577*H577</f>
        <v>2.4480000000000004E-4</v>
      </c>
      <c r="S577" s="191">
        <v>0</v>
      </c>
      <c r="T577" s="192">
        <f>S577*H577</f>
        <v>0</v>
      </c>
      <c r="U577" s="37"/>
      <c r="V577" s="37"/>
      <c r="W577" s="37"/>
      <c r="X577" s="37"/>
      <c r="Y577" s="37"/>
      <c r="Z577" s="37"/>
      <c r="AA577" s="37"/>
      <c r="AB577" s="37"/>
      <c r="AC577" s="37"/>
      <c r="AD577" s="37"/>
      <c r="AE577" s="37"/>
      <c r="AR577" s="193" t="s">
        <v>273</v>
      </c>
      <c r="AT577" s="193" t="s">
        <v>179</v>
      </c>
      <c r="AU577" s="193" t="s">
        <v>83</v>
      </c>
      <c r="AY577" s="20" t="s">
        <v>176</v>
      </c>
      <c r="BE577" s="194">
        <f>IF(N577="základní",J577,0)</f>
        <v>0</v>
      </c>
      <c r="BF577" s="194">
        <f>IF(N577="snížená",J577,0)</f>
        <v>0</v>
      </c>
      <c r="BG577" s="194">
        <f>IF(N577="zákl. přenesená",J577,0)</f>
        <v>0</v>
      </c>
      <c r="BH577" s="194">
        <f>IF(N577="sníž. přenesená",J577,0)</f>
        <v>0</v>
      </c>
      <c r="BI577" s="194">
        <f>IF(N577="nulová",J577,0)</f>
        <v>0</v>
      </c>
      <c r="BJ577" s="20" t="s">
        <v>81</v>
      </c>
      <c r="BK577" s="194">
        <f>ROUND(I577*H577,2)</f>
        <v>0</v>
      </c>
      <c r="BL577" s="20" t="s">
        <v>273</v>
      </c>
      <c r="BM577" s="193" t="s">
        <v>946</v>
      </c>
    </row>
    <row r="578" spans="1:65" s="2" customFormat="1" ht="11.25">
      <c r="A578" s="37"/>
      <c r="B578" s="38"/>
      <c r="C578" s="39"/>
      <c r="D578" s="195" t="s">
        <v>185</v>
      </c>
      <c r="E578" s="39"/>
      <c r="F578" s="196" t="s">
        <v>947</v>
      </c>
      <c r="G578" s="39"/>
      <c r="H578" s="39"/>
      <c r="I578" s="197"/>
      <c r="J578" s="39"/>
      <c r="K578" s="39"/>
      <c r="L578" s="42"/>
      <c r="M578" s="198"/>
      <c r="N578" s="199"/>
      <c r="O578" s="67"/>
      <c r="P578" s="67"/>
      <c r="Q578" s="67"/>
      <c r="R578" s="67"/>
      <c r="S578" s="67"/>
      <c r="T578" s="68"/>
      <c r="U578" s="37"/>
      <c r="V578" s="37"/>
      <c r="W578" s="37"/>
      <c r="X578" s="37"/>
      <c r="Y578" s="37"/>
      <c r="Z578" s="37"/>
      <c r="AA578" s="37"/>
      <c r="AB578" s="37"/>
      <c r="AC578" s="37"/>
      <c r="AD578" s="37"/>
      <c r="AE578" s="37"/>
      <c r="AT578" s="20" t="s">
        <v>185</v>
      </c>
      <c r="AU578" s="20" t="s">
        <v>83</v>
      </c>
    </row>
    <row r="579" spans="1:65" s="15" customFormat="1" ht="11.25">
      <c r="B579" s="224"/>
      <c r="C579" s="225"/>
      <c r="D579" s="202" t="s">
        <v>187</v>
      </c>
      <c r="E579" s="226" t="s">
        <v>21</v>
      </c>
      <c r="F579" s="227" t="s">
        <v>923</v>
      </c>
      <c r="G579" s="225"/>
      <c r="H579" s="226" t="s">
        <v>21</v>
      </c>
      <c r="I579" s="228"/>
      <c r="J579" s="225"/>
      <c r="K579" s="225"/>
      <c r="L579" s="229"/>
      <c r="M579" s="230"/>
      <c r="N579" s="231"/>
      <c r="O579" s="231"/>
      <c r="P579" s="231"/>
      <c r="Q579" s="231"/>
      <c r="R579" s="231"/>
      <c r="S579" s="231"/>
      <c r="T579" s="232"/>
      <c r="AT579" s="233" t="s">
        <v>187</v>
      </c>
      <c r="AU579" s="233" t="s">
        <v>83</v>
      </c>
      <c r="AV579" s="15" t="s">
        <v>81</v>
      </c>
      <c r="AW579" s="15" t="s">
        <v>34</v>
      </c>
      <c r="AX579" s="15" t="s">
        <v>73</v>
      </c>
      <c r="AY579" s="233" t="s">
        <v>176</v>
      </c>
    </row>
    <row r="580" spans="1:65" s="13" customFormat="1" ht="11.25">
      <c r="B580" s="200"/>
      <c r="C580" s="201"/>
      <c r="D580" s="202" t="s">
        <v>187</v>
      </c>
      <c r="E580" s="203" t="s">
        <v>21</v>
      </c>
      <c r="F580" s="204" t="s">
        <v>948</v>
      </c>
      <c r="G580" s="201"/>
      <c r="H580" s="205">
        <v>11.9</v>
      </c>
      <c r="I580" s="206"/>
      <c r="J580" s="201"/>
      <c r="K580" s="201"/>
      <c r="L580" s="207"/>
      <c r="M580" s="208"/>
      <c r="N580" s="209"/>
      <c r="O580" s="209"/>
      <c r="P580" s="209"/>
      <c r="Q580" s="209"/>
      <c r="R580" s="209"/>
      <c r="S580" s="209"/>
      <c r="T580" s="210"/>
      <c r="AT580" s="211" t="s">
        <v>187</v>
      </c>
      <c r="AU580" s="211" t="s">
        <v>83</v>
      </c>
      <c r="AV580" s="13" t="s">
        <v>83</v>
      </c>
      <c r="AW580" s="13" t="s">
        <v>34</v>
      </c>
      <c r="AX580" s="13" t="s">
        <v>73</v>
      </c>
      <c r="AY580" s="211" t="s">
        <v>176</v>
      </c>
    </row>
    <row r="581" spans="1:65" s="13" customFormat="1" ht="11.25">
      <c r="B581" s="200"/>
      <c r="C581" s="201"/>
      <c r="D581" s="202" t="s">
        <v>187</v>
      </c>
      <c r="E581" s="203" t="s">
        <v>21</v>
      </c>
      <c r="F581" s="204" t="s">
        <v>949</v>
      </c>
      <c r="G581" s="201"/>
      <c r="H581" s="205">
        <v>2.6</v>
      </c>
      <c r="I581" s="206"/>
      <c r="J581" s="201"/>
      <c r="K581" s="201"/>
      <c r="L581" s="207"/>
      <c r="M581" s="208"/>
      <c r="N581" s="209"/>
      <c r="O581" s="209"/>
      <c r="P581" s="209"/>
      <c r="Q581" s="209"/>
      <c r="R581" s="209"/>
      <c r="S581" s="209"/>
      <c r="T581" s="210"/>
      <c r="AT581" s="211" t="s">
        <v>187</v>
      </c>
      <c r="AU581" s="211" t="s">
        <v>83</v>
      </c>
      <c r="AV581" s="13" t="s">
        <v>83</v>
      </c>
      <c r="AW581" s="13" t="s">
        <v>34</v>
      </c>
      <c r="AX581" s="13" t="s">
        <v>73</v>
      </c>
      <c r="AY581" s="211" t="s">
        <v>176</v>
      </c>
    </row>
    <row r="582" spans="1:65" s="13" customFormat="1" ht="11.25">
      <c r="B582" s="200"/>
      <c r="C582" s="201"/>
      <c r="D582" s="202" t="s">
        <v>187</v>
      </c>
      <c r="E582" s="203" t="s">
        <v>21</v>
      </c>
      <c r="F582" s="204" t="s">
        <v>950</v>
      </c>
      <c r="G582" s="201"/>
      <c r="H582" s="205">
        <v>9.98</v>
      </c>
      <c r="I582" s="206"/>
      <c r="J582" s="201"/>
      <c r="K582" s="201"/>
      <c r="L582" s="207"/>
      <c r="M582" s="208"/>
      <c r="N582" s="209"/>
      <c r="O582" s="209"/>
      <c r="P582" s="209"/>
      <c r="Q582" s="209"/>
      <c r="R582" s="209"/>
      <c r="S582" s="209"/>
      <c r="T582" s="210"/>
      <c r="AT582" s="211" t="s">
        <v>187</v>
      </c>
      <c r="AU582" s="211" t="s">
        <v>83</v>
      </c>
      <c r="AV582" s="13" t="s">
        <v>83</v>
      </c>
      <c r="AW582" s="13" t="s">
        <v>34</v>
      </c>
      <c r="AX582" s="13" t="s">
        <v>73</v>
      </c>
      <c r="AY582" s="211" t="s">
        <v>176</v>
      </c>
    </row>
    <row r="583" spans="1:65" s="14" customFormat="1" ht="11.25">
      <c r="B583" s="212"/>
      <c r="C583" s="213"/>
      <c r="D583" s="202" t="s">
        <v>187</v>
      </c>
      <c r="E583" s="214" t="s">
        <v>131</v>
      </c>
      <c r="F583" s="215" t="s">
        <v>192</v>
      </c>
      <c r="G583" s="213"/>
      <c r="H583" s="216">
        <v>24.48</v>
      </c>
      <c r="I583" s="217"/>
      <c r="J583" s="213"/>
      <c r="K583" s="213"/>
      <c r="L583" s="218"/>
      <c r="M583" s="219"/>
      <c r="N583" s="220"/>
      <c r="O583" s="220"/>
      <c r="P583" s="220"/>
      <c r="Q583" s="220"/>
      <c r="R583" s="220"/>
      <c r="S583" s="220"/>
      <c r="T583" s="221"/>
      <c r="AT583" s="222" t="s">
        <v>187</v>
      </c>
      <c r="AU583" s="222" t="s">
        <v>83</v>
      </c>
      <c r="AV583" s="14" t="s">
        <v>99</v>
      </c>
      <c r="AW583" s="14" t="s">
        <v>34</v>
      </c>
      <c r="AX583" s="14" t="s">
        <v>81</v>
      </c>
      <c r="AY583" s="222" t="s">
        <v>176</v>
      </c>
    </row>
    <row r="584" spans="1:65" s="2" customFormat="1" ht="16.5" customHeight="1">
      <c r="A584" s="37"/>
      <c r="B584" s="38"/>
      <c r="C584" s="234" t="s">
        <v>951</v>
      </c>
      <c r="D584" s="234" t="s">
        <v>303</v>
      </c>
      <c r="E584" s="235" t="s">
        <v>952</v>
      </c>
      <c r="F584" s="236" t="s">
        <v>953</v>
      </c>
      <c r="G584" s="237" t="s">
        <v>133</v>
      </c>
      <c r="H584" s="238">
        <v>25.704000000000001</v>
      </c>
      <c r="I584" s="239"/>
      <c r="J584" s="240">
        <f>ROUND(I584*H584,2)</f>
        <v>0</v>
      </c>
      <c r="K584" s="236" t="s">
        <v>182</v>
      </c>
      <c r="L584" s="241"/>
      <c r="M584" s="242" t="s">
        <v>21</v>
      </c>
      <c r="N584" s="243" t="s">
        <v>44</v>
      </c>
      <c r="O584" s="67"/>
      <c r="P584" s="191">
        <f>O584*H584</f>
        <v>0</v>
      </c>
      <c r="Q584" s="191">
        <v>5.0000000000000001E-4</v>
      </c>
      <c r="R584" s="191">
        <f>Q584*H584</f>
        <v>1.2852000000000001E-2</v>
      </c>
      <c r="S584" s="191">
        <v>0</v>
      </c>
      <c r="T584" s="192">
        <f>S584*H584</f>
        <v>0</v>
      </c>
      <c r="U584" s="37"/>
      <c r="V584" s="37"/>
      <c r="W584" s="37"/>
      <c r="X584" s="37"/>
      <c r="Y584" s="37"/>
      <c r="Z584" s="37"/>
      <c r="AA584" s="37"/>
      <c r="AB584" s="37"/>
      <c r="AC584" s="37"/>
      <c r="AD584" s="37"/>
      <c r="AE584" s="37"/>
      <c r="AR584" s="193" t="s">
        <v>306</v>
      </c>
      <c r="AT584" s="193" t="s">
        <v>303</v>
      </c>
      <c r="AU584" s="193" t="s">
        <v>83</v>
      </c>
      <c r="AY584" s="20" t="s">
        <v>176</v>
      </c>
      <c r="BE584" s="194">
        <f>IF(N584="základní",J584,0)</f>
        <v>0</v>
      </c>
      <c r="BF584" s="194">
        <f>IF(N584="snížená",J584,0)</f>
        <v>0</v>
      </c>
      <c r="BG584" s="194">
        <f>IF(N584="zákl. přenesená",J584,0)</f>
        <v>0</v>
      </c>
      <c r="BH584" s="194">
        <f>IF(N584="sníž. přenesená",J584,0)</f>
        <v>0</v>
      </c>
      <c r="BI584" s="194">
        <f>IF(N584="nulová",J584,0)</f>
        <v>0</v>
      </c>
      <c r="BJ584" s="20" t="s">
        <v>81</v>
      </c>
      <c r="BK584" s="194">
        <f>ROUND(I584*H584,2)</f>
        <v>0</v>
      </c>
      <c r="BL584" s="20" t="s">
        <v>273</v>
      </c>
      <c r="BM584" s="193" t="s">
        <v>954</v>
      </c>
    </row>
    <row r="585" spans="1:65" s="13" customFormat="1" ht="11.25">
      <c r="B585" s="200"/>
      <c r="C585" s="201"/>
      <c r="D585" s="202" t="s">
        <v>187</v>
      </c>
      <c r="E585" s="201"/>
      <c r="F585" s="204" t="s">
        <v>955</v>
      </c>
      <c r="G585" s="201"/>
      <c r="H585" s="205">
        <v>25.704000000000001</v>
      </c>
      <c r="I585" s="206"/>
      <c r="J585" s="201"/>
      <c r="K585" s="201"/>
      <c r="L585" s="207"/>
      <c r="M585" s="208"/>
      <c r="N585" s="209"/>
      <c r="O585" s="209"/>
      <c r="P585" s="209"/>
      <c r="Q585" s="209"/>
      <c r="R585" s="209"/>
      <c r="S585" s="209"/>
      <c r="T585" s="210"/>
      <c r="AT585" s="211" t="s">
        <v>187</v>
      </c>
      <c r="AU585" s="211" t="s">
        <v>83</v>
      </c>
      <c r="AV585" s="13" t="s">
        <v>83</v>
      </c>
      <c r="AW585" s="13" t="s">
        <v>4</v>
      </c>
      <c r="AX585" s="13" t="s">
        <v>81</v>
      </c>
      <c r="AY585" s="211" t="s">
        <v>176</v>
      </c>
    </row>
    <row r="586" spans="1:65" s="2" customFormat="1" ht="16.5" customHeight="1">
      <c r="A586" s="37"/>
      <c r="B586" s="38"/>
      <c r="C586" s="182" t="s">
        <v>956</v>
      </c>
      <c r="D586" s="182" t="s">
        <v>179</v>
      </c>
      <c r="E586" s="183" t="s">
        <v>957</v>
      </c>
      <c r="F586" s="184" t="s">
        <v>958</v>
      </c>
      <c r="G586" s="185" t="s">
        <v>133</v>
      </c>
      <c r="H586" s="186">
        <v>1.3</v>
      </c>
      <c r="I586" s="187"/>
      <c r="J586" s="188">
        <f>ROUND(I586*H586,2)</f>
        <v>0</v>
      </c>
      <c r="K586" s="184" t="s">
        <v>182</v>
      </c>
      <c r="L586" s="42"/>
      <c r="M586" s="189" t="s">
        <v>21</v>
      </c>
      <c r="N586" s="190" t="s">
        <v>44</v>
      </c>
      <c r="O586" s="67"/>
      <c r="P586" s="191">
        <f>O586*H586</f>
        <v>0</v>
      </c>
      <c r="Q586" s="191">
        <v>0</v>
      </c>
      <c r="R586" s="191">
        <f>Q586*H586</f>
        <v>0</v>
      </c>
      <c r="S586" s="191">
        <v>0</v>
      </c>
      <c r="T586" s="192">
        <f>S586*H586</f>
        <v>0</v>
      </c>
      <c r="U586" s="37"/>
      <c r="V586" s="37"/>
      <c r="W586" s="37"/>
      <c r="X586" s="37"/>
      <c r="Y586" s="37"/>
      <c r="Z586" s="37"/>
      <c r="AA586" s="37"/>
      <c r="AB586" s="37"/>
      <c r="AC586" s="37"/>
      <c r="AD586" s="37"/>
      <c r="AE586" s="37"/>
      <c r="AR586" s="193" t="s">
        <v>273</v>
      </c>
      <c r="AT586" s="193" t="s">
        <v>179</v>
      </c>
      <c r="AU586" s="193" t="s">
        <v>83</v>
      </c>
      <c r="AY586" s="20" t="s">
        <v>176</v>
      </c>
      <c r="BE586" s="194">
        <f>IF(N586="základní",J586,0)</f>
        <v>0</v>
      </c>
      <c r="BF586" s="194">
        <f>IF(N586="snížená",J586,0)</f>
        <v>0</v>
      </c>
      <c r="BG586" s="194">
        <f>IF(N586="zákl. přenesená",J586,0)</f>
        <v>0</v>
      </c>
      <c r="BH586" s="194">
        <f>IF(N586="sníž. přenesená",J586,0)</f>
        <v>0</v>
      </c>
      <c r="BI586" s="194">
        <f>IF(N586="nulová",J586,0)</f>
        <v>0</v>
      </c>
      <c r="BJ586" s="20" t="s">
        <v>81</v>
      </c>
      <c r="BK586" s="194">
        <f>ROUND(I586*H586,2)</f>
        <v>0</v>
      </c>
      <c r="BL586" s="20" t="s">
        <v>273</v>
      </c>
      <c r="BM586" s="193" t="s">
        <v>959</v>
      </c>
    </row>
    <row r="587" spans="1:65" s="2" customFormat="1" ht="11.25">
      <c r="A587" s="37"/>
      <c r="B587" s="38"/>
      <c r="C587" s="39"/>
      <c r="D587" s="195" t="s">
        <v>185</v>
      </c>
      <c r="E587" s="39"/>
      <c r="F587" s="196" t="s">
        <v>960</v>
      </c>
      <c r="G587" s="39"/>
      <c r="H587" s="39"/>
      <c r="I587" s="197"/>
      <c r="J587" s="39"/>
      <c r="K587" s="39"/>
      <c r="L587" s="42"/>
      <c r="M587" s="198"/>
      <c r="N587" s="199"/>
      <c r="O587" s="67"/>
      <c r="P587" s="67"/>
      <c r="Q587" s="67"/>
      <c r="R587" s="67"/>
      <c r="S587" s="67"/>
      <c r="T587" s="68"/>
      <c r="U587" s="37"/>
      <c r="V587" s="37"/>
      <c r="W587" s="37"/>
      <c r="X587" s="37"/>
      <c r="Y587" s="37"/>
      <c r="Z587" s="37"/>
      <c r="AA587" s="37"/>
      <c r="AB587" s="37"/>
      <c r="AC587" s="37"/>
      <c r="AD587" s="37"/>
      <c r="AE587" s="37"/>
      <c r="AT587" s="20" t="s">
        <v>185</v>
      </c>
      <c r="AU587" s="20" t="s">
        <v>83</v>
      </c>
    </row>
    <row r="588" spans="1:65" s="13" customFormat="1" ht="11.25">
      <c r="B588" s="200"/>
      <c r="C588" s="201"/>
      <c r="D588" s="202" t="s">
        <v>187</v>
      </c>
      <c r="E588" s="203" t="s">
        <v>21</v>
      </c>
      <c r="F588" s="204" t="s">
        <v>961</v>
      </c>
      <c r="G588" s="201"/>
      <c r="H588" s="205">
        <v>1.3</v>
      </c>
      <c r="I588" s="206"/>
      <c r="J588" s="201"/>
      <c r="K588" s="201"/>
      <c r="L588" s="207"/>
      <c r="M588" s="208"/>
      <c r="N588" s="209"/>
      <c r="O588" s="209"/>
      <c r="P588" s="209"/>
      <c r="Q588" s="209"/>
      <c r="R588" s="209"/>
      <c r="S588" s="209"/>
      <c r="T588" s="210"/>
      <c r="AT588" s="211" t="s">
        <v>187</v>
      </c>
      <c r="AU588" s="211" t="s">
        <v>83</v>
      </c>
      <c r="AV588" s="13" t="s">
        <v>83</v>
      </c>
      <c r="AW588" s="13" t="s">
        <v>34</v>
      </c>
      <c r="AX588" s="13" t="s">
        <v>73</v>
      </c>
      <c r="AY588" s="211" t="s">
        <v>176</v>
      </c>
    </row>
    <row r="589" spans="1:65" s="14" customFormat="1" ht="11.25">
      <c r="B589" s="212"/>
      <c r="C589" s="213"/>
      <c r="D589" s="202" t="s">
        <v>187</v>
      </c>
      <c r="E589" s="214" t="s">
        <v>21</v>
      </c>
      <c r="F589" s="215" t="s">
        <v>192</v>
      </c>
      <c r="G589" s="213"/>
      <c r="H589" s="216">
        <v>1.3</v>
      </c>
      <c r="I589" s="217"/>
      <c r="J589" s="213"/>
      <c r="K589" s="213"/>
      <c r="L589" s="218"/>
      <c r="M589" s="219"/>
      <c r="N589" s="220"/>
      <c r="O589" s="220"/>
      <c r="P589" s="220"/>
      <c r="Q589" s="220"/>
      <c r="R589" s="220"/>
      <c r="S589" s="220"/>
      <c r="T589" s="221"/>
      <c r="AT589" s="222" t="s">
        <v>187</v>
      </c>
      <c r="AU589" s="222" t="s">
        <v>83</v>
      </c>
      <c r="AV589" s="14" t="s">
        <v>99</v>
      </c>
      <c r="AW589" s="14" t="s">
        <v>34</v>
      </c>
      <c r="AX589" s="14" t="s">
        <v>81</v>
      </c>
      <c r="AY589" s="222" t="s">
        <v>176</v>
      </c>
    </row>
    <row r="590" spans="1:65" s="2" customFormat="1" ht="16.5" customHeight="1">
      <c r="A590" s="37"/>
      <c r="B590" s="38"/>
      <c r="C590" s="234" t="s">
        <v>962</v>
      </c>
      <c r="D590" s="234" t="s">
        <v>303</v>
      </c>
      <c r="E590" s="235" t="s">
        <v>963</v>
      </c>
      <c r="F590" s="236" t="s">
        <v>964</v>
      </c>
      <c r="G590" s="237" t="s">
        <v>133</v>
      </c>
      <c r="H590" s="238">
        <v>1.365</v>
      </c>
      <c r="I590" s="239"/>
      <c r="J590" s="240">
        <f>ROUND(I590*H590,2)</f>
        <v>0</v>
      </c>
      <c r="K590" s="236" t="s">
        <v>182</v>
      </c>
      <c r="L590" s="241"/>
      <c r="M590" s="242" t="s">
        <v>21</v>
      </c>
      <c r="N590" s="243" t="s">
        <v>44</v>
      </c>
      <c r="O590" s="67"/>
      <c r="P590" s="191">
        <f>O590*H590</f>
        <v>0</v>
      </c>
      <c r="Q590" s="191">
        <v>2.5999999999999998E-4</v>
      </c>
      <c r="R590" s="191">
        <f>Q590*H590</f>
        <v>3.5489999999999995E-4</v>
      </c>
      <c r="S590" s="191">
        <v>0</v>
      </c>
      <c r="T590" s="192">
        <f>S590*H590</f>
        <v>0</v>
      </c>
      <c r="U590" s="37"/>
      <c r="V590" s="37"/>
      <c r="W590" s="37"/>
      <c r="X590" s="37"/>
      <c r="Y590" s="37"/>
      <c r="Z590" s="37"/>
      <c r="AA590" s="37"/>
      <c r="AB590" s="37"/>
      <c r="AC590" s="37"/>
      <c r="AD590" s="37"/>
      <c r="AE590" s="37"/>
      <c r="AR590" s="193" t="s">
        <v>306</v>
      </c>
      <c r="AT590" s="193" t="s">
        <v>303</v>
      </c>
      <c r="AU590" s="193" t="s">
        <v>83</v>
      </c>
      <c r="AY590" s="20" t="s">
        <v>176</v>
      </c>
      <c r="BE590" s="194">
        <f>IF(N590="základní",J590,0)</f>
        <v>0</v>
      </c>
      <c r="BF590" s="194">
        <f>IF(N590="snížená",J590,0)</f>
        <v>0</v>
      </c>
      <c r="BG590" s="194">
        <f>IF(N590="zákl. přenesená",J590,0)</f>
        <v>0</v>
      </c>
      <c r="BH590" s="194">
        <f>IF(N590="sníž. přenesená",J590,0)</f>
        <v>0</v>
      </c>
      <c r="BI590" s="194">
        <f>IF(N590="nulová",J590,0)</f>
        <v>0</v>
      </c>
      <c r="BJ590" s="20" t="s">
        <v>81</v>
      </c>
      <c r="BK590" s="194">
        <f>ROUND(I590*H590,2)</f>
        <v>0</v>
      </c>
      <c r="BL590" s="20" t="s">
        <v>273</v>
      </c>
      <c r="BM590" s="193" t="s">
        <v>965</v>
      </c>
    </row>
    <row r="591" spans="1:65" s="13" customFormat="1" ht="11.25">
      <c r="B591" s="200"/>
      <c r="C591" s="201"/>
      <c r="D591" s="202" t="s">
        <v>187</v>
      </c>
      <c r="E591" s="201"/>
      <c r="F591" s="204" t="s">
        <v>966</v>
      </c>
      <c r="G591" s="201"/>
      <c r="H591" s="205">
        <v>1.365</v>
      </c>
      <c r="I591" s="206"/>
      <c r="J591" s="201"/>
      <c r="K591" s="201"/>
      <c r="L591" s="207"/>
      <c r="M591" s="208"/>
      <c r="N591" s="209"/>
      <c r="O591" s="209"/>
      <c r="P591" s="209"/>
      <c r="Q591" s="209"/>
      <c r="R591" s="209"/>
      <c r="S591" s="209"/>
      <c r="T591" s="210"/>
      <c r="AT591" s="211" t="s">
        <v>187</v>
      </c>
      <c r="AU591" s="211" t="s">
        <v>83</v>
      </c>
      <c r="AV591" s="13" t="s">
        <v>83</v>
      </c>
      <c r="AW591" s="13" t="s">
        <v>4</v>
      </c>
      <c r="AX591" s="13" t="s">
        <v>81</v>
      </c>
      <c r="AY591" s="211" t="s">
        <v>176</v>
      </c>
    </row>
    <row r="592" spans="1:65" s="2" customFormat="1" ht="16.5" customHeight="1">
      <c r="A592" s="37"/>
      <c r="B592" s="38"/>
      <c r="C592" s="182" t="s">
        <v>967</v>
      </c>
      <c r="D592" s="182" t="s">
        <v>179</v>
      </c>
      <c r="E592" s="183" t="s">
        <v>968</v>
      </c>
      <c r="F592" s="184" t="s">
        <v>969</v>
      </c>
      <c r="G592" s="185" t="s">
        <v>133</v>
      </c>
      <c r="H592" s="186">
        <v>24.48</v>
      </c>
      <c r="I592" s="187"/>
      <c r="J592" s="188">
        <f>ROUND(I592*H592,2)</f>
        <v>0</v>
      </c>
      <c r="K592" s="184" t="s">
        <v>182</v>
      </c>
      <c r="L592" s="42"/>
      <c r="M592" s="189" t="s">
        <v>21</v>
      </c>
      <c r="N592" s="190" t="s">
        <v>44</v>
      </c>
      <c r="O592" s="67"/>
      <c r="P592" s="191">
        <f>O592*H592</f>
        <v>0</v>
      </c>
      <c r="Q592" s="191">
        <v>9.0000000000000006E-5</v>
      </c>
      <c r="R592" s="191">
        <f>Q592*H592</f>
        <v>2.2032000000000002E-3</v>
      </c>
      <c r="S592" s="191">
        <v>0</v>
      </c>
      <c r="T592" s="192">
        <f>S592*H592</f>
        <v>0</v>
      </c>
      <c r="U592" s="37"/>
      <c r="V592" s="37"/>
      <c r="W592" s="37"/>
      <c r="X592" s="37"/>
      <c r="Y592" s="37"/>
      <c r="Z592" s="37"/>
      <c r="AA592" s="37"/>
      <c r="AB592" s="37"/>
      <c r="AC592" s="37"/>
      <c r="AD592" s="37"/>
      <c r="AE592" s="37"/>
      <c r="AR592" s="193" t="s">
        <v>273</v>
      </c>
      <c r="AT592" s="193" t="s">
        <v>179</v>
      </c>
      <c r="AU592" s="193" t="s">
        <v>83</v>
      </c>
      <c r="AY592" s="20" t="s">
        <v>176</v>
      </c>
      <c r="BE592" s="194">
        <f>IF(N592="základní",J592,0)</f>
        <v>0</v>
      </c>
      <c r="BF592" s="194">
        <f>IF(N592="snížená",J592,0)</f>
        <v>0</v>
      </c>
      <c r="BG592" s="194">
        <f>IF(N592="zákl. přenesená",J592,0)</f>
        <v>0</v>
      </c>
      <c r="BH592" s="194">
        <f>IF(N592="sníž. přenesená",J592,0)</f>
        <v>0</v>
      </c>
      <c r="BI592" s="194">
        <f>IF(N592="nulová",J592,0)</f>
        <v>0</v>
      </c>
      <c r="BJ592" s="20" t="s">
        <v>81</v>
      </c>
      <c r="BK592" s="194">
        <f>ROUND(I592*H592,2)</f>
        <v>0</v>
      </c>
      <c r="BL592" s="20" t="s">
        <v>273</v>
      </c>
      <c r="BM592" s="193" t="s">
        <v>970</v>
      </c>
    </row>
    <row r="593" spans="1:65" s="2" customFormat="1" ht="11.25">
      <c r="A593" s="37"/>
      <c r="B593" s="38"/>
      <c r="C593" s="39"/>
      <c r="D593" s="195" t="s">
        <v>185</v>
      </c>
      <c r="E593" s="39"/>
      <c r="F593" s="196" t="s">
        <v>971</v>
      </c>
      <c r="G593" s="39"/>
      <c r="H593" s="39"/>
      <c r="I593" s="197"/>
      <c r="J593" s="39"/>
      <c r="K593" s="39"/>
      <c r="L593" s="42"/>
      <c r="M593" s="198"/>
      <c r="N593" s="199"/>
      <c r="O593" s="67"/>
      <c r="P593" s="67"/>
      <c r="Q593" s="67"/>
      <c r="R593" s="67"/>
      <c r="S593" s="67"/>
      <c r="T593" s="68"/>
      <c r="U593" s="37"/>
      <c r="V593" s="37"/>
      <c r="W593" s="37"/>
      <c r="X593" s="37"/>
      <c r="Y593" s="37"/>
      <c r="Z593" s="37"/>
      <c r="AA593" s="37"/>
      <c r="AB593" s="37"/>
      <c r="AC593" s="37"/>
      <c r="AD593" s="37"/>
      <c r="AE593" s="37"/>
      <c r="AT593" s="20" t="s">
        <v>185</v>
      </c>
      <c r="AU593" s="20" t="s">
        <v>83</v>
      </c>
    </row>
    <row r="594" spans="1:65" s="13" customFormat="1" ht="11.25">
      <c r="B594" s="200"/>
      <c r="C594" s="201"/>
      <c r="D594" s="202" t="s">
        <v>187</v>
      </c>
      <c r="E594" s="203" t="s">
        <v>21</v>
      </c>
      <c r="F594" s="204" t="s">
        <v>131</v>
      </c>
      <c r="G594" s="201"/>
      <c r="H594" s="205">
        <v>24.48</v>
      </c>
      <c r="I594" s="206"/>
      <c r="J594" s="201"/>
      <c r="K594" s="201"/>
      <c r="L594" s="207"/>
      <c r="M594" s="208"/>
      <c r="N594" s="209"/>
      <c r="O594" s="209"/>
      <c r="P594" s="209"/>
      <c r="Q594" s="209"/>
      <c r="R594" s="209"/>
      <c r="S594" s="209"/>
      <c r="T594" s="210"/>
      <c r="AT594" s="211" t="s">
        <v>187</v>
      </c>
      <c r="AU594" s="211" t="s">
        <v>83</v>
      </c>
      <c r="AV594" s="13" t="s">
        <v>83</v>
      </c>
      <c r="AW594" s="13" t="s">
        <v>34</v>
      </c>
      <c r="AX594" s="13" t="s">
        <v>73</v>
      </c>
      <c r="AY594" s="211" t="s">
        <v>176</v>
      </c>
    </row>
    <row r="595" spans="1:65" s="14" customFormat="1" ht="11.25">
      <c r="B595" s="212"/>
      <c r="C595" s="213"/>
      <c r="D595" s="202" t="s">
        <v>187</v>
      </c>
      <c r="E595" s="214" t="s">
        <v>21</v>
      </c>
      <c r="F595" s="215" t="s">
        <v>192</v>
      </c>
      <c r="G595" s="213"/>
      <c r="H595" s="216">
        <v>24.48</v>
      </c>
      <c r="I595" s="217"/>
      <c r="J595" s="213"/>
      <c r="K595" s="213"/>
      <c r="L595" s="218"/>
      <c r="M595" s="219"/>
      <c r="N595" s="220"/>
      <c r="O595" s="220"/>
      <c r="P595" s="220"/>
      <c r="Q595" s="220"/>
      <c r="R595" s="220"/>
      <c r="S595" s="220"/>
      <c r="T595" s="221"/>
      <c r="AT595" s="222" t="s">
        <v>187</v>
      </c>
      <c r="AU595" s="222" t="s">
        <v>83</v>
      </c>
      <c r="AV595" s="14" t="s">
        <v>99</v>
      </c>
      <c r="AW595" s="14" t="s">
        <v>34</v>
      </c>
      <c r="AX595" s="14" t="s">
        <v>81</v>
      </c>
      <c r="AY595" s="222" t="s">
        <v>176</v>
      </c>
    </row>
    <row r="596" spans="1:65" s="2" customFormat="1" ht="16.5" customHeight="1">
      <c r="A596" s="37"/>
      <c r="B596" s="38"/>
      <c r="C596" s="182" t="s">
        <v>972</v>
      </c>
      <c r="D596" s="182" t="s">
        <v>179</v>
      </c>
      <c r="E596" s="183" t="s">
        <v>973</v>
      </c>
      <c r="F596" s="184" t="s">
        <v>974</v>
      </c>
      <c r="G596" s="185" t="s">
        <v>119</v>
      </c>
      <c r="H596" s="186">
        <v>10.4</v>
      </c>
      <c r="I596" s="187"/>
      <c r="J596" s="188">
        <f>ROUND(I596*H596,2)</f>
        <v>0</v>
      </c>
      <c r="K596" s="184" t="s">
        <v>182</v>
      </c>
      <c r="L596" s="42"/>
      <c r="M596" s="189" t="s">
        <v>21</v>
      </c>
      <c r="N596" s="190" t="s">
        <v>44</v>
      </c>
      <c r="O596" s="67"/>
      <c r="P596" s="191">
        <f>O596*H596</f>
        <v>0</v>
      </c>
      <c r="Q596" s="191">
        <v>0</v>
      </c>
      <c r="R596" s="191">
        <f>Q596*H596</f>
        <v>0</v>
      </c>
      <c r="S596" s="191">
        <v>0</v>
      </c>
      <c r="T596" s="192">
        <f>S596*H596</f>
        <v>0</v>
      </c>
      <c r="U596" s="37"/>
      <c r="V596" s="37"/>
      <c r="W596" s="37"/>
      <c r="X596" s="37"/>
      <c r="Y596" s="37"/>
      <c r="Z596" s="37"/>
      <c r="AA596" s="37"/>
      <c r="AB596" s="37"/>
      <c r="AC596" s="37"/>
      <c r="AD596" s="37"/>
      <c r="AE596" s="37"/>
      <c r="AR596" s="193" t="s">
        <v>273</v>
      </c>
      <c r="AT596" s="193" t="s">
        <v>179</v>
      </c>
      <c r="AU596" s="193" t="s">
        <v>83</v>
      </c>
      <c r="AY596" s="20" t="s">
        <v>176</v>
      </c>
      <c r="BE596" s="194">
        <f>IF(N596="základní",J596,0)</f>
        <v>0</v>
      </c>
      <c r="BF596" s="194">
        <f>IF(N596="snížená",J596,0)</f>
        <v>0</v>
      </c>
      <c r="BG596" s="194">
        <f>IF(N596="zákl. přenesená",J596,0)</f>
        <v>0</v>
      </c>
      <c r="BH596" s="194">
        <f>IF(N596="sníž. přenesená",J596,0)</f>
        <v>0</v>
      </c>
      <c r="BI596" s="194">
        <f>IF(N596="nulová",J596,0)</f>
        <v>0</v>
      </c>
      <c r="BJ596" s="20" t="s">
        <v>81</v>
      </c>
      <c r="BK596" s="194">
        <f>ROUND(I596*H596,2)</f>
        <v>0</v>
      </c>
      <c r="BL596" s="20" t="s">
        <v>273</v>
      </c>
      <c r="BM596" s="193" t="s">
        <v>975</v>
      </c>
    </row>
    <row r="597" spans="1:65" s="2" customFormat="1" ht="11.25">
      <c r="A597" s="37"/>
      <c r="B597" s="38"/>
      <c r="C597" s="39"/>
      <c r="D597" s="195" t="s">
        <v>185</v>
      </c>
      <c r="E597" s="39"/>
      <c r="F597" s="196" t="s">
        <v>976</v>
      </c>
      <c r="G597" s="39"/>
      <c r="H597" s="39"/>
      <c r="I597" s="197"/>
      <c r="J597" s="39"/>
      <c r="K597" s="39"/>
      <c r="L597" s="42"/>
      <c r="M597" s="198"/>
      <c r="N597" s="199"/>
      <c r="O597" s="67"/>
      <c r="P597" s="67"/>
      <c r="Q597" s="67"/>
      <c r="R597" s="67"/>
      <c r="S597" s="67"/>
      <c r="T597" s="68"/>
      <c r="U597" s="37"/>
      <c r="V597" s="37"/>
      <c r="W597" s="37"/>
      <c r="X597" s="37"/>
      <c r="Y597" s="37"/>
      <c r="Z597" s="37"/>
      <c r="AA597" s="37"/>
      <c r="AB597" s="37"/>
      <c r="AC597" s="37"/>
      <c r="AD597" s="37"/>
      <c r="AE597" s="37"/>
      <c r="AT597" s="20" t="s">
        <v>185</v>
      </c>
      <c r="AU597" s="20" t="s">
        <v>83</v>
      </c>
    </row>
    <row r="598" spans="1:65" s="13" customFormat="1" ht="11.25">
      <c r="B598" s="200"/>
      <c r="C598" s="201"/>
      <c r="D598" s="202" t="s">
        <v>187</v>
      </c>
      <c r="E598" s="203" t="s">
        <v>21</v>
      </c>
      <c r="F598" s="204" t="s">
        <v>128</v>
      </c>
      <c r="G598" s="201"/>
      <c r="H598" s="205">
        <v>10.4</v>
      </c>
      <c r="I598" s="206"/>
      <c r="J598" s="201"/>
      <c r="K598" s="201"/>
      <c r="L598" s="207"/>
      <c r="M598" s="208"/>
      <c r="N598" s="209"/>
      <c r="O598" s="209"/>
      <c r="P598" s="209"/>
      <c r="Q598" s="209"/>
      <c r="R598" s="209"/>
      <c r="S598" s="209"/>
      <c r="T598" s="210"/>
      <c r="AT598" s="211" t="s">
        <v>187</v>
      </c>
      <c r="AU598" s="211" t="s">
        <v>83</v>
      </c>
      <c r="AV598" s="13" t="s">
        <v>83</v>
      </c>
      <c r="AW598" s="13" t="s">
        <v>34</v>
      </c>
      <c r="AX598" s="13" t="s">
        <v>73</v>
      </c>
      <c r="AY598" s="211" t="s">
        <v>176</v>
      </c>
    </row>
    <row r="599" spans="1:65" s="14" customFormat="1" ht="11.25">
      <c r="B599" s="212"/>
      <c r="C599" s="213"/>
      <c r="D599" s="202" t="s">
        <v>187</v>
      </c>
      <c r="E599" s="214" t="s">
        <v>21</v>
      </c>
      <c r="F599" s="215" t="s">
        <v>192</v>
      </c>
      <c r="G599" s="213"/>
      <c r="H599" s="216">
        <v>10.4</v>
      </c>
      <c r="I599" s="217"/>
      <c r="J599" s="213"/>
      <c r="K599" s="213"/>
      <c r="L599" s="218"/>
      <c r="M599" s="219"/>
      <c r="N599" s="220"/>
      <c r="O599" s="220"/>
      <c r="P599" s="220"/>
      <c r="Q599" s="220"/>
      <c r="R599" s="220"/>
      <c r="S599" s="220"/>
      <c r="T599" s="221"/>
      <c r="AT599" s="222" t="s">
        <v>187</v>
      </c>
      <c r="AU599" s="222" t="s">
        <v>83</v>
      </c>
      <c r="AV599" s="14" t="s">
        <v>99</v>
      </c>
      <c r="AW599" s="14" t="s">
        <v>34</v>
      </c>
      <c r="AX599" s="14" t="s">
        <v>81</v>
      </c>
      <c r="AY599" s="222" t="s">
        <v>176</v>
      </c>
    </row>
    <row r="600" spans="1:65" s="2" customFormat="1" ht="24.2" customHeight="1">
      <c r="A600" s="37"/>
      <c r="B600" s="38"/>
      <c r="C600" s="182" t="s">
        <v>977</v>
      </c>
      <c r="D600" s="182" t="s">
        <v>179</v>
      </c>
      <c r="E600" s="183" t="s">
        <v>978</v>
      </c>
      <c r="F600" s="184" t="s">
        <v>979</v>
      </c>
      <c r="G600" s="185" t="s">
        <v>265</v>
      </c>
      <c r="H600" s="186">
        <v>0.17100000000000001</v>
      </c>
      <c r="I600" s="187"/>
      <c r="J600" s="188">
        <f>ROUND(I600*H600,2)</f>
        <v>0</v>
      </c>
      <c r="K600" s="184" t="s">
        <v>182</v>
      </c>
      <c r="L600" s="42"/>
      <c r="M600" s="189" t="s">
        <v>21</v>
      </c>
      <c r="N600" s="190" t="s">
        <v>44</v>
      </c>
      <c r="O600" s="67"/>
      <c r="P600" s="191">
        <f>O600*H600</f>
        <v>0</v>
      </c>
      <c r="Q600" s="191">
        <v>0</v>
      </c>
      <c r="R600" s="191">
        <f>Q600*H600</f>
        <v>0</v>
      </c>
      <c r="S600" s="191">
        <v>0</v>
      </c>
      <c r="T600" s="192">
        <f>S600*H600</f>
        <v>0</v>
      </c>
      <c r="U600" s="37"/>
      <c r="V600" s="37"/>
      <c r="W600" s="37"/>
      <c r="X600" s="37"/>
      <c r="Y600" s="37"/>
      <c r="Z600" s="37"/>
      <c r="AA600" s="37"/>
      <c r="AB600" s="37"/>
      <c r="AC600" s="37"/>
      <c r="AD600" s="37"/>
      <c r="AE600" s="37"/>
      <c r="AR600" s="193" t="s">
        <v>273</v>
      </c>
      <c r="AT600" s="193" t="s">
        <v>179</v>
      </c>
      <c r="AU600" s="193" t="s">
        <v>83</v>
      </c>
      <c r="AY600" s="20" t="s">
        <v>176</v>
      </c>
      <c r="BE600" s="194">
        <f>IF(N600="základní",J600,0)</f>
        <v>0</v>
      </c>
      <c r="BF600" s="194">
        <f>IF(N600="snížená",J600,0)</f>
        <v>0</v>
      </c>
      <c r="BG600" s="194">
        <f>IF(N600="zákl. přenesená",J600,0)</f>
        <v>0</v>
      </c>
      <c r="BH600" s="194">
        <f>IF(N600="sníž. přenesená",J600,0)</f>
        <v>0</v>
      </c>
      <c r="BI600" s="194">
        <f>IF(N600="nulová",J600,0)</f>
        <v>0</v>
      </c>
      <c r="BJ600" s="20" t="s">
        <v>81</v>
      </c>
      <c r="BK600" s="194">
        <f>ROUND(I600*H600,2)</f>
        <v>0</v>
      </c>
      <c r="BL600" s="20" t="s">
        <v>273</v>
      </c>
      <c r="BM600" s="193" t="s">
        <v>980</v>
      </c>
    </row>
    <row r="601" spans="1:65" s="2" customFormat="1" ht="11.25">
      <c r="A601" s="37"/>
      <c r="B601" s="38"/>
      <c r="C601" s="39"/>
      <c r="D601" s="195" t="s">
        <v>185</v>
      </c>
      <c r="E601" s="39"/>
      <c r="F601" s="196" t="s">
        <v>981</v>
      </c>
      <c r="G601" s="39"/>
      <c r="H601" s="39"/>
      <c r="I601" s="197"/>
      <c r="J601" s="39"/>
      <c r="K601" s="39"/>
      <c r="L601" s="42"/>
      <c r="M601" s="198"/>
      <c r="N601" s="199"/>
      <c r="O601" s="67"/>
      <c r="P601" s="67"/>
      <c r="Q601" s="67"/>
      <c r="R601" s="67"/>
      <c r="S601" s="67"/>
      <c r="T601" s="68"/>
      <c r="U601" s="37"/>
      <c r="V601" s="37"/>
      <c r="W601" s="37"/>
      <c r="X601" s="37"/>
      <c r="Y601" s="37"/>
      <c r="Z601" s="37"/>
      <c r="AA601" s="37"/>
      <c r="AB601" s="37"/>
      <c r="AC601" s="37"/>
      <c r="AD601" s="37"/>
      <c r="AE601" s="37"/>
      <c r="AT601" s="20" t="s">
        <v>185</v>
      </c>
      <c r="AU601" s="20" t="s">
        <v>83</v>
      </c>
    </row>
    <row r="602" spans="1:65" s="12" customFormat="1" ht="22.9" customHeight="1">
      <c r="B602" s="166"/>
      <c r="C602" s="167"/>
      <c r="D602" s="168" t="s">
        <v>72</v>
      </c>
      <c r="E602" s="180" t="s">
        <v>982</v>
      </c>
      <c r="F602" s="180" t="s">
        <v>983</v>
      </c>
      <c r="G602" s="167"/>
      <c r="H602" s="167"/>
      <c r="I602" s="170"/>
      <c r="J602" s="181">
        <f>BK602</f>
        <v>0</v>
      </c>
      <c r="K602" s="167"/>
      <c r="L602" s="172"/>
      <c r="M602" s="173"/>
      <c r="N602" s="174"/>
      <c r="O602" s="174"/>
      <c r="P602" s="175">
        <f>SUM(P603:P690)</f>
        <v>0</v>
      </c>
      <c r="Q602" s="174"/>
      <c r="R602" s="175">
        <f>SUM(R603:R690)</f>
        <v>0.71987878999999988</v>
      </c>
      <c r="S602" s="174"/>
      <c r="T602" s="176">
        <f>SUM(T603:T690)</f>
        <v>0.68797520000000001</v>
      </c>
      <c r="AR602" s="177" t="s">
        <v>83</v>
      </c>
      <c r="AT602" s="178" t="s">
        <v>72</v>
      </c>
      <c r="AU602" s="178" t="s">
        <v>81</v>
      </c>
      <c r="AY602" s="177" t="s">
        <v>176</v>
      </c>
      <c r="BK602" s="179">
        <f>SUM(BK603:BK690)</f>
        <v>0</v>
      </c>
    </row>
    <row r="603" spans="1:65" s="2" customFormat="1" ht="16.5" customHeight="1">
      <c r="A603" s="37"/>
      <c r="B603" s="38"/>
      <c r="C603" s="182" t="s">
        <v>984</v>
      </c>
      <c r="D603" s="182" t="s">
        <v>179</v>
      </c>
      <c r="E603" s="183" t="s">
        <v>985</v>
      </c>
      <c r="F603" s="184" t="s">
        <v>986</v>
      </c>
      <c r="G603" s="185" t="s">
        <v>119</v>
      </c>
      <c r="H603" s="186">
        <v>26.338000000000001</v>
      </c>
      <c r="I603" s="187"/>
      <c r="J603" s="188">
        <f>ROUND(I603*H603,2)</f>
        <v>0</v>
      </c>
      <c r="K603" s="184" t="s">
        <v>182</v>
      </c>
      <c r="L603" s="42"/>
      <c r="M603" s="189" t="s">
        <v>21</v>
      </c>
      <c r="N603" s="190" t="s">
        <v>44</v>
      </c>
      <c r="O603" s="67"/>
      <c r="P603" s="191">
        <f>O603*H603</f>
        <v>0</v>
      </c>
      <c r="Q603" s="191">
        <v>0</v>
      </c>
      <c r="R603" s="191">
        <f>Q603*H603</f>
        <v>0</v>
      </c>
      <c r="S603" s="191">
        <v>0</v>
      </c>
      <c r="T603" s="192">
        <f>S603*H603</f>
        <v>0</v>
      </c>
      <c r="U603" s="37"/>
      <c r="V603" s="37"/>
      <c r="W603" s="37"/>
      <c r="X603" s="37"/>
      <c r="Y603" s="37"/>
      <c r="Z603" s="37"/>
      <c r="AA603" s="37"/>
      <c r="AB603" s="37"/>
      <c r="AC603" s="37"/>
      <c r="AD603" s="37"/>
      <c r="AE603" s="37"/>
      <c r="AR603" s="193" t="s">
        <v>273</v>
      </c>
      <c r="AT603" s="193" t="s">
        <v>179</v>
      </c>
      <c r="AU603" s="193" t="s">
        <v>83</v>
      </c>
      <c r="AY603" s="20" t="s">
        <v>176</v>
      </c>
      <c r="BE603" s="194">
        <f>IF(N603="základní",J603,0)</f>
        <v>0</v>
      </c>
      <c r="BF603" s="194">
        <f>IF(N603="snížená",J603,0)</f>
        <v>0</v>
      </c>
      <c r="BG603" s="194">
        <f>IF(N603="zákl. přenesená",J603,0)</f>
        <v>0</v>
      </c>
      <c r="BH603" s="194">
        <f>IF(N603="sníž. přenesená",J603,0)</f>
        <v>0</v>
      </c>
      <c r="BI603" s="194">
        <f>IF(N603="nulová",J603,0)</f>
        <v>0</v>
      </c>
      <c r="BJ603" s="20" t="s">
        <v>81</v>
      </c>
      <c r="BK603" s="194">
        <f>ROUND(I603*H603,2)</f>
        <v>0</v>
      </c>
      <c r="BL603" s="20" t="s">
        <v>273</v>
      </c>
      <c r="BM603" s="193" t="s">
        <v>987</v>
      </c>
    </row>
    <row r="604" spans="1:65" s="2" customFormat="1" ht="11.25">
      <c r="A604" s="37"/>
      <c r="B604" s="38"/>
      <c r="C604" s="39"/>
      <c r="D604" s="195" t="s">
        <v>185</v>
      </c>
      <c r="E604" s="39"/>
      <c r="F604" s="196" t="s">
        <v>988</v>
      </c>
      <c r="G604" s="39"/>
      <c r="H604" s="39"/>
      <c r="I604" s="197"/>
      <c r="J604" s="39"/>
      <c r="K604" s="39"/>
      <c r="L604" s="42"/>
      <c r="M604" s="198"/>
      <c r="N604" s="199"/>
      <c r="O604" s="67"/>
      <c r="P604" s="67"/>
      <c r="Q604" s="67"/>
      <c r="R604" s="67"/>
      <c r="S604" s="67"/>
      <c r="T604" s="68"/>
      <c r="U604" s="37"/>
      <c r="V604" s="37"/>
      <c r="W604" s="37"/>
      <c r="X604" s="37"/>
      <c r="Y604" s="37"/>
      <c r="Z604" s="37"/>
      <c r="AA604" s="37"/>
      <c r="AB604" s="37"/>
      <c r="AC604" s="37"/>
      <c r="AD604" s="37"/>
      <c r="AE604" s="37"/>
      <c r="AT604" s="20" t="s">
        <v>185</v>
      </c>
      <c r="AU604" s="20" t="s">
        <v>83</v>
      </c>
    </row>
    <row r="605" spans="1:65" s="13" customFormat="1" ht="11.25">
      <c r="B605" s="200"/>
      <c r="C605" s="201"/>
      <c r="D605" s="202" t="s">
        <v>187</v>
      </c>
      <c r="E605" s="203" t="s">
        <v>21</v>
      </c>
      <c r="F605" s="204" t="s">
        <v>989</v>
      </c>
      <c r="G605" s="201"/>
      <c r="H605" s="205">
        <v>23.638000000000002</v>
      </c>
      <c r="I605" s="206"/>
      <c r="J605" s="201"/>
      <c r="K605" s="201"/>
      <c r="L605" s="207"/>
      <c r="M605" s="208"/>
      <c r="N605" s="209"/>
      <c r="O605" s="209"/>
      <c r="P605" s="209"/>
      <c r="Q605" s="209"/>
      <c r="R605" s="209"/>
      <c r="S605" s="209"/>
      <c r="T605" s="210"/>
      <c r="AT605" s="211" t="s">
        <v>187</v>
      </c>
      <c r="AU605" s="211" t="s">
        <v>83</v>
      </c>
      <c r="AV605" s="13" t="s">
        <v>83</v>
      </c>
      <c r="AW605" s="13" t="s">
        <v>34</v>
      </c>
      <c r="AX605" s="13" t="s">
        <v>73</v>
      </c>
      <c r="AY605" s="211" t="s">
        <v>176</v>
      </c>
    </row>
    <row r="606" spans="1:65" s="13" customFormat="1" ht="11.25">
      <c r="B606" s="200"/>
      <c r="C606" s="201"/>
      <c r="D606" s="202" t="s">
        <v>187</v>
      </c>
      <c r="E606" s="203" t="s">
        <v>21</v>
      </c>
      <c r="F606" s="204" t="s">
        <v>990</v>
      </c>
      <c r="G606" s="201"/>
      <c r="H606" s="205">
        <v>2.7</v>
      </c>
      <c r="I606" s="206"/>
      <c r="J606" s="201"/>
      <c r="K606" s="201"/>
      <c r="L606" s="207"/>
      <c r="M606" s="208"/>
      <c r="N606" s="209"/>
      <c r="O606" s="209"/>
      <c r="P606" s="209"/>
      <c r="Q606" s="209"/>
      <c r="R606" s="209"/>
      <c r="S606" s="209"/>
      <c r="T606" s="210"/>
      <c r="AT606" s="211" t="s">
        <v>187</v>
      </c>
      <c r="AU606" s="211" t="s">
        <v>83</v>
      </c>
      <c r="AV606" s="13" t="s">
        <v>83</v>
      </c>
      <c r="AW606" s="13" t="s">
        <v>34</v>
      </c>
      <c r="AX606" s="13" t="s">
        <v>73</v>
      </c>
      <c r="AY606" s="211" t="s">
        <v>176</v>
      </c>
    </row>
    <row r="607" spans="1:65" s="14" customFormat="1" ht="11.25">
      <c r="B607" s="212"/>
      <c r="C607" s="213"/>
      <c r="D607" s="202" t="s">
        <v>187</v>
      </c>
      <c r="E607" s="214" t="s">
        <v>21</v>
      </c>
      <c r="F607" s="215" t="s">
        <v>192</v>
      </c>
      <c r="G607" s="213"/>
      <c r="H607" s="216">
        <v>26.338000000000001</v>
      </c>
      <c r="I607" s="217"/>
      <c r="J607" s="213"/>
      <c r="K607" s="213"/>
      <c r="L607" s="218"/>
      <c r="M607" s="219"/>
      <c r="N607" s="220"/>
      <c r="O607" s="220"/>
      <c r="P607" s="220"/>
      <c r="Q607" s="220"/>
      <c r="R607" s="220"/>
      <c r="S607" s="220"/>
      <c r="T607" s="221"/>
      <c r="AT607" s="222" t="s">
        <v>187</v>
      </c>
      <c r="AU607" s="222" t="s">
        <v>83</v>
      </c>
      <c r="AV607" s="14" t="s">
        <v>99</v>
      </c>
      <c r="AW607" s="14" t="s">
        <v>34</v>
      </c>
      <c r="AX607" s="14" t="s">
        <v>81</v>
      </c>
      <c r="AY607" s="222" t="s">
        <v>176</v>
      </c>
    </row>
    <row r="608" spans="1:65" s="2" customFormat="1" ht="16.5" customHeight="1">
      <c r="A608" s="37"/>
      <c r="B608" s="38"/>
      <c r="C608" s="182" t="s">
        <v>991</v>
      </c>
      <c r="D608" s="182" t="s">
        <v>179</v>
      </c>
      <c r="E608" s="183" t="s">
        <v>992</v>
      </c>
      <c r="F608" s="184" t="s">
        <v>993</v>
      </c>
      <c r="G608" s="185" t="s">
        <v>119</v>
      </c>
      <c r="H608" s="186">
        <v>26.338000000000001</v>
      </c>
      <c r="I608" s="187"/>
      <c r="J608" s="188">
        <f>ROUND(I608*H608,2)</f>
        <v>0</v>
      </c>
      <c r="K608" s="184" t="s">
        <v>182</v>
      </c>
      <c r="L608" s="42"/>
      <c r="M608" s="189" t="s">
        <v>21</v>
      </c>
      <c r="N608" s="190" t="s">
        <v>44</v>
      </c>
      <c r="O608" s="67"/>
      <c r="P608" s="191">
        <f>O608*H608</f>
        <v>0</v>
      </c>
      <c r="Q608" s="191">
        <v>2.9999999999999997E-4</v>
      </c>
      <c r="R608" s="191">
        <f>Q608*H608</f>
        <v>7.9013999999999994E-3</v>
      </c>
      <c r="S608" s="191">
        <v>0</v>
      </c>
      <c r="T608" s="192">
        <f>S608*H608</f>
        <v>0</v>
      </c>
      <c r="U608" s="37"/>
      <c r="V608" s="37"/>
      <c r="W608" s="37"/>
      <c r="X608" s="37"/>
      <c r="Y608" s="37"/>
      <c r="Z608" s="37"/>
      <c r="AA608" s="37"/>
      <c r="AB608" s="37"/>
      <c r="AC608" s="37"/>
      <c r="AD608" s="37"/>
      <c r="AE608" s="37"/>
      <c r="AR608" s="193" t="s">
        <v>273</v>
      </c>
      <c r="AT608" s="193" t="s">
        <v>179</v>
      </c>
      <c r="AU608" s="193" t="s">
        <v>83</v>
      </c>
      <c r="AY608" s="20" t="s">
        <v>176</v>
      </c>
      <c r="BE608" s="194">
        <f>IF(N608="základní",J608,0)</f>
        <v>0</v>
      </c>
      <c r="BF608" s="194">
        <f>IF(N608="snížená",J608,0)</f>
        <v>0</v>
      </c>
      <c r="BG608" s="194">
        <f>IF(N608="zákl. přenesená",J608,0)</f>
        <v>0</v>
      </c>
      <c r="BH608" s="194">
        <f>IF(N608="sníž. přenesená",J608,0)</f>
        <v>0</v>
      </c>
      <c r="BI608" s="194">
        <f>IF(N608="nulová",J608,0)</f>
        <v>0</v>
      </c>
      <c r="BJ608" s="20" t="s">
        <v>81</v>
      </c>
      <c r="BK608" s="194">
        <f>ROUND(I608*H608,2)</f>
        <v>0</v>
      </c>
      <c r="BL608" s="20" t="s">
        <v>273</v>
      </c>
      <c r="BM608" s="193" t="s">
        <v>994</v>
      </c>
    </row>
    <row r="609" spans="1:65" s="2" customFormat="1" ht="11.25">
      <c r="A609" s="37"/>
      <c r="B609" s="38"/>
      <c r="C609" s="39"/>
      <c r="D609" s="195" t="s">
        <v>185</v>
      </c>
      <c r="E609" s="39"/>
      <c r="F609" s="196" t="s">
        <v>995</v>
      </c>
      <c r="G609" s="39"/>
      <c r="H609" s="39"/>
      <c r="I609" s="197"/>
      <c r="J609" s="39"/>
      <c r="K609" s="39"/>
      <c r="L609" s="42"/>
      <c r="M609" s="198"/>
      <c r="N609" s="199"/>
      <c r="O609" s="67"/>
      <c r="P609" s="67"/>
      <c r="Q609" s="67"/>
      <c r="R609" s="67"/>
      <c r="S609" s="67"/>
      <c r="T609" s="68"/>
      <c r="U609" s="37"/>
      <c r="V609" s="37"/>
      <c r="W609" s="37"/>
      <c r="X609" s="37"/>
      <c r="Y609" s="37"/>
      <c r="Z609" s="37"/>
      <c r="AA609" s="37"/>
      <c r="AB609" s="37"/>
      <c r="AC609" s="37"/>
      <c r="AD609" s="37"/>
      <c r="AE609" s="37"/>
      <c r="AT609" s="20" t="s">
        <v>185</v>
      </c>
      <c r="AU609" s="20" t="s">
        <v>83</v>
      </c>
    </row>
    <row r="610" spans="1:65" s="13" customFormat="1" ht="11.25">
      <c r="B610" s="200"/>
      <c r="C610" s="201"/>
      <c r="D610" s="202" t="s">
        <v>187</v>
      </c>
      <c r="E610" s="203" t="s">
        <v>21</v>
      </c>
      <c r="F610" s="204" t="s">
        <v>989</v>
      </c>
      <c r="G610" s="201"/>
      <c r="H610" s="205">
        <v>23.638000000000002</v>
      </c>
      <c r="I610" s="206"/>
      <c r="J610" s="201"/>
      <c r="K610" s="201"/>
      <c r="L610" s="207"/>
      <c r="M610" s="208"/>
      <c r="N610" s="209"/>
      <c r="O610" s="209"/>
      <c r="P610" s="209"/>
      <c r="Q610" s="209"/>
      <c r="R610" s="209"/>
      <c r="S610" s="209"/>
      <c r="T610" s="210"/>
      <c r="AT610" s="211" t="s">
        <v>187</v>
      </c>
      <c r="AU610" s="211" t="s">
        <v>83</v>
      </c>
      <c r="AV610" s="13" t="s">
        <v>83</v>
      </c>
      <c r="AW610" s="13" t="s">
        <v>34</v>
      </c>
      <c r="AX610" s="13" t="s">
        <v>73</v>
      </c>
      <c r="AY610" s="211" t="s">
        <v>176</v>
      </c>
    </row>
    <row r="611" spans="1:65" s="13" customFormat="1" ht="11.25">
      <c r="B611" s="200"/>
      <c r="C611" s="201"/>
      <c r="D611" s="202" t="s">
        <v>187</v>
      </c>
      <c r="E611" s="203" t="s">
        <v>21</v>
      </c>
      <c r="F611" s="204" t="s">
        <v>990</v>
      </c>
      <c r="G611" s="201"/>
      <c r="H611" s="205">
        <v>2.7</v>
      </c>
      <c r="I611" s="206"/>
      <c r="J611" s="201"/>
      <c r="K611" s="201"/>
      <c r="L611" s="207"/>
      <c r="M611" s="208"/>
      <c r="N611" s="209"/>
      <c r="O611" s="209"/>
      <c r="P611" s="209"/>
      <c r="Q611" s="209"/>
      <c r="R611" s="209"/>
      <c r="S611" s="209"/>
      <c r="T611" s="210"/>
      <c r="AT611" s="211" t="s">
        <v>187</v>
      </c>
      <c r="AU611" s="211" t="s">
        <v>83</v>
      </c>
      <c r="AV611" s="13" t="s">
        <v>83</v>
      </c>
      <c r="AW611" s="13" t="s">
        <v>34</v>
      </c>
      <c r="AX611" s="13" t="s">
        <v>73</v>
      </c>
      <c r="AY611" s="211" t="s">
        <v>176</v>
      </c>
    </row>
    <row r="612" spans="1:65" s="14" customFormat="1" ht="11.25">
      <c r="B612" s="212"/>
      <c r="C612" s="213"/>
      <c r="D612" s="202" t="s">
        <v>187</v>
      </c>
      <c r="E612" s="214" t="s">
        <v>21</v>
      </c>
      <c r="F612" s="215" t="s">
        <v>192</v>
      </c>
      <c r="G612" s="213"/>
      <c r="H612" s="216">
        <v>26.338000000000001</v>
      </c>
      <c r="I612" s="217"/>
      <c r="J612" s="213"/>
      <c r="K612" s="213"/>
      <c r="L612" s="218"/>
      <c r="M612" s="219"/>
      <c r="N612" s="220"/>
      <c r="O612" s="220"/>
      <c r="P612" s="220"/>
      <c r="Q612" s="220"/>
      <c r="R612" s="220"/>
      <c r="S612" s="220"/>
      <c r="T612" s="221"/>
      <c r="AT612" s="222" t="s">
        <v>187</v>
      </c>
      <c r="AU612" s="222" t="s">
        <v>83</v>
      </c>
      <c r="AV612" s="14" t="s">
        <v>99</v>
      </c>
      <c r="AW612" s="14" t="s">
        <v>34</v>
      </c>
      <c r="AX612" s="14" t="s">
        <v>81</v>
      </c>
      <c r="AY612" s="222" t="s">
        <v>176</v>
      </c>
    </row>
    <row r="613" spans="1:65" s="2" customFormat="1" ht="16.5" customHeight="1">
      <c r="A613" s="37"/>
      <c r="B613" s="38"/>
      <c r="C613" s="182" t="s">
        <v>996</v>
      </c>
      <c r="D613" s="182" t="s">
        <v>179</v>
      </c>
      <c r="E613" s="183" t="s">
        <v>997</v>
      </c>
      <c r="F613" s="184" t="s">
        <v>998</v>
      </c>
      <c r="G613" s="185" t="s">
        <v>119</v>
      </c>
      <c r="H613" s="186">
        <v>8.1</v>
      </c>
      <c r="I613" s="187"/>
      <c r="J613" s="188">
        <f>ROUND(I613*H613,2)</f>
        <v>0</v>
      </c>
      <c r="K613" s="184" t="s">
        <v>182</v>
      </c>
      <c r="L613" s="42"/>
      <c r="M613" s="189" t="s">
        <v>21</v>
      </c>
      <c r="N613" s="190" t="s">
        <v>44</v>
      </c>
      <c r="O613" s="67"/>
      <c r="P613" s="191">
        <f>O613*H613</f>
        <v>0</v>
      </c>
      <c r="Q613" s="191">
        <v>1.5E-3</v>
      </c>
      <c r="R613" s="191">
        <f>Q613*H613</f>
        <v>1.2149999999999999E-2</v>
      </c>
      <c r="S613" s="191">
        <v>0</v>
      </c>
      <c r="T613" s="192">
        <f>S613*H613</f>
        <v>0</v>
      </c>
      <c r="U613" s="37"/>
      <c r="V613" s="37"/>
      <c r="W613" s="37"/>
      <c r="X613" s="37"/>
      <c r="Y613" s="37"/>
      <c r="Z613" s="37"/>
      <c r="AA613" s="37"/>
      <c r="AB613" s="37"/>
      <c r="AC613" s="37"/>
      <c r="AD613" s="37"/>
      <c r="AE613" s="37"/>
      <c r="AR613" s="193" t="s">
        <v>273</v>
      </c>
      <c r="AT613" s="193" t="s">
        <v>179</v>
      </c>
      <c r="AU613" s="193" t="s">
        <v>83</v>
      </c>
      <c r="AY613" s="20" t="s">
        <v>176</v>
      </c>
      <c r="BE613" s="194">
        <f>IF(N613="základní",J613,0)</f>
        <v>0</v>
      </c>
      <c r="BF613" s="194">
        <f>IF(N613="snížená",J613,0)</f>
        <v>0</v>
      </c>
      <c r="BG613" s="194">
        <f>IF(N613="zákl. přenesená",J613,0)</f>
        <v>0</v>
      </c>
      <c r="BH613" s="194">
        <f>IF(N613="sníž. přenesená",J613,0)</f>
        <v>0</v>
      </c>
      <c r="BI613" s="194">
        <f>IF(N613="nulová",J613,0)</f>
        <v>0</v>
      </c>
      <c r="BJ613" s="20" t="s">
        <v>81</v>
      </c>
      <c r="BK613" s="194">
        <f>ROUND(I613*H613,2)</f>
        <v>0</v>
      </c>
      <c r="BL613" s="20" t="s">
        <v>273</v>
      </c>
      <c r="BM613" s="193" t="s">
        <v>999</v>
      </c>
    </row>
    <row r="614" spans="1:65" s="2" customFormat="1" ht="11.25">
      <c r="A614" s="37"/>
      <c r="B614" s="38"/>
      <c r="C614" s="39"/>
      <c r="D614" s="195" t="s">
        <v>185</v>
      </c>
      <c r="E614" s="39"/>
      <c r="F614" s="196" t="s">
        <v>1000</v>
      </c>
      <c r="G614" s="39"/>
      <c r="H614" s="39"/>
      <c r="I614" s="197"/>
      <c r="J614" s="39"/>
      <c r="K614" s="39"/>
      <c r="L614" s="42"/>
      <c r="M614" s="198"/>
      <c r="N614" s="199"/>
      <c r="O614" s="67"/>
      <c r="P614" s="67"/>
      <c r="Q614" s="67"/>
      <c r="R614" s="67"/>
      <c r="S614" s="67"/>
      <c r="T614" s="68"/>
      <c r="U614" s="37"/>
      <c r="V614" s="37"/>
      <c r="W614" s="37"/>
      <c r="X614" s="37"/>
      <c r="Y614" s="37"/>
      <c r="Z614" s="37"/>
      <c r="AA614" s="37"/>
      <c r="AB614" s="37"/>
      <c r="AC614" s="37"/>
      <c r="AD614" s="37"/>
      <c r="AE614" s="37"/>
      <c r="AT614" s="20" t="s">
        <v>185</v>
      </c>
      <c r="AU614" s="20" t="s">
        <v>83</v>
      </c>
    </row>
    <row r="615" spans="1:65" s="15" customFormat="1" ht="11.25">
      <c r="B615" s="224"/>
      <c r="C615" s="225"/>
      <c r="D615" s="202" t="s">
        <v>187</v>
      </c>
      <c r="E615" s="226" t="s">
        <v>21</v>
      </c>
      <c r="F615" s="227" t="s">
        <v>1001</v>
      </c>
      <c r="G615" s="225"/>
      <c r="H615" s="226" t="s">
        <v>21</v>
      </c>
      <c r="I615" s="228"/>
      <c r="J615" s="225"/>
      <c r="K615" s="225"/>
      <c r="L615" s="229"/>
      <c r="M615" s="230"/>
      <c r="N615" s="231"/>
      <c r="O615" s="231"/>
      <c r="P615" s="231"/>
      <c r="Q615" s="231"/>
      <c r="R615" s="231"/>
      <c r="S615" s="231"/>
      <c r="T615" s="232"/>
      <c r="AT615" s="233" t="s">
        <v>187</v>
      </c>
      <c r="AU615" s="233" t="s">
        <v>83</v>
      </c>
      <c r="AV615" s="15" t="s">
        <v>81</v>
      </c>
      <c r="AW615" s="15" t="s">
        <v>34</v>
      </c>
      <c r="AX615" s="15" t="s">
        <v>73</v>
      </c>
      <c r="AY615" s="233" t="s">
        <v>176</v>
      </c>
    </row>
    <row r="616" spans="1:65" s="15" customFormat="1" ht="11.25">
      <c r="B616" s="224"/>
      <c r="C616" s="225"/>
      <c r="D616" s="202" t="s">
        <v>187</v>
      </c>
      <c r="E616" s="226" t="s">
        <v>21</v>
      </c>
      <c r="F616" s="227" t="s">
        <v>1002</v>
      </c>
      <c r="G616" s="225"/>
      <c r="H616" s="226" t="s">
        <v>21</v>
      </c>
      <c r="I616" s="228"/>
      <c r="J616" s="225"/>
      <c r="K616" s="225"/>
      <c r="L616" s="229"/>
      <c r="M616" s="230"/>
      <c r="N616" s="231"/>
      <c r="O616" s="231"/>
      <c r="P616" s="231"/>
      <c r="Q616" s="231"/>
      <c r="R616" s="231"/>
      <c r="S616" s="231"/>
      <c r="T616" s="232"/>
      <c r="AT616" s="233" t="s">
        <v>187</v>
      </c>
      <c r="AU616" s="233" t="s">
        <v>83</v>
      </c>
      <c r="AV616" s="15" t="s">
        <v>81</v>
      </c>
      <c r="AW616" s="15" t="s">
        <v>34</v>
      </c>
      <c r="AX616" s="15" t="s">
        <v>73</v>
      </c>
      <c r="AY616" s="233" t="s">
        <v>176</v>
      </c>
    </row>
    <row r="617" spans="1:65" s="13" customFormat="1" ht="11.25">
      <c r="B617" s="200"/>
      <c r="C617" s="201"/>
      <c r="D617" s="202" t="s">
        <v>187</v>
      </c>
      <c r="E617" s="203" t="s">
        <v>21</v>
      </c>
      <c r="F617" s="204" t="s">
        <v>1003</v>
      </c>
      <c r="G617" s="201"/>
      <c r="H617" s="205">
        <v>4.8419999999999996</v>
      </c>
      <c r="I617" s="206"/>
      <c r="J617" s="201"/>
      <c r="K617" s="201"/>
      <c r="L617" s="207"/>
      <c r="M617" s="208"/>
      <c r="N617" s="209"/>
      <c r="O617" s="209"/>
      <c r="P617" s="209"/>
      <c r="Q617" s="209"/>
      <c r="R617" s="209"/>
      <c r="S617" s="209"/>
      <c r="T617" s="210"/>
      <c r="AT617" s="211" t="s">
        <v>187</v>
      </c>
      <c r="AU617" s="211" t="s">
        <v>83</v>
      </c>
      <c r="AV617" s="13" t="s">
        <v>83</v>
      </c>
      <c r="AW617" s="13" t="s">
        <v>34</v>
      </c>
      <c r="AX617" s="13" t="s">
        <v>73</v>
      </c>
      <c r="AY617" s="211" t="s">
        <v>176</v>
      </c>
    </row>
    <row r="618" spans="1:65" s="13" customFormat="1" ht="11.25">
      <c r="B618" s="200"/>
      <c r="C618" s="201"/>
      <c r="D618" s="202" t="s">
        <v>187</v>
      </c>
      <c r="E618" s="203" t="s">
        <v>21</v>
      </c>
      <c r="F618" s="204" t="s">
        <v>1004</v>
      </c>
      <c r="G618" s="201"/>
      <c r="H618" s="205">
        <v>0.372</v>
      </c>
      <c r="I618" s="206"/>
      <c r="J618" s="201"/>
      <c r="K618" s="201"/>
      <c r="L618" s="207"/>
      <c r="M618" s="208"/>
      <c r="N618" s="209"/>
      <c r="O618" s="209"/>
      <c r="P618" s="209"/>
      <c r="Q618" s="209"/>
      <c r="R618" s="209"/>
      <c r="S618" s="209"/>
      <c r="T618" s="210"/>
      <c r="AT618" s="211" t="s">
        <v>187</v>
      </c>
      <c r="AU618" s="211" t="s">
        <v>83</v>
      </c>
      <c r="AV618" s="13" t="s">
        <v>83</v>
      </c>
      <c r="AW618" s="13" t="s">
        <v>34</v>
      </c>
      <c r="AX618" s="13" t="s">
        <v>73</v>
      </c>
      <c r="AY618" s="211" t="s">
        <v>176</v>
      </c>
    </row>
    <row r="619" spans="1:65" s="13" customFormat="1" ht="11.25">
      <c r="B619" s="200"/>
      <c r="C619" s="201"/>
      <c r="D619" s="202" t="s">
        <v>187</v>
      </c>
      <c r="E619" s="203" t="s">
        <v>21</v>
      </c>
      <c r="F619" s="204" t="s">
        <v>1005</v>
      </c>
      <c r="G619" s="201"/>
      <c r="H619" s="205">
        <v>1.536</v>
      </c>
      <c r="I619" s="206"/>
      <c r="J619" s="201"/>
      <c r="K619" s="201"/>
      <c r="L619" s="207"/>
      <c r="M619" s="208"/>
      <c r="N619" s="209"/>
      <c r="O619" s="209"/>
      <c r="P619" s="209"/>
      <c r="Q619" s="209"/>
      <c r="R619" s="209"/>
      <c r="S619" s="209"/>
      <c r="T619" s="210"/>
      <c r="AT619" s="211" t="s">
        <v>187</v>
      </c>
      <c r="AU619" s="211" t="s">
        <v>83</v>
      </c>
      <c r="AV619" s="13" t="s">
        <v>83</v>
      </c>
      <c r="AW619" s="13" t="s">
        <v>34</v>
      </c>
      <c r="AX619" s="13" t="s">
        <v>73</v>
      </c>
      <c r="AY619" s="211" t="s">
        <v>176</v>
      </c>
    </row>
    <row r="620" spans="1:65" s="14" customFormat="1" ht="11.25">
      <c r="B620" s="212"/>
      <c r="C620" s="213"/>
      <c r="D620" s="202" t="s">
        <v>187</v>
      </c>
      <c r="E620" s="214" t="s">
        <v>121</v>
      </c>
      <c r="F620" s="215" t="s">
        <v>192</v>
      </c>
      <c r="G620" s="213"/>
      <c r="H620" s="216">
        <v>6.75</v>
      </c>
      <c r="I620" s="217"/>
      <c r="J620" s="213"/>
      <c r="K620" s="213"/>
      <c r="L620" s="218"/>
      <c r="M620" s="219"/>
      <c r="N620" s="220"/>
      <c r="O620" s="220"/>
      <c r="P620" s="220"/>
      <c r="Q620" s="220"/>
      <c r="R620" s="220"/>
      <c r="S620" s="220"/>
      <c r="T620" s="221"/>
      <c r="AT620" s="222" t="s">
        <v>187</v>
      </c>
      <c r="AU620" s="222" t="s">
        <v>83</v>
      </c>
      <c r="AV620" s="14" t="s">
        <v>99</v>
      </c>
      <c r="AW620" s="14" t="s">
        <v>34</v>
      </c>
      <c r="AX620" s="14" t="s">
        <v>73</v>
      </c>
      <c r="AY620" s="222" t="s">
        <v>176</v>
      </c>
    </row>
    <row r="621" spans="1:65" s="13" customFormat="1" ht="11.25">
      <c r="B621" s="200"/>
      <c r="C621" s="201"/>
      <c r="D621" s="202" t="s">
        <v>187</v>
      </c>
      <c r="E621" s="203" t="s">
        <v>21</v>
      </c>
      <c r="F621" s="204" t="s">
        <v>1006</v>
      </c>
      <c r="G621" s="201"/>
      <c r="H621" s="205">
        <v>1.35</v>
      </c>
      <c r="I621" s="206"/>
      <c r="J621" s="201"/>
      <c r="K621" s="201"/>
      <c r="L621" s="207"/>
      <c r="M621" s="208"/>
      <c r="N621" s="209"/>
      <c r="O621" s="209"/>
      <c r="P621" s="209"/>
      <c r="Q621" s="209"/>
      <c r="R621" s="209"/>
      <c r="S621" s="209"/>
      <c r="T621" s="210"/>
      <c r="AT621" s="211" t="s">
        <v>187</v>
      </c>
      <c r="AU621" s="211" t="s">
        <v>83</v>
      </c>
      <c r="AV621" s="13" t="s">
        <v>83</v>
      </c>
      <c r="AW621" s="13" t="s">
        <v>34</v>
      </c>
      <c r="AX621" s="13" t="s">
        <v>73</v>
      </c>
      <c r="AY621" s="211" t="s">
        <v>176</v>
      </c>
    </row>
    <row r="622" spans="1:65" s="16" customFormat="1" ht="11.25">
      <c r="B622" s="245"/>
      <c r="C622" s="246"/>
      <c r="D622" s="202" t="s">
        <v>187</v>
      </c>
      <c r="E622" s="247" t="s">
        <v>21</v>
      </c>
      <c r="F622" s="248" t="s">
        <v>621</v>
      </c>
      <c r="G622" s="246"/>
      <c r="H622" s="249">
        <v>8.1</v>
      </c>
      <c r="I622" s="250"/>
      <c r="J622" s="246"/>
      <c r="K622" s="246"/>
      <c r="L622" s="251"/>
      <c r="M622" s="252"/>
      <c r="N622" s="253"/>
      <c r="O622" s="253"/>
      <c r="P622" s="253"/>
      <c r="Q622" s="253"/>
      <c r="R622" s="253"/>
      <c r="S622" s="253"/>
      <c r="T622" s="254"/>
      <c r="AT622" s="255" t="s">
        <v>187</v>
      </c>
      <c r="AU622" s="255" t="s">
        <v>83</v>
      </c>
      <c r="AV622" s="16" t="s">
        <v>183</v>
      </c>
      <c r="AW622" s="16" t="s">
        <v>34</v>
      </c>
      <c r="AX622" s="16" t="s">
        <v>81</v>
      </c>
      <c r="AY622" s="255" t="s">
        <v>176</v>
      </c>
    </row>
    <row r="623" spans="1:65" s="2" customFormat="1" ht="16.5" customHeight="1">
      <c r="A623" s="37"/>
      <c r="B623" s="38"/>
      <c r="C623" s="182" t="s">
        <v>1007</v>
      </c>
      <c r="D623" s="182" t="s">
        <v>179</v>
      </c>
      <c r="E623" s="183" t="s">
        <v>1008</v>
      </c>
      <c r="F623" s="184" t="s">
        <v>1009</v>
      </c>
      <c r="G623" s="185" t="s">
        <v>133</v>
      </c>
      <c r="H623" s="186">
        <v>4.9000000000000004</v>
      </c>
      <c r="I623" s="187"/>
      <c r="J623" s="188">
        <f>ROUND(I623*H623,2)</f>
        <v>0</v>
      </c>
      <c r="K623" s="184" t="s">
        <v>182</v>
      </c>
      <c r="L623" s="42"/>
      <c r="M623" s="189" t="s">
        <v>21</v>
      </c>
      <c r="N623" s="190" t="s">
        <v>44</v>
      </c>
      <c r="O623" s="67"/>
      <c r="P623" s="191">
        <f>O623*H623</f>
        <v>0</v>
      </c>
      <c r="Q623" s="191">
        <v>1.7000000000000001E-4</v>
      </c>
      <c r="R623" s="191">
        <f>Q623*H623</f>
        <v>8.3300000000000008E-4</v>
      </c>
      <c r="S623" s="191">
        <v>0</v>
      </c>
      <c r="T623" s="192">
        <f>S623*H623</f>
        <v>0</v>
      </c>
      <c r="U623" s="37"/>
      <c r="V623" s="37"/>
      <c r="W623" s="37"/>
      <c r="X623" s="37"/>
      <c r="Y623" s="37"/>
      <c r="Z623" s="37"/>
      <c r="AA623" s="37"/>
      <c r="AB623" s="37"/>
      <c r="AC623" s="37"/>
      <c r="AD623" s="37"/>
      <c r="AE623" s="37"/>
      <c r="AR623" s="193" t="s">
        <v>273</v>
      </c>
      <c r="AT623" s="193" t="s">
        <v>179</v>
      </c>
      <c r="AU623" s="193" t="s">
        <v>83</v>
      </c>
      <c r="AY623" s="20" t="s">
        <v>176</v>
      </c>
      <c r="BE623" s="194">
        <f>IF(N623="základní",J623,0)</f>
        <v>0</v>
      </c>
      <c r="BF623" s="194">
        <f>IF(N623="snížená",J623,0)</f>
        <v>0</v>
      </c>
      <c r="BG623" s="194">
        <f>IF(N623="zákl. přenesená",J623,0)</f>
        <v>0</v>
      </c>
      <c r="BH623" s="194">
        <f>IF(N623="sníž. přenesená",J623,0)</f>
        <v>0</v>
      </c>
      <c r="BI623" s="194">
        <f>IF(N623="nulová",J623,0)</f>
        <v>0</v>
      </c>
      <c r="BJ623" s="20" t="s">
        <v>81</v>
      </c>
      <c r="BK623" s="194">
        <f>ROUND(I623*H623,2)</f>
        <v>0</v>
      </c>
      <c r="BL623" s="20" t="s">
        <v>273</v>
      </c>
      <c r="BM623" s="193" t="s">
        <v>1010</v>
      </c>
    </row>
    <row r="624" spans="1:65" s="2" customFormat="1" ht="11.25">
      <c r="A624" s="37"/>
      <c r="B624" s="38"/>
      <c r="C624" s="39"/>
      <c r="D624" s="195" t="s">
        <v>185</v>
      </c>
      <c r="E624" s="39"/>
      <c r="F624" s="196" t="s">
        <v>1011</v>
      </c>
      <c r="G624" s="39"/>
      <c r="H624" s="39"/>
      <c r="I624" s="197"/>
      <c r="J624" s="39"/>
      <c r="K624" s="39"/>
      <c r="L624" s="42"/>
      <c r="M624" s="198"/>
      <c r="N624" s="199"/>
      <c r="O624" s="67"/>
      <c r="P624" s="67"/>
      <c r="Q624" s="67"/>
      <c r="R624" s="67"/>
      <c r="S624" s="67"/>
      <c r="T624" s="68"/>
      <c r="U624" s="37"/>
      <c r="V624" s="37"/>
      <c r="W624" s="37"/>
      <c r="X624" s="37"/>
      <c r="Y624" s="37"/>
      <c r="Z624" s="37"/>
      <c r="AA624" s="37"/>
      <c r="AB624" s="37"/>
      <c r="AC624" s="37"/>
      <c r="AD624" s="37"/>
      <c r="AE624" s="37"/>
      <c r="AT624" s="20" t="s">
        <v>185</v>
      </c>
      <c r="AU624" s="20" t="s">
        <v>83</v>
      </c>
    </row>
    <row r="625" spans="1:65" s="13" customFormat="1" ht="11.25">
      <c r="B625" s="200"/>
      <c r="C625" s="201"/>
      <c r="D625" s="202" t="s">
        <v>187</v>
      </c>
      <c r="E625" s="203" t="s">
        <v>21</v>
      </c>
      <c r="F625" s="204" t="s">
        <v>1012</v>
      </c>
      <c r="G625" s="201"/>
      <c r="H625" s="205">
        <v>4.9000000000000004</v>
      </c>
      <c r="I625" s="206"/>
      <c r="J625" s="201"/>
      <c r="K625" s="201"/>
      <c r="L625" s="207"/>
      <c r="M625" s="208"/>
      <c r="N625" s="209"/>
      <c r="O625" s="209"/>
      <c r="P625" s="209"/>
      <c r="Q625" s="209"/>
      <c r="R625" s="209"/>
      <c r="S625" s="209"/>
      <c r="T625" s="210"/>
      <c r="AT625" s="211" t="s">
        <v>187</v>
      </c>
      <c r="AU625" s="211" t="s">
        <v>83</v>
      </c>
      <c r="AV625" s="13" t="s">
        <v>83</v>
      </c>
      <c r="AW625" s="13" t="s">
        <v>34</v>
      </c>
      <c r="AX625" s="13" t="s">
        <v>73</v>
      </c>
      <c r="AY625" s="211" t="s">
        <v>176</v>
      </c>
    </row>
    <row r="626" spans="1:65" s="14" customFormat="1" ht="11.25">
      <c r="B626" s="212"/>
      <c r="C626" s="213"/>
      <c r="D626" s="202" t="s">
        <v>187</v>
      </c>
      <c r="E626" s="214" t="s">
        <v>21</v>
      </c>
      <c r="F626" s="215" t="s">
        <v>192</v>
      </c>
      <c r="G626" s="213"/>
      <c r="H626" s="216">
        <v>4.9000000000000004</v>
      </c>
      <c r="I626" s="217"/>
      <c r="J626" s="213"/>
      <c r="K626" s="213"/>
      <c r="L626" s="218"/>
      <c r="M626" s="219"/>
      <c r="N626" s="220"/>
      <c r="O626" s="220"/>
      <c r="P626" s="220"/>
      <c r="Q626" s="220"/>
      <c r="R626" s="220"/>
      <c r="S626" s="220"/>
      <c r="T626" s="221"/>
      <c r="AT626" s="222" t="s">
        <v>187</v>
      </c>
      <c r="AU626" s="222" t="s">
        <v>83</v>
      </c>
      <c r="AV626" s="14" t="s">
        <v>99</v>
      </c>
      <c r="AW626" s="14" t="s">
        <v>34</v>
      </c>
      <c r="AX626" s="14" t="s">
        <v>81</v>
      </c>
      <c r="AY626" s="222" t="s">
        <v>176</v>
      </c>
    </row>
    <row r="627" spans="1:65" s="2" customFormat="1" ht="16.5" customHeight="1">
      <c r="A627" s="37"/>
      <c r="B627" s="38"/>
      <c r="C627" s="234" t="s">
        <v>1013</v>
      </c>
      <c r="D627" s="234" t="s">
        <v>303</v>
      </c>
      <c r="E627" s="235" t="s">
        <v>863</v>
      </c>
      <c r="F627" s="236" t="s">
        <v>864</v>
      </c>
      <c r="G627" s="237" t="s">
        <v>133</v>
      </c>
      <c r="H627" s="238">
        <v>5.1449999999999996</v>
      </c>
      <c r="I627" s="239"/>
      <c r="J627" s="240">
        <f>ROUND(I627*H627,2)</f>
        <v>0</v>
      </c>
      <c r="K627" s="236" t="s">
        <v>182</v>
      </c>
      <c r="L627" s="241"/>
      <c r="M627" s="242" t="s">
        <v>21</v>
      </c>
      <c r="N627" s="243" t="s">
        <v>44</v>
      </c>
      <c r="O627" s="67"/>
      <c r="P627" s="191">
        <f>O627*H627</f>
        <v>0</v>
      </c>
      <c r="Q627" s="191">
        <v>1.1100000000000001E-3</v>
      </c>
      <c r="R627" s="191">
        <f>Q627*H627</f>
        <v>5.7109500000000002E-3</v>
      </c>
      <c r="S627" s="191">
        <v>0</v>
      </c>
      <c r="T627" s="192">
        <f>S627*H627</f>
        <v>0</v>
      </c>
      <c r="U627" s="37"/>
      <c r="V627" s="37"/>
      <c r="W627" s="37"/>
      <c r="X627" s="37"/>
      <c r="Y627" s="37"/>
      <c r="Z627" s="37"/>
      <c r="AA627" s="37"/>
      <c r="AB627" s="37"/>
      <c r="AC627" s="37"/>
      <c r="AD627" s="37"/>
      <c r="AE627" s="37"/>
      <c r="AR627" s="193" t="s">
        <v>306</v>
      </c>
      <c r="AT627" s="193" t="s">
        <v>303</v>
      </c>
      <c r="AU627" s="193" t="s">
        <v>83</v>
      </c>
      <c r="AY627" s="20" t="s">
        <v>176</v>
      </c>
      <c r="BE627" s="194">
        <f>IF(N627="základní",J627,0)</f>
        <v>0</v>
      </c>
      <c r="BF627" s="194">
        <f>IF(N627="snížená",J627,0)</f>
        <v>0</v>
      </c>
      <c r="BG627" s="194">
        <f>IF(N627="zákl. přenesená",J627,0)</f>
        <v>0</v>
      </c>
      <c r="BH627" s="194">
        <f>IF(N627="sníž. přenesená",J627,0)</f>
        <v>0</v>
      </c>
      <c r="BI627" s="194">
        <f>IF(N627="nulová",J627,0)</f>
        <v>0</v>
      </c>
      <c r="BJ627" s="20" t="s">
        <v>81</v>
      </c>
      <c r="BK627" s="194">
        <f>ROUND(I627*H627,2)</f>
        <v>0</v>
      </c>
      <c r="BL627" s="20" t="s">
        <v>273</v>
      </c>
      <c r="BM627" s="193" t="s">
        <v>1014</v>
      </c>
    </row>
    <row r="628" spans="1:65" s="13" customFormat="1" ht="11.25">
      <c r="B628" s="200"/>
      <c r="C628" s="201"/>
      <c r="D628" s="202" t="s">
        <v>187</v>
      </c>
      <c r="E628" s="201"/>
      <c r="F628" s="204" t="s">
        <v>1015</v>
      </c>
      <c r="G628" s="201"/>
      <c r="H628" s="205">
        <v>5.1449999999999996</v>
      </c>
      <c r="I628" s="206"/>
      <c r="J628" s="201"/>
      <c r="K628" s="201"/>
      <c r="L628" s="207"/>
      <c r="M628" s="208"/>
      <c r="N628" s="209"/>
      <c r="O628" s="209"/>
      <c r="P628" s="209"/>
      <c r="Q628" s="209"/>
      <c r="R628" s="209"/>
      <c r="S628" s="209"/>
      <c r="T628" s="210"/>
      <c r="AT628" s="211" t="s">
        <v>187</v>
      </c>
      <c r="AU628" s="211" t="s">
        <v>83</v>
      </c>
      <c r="AV628" s="13" t="s">
        <v>83</v>
      </c>
      <c r="AW628" s="13" t="s">
        <v>4</v>
      </c>
      <c r="AX628" s="13" t="s">
        <v>81</v>
      </c>
      <c r="AY628" s="211" t="s">
        <v>176</v>
      </c>
    </row>
    <row r="629" spans="1:65" s="2" customFormat="1" ht="16.5" customHeight="1">
      <c r="A629" s="37"/>
      <c r="B629" s="38"/>
      <c r="C629" s="182" t="s">
        <v>1016</v>
      </c>
      <c r="D629" s="182" t="s">
        <v>179</v>
      </c>
      <c r="E629" s="183" t="s">
        <v>1017</v>
      </c>
      <c r="F629" s="184" t="s">
        <v>1018</v>
      </c>
      <c r="G629" s="185" t="s">
        <v>396</v>
      </c>
      <c r="H629" s="186">
        <v>4</v>
      </c>
      <c r="I629" s="187"/>
      <c r="J629" s="188">
        <f>ROUND(I629*H629,2)</f>
        <v>0</v>
      </c>
      <c r="K629" s="184" t="s">
        <v>182</v>
      </c>
      <c r="L629" s="42"/>
      <c r="M629" s="189" t="s">
        <v>21</v>
      </c>
      <c r="N629" s="190" t="s">
        <v>44</v>
      </c>
      <c r="O629" s="67"/>
      <c r="P629" s="191">
        <f>O629*H629</f>
        <v>0</v>
      </c>
      <c r="Q629" s="191">
        <v>1.7000000000000001E-4</v>
      </c>
      <c r="R629" s="191">
        <f>Q629*H629</f>
        <v>6.8000000000000005E-4</v>
      </c>
      <c r="S629" s="191">
        <v>0</v>
      </c>
      <c r="T629" s="192">
        <f>S629*H629</f>
        <v>0</v>
      </c>
      <c r="U629" s="37"/>
      <c r="V629" s="37"/>
      <c r="W629" s="37"/>
      <c r="X629" s="37"/>
      <c r="Y629" s="37"/>
      <c r="Z629" s="37"/>
      <c r="AA629" s="37"/>
      <c r="AB629" s="37"/>
      <c r="AC629" s="37"/>
      <c r="AD629" s="37"/>
      <c r="AE629" s="37"/>
      <c r="AR629" s="193" t="s">
        <v>273</v>
      </c>
      <c r="AT629" s="193" t="s">
        <v>179</v>
      </c>
      <c r="AU629" s="193" t="s">
        <v>83</v>
      </c>
      <c r="AY629" s="20" t="s">
        <v>176</v>
      </c>
      <c r="BE629" s="194">
        <f>IF(N629="základní",J629,0)</f>
        <v>0</v>
      </c>
      <c r="BF629" s="194">
        <f>IF(N629="snížená",J629,0)</f>
        <v>0</v>
      </c>
      <c r="BG629" s="194">
        <f>IF(N629="zákl. přenesená",J629,0)</f>
        <v>0</v>
      </c>
      <c r="BH629" s="194">
        <f>IF(N629="sníž. přenesená",J629,0)</f>
        <v>0</v>
      </c>
      <c r="BI629" s="194">
        <f>IF(N629="nulová",J629,0)</f>
        <v>0</v>
      </c>
      <c r="BJ629" s="20" t="s">
        <v>81</v>
      </c>
      <c r="BK629" s="194">
        <f>ROUND(I629*H629,2)</f>
        <v>0</v>
      </c>
      <c r="BL629" s="20" t="s">
        <v>273</v>
      </c>
      <c r="BM629" s="193" t="s">
        <v>1019</v>
      </c>
    </row>
    <row r="630" spans="1:65" s="2" customFormat="1" ht="11.25">
      <c r="A630" s="37"/>
      <c r="B630" s="38"/>
      <c r="C630" s="39"/>
      <c r="D630" s="195" t="s">
        <v>185</v>
      </c>
      <c r="E630" s="39"/>
      <c r="F630" s="196" t="s">
        <v>1020</v>
      </c>
      <c r="G630" s="39"/>
      <c r="H630" s="39"/>
      <c r="I630" s="197"/>
      <c r="J630" s="39"/>
      <c r="K630" s="39"/>
      <c r="L630" s="42"/>
      <c r="M630" s="198"/>
      <c r="N630" s="199"/>
      <c r="O630" s="67"/>
      <c r="P630" s="67"/>
      <c r="Q630" s="67"/>
      <c r="R630" s="67"/>
      <c r="S630" s="67"/>
      <c r="T630" s="68"/>
      <c r="U630" s="37"/>
      <c r="V630" s="37"/>
      <c r="W630" s="37"/>
      <c r="X630" s="37"/>
      <c r="Y630" s="37"/>
      <c r="Z630" s="37"/>
      <c r="AA630" s="37"/>
      <c r="AB630" s="37"/>
      <c r="AC630" s="37"/>
      <c r="AD630" s="37"/>
      <c r="AE630" s="37"/>
      <c r="AT630" s="20" t="s">
        <v>185</v>
      </c>
      <c r="AU630" s="20" t="s">
        <v>83</v>
      </c>
    </row>
    <row r="631" spans="1:65" s="13" customFormat="1" ht="11.25">
      <c r="B631" s="200"/>
      <c r="C631" s="201"/>
      <c r="D631" s="202" t="s">
        <v>187</v>
      </c>
      <c r="E631" s="203" t="s">
        <v>21</v>
      </c>
      <c r="F631" s="204" t="s">
        <v>1021</v>
      </c>
      <c r="G631" s="201"/>
      <c r="H631" s="205">
        <v>4</v>
      </c>
      <c r="I631" s="206"/>
      <c r="J631" s="201"/>
      <c r="K631" s="201"/>
      <c r="L631" s="207"/>
      <c r="M631" s="208"/>
      <c r="N631" s="209"/>
      <c r="O631" s="209"/>
      <c r="P631" s="209"/>
      <c r="Q631" s="209"/>
      <c r="R631" s="209"/>
      <c r="S631" s="209"/>
      <c r="T631" s="210"/>
      <c r="AT631" s="211" t="s">
        <v>187</v>
      </c>
      <c r="AU631" s="211" t="s">
        <v>83</v>
      </c>
      <c r="AV631" s="13" t="s">
        <v>83</v>
      </c>
      <c r="AW631" s="13" t="s">
        <v>34</v>
      </c>
      <c r="AX631" s="13" t="s">
        <v>73</v>
      </c>
      <c r="AY631" s="211" t="s">
        <v>176</v>
      </c>
    </row>
    <row r="632" spans="1:65" s="14" customFormat="1" ht="11.25">
      <c r="B632" s="212"/>
      <c r="C632" s="213"/>
      <c r="D632" s="202" t="s">
        <v>187</v>
      </c>
      <c r="E632" s="214" t="s">
        <v>21</v>
      </c>
      <c r="F632" s="215" t="s">
        <v>192</v>
      </c>
      <c r="G632" s="213"/>
      <c r="H632" s="216">
        <v>4</v>
      </c>
      <c r="I632" s="217"/>
      <c r="J632" s="213"/>
      <c r="K632" s="213"/>
      <c r="L632" s="218"/>
      <c r="M632" s="219"/>
      <c r="N632" s="220"/>
      <c r="O632" s="220"/>
      <c r="P632" s="220"/>
      <c r="Q632" s="220"/>
      <c r="R632" s="220"/>
      <c r="S632" s="220"/>
      <c r="T632" s="221"/>
      <c r="AT632" s="222" t="s">
        <v>187</v>
      </c>
      <c r="AU632" s="222" t="s">
        <v>83</v>
      </c>
      <c r="AV632" s="14" t="s">
        <v>99</v>
      </c>
      <c r="AW632" s="14" t="s">
        <v>34</v>
      </c>
      <c r="AX632" s="14" t="s">
        <v>81</v>
      </c>
      <c r="AY632" s="222" t="s">
        <v>176</v>
      </c>
    </row>
    <row r="633" spans="1:65" s="2" customFormat="1" ht="16.5" customHeight="1">
      <c r="A633" s="37"/>
      <c r="B633" s="38"/>
      <c r="C633" s="234" t="s">
        <v>1022</v>
      </c>
      <c r="D633" s="234" t="s">
        <v>303</v>
      </c>
      <c r="E633" s="235" t="s">
        <v>874</v>
      </c>
      <c r="F633" s="236" t="s">
        <v>875</v>
      </c>
      <c r="G633" s="237" t="s">
        <v>396</v>
      </c>
      <c r="H633" s="238">
        <v>4</v>
      </c>
      <c r="I633" s="239"/>
      <c r="J633" s="240">
        <f>ROUND(I633*H633,2)</f>
        <v>0</v>
      </c>
      <c r="K633" s="236" t="s">
        <v>182</v>
      </c>
      <c r="L633" s="241"/>
      <c r="M633" s="242" t="s">
        <v>21</v>
      </c>
      <c r="N633" s="243" t="s">
        <v>44</v>
      </c>
      <c r="O633" s="67"/>
      <c r="P633" s="191">
        <f>O633*H633</f>
        <v>0</v>
      </c>
      <c r="Q633" s="191">
        <v>4.0000000000000003E-5</v>
      </c>
      <c r="R633" s="191">
        <f>Q633*H633</f>
        <v>1.6000000000000001E-4</v>
      </c>
      <c r="S633" s="191">
        <v>0</v>
      </c>
      <c r="T633" s="192">
        <f>S633*H633</f>
        <v>0</v>
      </c>
      <c r="U633" s="37"/>
      <c r="V633" s="37"/>
      <c r="W633" s="37"/>
      <c r="X633" s="37"/>
      <c r="Y633" s="37"/>
      <c r="Z633" s="37"/>
      <c r="AA633" s="37"/>
      <c r="AB633" s="37"/>
      <c r="AC633" s="37"/>
      <c r="AD633" s="37"/>
      <c r="AE633" s="37"/>
      <c r="AR633" s="193" t="s">
        <v>306</v>
      </c>
      <c r="AT633" s="193" t="s">
        <v>303</v>
      </c>
      <c r="AU633" s="193" t="s">
        <v>83</v>
      </c>
      <c r="AY633" s="20" t="s">
        <v>176</v>
      </c>
      <c r="BE633" s="194">
        <f>IF(N633="základní",J633,0)</f>
        <v>0</v>
      </c>
      <c r="BF633" s="194">
        <f>IF(N633="snížená",J633,0)</f>
        <v>0</v>
      </c>
      <c r="BG633" s="194">
        <f>IF(N633="zákl. přenesená",J633,0)</f>
        <v>0</v>
      </c>
      <c r="BH633" s="194">
        <f>IF(N633="sníž. přenesená",J633,0)</f>
        <v>0</v>
      </c>
      <c r="BI633" s="194">
        <f>IF(N633="nulová",J633,0)</f>
        <v>0</v>
      </c>
      <c r="BJ633" s="20" t="s">
        <v>81</v>
      </c>
      <c r="BK633" s="194">
        <f>ROUND(I633*H633,2)</f>
        <v>0</v>
      </c>
      <c r="BL633" s="20" t="s">
        <v>273</v>
      </c>
      <c r="BM633" s="193" t="s">
        <v>1023</v>
      </c>
    </row>
    <row r="634" spans="1:65" s="2" customFormat="1" ht="21.75" customHeight="1">
      <c r="A634" s="37"/>
      <c r="B634" s="38"/>
      <c r="C634" s="182" t="s">
        <v>1024</v>
      </c>
      <c r="D634" s="182" t="s">
        <v>179</v>
      </c>
      <c r="E634" s="183" t="s">
        <v>1025</v>
      </c>
      <c r="F634" s="184" t="s">
        <v>1026</v>
      </c>
      <c r="G634" s="185" t="s">
        <v>119</v>
      </c>
      <c r="H634" s="186">
        <v>23.638000000000002</v>
      </c>
      <c r="I634" s="187"/>
      <c r="J634" s="188">
        <f>ROUND(I634*H634,2)</f>
        <v>0</v>
      </c>
      <c r="K634" s="184" t="s">
        <v>182</v>
      </c>
      <c r="L634" s="42"/>
      <c r="M634" s="189" t="s">
        <v>21</v>
      </c>
      <c r="N634" s="190" t="s">
        <v>44</v>
      </c>
      <c r="O634" s="67"/>
      <c r="P634" s="191">
        <f>O634*H634</f>
        <v>0</v>
      </c>
      <c r="Q634" s="191">
        <v>6.0000000000000001E-3</v>
      </c>
      <c r="R634" s="191">
        <f>Q634*H634</f>
        <v>0.14182800000000001</v>
      </c>
      <c r="S634" s="191">
        <v>0</v>
      </c>
      <c r="T634" s="192">
        <f>S634*H634</f>
        <v>0</v>
      </c>
      <c r="U634" s="37"/>
      <c r="V634" s="37"/>
      <c r="W634" s="37"/>
      <c r="X634" s="37"/>
      <c r="Y634" s="37"/>
      <c r="Z634" s="37"/>
      <c r="AA634" s="37"/>
      <c r="AB634" s="37"/>
      <c r="AC634" s="37"/>
      <c r="AD634" s="37"/>
      <c r="AE634" s="37"/>
      <c r="AR634" s="193" t="s">
        <v>273</v>
      </c>
      <c r="AT634" s="193" t="s">
        <v>179</v>
      </c>
      <c r="AU634" s="193" t="s">
        <v>83</v>
      </c>
      <c r="AY634" s="20" t="s">
        <v>176</v>
      </c>
      <c r="BE634" s="194">
        <f>IF(N634="základní",J634,0)</f>
        <v>0</v>
      </c>
      <c r="BF634" s="194">
        <f>IF(N634="snížená",J634,0)</f>
        <v>0</v>
      </c>
      <c r="BG634" s="194">
        <f>IF(N634="zákl. přenesená",J634,0)</f>
        <v>0</v>
      </c>
      <c r="BH634" s="194">
        <f>IF(N634="sníž. přenesená",J634,0)</f>
        <v>0</v>
      </c>
      <c r="BI634" s="194">
        <f>IF(N634="nulová",J634,0)</f>
        <v>0</v>
      </c>
      <c r="BJ634" s="20" t="s">
        <v>81</v>
      </c>
      <c r="BK634" s="194">
        <f>ROUND(I634*H634,2)</f>
        <v>0</v>
      </c>
      <c r="BL634" s="20" t="s">
        <v>273</v>
      </c>
      <c r="BM634" s="193" t="s">
        <v>1027</v>
      </c>
    </row>
    <row r="635" spans="1:65" s="2" customFormat="1" ht="11.25">
      <c r="A635" s="37"/>
      <c r="B635" s="38"/>
      <c r="C635" s="39"/>
      <c r="D635" s="195" t="s">
        <v>185</v>
      </c>
      <c r="E635" s="39"/>
      <c r="F635" s="196" t="s">
        <v>1028</v>
      </c>
      <c r="G635" s="39"/>
      <c r="H635" s="39"/>
      <c r="I635" s="197"/>
      <c r="J635" s="39"/>
      <c r="K635" s="39"/>
      <c r="L635" s="42"/>
      <c r="M635" s="198"/>
      <c r="N635" s="199"/>
      <c r="O635" s="67"/>
      <c r="P635" s="67"/>
      <c r="Q635" s="67"/>
      <c r="R635" s="67"/>
      <c r="S635" s="67"/>
      <c r="T635" s="68"/>
      <c r="U635" s="37"/>
      <c r="V635" s="37"/>
      <c r="W635" s="37"/>
      <c r="X635" s="37"/>
      <c r="Y635" s="37"/>
      <c r="Z635" s="37"/>
      <c r="AA635" s="37"/>
      <c r="AB635" s="37"/>
      <c r="AC635" s="37"/>
      <c r="AD635" s="37"/>
      <c r="AE635" s="37"/>
      <c r="AT635" s="20" t="s">
        <v>185</v>
      </c>
      <c r="AU635" s="20" t="s">
        <v>83</v>
      </c>
    </row>
    <row r="636" spans="1:65" s="15" customFormat="1" ht="11.25">
      <c r="B636" s="224"/>
      <c r="C636" s="225"/>
      <c r="D636" s="202" t="s">
        <v>187</v>
      </c>
      <c r="E636" s="226" t="s">
        <v>21</v>
      </c>
      <c r="F636" s="227" t="s">
        <v>1002</v>
      </c>
      <c r="G636" s="225"/>
      <c r="H636" s="226" t="s">
        <v>21</v>
      </c>
      <c r="I636" s="228"/>
      <c r="J636" s="225"/>
      <c r="K636" s="225"/>
      <c r="L636" s="229"/>
      <c r="M636" s="230"/>
      <c r="N636" s="231"/>
      <c r="O636" s="231"/>
      <c r="P636" s="231"/>
      <c r="Q636" s="231"/>
      <c r="R636" s="231"/>
      <c r="S636" s="231"/>
      <c r="T636" s="232"/>
      <c r="AT636" s="233" t="s">
        <v>187</v>
      </c>
      <c r="AU636" s="233" t="s">
        <v>83</v>
      </c>
      <c r="AV636" s="15" t="s">
        <v>81</v>
      </c>
      <c r="AW636" s="15" t="s">
        <v>34</v>
      </c>
      <c r="AX636" s="15" t="s">
        <v>73</v>
      </c>
      <c r="AY636" s="233" t="s">
        <v>176</v>
      </c>
    </row>
    <row r="637" spans="1:65" s="13" customFormat="1" ht="11.25">
      <c r="B637" s="200"/>
      <c r="C637" s="201"/>
      <c r="D637" s="202" t="s">
        <v>187</v>
      </c>
      <c r="E637" s="203" t="s">
        <v>21</v>
      </c>
      <c r="F637" s="204" t="s">
        <v>1029</v>
      </c>
      <c r="G637" s="201"/>
      <c r="H637" s="205">
        <v>18.048999999999999</v>
      </c>
      <c r="I637" s="206"/>
      <c r="J637" s="201"/>
      <c r="K637" s="201"/>
      <c r="L637" s="207"/>
      <c r="M637" s="208"/>
      <c r="N637" s="209"/>
      <c r="O637" s="209"/>
      <c r="P637" s="209"/>
      <c r="Q637" s="209"/>
      <c r="R637" s="209"/>
      <c r="S637" s="209"/>
      <c r="T637" s="210"/>
      <c r="AT637" s="211" t="s">
        <v>187</v>
      </c>
      <c r="AU637" s="211" t="s">
        <v>83</v>
      </c>
      <c r="AV637" s="13" t="s">
        <v>83</v>
      </c>
      <c r="AW637" s="13" t="s">
        <v>34</v>
      </c>
      <c r="AX637" s="13" t="s">
        <v>73</v>
      </c>
      <c r="AY637" s="211" t="s">
        <v>176</v>
      </c>
    </row>
    <row r="638" spans="1:65" s="13" customFormat="1" ht="11.25">
      <c r="B638" s="200"/>
      <c r="C638" s="201"/>
      <c r="D638" s="202" t="s">
        <v>187</v>
      </c>
      <c r="E638" s="203" t="s">
        <v>21</v>
      </c>
      <c r="F638" s="204" t="s">
        <v>1030</v>
      </c>
      <c r="G638" s="201"/>
      <c r="H638" s="205">
        <v>4.0529999999999999</v>
      </c>
      <c r="I638" s="206"/>
      <c r="J638" s="201"/>
      <c r="K638" s="201"/>
      <c r="L638" s="207"/>
      <c r="M638" s="208"/>
      <c r="N638" s="209"/>
      <c r="O638" s="209"/>
      <c r="P638" s="209"/>
      <c r="Q638" s="209"/>
      <c r="R638" s="209"/>
      <c r="S638" s="209"/>
      <c r="T638" s="210"/>
      <c r="AT638" s="211" t="s">
        <v>187</v>
      </c>
      <c r="AU638" s="211" t="s">
        <v>83</v>
      </c>
      <c r="AV638" s="13" t="s">
        <v>83</v>
      </c>
      <c r="AW638" s="13" t="s">
        <v>34</v>
      </c>
      <c r="AX638" s="13" t="s">
        <v>73</v>
      </c>
      <c r="AY638" s="211" t="s">
        <v>176</v>
      </c>
    </row>
    <row r="639" spans="1:65" s="13" customFormat="1" ht="11.25">
      <c r="B639" s="200"/>
      <c r="C639" s="201"/>
      <c r="D639" s="202" t="s">
        <v>187</v>
      </c>
      <c r="E639" s="203" t="s">
        <v>21</v>
      </c>
      <c r="F639" s="204" t="s">
        <v>1005</v>
      </c>
      <c r="G639" s="201"/>
      <c r="H639" s="205">
        <v>1.536</v>
      </c>
      <c r="I639" s="206"/>
      <c r="J639" s="201"/>
      <c r="K639" s="201"/>
      <c r="L639" s="207"/>
      <c r="M639" s="208"/>
      <c r="N639" s="209"/>
      <c r="O639" s="209"/>
      <c r="P639" s="209"/>
      <c r="Q639" s="209"/>
      <c r="R639" s="209"/>
      <c r="S639" s="209"/>
      <c r="T639" s="210"/>
      <c r="AT639" s="211" t="s">
        <v>187</v>
      </c>
      <c r="AU639" s="211" t="s">
        <v>83</v>
      </c>
      <c r="AV639" s="13" t="s">
        <v>83</v>
      </c>
      <c r="AW639" s="13" t="s">
        <v>34</v>
      </c>
      <c r="AX639" s="13" t="s">
        <v>73</v>
      </c>
      <c r="AY639" s="211" t="s">
        <v>176</v>
      </c>
    </row>
    <row r="640" spans="1:65" s="14" customFormat="1" ht="11.25">
      <c r="B640" s="212"/>
      <c r="C640" s="213"/>
      <c r="D640" s="202" t="s">
        <v>187</v>
      </c>
      <c r="E640" s="214" t="s">
        <v>117</v>
      </c>
      <c r="F640" s="215" t="s">
        <v>192</v>
      </c>
      <c r="G640" s="213"/>
      <c r="H640" s="216">
        <v>23.638000000000002</v>
      </c>
      <c r="I640" s="217"/>
      <c r="J640" s="213"/>
      <c r="K640" s="213"/>
      <c r="L640" s="218"/>
      <c r="M640" s="219"/>
      <c r="N640" s="220"/>
      <c r="O640" s="220"/>
      <c r="P640" s="220"/>
      <c r="Q640" s="220"/>
      <c r="R640" s="220"/>
      <c r="S640" s="220"/>
      <c r="T640" s="221"/>
      <c r="AT640" s="222" t="s">
        <v>187</v>
      </c>
      <c r="AU640" s="222" t="s">
        <v>83</v>
      </c>
      <c r="AV640" s="14" t="s">
        <v>99</v>
      </c>
      <c r="AW640" s="14" t="s">
        <v>34</v>
      </c>
      <c r="AX640" s="14" t="s">
        <v>81</v>
      </c>
      <c r="AY640" s="222" t="s">
        <v>176</v>
      </c>
    </row>
    <row r="641" spans="1:65" s="2" customFormat="1" ht="16.5" customHeight="1">
      <c r="A641" s="37"/>
      <c r="B641" s="38"/>
      <c r="C641" s="234" t="s">
        <v>1031</v>
      </c>
      <c r="D641" s="234" t="s">
        <v>303</v>
      </c>
      <c r="E641" s="235" t="s">
        <v>1032</v>
      </c>
      <c r="F641" s="236" t="s">
        <v>1033</v>
      </c>
      <c r="G641" s="237" t="s">
        <v>119</v>
      </c>
      <c r="H641" s="238">
        <v>26.001999999999999</v>
      </c>
      <c r="I641" s="239"/>
      <c r="J641" s="240">
        <f>ROUND(I641*H641,2)</f>
        <v>0</v>
      </c>
      <c r="K641" s="236" t="s">
        <v>182</v>
      </c>
      <c r="L641" s="241"/>
      <c r="M641" s="242" t="s">
        <v>21</v>
      </c>
      <c r="N641" s="243" t="s">
        <v>44</v>
      </c>
      <c r="O641" s="67"/>
      <c r="P641" s="191">
        <f>O641*H641</f>
        <v>0</v>
      </c>
      <c r="Q641" s="191">
        <v>1.806E-2</v>
      </c>
      <c r="R641" s="191">
        <f>Q641*H641</f>
        <v>0.46959611999999995</v>
      </c>
      <c r="S641" s="191">
        <v>0</v>
      </c>
      <c r="T641" s="192">
        <f>S641*H641</f>
        <v>0</v>
      </c>
      <c r="U641" s="37"/>
      <c r="V641" s="37"/>
      <c r="W641" s="37"/>
      <c r="X641" s="37"/>
      <c r="Y641" s="37"/>
      <c r="Z641" s="37"/>
      <c r="AA641" s="37"/>
      <c r="AB641" s="37"/>
      <c r="AC641" s="37"/>
      <c r="AD641" s="37"/>
      <c r="AE641" s="37"/>
      <c r="AR641" s="193" t="s">
        <v>306</v>
      </c>
      <c r="AT641" s="193" t="s">
        <v>303</v>
      </c>
      <c r="AU641" s="193" t="s">
        <v>83</v>
      </c>
      <c r="AY641" s="20" t="s">
        <v>176</v>
      </c>
      <c r="BE641" s="194">
        <f>IF(N641="základní",J641,0)</f>
        <v>0</v>
      </c>
      <c r="BF641" s="194">
        <f>IF(N641="snížená",J641,0)</f>
        <v>0</v>
      </c>
      <c r="BG641" s="194">
        <f>IF(N641="zákl. přenesená",J641,0)</f>
        <v>0</v>
      </c>
      <c r="BH641" s="194">
        <f>IF(N641="sníž. přenesená",J641,0)</f>
        <v>0</v>
      </c>
      <c r="BI641" s="194">
        <f>IF(N641="nulová",J641,0)</f>
        <v>0</v>
      </c>
      <c r="BJ641" s="20" t="s">
        <v>81</v>
      </c>
      <c r="BK641" s="194">
        <f>ROUND(I641*H641,2)</f>
        <v>0</v>
      </c>
      <c r="BL641" s="20" t="s">
        <v>273</v>
      </c>
      <c r="BM641" s="193" t="s">
        <v>1034</v>
      </c>
    </row>
    <row r="642" spans="1:65" s="2" customFormat="1" ht="39">
      <c r="A642" s="37"/>
      <c r="B642" s="38"/>
      <c r="C642" s="39"/>
      <c r="D642" s="202" t="s">
        <v>229</v>
      </c>
      <c r="E642" s="39"/>
      <c r="F642" s="223" t="s">
        <v>1035</v>
      </c>
      <c r="G642" s="39"/>
      <c r="H642" s="39"/>
      <c r="I642" s="197"/>
      <c r="J642" s="39"/>
      <c r="K642" s="39"/>
      <c r="L642" s="42"/>
      <c r="M642" s="198"/>
      <c r="N642" s="199"/>
      <c r="O642" s="67"/>
      <c r="P642" s="67"/>
      <c r="Q642" s="67"/>
      <c r="R642" s="67"/>
      <c r="S642" s="67"/>
      <c r="T642" s="68"/>
      <c r="U642" s="37"/>
      <c r="V642" s="37"/>
      <c r="W642" s="37"/>
      <c r="X642" s="37"/>
      <c r="Y642" s="37"/>
      <c r="Z642" s="37"/>
      <c r="AA642" s="37"/>
      <c r="AB642" s="37"/>
      <c r="AC642" s="37"/>
      <c r="AD642" s="37"/>
      <c r="AE642" s="37"/>
      <c r="AT642" s="20" t="s">
        <v>229</v>
      </c>
      <c r="AU642" s="20" t="s">
        <v>83</v>
      </c>
    </row>
    <row r="643" spans="1:65" s="13" customFormat="1" ht="11.25">
      <c r="B643" s="200"/>
      <c r="C643" s="201"/>
      <c r="D643" s="202" t="s">
        <v>187</v>
      </c>
      <c r="E643" s="201"/>
      <c r="F643" s="204" t="s">
        <v>1036</v>
      </c>
      <c r="G643" s="201"/>
      <c r="H643" s="205">
        <v>26.001999999999999</v>
      </c>
      <c r="I643" s="206"/>
      <c r="J643" s="201"/>
      <c r="K643" s="201"/>
      <c r="L643" s="207"/>
      <c r="M643" s="208"/>
      <c r="N643" s="209"/>
      <c r="O643" s="209"/>
      <c r="P643" s="209"/>
      <c r="Q643" s="209"/>
      <c r="R643" s="209"/>
      <c r="S643" s="209"/>
      <c r="T643" s="210"/>
      <c r="AT643" s="211" t="s">
        <v>187</v>
      </c>
      <c r="AU643" s="211" t="s">
        <v>83</v>
      </c>
      <c r="AV643" s="13" t="s">
        <v>83</v>
      </c>
      <c r="AW643" s="13" t="s">
        <v>4</v>
      </c>
      <c r="AX643" s="13" t="s">
        <v>81</v>
      </c>
      <c r="AY643" s="211" t="s">
        <v>176</v>
      </c>
    </row>
    <row r="644" spans="1:65" s="2" customFormat="1" ht="24.2" customHeight="1">
      <c r="A644" s="37"/>
      <c r="B644" s="38"/>
      <c r="C644" s="182" t="s">
        <v>1037</v>
      </c>
      <c r="D644" s="182" t="s">
        <v>179</v>
      </c>
      <c r="E644" s="183" t="s">
        <v>1038</v>
      </c>
      <c r="F644" s="184" t="s">
        <v>1039</v>
      </c>
      <c r="G644" s="185" t="s">
        <v>119</v>
      </c>
      <c r="H644" s="186">
        <v>2.7</v>
      </c>
      <c r="I644" s="187"/>
      <c r="J644" s="188">
        <f>ROUND(I644*H644,2)</f>
        <v>0</v>
      </c>
      <c r="K644" s="184" t="s">
        <v>182</v>
      </c>
      <c r="L644" s="42"/>
      <c r="M644" s="189" t="s">
        <v>21</v>
      </c>
      <c r="N644" s="190" t="s">
        <v>44</v>
      </c>
      <c r="O644" s="67"/>
      <c r="P644" s="191">
        <f>O644*H644</f>
        <v>0</v>
      </c>
      <c r="Q644" s="191">
        <v>0</v>
      </c>
      <c r="R644" s="191">
        <f>Q644*H644</f>
        <v>0</v>
      </c>
      <c r="S644" s="191">
        <v>0</v>
      </c>
      <c r="T644" s="192">
        <f>S644*H644</f>
        <v>0</v>
      </c>
      <c r="U644" s="37"/>
      <c r="V644" s="37"/>
      <c r="W644" s="37"/>
      <c r="X644" s="37"/>
      <c r="Y644" s="37"/>
      <c r="Z644" s="37"/>
      <c r="AA644" s="37"/>
      <c r="AB644" s="37"/>
      <c r="AC644" s="37"/>
      <c r="AD644" s="37"/>
      <c r="AE644" s="37"/>
      <c r="AR644" s="193" t="s">
        <v>273</v>
      </c>
      <c r="AT644" s="193" t="s">
        <v>179</v>
      </c>
      <c r="AU644" s="193" t="s">
        <v>83</v>
      </c>
      <c r="AY644" s="20" t="s">
        <v>176</v>
      </c>
      <c r="BE644" s="194">
        <f>IF(N644="základní",J644,0)</f>
        <v>0</v>
      </c>
      <c r="BF644" s="194">
        <f>IF(N644="snížená",J644,0)</f>
        <v>0</v>
      </c>
      <c r="BG644" s="194">
        <f>IF(N644="zákl. přenesená",J644,0)</f>
        <v>0</v>
      </c>
      <c r="BH644" s="194">
        <f>IF(N644="sníž. přenesená",J644,0)</f>
        <v>0</v>
      </c>
      <c r="BI644" s="194">
        <f>IF(N644="nulová",J644,0)</f>
        <v>0</v>
      </c>
      <c r="BJ644" s="20" t="s">
        <v>81</v>
      </c>
      <c r="BK644" s="194">
        <f>ROUND(I644*H644,2)</f>
        <v>0</v>
      </c>
      <c r="BL644" s="20" t="s">
        <v>273</v>
      </c>
      <c r="BM644" s="193" t="s">
        <v>1040</v>
      </c>
    </row>
    <row r="645" spans="1:65" s="2" customFormat="1" ht="11.25">
      <c r="A645" s="37"/>
      <c r="B645" s="38"/>
      <c r="C645" s="39"/>
      <c r="D645" s="195" t="s">
        <v>185</v>
      </c>
      <c r="E645" s="39"/>
      <c r="F645" s="196" t="s">
        <v>1041</v>
      </c>
      <c r="G645" s="39"/>
      <c r="H645" s="39"/>
      <c r="I645" s="197"/>
      <c r="J645" s="39"/>
      <c r="K645" s="39"/>
      <c r="L645" s="42"/>
      <c r="M645" s="198"/>
      <c r="N645" s="199"/>
      <c r="O645" s="67"/>
      <c r="P645" s="67"/>
      <c r="Q645" s="67"/>
      <c r="R645" s="67"/>
      <c r="S645" s="67"/>
      <c r="T645" s="68"/>
      <c r="U645" s="37"/>
      <c r="V645" s="37"/>
      <c r="W645" s="37"/>
      <c r="X645" s="37"/>
      <c r="Y645" s="37"/>
      <c r="Z645" s="37"/>
      <c r="AA645" s="37"/>
      <c r="AB645" s="37"/>
      <c r="AC645" s="37"/>
      <c r="AD645" s="37"/>
      <c r="AE645" s="37"/>
      <c r="AT645" s="20" t="s">
        <v>185</v>
      </c>
      <c r="AU645" s="20" t="s">
        <v>83</v>
      </c>
    </row>
    <row r="646" spans="1:65" s="13" customFormat="1" ht="11.25">
      <c r="B646" s="200"/>
      <c r="C646" s="201"/>
      <c r="D646" s="202" t="s">
        <v>187</v>
      </c>
      <c r="E646" s="203" t="s">
        <v>21</v>
      </c>
      <c r="F646" s="204" t="s">
        <v>990</v>
      </c>
      <c r="G646" s="201"/>
      <c r="H646" s="205">
        <v>2.7</v>
      </c>
      <c r="I646" s="206"/>
      <c r="J646" s="201"/>
      <c r="K646" s="201"/>
      <c r="L646" s="207"/>
      <c r="M646" s="208"/>
      <c r="N646" s="209"/>
      <c r="O646" s="209"/>
      <c r="P646" s="209"/>
      <c r="Q646" s="209"/>
      <c r="R646" s="209"/>
      <c r="S646" s="209"/>
      <c r="T646" s="210"/>
      <c r="AT646" s="211" t="s">
        <v>187</v>
      </c>
      <c r="AU646" s="211" t="s">
        <v>83</v>
      </c>
      <c r="AV646" s="13" t="s">
        <v>83</v>
      </c>
      <c r="AW646" s="13" t="s">
        <v>34</v>
      </c>
      <c r="AX646" s="13" t="s">
        <v>73</v>
      </c>
      <c r="AY646" s="211" t="s">
        <v>176</v>
      </c>
    </row>
    <row r="647" spans="1:65" s="14" customFormat="1" ht="11.25">
      <c r="B647" s="212"/>
      <c r="C647" s="213"/>
      <c r="D647" s="202" t="s">
        <v>187</v>
      </c>
      <c r="E647" s="214" t="s">
        <v>21</v>
      </c>
      <c r="F647" s="215" t="s">
        <v>192</v>
      </c>
      <c r="G647" s="213"/>
      <c r="H647" s="216">
        <v>2.7</v>
      </c>
      <c r="I647" s="217"/>
      <c r="J647" s="213"/>
      <c r="K647" s="213"/>
      <c r="L647" s="218"/>
      <c r="M647" s="219"/>
      <c r="N647" s="220"/>
      <c r="O647" s="220"/>
      <c r="P647" s="220"/>
      <c r="Q647" s="220"/>
      <c r="R647" s="220"/>
      <c r="S647" s="220"/>
      <c r="T647" s="221"/>
      <c r="AT647" s="222" t="s">
        <v>187</v>
      </c>
      <c r="AU647" s="222" t="s">
        <v>83</v>
      </c>
      <c r="AV647" s="14" t="s">
        <v>99</v>
      </c>
      <c r="AW647" s="14" t="s">
        <v>34</v>
      </c>
      <c r="AX647" s="14" t="s">
        <v>81</v>
      </c>
      <c r="AY647" s="222" t="s">
        <v>176</v>
      </c>
    </row>
    <row r="648" spans="1:65" s="2" customFormat="1" ht="16.5" customHeight="1">
      <c r="A648" s="37"/>
      <c r="B648" s="38"/>
      <c r="C648" s="182" t="s">
        <v>1042</v>
      </c>
      <c r="D648" s="182" t="s">
        <v>179</v>
      </c>
      <c r="E648" s="183" t="s">
        <v>1043</v>
      </c>
      <c r="F648" s="184" t="s">
        <v>1044</v>
      </c>
      <c r="G648" s="185" t="s">
        <v>119</v>
      </c>
      <c r="H648" s="186">
        <v>23.716000000000001</v>
      </c>
      <c r="I648" s="187"/>
      <c r="J648" s="188">
        <f>ROUND(I648*H648,2)</f>
        <v>0</v>
      </c>
      <c r="K648" s="184" t="s">
        <v>182</v>
      </c>
      <c r="L648" s="42"/>
      <c r="M648" s="189" t="s">
        <v>21</v>
      </c>
      <c r="N648" s="190" t="s">
        <v>44</v>
      </c>
      <c r="O648" s="67"/>
      <c r="P648" s="191">
        <f>O648*H648</f>
        <v>0</v>
      </c>
      <c r="Q648" s="191">
        <v>0</v>
      </c>
      <c r="R648" s="191">
        <f>Q648*H648</f>
        <v>0</v>
      </c>
      <c r="S648" s="191">
        <v>2.7199999999999998E-2</v>
      </c>
      <c r="T648" s="192">
        <f>S648*H648</f>
        <v>0.64507519999999996</v>
      </c>
      <c r="U648" s="37"/>
      <c r="V648" s="37"/>
      <c r="W648" s="37"/>
      <c r="X648" s="37"/>
      <c r="Y648" s="37"/>
      <c r="Z648" s="37"/>
      <c r="AA648" s="37"/>
      <c r="AB648" s="37"/>
      <c r="AC648" s="37"/>
      <c r="AD648" s="37"/>
      <c r="AE648" s="37"/>
      <c r="AR648" s="193" t="s">
        <v>273</v>
      </c>
      <c r="AT648" s="193" t="s">
        <v>179</v>
      </c>
      <c r="AU648" s="193" t="s">
        <v>83</v>
      </c>
      <c r="AY648" s="20" t="s">
        <v>176</v>
      </c>
      <c r="BE648" s="194">
        <f>IF(N648="základní",J648,0)</f>
        <v>0</v>
      </c>
      <c r="BF648" s="194">
        <f>IF(N648="snížená",J648,0)</f>
        <v>0</v>
      </c>
      <c r="BG648" s="194">
        <f>IF(N648="zákl. přenesená",J648,0)</f>
        <v>0</v>
      </c>
      <c r="BH648" s="194">
        <f>IF(N648="sníž. přenesená",J648,0)</f>
        <v>0</v>
      </c>
      <c r="BI648" s="194">
        <f>IF(N648="nulová",J648,0)</f>
        <v>0</v>
      </c>
      <c r="BJ648" s="20" t="s">
        <v>81</v>
      </c>
      <c r="BK648" s="194">
        <f>ROUND(I648*H648,2)</f>
        <v>0</v>
      </c>
      <c r="BL648" s="20" t="s">
        <v>273</v>
      </c>
      <c r="BM648" s="193" t="s">
        <v>1045</v>
      </c>
    </row>
    <row r="649" spans="1:65" s="2" customFormat="1" ht="11.25">
      <c r="A649" s="37"/>
      <c r="B649" s="38"/>
      <c r="C649" s="39"/>
      <c r="D649" s="195" t="s">
        <v>185</v>
      </c>
      <c r="E649" s="39"/>
      <c r="F649" s="196" t="s">
        <v>1046</v>
      </c>
      <c r="G649" s="39"/>
      <c r="H649" s="39"/>
      <c r="I649" s="197"/>
      <c r="J649" s="39"/>
      <c r="K649" s="39"/>
      <c r="L649" s="42"/>
      <c r="M649" s="198"/>
      <c r="N649" s="199"/>
      <c r="O649" s="67"/>
      <c r="P649" s="67"/>
      <c r="Q649" s="67"/>
      <c r="R649" s="67"/>
      <c r="S649" s="67"/>
      <c r="T649" s="68"/>
      <c r="U649" s="37"/>
      <c r="V649" s="37"/>
      <c r="W649" s="37"/>
      <c r="X649" s="37"/>
      <c r="Y649" s="37"/>
      <c r="Z649" s="37"/>
      <c r="AA649" s="37"/>
      <c r="AB649" s="37"/>
      <c r="AC649" s="37"/>
      <c r="AD649" s="37"/>
      <c r="AE649" s="37"/>
      <c r="AT649" s="20" t="s">
        <v>185</v>
      </c>
      <c r="AU649" s="20" t="s">
        <v>83</v>
      </c>
    </row>
    <row r="650" spans="1:65" s="15" customFormat="1" ht="11.25">
      <c r="B650" s="224"/>
      <c r="C650" s="225"/>
      <c r="D650" s="202" t="s">
        <v>187</v>
      </c>
      <c r="E650" s="226" t="s">
        <v>21</v>
      </c>
      <c r="F650" s="227" t="s">
        <v>1047</v>
      </c>
      <c r="G650" s="225"/>
      <c r="H650" s="226" t="s">
        <v>21</v>
      </c>
      <c r="I650" s="228"/>
      <c r="J650" s="225"/>
      <c r="K650" s="225"/>
      <c r="L650" s="229"/>
      <c r="M650" s="230"/>
      <c r="N650" s="231"/>
      <c r="O650" s="231"/>
      <c r="P650" s="231"/>
      <c r="Q650" s="231"/>
      <c r="R650" s="231"/>
      <c r="S650" s="231"/>
      <c r="T650" s="232"/>
      <c r="AT650" s="233" t="s">
        <v>187</v>
      </c>
      <c r="AU650" s="233" t="s">
        <v>83</v>
      </c>
      <c r="AV650" s="15" t="s">
        <v>81</v>
      </c>
      <c r="AW650" s="15" t="s">
        <v>34</v>
      </c>
      <c r="AX650" s="15" t="s">
        <v>73</v>
      </c>
      <c r="AY650" s="233" t="s">
        <v>176</v>
      </c>
    </row>
    <row r="651" spans="1:65" s="13" customFormat="1" ht="11.25">
      <c r="B651" s="200"/>
      <c r="C651" s="201"/>
      <c r="D651" s="202" t="s">
        <v>187</v>
      </c>
      <c r="E651" s="203" t="s">
        <v>21</v>
      </c>
      <c r="F651" s="204" t="s">
        <v>620</v>
      </c>
      <c r="G651" s="201"/>
      <c r="H651" s="205">
        <v>14.84</v>
      </c>
      <c r="I651" s="206"/>
      <c r="J651" s="201"/>
      <c r="K651" s="201"/>
      <c r="L651" s="207"/>
      <c r="M651" s="208"/>
      <c r="N651" s="209"/>
      <c r="O651" s="209"/>
      <c r="P651" s="209"/>
      <c r="Q651" s="209"/>
      <c r="R651" s="209"/>
      <c r="S651" s="209"/>
      <c r="T651" s="210"/>
      <c r="AT651" s="211" t="s">
        <v>187</v>
      </c>
      <c r="AU651" s="211" t="s">
        <v>83</v>
      </c>
      <c r="AV651" s="13" t="s">
        <v>83</v>
      </c>
      <c r="AW651" s="13" t="s">
        <v>34</v>
      </c>
      <c r="AX651" s="13" t="s">
        <v>73</v>
      </c>
      <c r="AY651" s="211" t="s">
        <v>176</v>
      </c>
    </row>
    <row r="652" spans="1:65" s="13" customFormat="1" ht="11.25">
      <c r="B652" s="200"/>
      <c r="C652" s="201"/>
      <c r="D652" s="202" t="s">
        <v>187</v>
      </c>
      <c r="E652" s="203" t="s">
        <v>21</v>
      </c>
      <c r="F652" s="204" t="s">
        <v>616</v>
      </c>
      <c r="G652" s="201"/>
      <c r="H652" s="205">
        <v>5.2919999999999998</v>
      </c>
      <c r="I652" s="206"/>
      <c r="J652" s="201"/>
      <c r="K652" s="201"/>
      <c r="L652" s="207"/>
      <c r="M652" s="208"/>
      <c r="N652" s="209"/>
      <c r="O652" s="209"/>
      <c r="P652" s="209"/>
      <c r="Q652" s="209"/>
      <c r="R652" s="209"/>
      <c r="S652" s="209"/>
      <c r="T652" s="210"/>
      <c r="AT652" s="211" t="s">
        <v>187</v>
      </c>
      <c r="AU652" s="211" t="s">
        <v>83</v>
      </c>
      <c r="AV652" s="13" t="s">
        <v>83</v>
      </c>
      <c r="AW652" s="13" t="s">
        <v>34</v>
      </c>
      <c r="AX652" s="13" t="s">
        <v>73</v>
      </c>
      <c r="AY652" s="211" t="s">
        <v>176</v>
      </c>
    </row>
    <row r="653" spans="1:65" s="13" customFormat="1" ht="11.25">
      <c r="B653" s="200"/>
      <c r="C653" s="201"/>
      <c r="D653" s="202" t="s">
        <v>187</v>
      </c>
      <c r="E653" s="203" t="s">
        <v>21</v>
      </c>
      <c r="F653" s="204" t="s">
        <v>617</v>
      </c>
      <c r="G653" s="201"/>
      <c r="H653" s="205">
        <v>3.5840000000000001</v>
      </c>
      <c r="I653" s="206"/>
      <c r="J653" s="201"/>
      <c r="K653" s="201"/>
      <c r="L653" s="207"/>
      <c r="M653" s="208"/>
      <c r="N653" s="209"/>
      <c r="O653" s="209"/>
      <c r="P653" s="209"/>
      <c r="Q653" s="209"/>
      <c r="R653" s="209"/>
      <c r="S653" s="209"/>
      <c r="T653" s="210"/>
      <c r="AT653" s="211" t="s">
        <v>187</v>
      </c>
      <c r="AU653" s="211" t="s">
        <v>83</v>
      </c>
      <c r="AV653" s="13" t="s">
        <v>83</v>
      </c>
      <c r="AW653" s="13" t="s">
        <v>34</v>
      </c>
      <c r="AX653" s="13" t="s">
        <v>73</v>
      </c>
      <c r="AY653" s="211" t="s">
        <v>176</v>
      </c>
    </row>
    <row r="654" spans="1:65" s="14" customFormat="1" ht="11.25">
      <c r="B654" s="212"/>
      <c r="C654" s="213"/>
      <c r="D654" s="202" t="s">
        <v>187</v>
      </c>
      <c r="E654" s="214" t="s">
        <v>21</v>
      </c>
      <c r="F654" s="215" t="s">
        <v>192</v>
      </c>
      <c r="G654" s="213"/>
      <c r="H654" s="216">
        <v>23.716000000000001</v>
      </c>
      <c r="I654" s="217"/>
      <c r="J654" s="213"/>
      <c r="K654" s="213"/>
      <c r="L654" s="218"/>
      <c r="M654" s="219"/>
      <c r="N654" s="220"/>
      <c r="O654" s="220"/>
      <c r="P654" s="220"/>
      <c r="Q654" s="220"/>
      <c r="R654" s="220"/>
      <c r="S654" s="220"/>
      <c r="T654" s="221"/>
      <c r="AT654" s="222" t="s">
        <v>187</v>
      </c>
      <c r="AU654" s="222" t="s">
        <v>83</v>
      </c>
      <c r="AV654" s="14" t="s">
        <v>99</v>
      </c>
      <c r="AW654" s="14" t="s">
        <v>34</v>
      </c>
      <c r="AX654" s="14" t="s">
        <v>81</v>
      </c>
      <c r="AY654" s="222" t="s">
        <v>176</v>
      </c>
    </row>
    <row r="655" spans="1:65" s="2" customFormat="1" ht="16.5" customHeight="1">
      <c r="A655" s="37"/>
      <c r="B655" s="38"/>
      <c r="C655" s="182" t="s">
        <v>1048</v>
      </c>
      <c r="D655" s="182" t="s">
        <v>179</v>
      </c>
      <c r="E655" s="183" t="s">
        <v>1049</v>
      </c>
      <c r="F655" s="184" t="s">
        <v>1050</v>
      </c>
      <c r="G655" s="185" t="s">
        <v>396</v>
      </c>
      <c r="H655" s="186">
        <v>30</v>
      </c>
      <c r="I655" s="187"/>
      <c r="J655" s="188">
        <f>ROUND(I655*H655,2)</f>
        <v>0</v>
      </c>
      <c r="K655" s="184" t="s">
        <v>182</v>
      </c>
      <c r="L655" s="42"/>
      <c r="M655" s="189" t="s">
        <v>21</v>
      </c>
      <c r="N655" s="190" t="s">
        <v>44</v>
      </c>
      <c r="O655" s="67"/>
      <c r="P655" s="191">
        <f>O655*H655</f>
        <v>0</v>
      </c>
      <c r="Q655" s="191">
        <v>6.7000000000000002E-4</v>
      </c>
      <c r="R655" s="191">
        <f>Q655*H655</f>
        <v>2.01E-2</v>
      </c>
      <c r="S655" s="191">
        <v>1.4300000000000001E-3</v>
      </c>
      <c r="T655" s="192">
        <f>S655*H655</f>
        <v>4.2900000000000001E-2</v>
      </c>
      <c r="U655" s="37"/>
      <c r="V655" s="37"/>
      <c r="W655" s="37"/>
      <c r="X655" s="37"/>
      <c r="Y655" s="37"/>
      <c r="Z655" s="37"/>
      <c r="AA655" s="37"/>
      <c r="AB655" s="37"/>
      <c r="AC655" s="37"/>
      <c r="AD655" s="37"/>
      <c r="AE655" s="37"/>
      <c r="AR655" s="193" t="s">
        <v>273</v>
      </c>
      <c r="AT655" s="193" t="s">
        <v>179</v>
      </c>
      <c r="AU655" s="193" t="s">
        <v>83</v>
      </c>
      <c r="AY655" s="20" t="s">
        <v>176</v>
      </c>
      <c r="BE655" s="194">
        <f>IF(N655="základní",J655,0)</f>
        <v>0</v>
      </c>
      <c r="BF655" s="194">
        <f>IF(N655="snížená",J655,0)</f>
        <v>0</v>
      </c>
      <c r="BG655" s="194">
        <f>IF(N655="zákl. přenesená",J655,0)</f>
        <v>0</v>
      </c>
      <c r="BH655" s="194">
        <f>IF(N655="sníž. přenesená",J655,0)</f>
        <v>0</v>
      </c>
      <c r="BI655" s="194">
        <f>IF(N655="nulová",J655,0)</f>
        <v>0</v>
      </c>
      <c r="BJ655" s="20" t="s">
        <v>81</v>
      </c>
      <c r="BK655" s="194">
        <f>ROUND(I655*H655,2)</f>
        <v>0</v>
      </c>
      <c r="BL655" s="20" t="s">
        <v>273</v>
      </c>
      <c r="BM655" s="193" t="s">
        <v>1051</v>
      </c>
    </row>
    <row r="656" spans="1:65" s="2" customFormat="1" ht="11.25">
      <c r="A656" s="37"/>
      <c r="B656" s="38"/>
      <c r="C656" s="39"/>
      <c r="D656" s="195" t="s">
        <v>185</v>
      </c>
      <c r="E656" s="39"/>
      <c r="F656" s="196" t="s">
        <v>1052</v>
      </c>
      <c r="G656" s="39"/>
      <c r="H656" s="39"/>
      <c r="I656" s="197"/>
      <c r="J656" s="39"/>
      <c r="K656" s="39"/>
      <c r="L656" s="42"/>
      <c r="M656" s="198"/>
      <c r="N656" s="199"/>
      <c r="O656" s="67"/>
      <c r="P656" s="67"/>
      <c r="Q656" s="67"/>
      <c r="R656" s="67"/>
      <c r="S656" s="67"/>
      <c r="T656" s="68"/>
      <c r="U656" s="37"/>
      <c r="V656" s="37"/>
      <c r="W656" s="37"/>
      <c r="X656" s="37"/>
      <c r="Y656" s="37"/>
      <c r="Z656" s="37"/>
      <c r="AA656" s="37"/>
      <c r="AB656" s="37"/>
      <c r="AC656" s="37"/>
      <c r="AD656" s="37"/>
      <c r="AE656" s="37"/>
      <c r="AT656" s="20" t="s">
        <v>185</v>
      </c>
      <c r="AU656" s="20" t="s">
        <v>83</v>
      </c>
    </row>
    <row r="657" spans="1:65" s="13" customFormat="1" ht="11.25">
      <c r="B657" s="200"/>
      <c r="C657" s="201"/>
      <c r="D657" s="202" t="s">
        <v>187</v>
      </c>
      <c r="E657" s="203" t="s">
        <v>21</v>
      </c>
      <c r="F657" s="204" t="s">
        <v>1053</v>
      </c>
      <c r="G657" s="201"/>
      <c r="H657" s="205">
        <v>30</v>
      </c>
      <c r="I657" s="206"/>
      <c r="J657" s="201"/>
      <c r="K657" s="201"/>
      <c r="L657" s="207"/>
      <c r="M657" s="208"/>
      <c r="N657" s="209"/>
      <c r="O657" s="209"/>
      <c r="P657" s="209"/>
      <c r="Q657" s="209"/>
      <c r="R657" s="209"/>
      <c r="S657" s="209"/>
      <c r="T657" s="210"/>
      <c r="AT657" s="211" t="s">
        <v>187</v>
      </c>
      <c r="AU657" s="211" t="s">
        <v>83</v>
      </c>
      <c r="AV657" s="13" t="s">
        <v>83</v>
      </c>
      <c r="AW657" s="13" t="s">
        <v>34</v>
      </c>
      <c r="AX657" s="13" t="s">
        <v>73</v>
      </c>
      <c r="AY657" s="211" t="s">
        <v>176</v>
      </c>
    </row>
    <row r="658" spans="1:65" s="14" customFormat="1" ht="11.25">
      <c r="B658" s="212"/>
      <c r="C658" s="213"/>
      <c r="D658" s="202" t="s">
        <v>187</v>
      </c>
      <c r="E658" s="214" t="s">
        <v>1054</v>
      </c>
      <c r="F658" s="215" t="s">
        <v>192</v>
      </c>
      <c r="G658" s="213"/>
      <c r="H658" s="216">
        <v>30</v>
      </c>
      <c r="I658" s="217"/>
      <c r="J658" s="213"/>
      <c r="K658" s="213"/>
      <c r="L658" s="218"/>
      <c r="M658" s="219"/>
      <c r="N658" s="220"/>
      <c r="O658" s="220"/>
      <c r="P658" s="220"/>
      <c r="Q658" s="220"/>
      <c r="R658" s="220"/>
      <c r="S658" s="220"/>
      <c r="T658" s="221"/>
      <c r="AT658" s="222" t="s">
        <v>187</v>
      </c>
      <c r="AU658" s="222" t="s">
        <v>83</v>
      </c>
      <c r="AV658" s="14" t="s">
        <v>99</v>
      </c>
      <c r="AW658" s="14" t="s">
        <v>34</v>
      </c>
      <c r="AX658" s="14" t="s">
        <v>81</v>
      </c>
      <c r="AY658" s="222" t="s">
        <v>176</v>
      </c>
    </row>
    <row r="659" spans="1:65" s="2" customFormat="1" ht="16.5" customHeight="1">
      <c r="A659" s="37"/>
      <c r="B659" s="38"/>
      <c r="C659" s="234" t="s">
        <v>1055</v>
      </c>
      <c r="D659" s="234" t="s">
        <v>303</v>
      </c>
      <c r="E659" s="235" t="s">
        <v>1032</v>
      </c>
      <c r="F659" s="236" t="s">
        <v>1033</v>
      </c>
      <c r="G659" s="237" t="s">
        <v>119</v>
      </c>
      <c r="H659" s="238">
        <v>2.97</v>
      </c>
      <c r="I659" s="239"/>
      <c r="J659" s="240">
        <f>ROUND(I659*H659,2)</f>
        <v>0</v>
      </c>
      <c r="K659" s="236" t="s">
        <v>182</v>
      </c>
      <c r="L659" s="241"/>
      <c r="M659" s="242" t="s">
        <v>21</v>
      </c>
      <c r="N659" s="243" t="s">
        <v>44</v>
      </c>
      <c r="O659" s="67"/>
      <c r="P659" s="191">
        <f>O659*H659</f>
        <v>0</v>
      </c>
      <c r="Q659" s="191">
        <v>1.806E-2</v>
      </c>
      <c r="R659" s="191">
        <f>Q659*H659</f>
        <v>5.3638200000000004E-2</v>
      </c>
      <c r="S659" s="191">
        <v>0</v>
      </c>
      <c r="T659" s="192">
        <f>S659*H659</f>
        <v>0</v>
      </c>
      <c r="U659" s="37"/>
      <c r="V659" s="37"/>
      <c r="W659" s="37"/>
      <c r="X659" s="37"/>
      <c r="Y659" s="37"/>
      <c r="Z659" s="37"/>
      <c r="AA659" s="37"/>
      <c r="AB659" s="37"/>
      <c r="AC659" s="37"/>
      <c r="AD659" s="37"/>
      <c r="AE659" s="37"/>
      <c r="AR659" s="193" t="s">
        <v>306</v>
      </c>
      <c r="AT659" s="193" t="s">
        <v>303</v>
      </c>
      <c r="AU659" s="193" t="s">
        <v>83</v>
      </c>
      <c r="AY659" s="20" t="s">
        <v>176</v>
      </c>
      <c r="BE659" s="194">
        <f>IF(N659="základní",J659,0)</f>
        <v>0</v>
      </c>
      <c r="BF659" s="194">
        <f>IF(N659="snížená",J659,0)</f>
        <v>0</v>
      </c>
      <c r="BG659" s="194">
        <f>IF(N659="zákl. přenesená",J659,0)</f>
        <v>0</v>
      </c>
      <c r="BH659" s="194">
        <f>IF(N659="sníž. přenesená",J659,0)</f>
        <v>0</v>
      </c>
      <c r="BI659" s="194">
        <f>IF(N659="nulová",J659,0)</f>
        <v>0</v>
      </c>
      <c r="BJ659" s="20" t="s">
        <v>81</v>
      </c>
      <c r="BK659" s="194">
        <f>ROUND(I659*H659,2)</f>
        <v>0</v>
      </c>
      <c r="BL659" s="20" t="s">
        <v>273</v>
      </c>
      <c r="BM659" s="193" t="s">
        <v>1056</v>
      </c>
    </row>
    <row r="660" spans="1:65" s="13" customFormat="1" ht="11.25">
      <c r="B660" s="200"/>
      <c r="C660" s="201"/>
      <c r="D660" s="202" t="s">
        <v>187</v>
      </c>
      <c r="E660" s="203" t="s">
        <v>21</v>
      </c>
      <c r="F660" s="204" t="s">
        <v>990</v>
      </c>
      <c r="G660" s="201"/>
      <c r="H660" s="205">
        <v>2.7</v>
      </c>
      <c r="I660" s="206"/>
      <c r="J660" s="201"/>
      <c r="K660" s="201"/>
      <c r="L660" s="207"/>
      <c r="M660" s="208"/>
      <c r="N660" s="209"/>
      <c r="O660" s="209"/>
      <c r="P660" s="209"/>
      <c r="Q660" s="209"/>
      <c r="R660" s="209"/>
      <c r="S660" s="209"/>
      <c r="T660" s="210"/>
      <c r="AT660" s="211" t="s">
        <v>187</v>
      </c>
      <c r="AU660" s="211" t="s">
        <v>83</v>
      </c>
      <c r="AV660" s="13" t="s">
        <v>83</v>
      </c>
      <c r="AW660" s="13" t="s">
        <v>34</v>
      </c>
      <c r="AX660" s="13" t="s">
        <v>73</v>
      </c>
      <c r="AY660" s="211" t="s">
        <v>176</v>
      </c>
    </row>
    <row r="661" spans="1:65" s="14" customFormat="1" ht="11.25">
      <c r="B661" s="212"/>
      <c r="C661" s="213"/>
      <c r="D661" s="202" t="s">
        <v>187</v>
      </c>
      <c r="E661" s="214" t="s">
        <v>21</v>
      </c>
      <c r="F661" s="215" t="s">
        <v>192</v>
      </c>
      <c r="G661" s="213"/>
      <c r="H661" s="216">
        <v>2.7</v>
      </c>
      <c r="I661" s="217"/>
      <c r="J661" s="213"/>
      <c r="K661" s="213"/>
      <c r="L661" s="218"/>
      <c r="M661" s="219"/>
      <c r="N661" s="220"/>
      <c r="O661" s="220"/>
      <c r="P661" s="220"/>
      <c r="Q661" s="220"/>
      <c r="R661" s="220"/>
      <c r="S661" s="220"/>
      <c r="T661" s="221"/>
      <c r="AT661" s="222" t="s">
        <v>187</v>
      </c>
      <c r="AU661" s="222" t="s">
        <v>83</v>
      </c>
      <c r="AV661" s="14" t="s">
        <v>99</v>
      </c>
      <c r="AW661" s="14" t="s">
        <v>34</v>
      </c>
      <c r="AX661" s="14" t="s">
        <v>81</v>
      </c>
      <c r="AY661" s="222" t="s">
        <v>176</v>
      </c>
    </row>
    <row r="662" spans="1:65" s="13" customFormat="1" ht="11.25">
      <c r="B662" s="200"/>
      <c r="C662" s="201"/>
      <c r="D662" s="202" t="s">
        <v>187</v>
      </c>
      <c r="E662" s="201"/>
      <c r="F662" s="204" t="s">
        <v>1057</v>
      </c>
      <c r="G662" s="201"/>
      <c r="H662" s="205">
        <v>2.97</v>
      </c>
      <c r="I662" s="206"/>
      <c r="J662" s="201"/>
      <c r="K662" s="201"/>
      <c r="L662" s="207"/>
      <c r="M662" s="208"/>
      <c r="N662" s="209"/>
      <c r="O662" s="209"/>
      <c r="P662" s="209"/>
      <c r="Q662" s="209"/>
      <c r="R662" s="209"/>
      <c r="S662" s="209"/>
      <c r="T662" s="210"/>
      <c r="AT662" s="211" t="s">
        <v>187</v>
      </c>
      <c r="AU662" s="211" t="s">
        <v>83</v>
      </c>
      <c r="AV662" s="13" t="s">
        <v>83</v>
      </c>
      <c r="AW662" s="13" t="s">
        <v>4</v>
      </c>
      <c r="AX662" s="13" t="s">
        <v>81</v>
      </c>
      <c r="AY662" s="211" t="s">
        <v>176</v>
      </c>
    </row>
    <row r="663" spans="1:65" s="2" customFormat="1" ht="16.5" customHeight="1">
      <c r="A663" s="37"/>
      <c r="B663" s="38"/>
      <c r="C663" s="182" t="s">
        <v>1058</v>
      </c>
      <c r="D663" s="182" t="s">
        <v>179</v>
      </c>
      <c r="E663" s="183" t="s">
        <v>1059</v>
      </c>
      <c r="F663" s="184" t="s">
        <v>1060</v>
      </c>
      <c r="G663" s="185" t="s">
        <v>133</v>
      </c>
      <c r="H663" s="186">
        <v>4.6399999999999997</v>
      </c>
      <c r="I663" s="187"/>
      <c r="J663" s="188">
        <f>ROUND(I663*H663,2)</f>
        <v>0</v>
      </c>
      <c r="K663" s="184" t="s">
        <v>182</v>
      </c>
      <c r="L663" s="42"/>
      <c r="M663" s="189" t="s">
        <v>21</v>
      </c>
      <c r="N663" s="190" t="s">
        <v>44</v>
      </c>
      <c r="O663" s="67"/>
      <c r="P663" s="191">
        <f>O663*H663</f>
        <v>0</v>
      </c>
      <c r="Q663" s="191">
        <v>2.0000000000000001E-4</v>
      </c>
      <c r="R663" s="191">
        <f>Q663*H663</f>
        <v>9.2800000000000001E-4</v>
      </c>
      <c r="S663" s="191">
        <v>0</v>
      </c>
      <c r="T663" s="192">
        <f>S663*H663</f>
        <v>0</v>
      </c>
      <c r="U663" s="37"/>
      <c r="V663" s="37"/>
      <c r="W663" s="37"/>
      <c r="X663" s="37"/>
      <c r="Y663" s="37"/>
      <c r="Z663" s="37"/>
      <c r="AA663" s="37"/>
      <c r="AB663" s="37"/>
      <c r="AC663" s="37"/>
      <c r="AD663" s="37"/>
      <c r="AE663" s="37"/>
      <c r="AR663" s="193" t="s">
        <v>273</v>
      </c>
      <c r="AT663" s="193" t="s">
        <v>179</v>
      </c>
      <c r="AU663" s="193" t="s">
        <v>83</v>
      </c>
      <c r="AY663" s="20" t="s">
        <v>176</v>
      </c>
      <c r="BE663" s="194">
        <f>IF(N663="základní",J663,0)</f>
        <v>0</v>
      </c>
      <c r="BF663" s="194">
        <f>IF(N663="snížená",J663,0)</f>
        <v>0</v>
      </c>
      <c r="BG663" s="194">
        <f>IF(N663="zákl. přenesená",J663,0)</f>
        <v>0</v>
      </c>
      <c r="BH663" s="194">
        <f>IF(N663="sníž. přenesená",J663,0)</f>
        <v>0</v>
      </c>
      <c r="BI663" s="194">
        <f>IF(N663="nulová",J663,0)</f>
        <v>0</v>
      </c>
      <c r="BJ663" s="20" t="s">
        <v>81</v>
      </c>
      <c r="BK663" s="194">
        <f>ROUND(I663*H663,2)</f>
        <v>0</v>
      </c>
      <c r="BL663" s="20" t="s">
        <v>273</v>
      </c>
      <c r="BM663" s="193" t="s">
        <v>1061</v>
      </c>
    </row>
    <row r="664" spans="1:65" s="2" customFormat="1" ht="11.25">
      <c r="A664" s="37"/>
      <c r="B664" s="38"/>
      <c r="C664" s="39"/>
      <c r="D664" s="195" t="s">
        <v>185</v>
      </c>
      <c r="E664" s="39"/>
      <c r="F664" s="196" t="s">
        <v>1062</v>
      </c>
      <c r="G664" s="39"/>
      <c r="H664" s="39"/>
      <c r="I664" s="197"/>
      <c r="J664" s="39"/>
      <c r="K664" s="39"/>
      <c r="L664" s="42"/>
      <c r="M664" s="198"/>
      <c r="N664" s="199"/>
      <c r="O664" s="67"/>
      <c r="P664" s="67"/>
      <c r="Q664" s="67"/>
      <c r="R664" s="67"/>
      <c r="S664" s="67"/>
      <c r="T664" s="68"/>
      <c r="U664" s="37"/>
      <c r="V664" s="37"/>
      <c r="W664" s="37"/>
      <c r="X664" s="37"/>
      <c r="Y664" s="37"/>
      <c r="Z664" s="37"/>
      <c r="AA664" s="37"/>
      <c r="AB664" s="37"/>
      <c r="AC664" s="37"/>
      <c r="AD664" s="37"/>
      <c r="AE664" s="37"/>
      <c r="AT664" s="20" t="s">
        <v>185</v>
      </c>
      <c r="AU664" s="20" t="s">
        <v>83</v>
      </c>
    </row>
    <row r="665" spans="1:65" s="13" customFormat="1" ht="11.25">
      <c r="B665" s="200"/>
      <c r="C665" s="201"/>
      <c r="D665" s="202" t="s">
        <v>187</v>
      </c>
      <c r="E665" s="203" t="s">
        <v>21</v>
      </c>
      <c r="F665" s="204" t="s">
        <v>1063</v>
      </c>
      <c r="G665" s="201"/>
      <c r="H665" s="205">
        <v>4.6399999999999997</v>
      </c>
      <c r="I665" s="206"/>
      <c r="J665" s="201"/>
      <c r="K665" s="201"/>
      <c r="L665" s="207"/>
      <c r="M665" s="208"/>
      <c r="N665" s="209"/>
      <c r="O665" s="209"/>
      <c r="P665" s="209"/>
      <c r="Q665" s="209"/>
      <c r="R665" s="209"/>
      <c r="S665" s="209"/>
      <c r="T665" s="210"/>
      <c r="AT665" s="211" t="s">
        <v>187</v>
      </c>
      <c r="AU665" s="211" t="s">
        <v>83</v>
      </c>
      <c r="AV665" s="13" t="s">
        <v>83</v>
      </c>
      <c r="AW665" s="13" t="s">
        <v>34</v>
      </c>
      <c r="AX665" s="13" t="s">
        <v>73</v>
      </c>
      <c r="AY665" s="211" t="s">
        <v>176</v>
      </c>
    </row>
    <row r="666" spans="1:65" s="14" customFormat="1" ht="11.25">
      <c r="B666" s="212"/>
      <c r="C666" s="213"/>
      <c r="D666" s="202" t="s">
        <v>187</v>
      </c>
      <c r="E666" s="214" t="s">
        <v>21</v>
      </c>
      <c r="F666" s="215" t="s">
        <v>192</v>
      </c>
      <c r="G666" s="213"/>
      <c r="H666" s="216">
        <v>4.6399999999999997</v>
      </c>
      <c r="I666" s="217"/>
      <c r="J666" s="213"/>
      <c r="K666" s="213"/>
      <c r="L666" s="218"/>
      <c r="M666" s="219"/>
      <c r="N666" s="220"/>
      <c r="O666" s="220"/>
      <c r="P666" s="220"/>
      <c r="Q666" s="220"/>
      <c r="R666" s="220"/>
      <c r="S666" s="220"/>
      <c r="T666" s="221"/>
      <c r="AT666" s="222" t="s">
        <v>187</v>
      </c>
      <c r="AU666" s="222" t="s">
        <v>83</v>
      </c>
      <c r="AV666" s="14" t="s">
        <v>99</v>
      </c>
      <c r="AW666" s="14" t="s">
        <v>34</v>
      </c>
      <c r="AX666" s="14" t="s">
        <v>81</v>
      </c>
      <c r="AY666" s="222" t="s">
        <v>176</v>
      </c>
    </row>
    <row r="667" spans="1:65" s="2" customFormat="1" ht="16.5" customHeight="1">
      <c r="A667" s="37"/>
      <c r="B667" s="38"/>
      <c r="C667" s="234" t="s">
        <v>1064</v>
      </c>
      <c r="D667" s="234" t="s">
        <v>303</v>
      </c>
      <c r="E667" s="235" t="s">
        <v>1065</v>
      </c>
      <c r="F667" s="236" t="s">
        <v>1066</v>
      </c>
      <c r="G667" s="237" t="s">
        <v>133</v>
      </c>
      <c r="H667" s="238">
        <v>4.8719999999999999</v>
      </c>
      <c r="I667" s="239"/>
      <c r="J667" s="240">
        <f>ROUND(I667*H667,2)</f>
        <v>0</v>
      </c>
      <c r="K667" s="236" t="s">
        <v>182</v>
      </c>
      <c r="L667" s="241"/>
      <c r="M667" s="242" t="s">
        <v>21</v>
      </c>
      <c r="N667" s="243" t="s">
        <v>44</v>
      </c>
      <c r="O667" s="67"/>
      <c r="P667" s="191">
        <f>O667*H667</f>
        <v>0</v>
      </c>
      <c r="Q667" s="191">
        <v>3.2000000000000003E-4</v>
      </c>
      <c r="R667" s="191">
        <f>Q667*H667</f>
        <v>1.55904E-3</v>
      </c>
      <c r="S667" s="191">
        <v>0</v>
      </c>
      <c r="T667" s="192">
        <f>S667*H667</f>
        <v>0</v>
      </c>
      <c r="U667" s="37"/>
      <c r="V667" s="37"/>
      <c r="W667" s="37"/>
      <c r="X667" s="37"/>
      <c r="Y667" s="37"/>
      <c r="Z667" s="37"/>
      <c r="AA667" s="37"/>
      <c r="AB667" s="37"/>
      <c r="AC667" s="37"/>
      <c r="AD667" s="37"/>
      <c r="AE667" s="37"/>
      <c r="AR667" s="193" t="s">
        <v>306</v>
      </c>
      <c r="AT667" s="193" t="s">
        <v>303</v>
      </c>
      <c r="AU667" s="193" t="s">
        <v>83</v>
      </c>
      <c r="AY667" s="20" t="s">
        <v>176</v>
      </c>
      <c r="BE667" s="194">
        <f>IF(N667="základní",J667,0)</f>
        <v>0</v>
      </c>
      <c r="BF667" s="194">
        <f>IF(N667="snížená",J667,0)</f>
        <v>0</v>
      </c>
      <c r="BG667" s="194">
        <f>IF(N667="zákl. přenesená",J667,0)</f>
        <v>0</v>
      </c>
      <c r="BH667" s="194">
        <f>IF(N667="sníž. přenesená",J667,0)</f>
        <v>0</v>
      </c>
      <c r="BI667" s="194">
        <f>IF(N667="nulová",J667,0)</f>
        <v>0</v>
      </c>
      <c r="BJ667" s="20" t="s">
        <v>81</v>
      </c>
      <c r="BK667" s="194">
        <f>ROUND(I667*H667,2)</f>
        <v>0</v>
      </c>
      <c r="BL667" s="20" t="s">
        <v>273</v>
      </c>
      <c r="BM667" s="193" t="s">
        <v>1067</v>
      </c>
    </row>
    <row r="668" spans="1:65" s="13" customFormat="1" ht="11.25">
      <c r="B668" s="200"/>
      <c r="C668" s="201"/>
      <c r="D668" s="202" t="s">
        <v>187</v>
      </c>
      <c r="E668" s="201"/>
      <c r="F668" s="204" t="s">
        <v>1068</v>
      </c>
      <c r="G668" s="201"/>
      <c r="H668" s="205">
        <v>4.8719999999999999</v>
      </c>
      <c r="I668" s="206"/>
      <c r="J668" s="201"/>
      <c r="K668" s="201"/>
      <c r="L668" s="207"/>
      <c r="M668" s="208"/>
      <c r="N668" s="209"/>
      <c r="O668" s="209"/>
      <c r="P668" s="209"/>
      <c r="Q668" s="209"/>
      <c r="R668" s="209"/>
      <c r="S668" s="209"/>
      <c r="T668" s="210"/>
      <c r="AT668" s="211" t="s">
        <v>187</v>
      </c>
      <c r="AU668" s="211" t="s">
        <v>83</v>
      </c>
      <c r="AV668" s="13" t="s">
        <v>83</v>
      </c>
      <c r="AW668" s="13" t="s">
        <v>4</v>
      </c>
      <c r="AX668" s="13" t="s">
        <v>81</v>
      </c>
      <c r="AY668" s="211" t="s">
        <v>176</v>
      </c>
    </row>
    <row r="669" spans="1:65" s="2" customFormat="1" ht="16.5" customHeight="1">
      <c r="A669" s="37"/>
      <c r="B669" s="38"/>
      <c r="C669" s="182" t="s">
        <v>1069</v>
      </c>
      <c r="D669" s="182" t="s">
        <v>179</v>
      </c>
      <c r="E669" s="183" t="s">
        <v>1070</v>
      </c>
      <c r="F669" s="184" t="s">
        <v>1071</v>
      </c>
      <c r="G669" s="185" t="s">
        <v>133</v>
      </c>
      <c r="H669" s="186">
        <v>3.68</v>
      </c>
      <c r="I669" s="187"/>
      <c r="J669" s="188">
        <f>ROUND(I669*H669,2)</f>
        <v>0</v>
      </c>
      <c r="K669" s="184" t="s">
        <v>182</v>
      </c>
      <c r="L669" s="42"/>
      <c r="M669" s="189" t="s">
        <v>21</v>
      </c>
      <c r="N669" s="190" t="s">
        <v>44</v>
      </c>
      <c r="O669" s="67"/>
      <c r="P669" s="191">
        <f>O669*H669</f>
        <v>0</v>
      </c>
      <c r="Q669" s="191">
        <v>1.8000000000000001E-4</v>
      </c>
      <c r="R669" s="191">
        <f>Q669*H669</f>
        <v>6.6240000000000005E-4</v>
      </c>
      <c r="S669" s="191">
        <v>0</v>
      </c>
      <c r="T669" s="192">
        <f>S669*H669</f>
        <v>0</v>
      </c>
      <c r="U669" s="37"/>
      <c r="V669" s="37"/>
      <c r="W669" s="37"/>
      <c r="X669" s="37"/>
      <c r="Y669" s="37"/>
      <c r="Z669" s="37"/>
      <c r="AA669" s="37"/>
      <c r="AB669" s="37"/>
      <c r="AC669" s="37"/>
      <c r="AD669" s="37"/>
      <c r="AE669" s="37"/>
      <c r="AR669" s="193" t="s">
        <v>273</v>
      </c>
      <c r="AT669" s="193" t="s">
        <v>179</v>
      </c>
      <c r="AU669" s="193" t="s">
        <v>83</v>
      </c>
      <c r="AY669" s="20" t="s">
        <v>176</v>
      </c>
      <c r="BE669" s="194">
        <f>IF(N669="základní",J669,0)</f>
        <v>0</v>
      </c>
      <c r="BF669" s="194">
        <f>IF(N669="snížená",J669,0)</f>
        <v>0</v>
      </c>
      <c r="BG669" s="194">
        <f>IF(N669="zákl. přenesená",J669,0)</f>
        <v>0</v>
      </c>
      <c r="BH669" s="194">
        <f>IF(N669="sníž. přenesená",J669,0)</f>
        <v>0</v>
      </c>
      <c r="BI669" s="194">
        <f>IF(N669="nulová",J669,0)</f>
        <v>0</v>
      </c>
      <c r="BJ669" s="20" t="s">
        <v>81</v>
      </c>
      <c r="BK669" s="194">
        <f>ROUND(I669*H669,2)</f>
        <v>0</v>
      </c>
      <c r="BL669" s="20" t="s">
        <v>273</v>
      </c>
      <c r="BM669" s="193" t="s">
        <v>1072</v>
      </c>
    </row>
    <row r="670" spans="1:65" s="2" customFormat="1" ht="11.25">
      <c r="A670" s="37"/>
      <c r="B670" s="38"/>
      <c r="C670" s="39"/>
      <c r="D670" s="195" t="s">
        <v>185</v>
      </c>
      <c r="E670" s="39"/>
      <c r="F670" s="196" t="s">
        <v>1073</v>
      </c>
      <c r="G670" s="39"/>
      <c r="H670" s="39"/>
      <c r="I670" s="197"/>
      <c r="J670" s="39"/>
      <c r="K670" s="39"/>
      <c r="L670" s="42"/>
      <c r="M670" s="198"/>
      <c r="N670" s="199"/>
      <c r="O670" s="67"/>
      <c r="P670" s="67"/>
      <c r="Q670" s="67"/>
      <c r="R670" s="67"/>
      <c r="S670" s="67"/>
      <c r="T670" s="68"/>
      <c r="U670" s="37"/>
      <c r="V670" s="37"/>
      <c r="W670" s="37"/>
      <c r="X670" s="37"/>
      <c r="Y670" s="37"/>
      <c r="Z670" s="37"/>
      <c r="AA670" s="37"/>
      <c r="AB670" s="37"/>
      <c r="AC670" s="37"/>
      <c r="AD670" s="37"/>
      <c r="AE670" s="37"/>
      <c r="AT670" s="20" t="s">
        <v>185</v>
      </c>
      <c r="AU670" s="20" t="s">
        <v>83</v>
      </c>
    </row>
    <row r="671" spans="1:65" s="13" customFormat="1" ht="11.25">
      <c r="B671" s="200"/>
      <c r="C671" s="201"/>
      <c r="D671" s="202" t="s">
        <v>187</v>
      </c>
      <c r="E671" s="203" t="s">
        <v>21</v>
      </c>
      <c r="F671" s="204" t="s">
        <v>1074</v>
      </c>
      <c r="G671" s="201"/>
      <c r="H671" s="205">
        <v>0</v>
      </c>
      <c r="I671" s="206"/>
      <c r="J671" s="201"/>
      <c r="K671" s="201"/>
      <c r="L671" s="207"/>
      <c r="M671" s="208"/>
      <c r="N671" s="209"/>
      <c r="O671" s="209"/>
      <c r="P671" s="209"/>
      <c r="Q671" s="209"/>
      <c r="R671" s="209"/>
      <c r="S671" s="209"/>
      <c r="T671" s="210"/>
      <c r="AT671" s="211" t="s">
        <v>187</v>
      </c>
      <c r="AU671" s="211" t="s">
        <v>83</v>
      </c>
      <c r="AV671" s="13" t="s">
        <v>83</v>
      </c>
      <c r="AW671" s="13" t="s">
        <v>34</v>
      </c>
      <c r="AX671" s="13" t="s">
        <v>73</v>
      </c>
      <c r="AY671" s="211" t="s">
        <v>176</v>
      </c>
    </row>
    <row r="672" spans="1:65" s="13" customFormat="1" ht="11.25">
      <c r="B672" s="200"/>
      <c r="C672" s="201"/>
      <c r="D672" s="202" t="s">
        <v>187</v>
      </c>
      <c r="E672" s="203" t="s">
        <v>21</v>
      </c>
      <c r="F672" s="204" t="s">
        <v>1075</v>
      </c>
      <c r="G672" s="201"/>
      <c r="H672" s="205">
        <v>3.68</v>
      </c>
      <c r="I672" s="206"/>
      <c r="J672" s="201"/>
      <c r="K672" s="201"/>
      <c r="L672" s="207"/>
      <c r="M672" s="208"/>
      <c r="N672" s="209"/>
      <c r="O672" s="209"/>
      <c r="P672" s="209"/>
      <c r="Q672" s="209"/>
      <c r="R672" s="209"/>
      <c r="S672" s="209"/>
      <c r="T672" s="210"/>
      <c r="AT672" s="211" t="s">
        <v>187</v>
      </c>
      <c r="AU672" s="211" t="s">
        <v>83</v>
      </c>
      <c r="AV672" s="13" t="s">
        <v>83</v>
      </c>
      <c r="AW672" s="13" t="s">
        <v>34</v>
      </c>
      <c r="AX672" s="13" t="s">
        <v>73</v>
      </c>
      <c r="AY672" s="211" t="s">
        <v>176</v>
      </c>
    </row>
    <row r="673" spans="1:65" s="14" customFormat="1" ht="11.25">
      <c r="B673" s="212"/>
      <c r="C673" s="213"/>
      <c r="D673" s="202" t="s">
        <v>187</v>
      </c>
      <c r="E673" s="214" t="s">
        <v>21</v>
      </c>
      <c r="F673" s="215" t="s">
        <v>192</v>
      </c>
      <c r="G673" s="213"/>
      <c r="H673" s="216">
        <v>3.68</v>
      </c>
      <c r="I673" s="217"/>
      <c r="J673" s="213"/>
      <c r="K673" s="213"/>
      <c r="L673" s="218"/>
      <c r="M673" s="219"/>
      <c r="N673" s="220"/>
      <c r="O673" s="220"/>
      <c r="P673" s="220"/>
      <c r="Q673" s="220"/>
      <c r="R673" s="220"/>
      <c r="S673" s="220"/>
      <c r="T673" s="221"/>
      <c r="AT673" s="222" t="s">
        <v>187</v>
      </c>
      <c r="AU673" s="222" t="s">
        <v>83</v>
      </c>
      <c r="AV673" s="14" t="s">
        <v>99</v>
      </c>
      <c r="AW673" s="14" t="s">
        <v>34</v>
      </c>
      <c r="AX673" s="14" t="s">
        <v>81</v>
      </c>
      <c r="AY673" s="222" t="s">
        <v>176</v>
      </c>
    </row>
    <row r="674" spans="1:65" s="2" customFormat="1" ht="16.5" customHeight="1">
      <c r="A674" s="37"/>
      <c r="B674" s="38"/>
      <c r="C674" s="234" t="s">
        <v>1076</v>
      </c>
      <c r="D674" s="234" t="s">
        <v>303</v>
      </c>
      <c r="E674" s="235" t="s">
        <v>1065</v>
      </c>
      <c r="F674" s="236" t="s">
        <v>1066</v>
      </c>
      <c r="G674" s="237" t="s">
        <v>133</v>
      </c>
      <c r="H674" s="238">
        <v>3.8639999999999999</v>
      </c>
      <c r="I674" s="239"/>
      <c r="J674" s="240">
        <f>ROUND(I674*H674,2)</f>
        <v>0</v>
      </c>
      <c r="K674" s="236" t="s">
        <v>182</v>
      </c>
      <c r="L674" s="241"/>
      <c r="M674" s="242" t="s">
        <v>21</v>
      </c>
      <c r="N674" s="243" t="s">
        <v>44</v>
      </c>
      <c r="O674" s="67"/>
      <c r="P674" s="191">
        <f>O674*H674</f>
        <v>0</v>
      </c>
      <c r="Q674" s="191">
        <v>3.2000000000000003E-4</v>
      </c>
      <c r="R674" s="191">
        <f>Q674*H674</f>
        <v>1.2364800000000001E-3</v>
      </c>
      <c r="S674" s="191">
        <v>0</v>
      </c>
      <c r="T674" s="192">
        <f>S674*H674</f>
        <v>0</v>
      </c>
      <c r="U674" s="37"/>
      <c r="V674" s="37"/>
      <c r="W674" s="37"/>
      <c r="X674" s="37"/>
      <c r="Y674" s="37"/>
      <c r="Z674" s="37"/>
      <c r="AA674" s="37"/>
      <c r="AB674" s="37"/>
      <c r="AC674" s="37"/>
      <c r="AD674" s="37"/>
      <c r="AE674" s="37"/>
      <c r="AR674" s="193" t="s">
        <v>306</v>
      </c>
      <c r="AT674" s="193" t="s">
        <v>303</v>
      </c>
      <c r="AU674" s="193" t="s">
        <v>83</v>
      </c>
      <c r="AY674" s="20" t="s">
        <v>176</v>
      </c>
      <c r="BE674" s="194">
        <f>IF(N674="základní",J674,0)</f>
        <v>0</v>
      </c>
      <c r="BF674" s="194">
        <f>IF(N674="snížená",J674,0)</f>
        <v>0</v>
      </c>
      <c r="BG674" s="194">
        <f>IF(N674="zákl. přenesená",J674,0)</f>
        <v>0</v>
      </c>
      <c r="BH674" s="194">
        <f>IF(N674="sníž. přenesená",J674,0)</f>
        <v>0</v>
      </c>
      <c r="BI674" s="194">
        <f>IF(N674="nulová",J674,0)</f>
        <v>0</v>
      </c>
      <c r="BJ674" s="20" t="s">
        <v>81</v>
      </c>
      <c r="BK674" s="194">
        <f>ROUND(I674*H674,2)</f>
        <v>0</v>
      </c>
      <c r="BL674" s="20" t="s">
        <v>273</v>
      </c>
      <c r="BM674" s="193" t="s">
        <v>1077</v>
      </c>
    </row>
    <row r="675" spans="1:65" s="13" customFormat="1" ht="11.25">
      <c r="B675" s="200"/>
      <c r="C675" s="201"/>
      <c r="D675" s="202" t="s">
        <v>187</v>
      </c>
      <c r="E675" s="201"/>
      <c r="F675" s="204" t="s">
        <v>1078</v>
      </c>
      <c r="G675" s="201"/>
      <c r="H675" s="205">
        <v>3.8639999999999999</v>
      </c>
      <c r="I675" s="206"/>
      <c r="J675" s="201"/>
      <c r="K675" s="201"/>
      <c r="L675" s="207"/>
      <c r="M675" s="208"/>
      <c r="N675" s="209"/>
      <c r="O675" s="209"/>
      <c r="P675" s="209"/>
      <c r="Q675" s="209"/>
      <c r="R675" s="209"/>
      <c r="S675" s="209"/>
      <c r="T675" s="210"/>
      <c r="AT675" s="211" t="s">
        <v>187</v>
      </c>
      <c r="AU675" s="211" t="s">
        <v>83</v>
      </c>
      <c r="AV675" s="13" t="s">
        <v>83</v>
      </c>
      <c r="AW675" s="13" t="s">
        <v>4</v>
      </c>
      <c r="AX675" s="13" t="s">
        <v>81</v>
      </c>
      <c r="AY675" s="211" t="s">
        <v>176</v>
      </c>
    </row>
    <row r="676" spans="1:65" s="2" customFormat="1" ht="16.5" customHeight="1">
      <c r="A676" s="37"/>
      <c r="B676" s="38"/>
      <c r="C676" s="182" t="s">
        <v>1079</v>
      </c>
      <c r="D676" s="182" t="s">
        <v>179</v>
      </c>
      <c r="E676" s="183" t="s">
        <v>1080</v>
      </c>
      <c r="F676" s="184" t="s">
        <v>1081</v>
      </c>
      <c r="G676" s="185" t="s">
        <v>133</v>
      </c>
      <c r="H676" s="186">
        <v>26.32</v>
      </c>
      <c r="I676" s="187"/>
      <c r="J676" s="188">
        <f>ROUND(I676*H676,2)</f>
        <v>0</v>
      </c>
      <c r="K676" s="184" t="s">
        <v>182</v>
      </c>
      <c r="L676" s="42"/>
      <c r="M676" s="189" t="s">
        <v>21</v>
      </c>
      <c r="N676" s="190" t="s">
        <v>44</v>
      </c>
      <c r="O676" s="67"/>
      <c r="P676" s="191">
        <f>O676*H676</f>
        <v>0</v>
      </c>
      <c r="Q676" s="191">
        <v>9.0000000000000006E-5</v>
      </c>
      <c r="R676" s="191">
        <f>Q676*H676</f>
        <v>2.3688000000000003E-3</v>
      </c>
      <c r="S676" s="191">
        <v>0</v>
      </c>
      <c r="T676" s="192">
        <f>S676*H676</f>
        <v>0</v>
      </c>
      <c r="U676" s="37"/>
      <c r="V676" s="37"/>
      <c r="W676" s="37"/>
      <c r="X676" s="37"/>
      <c r="Y676" s="37"/>
      <c r="Z676" s="37"/>
      <c r="AA676" s="37"/>
      <c r="AB676" s="37"/>
      <c r="AC676" s="37"/>
      <c r="AD676" s="37"/>
      <c r="AE676" s="37"/>
      <c r="AR676" s="193" t="s">
        <v>273</v>
      </c>
      <c r="AT676" s="193" t="s">
        <v>179</v>
      </c>
      <c r="AU676" s="193" t="s">
        <v>83</v>
      </c>
      <c r="AY676" s="20" t="s">
        <v>176</v>
      </c>
      <c r="BE676" s="194">
        <f>IF(N676="základní",J676,0)</f>
        <v>0</v>
      </c>
      <c r="BF676" s="194">
        <f>IF(N676="snížená",J676,0)</f>
        <v>0</v>
      </c>
      <c r="BG676" s="194">
        <f>IF(N676="zákl. přenesená",J676,0)</f>
        <v>0</v>
      </c>
      <c r="BH676" s="194">
        <f>IF(N676="sníž. přenesená",J676,0)</f>
        <v>0</v>
      </c>
      <c r="BI676" s="194">
        <f>IF(N676="nulová",J676,0)</f>
        <v>0</v>
      </c>
      <c r="BJ676" s="20" t="s">
        <v>81</v>
      </c>
      <c r="BK676" s="194">
        <f>ROUND(I676*H676,2)</f>
        <v>0</v>
      </c>
      <c r="BL676" s="20" t="s">
        <v>273</v>
      </c>
      <c r="BM676" s="193" t="s">
        <v>1082</v>
      </c>
    </row>
    <row r="677" spans="1:65" s="2" customFormat="1" ht="11.25">
      <c r="A677" s="37"/>
      <c r="B677" s="38"/>
      <c r="C677" s="39"/>
      <c r="D677" s="195" t="s">
        <v>185</v>
      </c>
      <c r="E677" s="39"/>
      <c r="F677" s="196" t="s">
        <v>1083</v>
      </c>
      <c r="G677" s="39"/>
      <c r="H677" s="39"/>
      <c r="I677" s="197"/>
      <c r="J677" s="39"/>
      <c r="K677" s="39"/>
      <c r="L677" s="42"/>
      <c r="M677" s="198"/>
      <c r="N677" s="199"/>
      <c r="O677" s="67"/>
      <c r="P677" s="67"/>
      <c r="Q677" s="67"/>
      <c r="R677" s="67"/>
      <c r="S677" s="67"/>
      <c r="T677" s="68"/>
      <c r="U677" s="37"/>
      <c r="V677" s="37"/>
      <c r="W677" s="37"/>
      <c r="X677" s="37"/>
      <c r="Y677" s="37"/>
      <c r="Z677" s="37"/>
      <c r="AA677" s="37"/>
      <c r="AB677" s="37"/>
      <c r="AC677" s="37"/>
      <c r="AD677" s="37"/>
      <c r="AE677" s="37"/>
      <c r="AT677" s="20" t="s">
        <v>185</v>
      </c>
      <c r="AU677" s="20" t="s">
        <v>83</v>
      </c>
    </row>
    <row r="678" spans="1:65" s="13" customFormat="1" ht="11.25">
      <c r="B678" s="200"/>
      <c r="C678" s="201"/>
      <c r="D678" s="202" t="s">
        <v>187</v>
      </c>
      <c r="E678" s="203" t="s">
        <v>21</v>
      </c>
      <c r="F678" s="204" t="s">
        <v>1084</v>
      </c>
      <c r="G678" s="201"/>
      <c r="H678" s="205">
        <v>17.04</v>
      </c>
      <c r="I678" s="206"/>
      <c r="J678" s="201"/>
      <c r="K678" s="201"/>
      <c r="L678" s="207"/>
      <c r="M678" s="208"/>
      <c r="N678" s="209"/>
      <c r="O678" s="209"/>
      <c r="P678" s="209"/>
      <c r="Q678" s="209"/>
      <c r="R678" s="209"/>
      <c r="S678" s="209"/>
      <c r="T678" s="210"/>
      <c r="AT678" s="211" t="s">
        <v>187</v>
      </c>
      <c r="AU678" s="211" t="s">
        <v>83</v>
      </c>
      <c r="AV678" s="13" t="s">
        <v>83</v>
      </c>
      <c r="AW678" s="13" t="s">
        <v>34</v>
      </c>
      <c r="AX678" s="13" t="s">
        <v>73</v>
      </c>
      <c r="AY678" s="211" t="s">
        <v>176</v>
      </c>
    </row>
    <row r="679" spans="1:65" s="13" customFormat="1" ht="11.25">
      <c r="B679" s="200"/>
      <c r="C679" s="201"/>
      <c r="D679" s="202" t="s">
        <v>187</v>
      </c>
      <c r="E679" s="203" t="s">
        <v>21</v>
      </c>
      <c r="F679" s="204" t="s">
        <v>1085</v>
      </c>
      <c r="G679" s="201"/>
      <c r="H679" s="205">
        <v>9.2799999999999994</v>
      </c>
      <c r="I679" s="206"/>
      <c r="J679" s="201"/>
      <c r="K679" s="201"/>
      <c r="L679" s="207"/>
      <c r="M679" s="208"/>
      <c r="N679" s="209"/>
      <c r="O679" s="209"/>
      <c r="P679" s="209"/>
      <c r="Q679" s="209"/>
      <c r="R679" s="209"/>
      <c r="S679" s="209"/>
      <c r="T679" s="210"/>
      <c r="AT679" s="211" t="s">
        <v>187</v>
      </c>
      <c r="AU679" s="211" t="s">
        <v>83</v>
      </c>
      <c r="AV679" s="13" t="s">
        <v>83</v>
      </c>
      <c r="AW679" s="13" t="s">
        <v>34</v>
      </c>
      <c r="AX679" s="13" t="s">
        <v>73</v>
      </c>
      <c r="AY679" s="211" t="s">
        <v>176</v>
      </c>
    </row>
    <row r="680" spans="1:65" s="14" customFormat="1" ht="11.25">
      <c r="B680" s="212"/>
      <c r="C680" s="213"/>
      <c r="D680" s="202" t="s">
        <v>187</v>
      </c>
      <c r="E680" s="214" t="s">
        <v>21</v>
      </c>
      <c r="F680" s="215" t="s">
        <v>192</v>
      </c>
      <c r="G680" s="213"/>
      <c r="H680" s="216">
        <v>26.32</v>
      </c>
      <c r="I680" s="217"/>
      <c r="J680" s="213"/>
      <c r="K680" s="213"/>
      <c r="L680" s="218"/>
      <c r="M680" s="219"/>
      <c r="N680" s="220"/>
      <c r="O680" s="220"/>
      <c r="P680" s="220"/>
      <c r="Q680" s="220"/>
      <c r="R680" s="220"/>
      <c r="S680" s="220"/>
      <c r="T680" s="221"/>
      <c r="AT680" s="222" t="s">
        <v>187</v>
      </c>
      <c r="AU680" s="222" t="s">
        <v>83</v>
      </c>
      <c r="AV680" s="14" t="s">
        <v>99</v>
      </c>
      <c r="AW680" s="14" t="s">
        <v>34</v>
      </c>
      <c r="AX680" s="14" t="s">
        <v>81</v>
      </c>
      <c r="AY680" s="222" t="s">
        <v>176</v>
      </c>
    </row>
    <row r="681" spans="1:65" s="2" customFormat="1" ht="16.5" customHeight="1">
      <c r="A681" s="37"/>
      <c r="B681" s="38"/>
      <c r="C681" s="182" t="s">
        <v>1086</v>
      </c>
      <c r="D681" s="182" t="s">
        <v>179</v>
      </c>
      <c r="E681" s="183" t="s">
        <v>1087</v>
      </c>
      <c r="F681" s="184" t="s">
        <v>1088</v>
      </c>
      <c r="G681" s="185" t="s">
        <v>133</v>
      </c>
      <c r="H681" s="186">
        <v>26.32</v>
      </c>
      <c r="I681" s="187"/>
      <c r="J681" s="188">
        <f>ROUND(I681*H681,2)</f>
        <v>0</v>
      </c>
      <c r="K681" s="184" t="s">
        <v>182</v>
      </c>
      <c r="L681" s="42"/>
      <c r="M681" s="189" t="s">
        <v>21</v>
      </c>
      <c r="N681" s="190" t="s">
        <v>44</v>
      </c>
      <c r="O681" s="67"/>
      <c r="P681" s="191">
        <f>O681*H681</f>
        <v>0</v>
      </c>
      <c r="Q681" s="191">
        <v>2.0000000000000002E-5</v>
      </c>
      <c r="R681" s="191">
        <f>Q681*H681</f>
        <v>5.264E-4</v>
      </c>
      <c r="S681" s="191">
        <v>0</v>
      </c>
      <c r="T681" s="192">
        <f>S681*H681</f>
        <v>0</v>
      </c>
      <c r="U681" s="37"/>
      <c r="V681" s="37"/>
      <c r="W681" s="37"/>
      <c r="X681" s="37"/>
      <c r="Y681" s="37"/>
      <c r="Z681" s="37"/>
      <c r="AA681" s="37"/>
      <c r="AB681" s="37"/>
      <c r="AC681" s="37"/>
      <c r="AD681" s="37"/>
      <c r="AE681" s="37"/>
      <c r="AR681" s="193" t="s">
        <v>273</v>
      </c>
      <c r="AT681" s="193" t="s">
        <v>179</v>
      </c>
      <c r="AU681" s="193" t="s">
        <v>83</v>
      </c>
      <c r="AY681" s="20" t="s">
        <v>176</v>
      </c>
      <c r="BE681" s="194">
        <f>IF(N681="základní",J681,0)</f>
        <v>0</v>
      </c>
      <c r="BF681" s="194">
        <f>IF(N681="snížená",J681,0)</f>
        <v>0</v>
      </c>
      <c r="BG681" s="194">
        <f>IF(N681="zákl. přenesená",J681,0)</f>
        <v>0</v>
      </c>
      <c r="BH681" s="194">
        <f>IF(N681="sníž. přenesená",J681,0)</f>
        <v>0</v>
      </c>
      <c r="BI681" s="194">
        <f>IF(N681="nulová",J681,0)</f>
        <v>0</v>
      </c>
      <c r="BJ681" s="20" t="s">
        <v>81</v>
      </c>
      <c r="BK681" s="194">
        <f>ROUND(I681*H681,2)</f>
        <v>0</v>
      </c>
      <c r="BL681" s="20" t="s">
        <v>273</v>
      </c>
      <c r="BM681" s="193" t="s">
        <v>1089</v>
      </c>
    </row>
    <row r="682" spans="1:65" s="2" customFormat="1" ht="11.25">
      <c r="A682" s="37"/>
      <c r="B682" s="38"/>
      <c r="C682" s="39"/>
      <c r="D682" s="195" t="s">
        <v>185</v>
      </c>
      <c r="E682" s="39"/>
      <c r="F682" s="196" t="s">
        <v>1090</v>
      </c>
      <c r="G682" s="39"/>
      <c r="H682" s="39"/>
      <c r="I682" s="197"/>
      <c r="J682" s="39"/>
      <c r="K682" s="39"/>
      <c r="L682" s="42"/>
      <c r="M682" s="198"/>
      <c r="N682" s="199"/>
      <c r="O682" s="67"/>
      <c r="P682" s="67"/>
      <c r="Q682" s="67"/>
      <c r="R682" s="67"/>
      <c r="S682" s="67"/>
      <c r="T682" s="68"/>
      <c r="U682" s="37"/>
      <c r="V682" s="37"/>
      <c r="W682" s="37"/>
      <c r="X682" s="37"/>
      <c r="Y682" s="37"/>
      <c r="Z682" s="37"/>
      <c r="AA682" s="37"/>
      <c r="AB682" s="37"/>
      <c r="AC682" s="37"/>
      <c r="AD682" s="37"/>
      <c r="AE682" s="37"/>
      <c r="AT682" s="20" t="s">
        <v>185</v>
      </c>
      <c r="AU682" s="20" t="s">
        <v>83</v>
      </c>
    </row>
    <row r="683" spans="1:65" s="13" customFormat="1" ht="11.25">
      <c r="B683" s="200"/>
      <c r="C683" s="201"/>
      <c r="D683" s="202" t="s">
        <v>187</v>
      </c>
      <c r="E683" s="203" t="s">
        <v>21</v>
      </c>
      <c r="F683" s="204" t="s">
        <v>1091</v>
      </c>
      <c r="G683" s="201"/>
      <c r="H683" s="205">
        <v>26.32</v>
      </c>
      <c r="I683" s="206"/>
      <c r="J683" s="201"/>
      <c r="K683" s="201"/>
      <c r="L683" s="207"/>
      <c r="M683" s="208"/>
      <c r="N683" s="209"/>
      <c r="O683" s="209"/>
      <c r="P683" s="209"/>
      <c r="Q683" s="209"/>
      <c r="R683" s="209"/>
      <c r="S683" s="209"/>
      <c r="T683" s="210"/>
      <c r="AT683" s="211" t="s">
        <v>187</v>
      </c>
      <c r="AU683" s="211" t="s">
        <v>83</v>
      </c>
      <c r="AV683" s="13" t="s">
        <v>83</v>
      </c>
      <c r="AW683" s="13" t="s">
        <v>34</v>
      </c>
      <c r="AX683" s="13" t="s">
        <v>73</v>
      </c>
      <c r="AY683" s="211" t="s">
        <v>176</v>
      </c>
    </row>
    <row r="684" spans="1:65" s="14" customFormat="1" ht="11.25">
      <c r="B684" s="212"/>
      <c r="C684" s="213"/>
      <c r="D684" s="202" t="s">
        <v>187</v>
      </c>
      <c r="E684" s="214" t="s">
        <v>21</v>
      </c>
      <c r="F684" s="215" t="s">
        <v>192</v>
      </c>
      <c r="G684" s="213"/>
      <c r="H684" s="216">
        <v>26.32</v>
      </c>
      <c r="I684" s="217"/>
      <c r="J684" s="213"/>
      <c r="K684" s="213"/>
      <c r="L684" s="218"/>
      <c r="M684" s="219"/>
      <c r="N684" s="220"/>
      <c r="O684" s="220"/>
      <c r="P684" s="220"/>
      <c r="Q684" s="220"/>
      <c r="R684" s="220"/>
      <c r="S684" s="220"/>
      <c r="T684" s="221"/>
      <c r="AT684" s="222" t="s">
        <v>187</v>
      </c>
      <c r="AU684" s="222" t="s">
        <v>83</v>
      </c>
      <c r="AV684" s="14" t="s">
        <v>99</v>
      </c>
      <c r="AW684" s="14" t="s">
        <v>34</v>
      </c>
      <c r="AX684" s="14" t="s">
        <v>81</v>
      </c>
      <c r="AY684" s="222" t="s">
        <v>176</v>
      </c>
    </row>
    <row r="685" spans="1:65" s="2" customFormat="1" ht="16.5" customHeight="1">
      <c r="A685" s="37"/>
      <c r="B685" s="38"/>
      <c r="C685" s="182" t="s">
        <v>1092</v>
      </c>
      <c r="D685" s="182" t="s">
        <v>179</v>
      </c>
      <c r="E685" s="183" t="s">
        <v>1093</v>
      </c>
      <c r="F685" s="184" t="s">
        <v>1094</v>
      </c>
      <c r="G685" s="185" t="s">
        <v>396</v>
      </c>
      <c r="H685" s="186">
        <v>3</v>
      </c>
      <c r="I685" s="187"/>
      <c r="J685" s="188">
        <f>ROUND(I685*H685,2)</f>
        <v>0</v>
      </c>
      <c r="K685" s="184" t="s">
        <v>182</v>
      </c>
      <c r="L685" s="42"/>
      <c r="M685" s="189" t="s">
        <v>21</v>
      </c>
      <c r="N685" s="190" t="s">
        <v>44</v>
      </c>
      <c r="O685" s="67"/>
      <c r="P685" s="191">
        <f>O685*H685</f>
        <v>0</v>
      </c>
      <c r="Q685" s="191">
        <v>0</v>
      </c>
      <c r="R685" s="191">
        <f>Q685*H685</f>
        <v>0</v>
      </c>
      <c r="S685" s="191">
        <v>0</v>
      </c>
      <c r="T685" s="192">
        <f>S685*H685</f>
        <v>0</v>
      </c>
      <c r="U685" s="37"/>
      <c r="V685" s="37"/>
      <c r="W685" s="37"/>
      <c r="X685" s="37"/>
      <c r="Y685" s="37"/>
      <c r="Z685" s="37"/>
      <c r="AA685" s="37"/>
      <c r="AB685" s="37"/>
      <c r="AC685" s="37"/>
      <c r="AD685" s="37"/>
      <c r="AE685" s="37"/>
      <c r="AR685" s="193" t="s">
        <v>273</v>
      </c>
      <c r="AT685" s="193" t="s">
        <v>179</v>
      </c>
      <c r="AU685" s="193" t="s">
        <v>83</v>
      </c>
      <c r="AY685" s="20" t="s">
        <v>176</v>
      </c>
      <c r="BE685" s="194">
        <f>IF(N685="základní",J685,0)</f>
        <v>0</v>
      </c>
      <c r="BF685" s="194">
        <f>IF(N685="snížená",J685,0)</f>
        <v>0</v>
      </c>
      <c r="BG685" s="194">
        <f>IF(N685="zákl. přenesená",J685,0)</f>
        <v>0</v>
      </c>
      <c r="BH685" s="194">
        <f>IF(N685="sníž. přenesená",J685,0)</f>
        <v>0</v>
      </c>
      <c r="BI685" s="194">
        <f>IF(N685="nulová",J685,0)</f>
        <v>0</v>
      </c>
      <c r="BJ685" s="20" t="s">
        <v>81</v>
      </c>
      <c r="BK685" s="194">
        <f>ROUND(I685*H685,2)</f>
        <v>0</v>
      </c>
      <c r="BL685" s="20" t="s">
        <v>273</v>
      </c>
      <c r="BM685" s="193" t="s">
        <v>1095</v>
      </c>
    </row>
    <row r="686" spans="1:65" s="2" customFormat="1" ht="11.25">
      <c r="A686" s="37"/>
      <c r="B686" s="38"/>
      <c r="C686" s="39"/>
      <c r="D686" s="195" t="s">
        <v>185</v>
      </c>
      <c r="E686" s="39"/>
      <c r="F686" s="196" t="s">
        <v>1096</v>
      </c>
      <c r="G686" s="39"/>
      <c r="H686" s="39"/>
      <c r="I686" s="197"/>
      <c r="J686" s="39"/>
      <c r="K686" s="39"/>
      <c r="L686" s="42"/>
      <c r="M686" s="198"/>
      <c r="N686" s="199"/>
      <c r="O686" s="67"/>
      <c r="P686" s="67"/>
      <c r="Q686" s="67"/>
      <c r="R686" s="67"/>
      <c r="S686" s="67"/>
      <c r="T686" s="68"/>
      <c r="U686" s="37"/>
      <c r="V686" s="37"/>
      <c r="W686" s="37"/>
      <c r="X686" s="37"/>
      <c r="Y686" s="37"/>
      <c r="Z686" s="37"/>
      <c r="AA686" s="37"/>
      <c r="AB686" s="37"/>
      <c r="AC686" s="37"/>
      <c r="AD686" s="37"/>
      <c r="AE686" s="37"/>
      <c r="AT686" s="20" t="s">
        <v>185</v>
      </c>
      <c r="AU686" s="20" t="s">
        <v>83</v>
      </c>
    </row>
    <row r="687" spans="1:65" s="2" customFormat="1" ht="16.5" customHeight="1">
      <c r="A687" s="37"/>
      <c r="B687" s="38"/>
      <c r="C687" s="182" t="s">
        <v>1097</v>
      </c>
      <c r="D687" s="182" t="s">
        <v>179</v>
      </c>
      <c r="E687" s="183" t="s">
        <v>1098</v>
      </c>
      <c r="F687" s="184" t="s">
        <v>1099</v>
      </c>
      <c r="G687" s="185" t="s">
        <v>396</v>
      </c>
      <c r="H687" s="186">
        <v>1</v>
      </c>
      <c r="I687" s="187"/>
      <c r="J687" s="188">
        <f>ROUND(I687*H687,2)</f>
        <v>0</v>
      </c>
      <c r="K687" s="184" t="s">
        <v>182</v>
      </c>
      <c r="L687" s="42"/>
      <c r="M687" s="189" t="s">
        <v>21</v>
      </c>
      <c r="N687" s="190" t="s">
        <v>44</v>
      </c>
      <c r="O687" s="67"/>
      <c r="P687" s="191">
        <f>O687*H687</f>
        <v>0</v>
      </c>
      <c r="Q687" s="191">
        <v>0</v>
      </c>
      <c r="R687" s="191">
        <f>Q687*H687</f>
        <v>0</v>
      </c>
      <c r="S687" s="191">
        <v>0</v>
      </c>
      <c r="T687" s="192">
        <f>S687*H687</f>
        <v>0</v>
      </c>
      <c r="U687" s="37"/>
      <c r="V687" s="37"/>
      <c r="W687" s="37"/>
      <c r="X687" s="37"/>
      <c r="Y687" s="37"/>
      <c r="Z687" s="37"/>
      <c r="AA687" s="37"/>
      <c r="AB687" s="37"/>
      <c r="AC687" s="37"/>
      <c r="AD687" s="37"/>
      <c r="AE687" s="37"/>
      <c r="AR687" s="193" t="s">
        <v>273</v>
      </c>
      <c r="AT687" s="193" t="s">
        <v>179</v>
      </c>
      <c r="AU687" s="193" t="s">
        <v>83</v>
      </c>
      <c r="AY687" s="20" t="s">
        <v>176</v>
      </c>
      <c r="BE687" s="194">
        <f>IF(N687="základní",J687,0)</f>
        <v>0</v>
      </c>
      <c r="BF687" s="194">
        <f>IF(N687="snížená",J687,0)</f>
        <v>0</v>
      </c>
      <c r="BG687" s="194">
        <f>IF(N687="zákl. přenesená",J687,0)</f>
        <v>0</v>
      </c>
      <c r="BH687" s="194">
        <f>IF(N687="sníž. přenesená",J687,0)</f>
        <v>0</v>
      </c>
      <c r="BI687" s="194">
        <f>IF(N687="nulová",J687,0)</f>
        <v>0</v>
      </c>
      <c r="BJ687" s="20" t="s">
        <v>81</v>
      </c>
      <c r="BK687" s="194">
        <f>ROUND(I687*H687,2)</f>
        <v>0</v>
      </c>
      <c r="BL687" s="20" t="s">
        <v>273</v>
      </c>
      <c r="BM687" s="193" t="s">
        <v>1100</v>
      </c>
    </row>
    <row r="688" spans="1:65" s="2" customFormat="1" ht="11.25">
      <c r="A688" s="37"/>
      <c r="B688" s="38"/>
      <c r="C688" s="39"/>
      <c r="D688" s="195" t="s">
        <v>185</v>
      </c>
      <c r="E688" s="39"/>
      <c r="F688" s="196" t="s">
        <v>1101</v>
      </c>
      <c r="G688" s="39"/>
      <c r="H688" s="39"/>
      <c r="I688" s="197"/>
      <c r="J688" s="39"/>
      <c r="K688" s="39"/>
      <c r="L688" s="42"/>
      <c r="M688" s="198"/>
      <c r="N688" s="199"/>
      <c r="O688" s="67"/>
      <c r="P688" s="67"/>
      <c r="Q688" s="67"/>
      <c r="R688" s="67"/>
      <c r="S688" s="67"/>
      <c r="T688" s="68"/>
      <c r="U688" s="37"/>
      <c r="V688" s="37"/>
      <c r="W688" s="37"/>
      <c r="X688" s="37"/>
      <c r="Y688" s="37"/>
      <c r="Z688" s="37"/>
      <c r="AA688" s="37"/>
      <c r="AB688" s="37"/>
      <c r="AC688" s="37"/>
      <c r="AD688" s="37"/>
      <c r="AE688" s="37"/>
      <c r="AT688" s="20" t="s">
        <v>185</v>
      </c>
      <c r="AU688" s="20" t="s">
        <v>83</v>
      </c>
    </row>
    <row r="689" spans="1:65" s="2" customFormat="1" ht="24.2" customHeight="1">
      <c r="A689" s="37"/>
      <c r="B689" s="38"/>
      <c r="C689" s="182" t="s">
        <v>1102</v>
      </c>
      <c r="D689" s="182" t="s">
        <v>179</v>
      </c>
      <c r="E689" s="183" t="s">
        <v>1103</v>
      </c>
      <c r="F689" s="184" t="s">
        <v>1104</v>
      </c>
      <c r="G689" s="185" t="s">
        <v>265</v>
      </c>
      <c r="H689" s="186">
        <v>0.72</v>
      </c>
      <c r="I689" s="187"/>
      <c r="J689" s="188">
        <f>ROUND(I689*H689,2)</f>
        <v>0</v>
      </c>
      <c r="K689" s="184" t="s">
        <v>182</v>
      </c>
      <c r="L689" s="42"/>
      <c r="M689" s="189" t="s">
        <v>21</v>
      </c>
      <c r="N689" s="190" t="s">
        <v>44</v>
      </c>
      <c r="O689" s="67"/>
      <c r="P689" s="191">
        <f>O689*H689</f>
        <v>0</v>
      </c>
      <c r="Q689" s="191">
        <v>0</v>
      </c>
      <c r="R689" s="191">
        <f>Q689*H689</f>
        <v>0</v>
      </c>
      <c r="S689" s="191">
        <v>0</v>
      </c>
      <c r="T689" s="192">
        <f>S689*H689</f>
        <v>0</v>
      </c>
      <c r="U689" s="37"/>
      <c r="V689" s="37"/>
      <c r="W689" s="37"/>
      <c r="X689" s="37"/>
      <c r="Y689" s="37"/>
      <c r="Z689" s="37"/>
      <c r="AA689" s="37"/>
      <c r="AB689" s="37"/>
      <c r="AC689" s="37"/>
      <c r="AD689" s="37"/>
      <c r="AE689" s="37"/>
      <c r="AR689" s="193" t="s">
        <v>273</v>
      </c>
      <c r="AT689" s="193" t="s">
        <v>179</v>
      </c>
      <c r="AU689" s="193" t="s">
        <v>83</v>
      </c>
      <c r="AY689" s="20" t="s">
        <v>176</v>
      </c>
      <c r="BE689" s="194">
        <f>IF(N689="základní",J689,0)</f>
        <v>0</v>
      </c>
      <c r="BF689" s="194">
        <f>IF(N689="snížená",J689,0)</f>
        <v>0</v>
      </c>
      <c r="BG689" s="194">
        <f>IF(N689="zákl. přenesená",J689,0)</f>
        <v>0</v>
      </c>
      <c r="BH689" s="194">
        <f>IF(N689="sníž. přenesená",J689,0)</f>
        <v>0</v>
      </c>
      <c r="BI689" s="194">
        <f>IF(N689="nulová",J689,0)</f>
        <v>0</v>
      </c>
      <c r="BJ689" s="20" t="s">
        <v>81</v>
      </c>
      <c r="BK689" s="194">
        <f>ROUND(I689*H689,2)</f>
        <v>0</v>
      </c>
      <c r="BL689" s="20" t="s">
        <v>273</v>
      </c>
      <c r="BM689" s="193" t="s">
        <v>1105</v>
      </c>
    </row>
    <row r="690" spans="1:65" s="2" customFormat="1" ht="11.25">
      <c r="A690" s="37"/>
      <c r="B690" s="38"/>
      <c r="C690" s="39"/>
      <c r="D690" s="195" t="s">
        <v>185</v>
      </c>
      <c r="E690" s="39"/>
      <c r="F690" s="196" t="s">
        <v>1106</v>
      </c>
      <c r="G690" s="39"/>
      <c r="H690" s="39"/>
      <c r="I690" s="197"/>
      <c r="J690" s="39"/>
      <c r="K690" s="39"/>
      <c r="L690" s="42"/>
      <c r="M690" s="198"/>
      <c r="N690" s="199"/>
      <c r="O690" s="67"/>
      <c r="P690" s="67"/>
      <c r="Q690" s="67"/>
      <c r="R690" s="67"/>
      <c r="S690" s="67"/>
      <c r="T690" s="68"/>
      <c r="U690" s="37"/>
      <c r="V690" s="37"/>
      <c r="W690" s="37"/>
      <c r="X690" s="37"/>
      <c r="Y690" s="37"/>
      <c r="Z690" s="37"/>
      <c r="AA690" s="37"/>
      <c r="AB690" s="37"/>
      <c r="AC690" s="37"/>
      <c r="AD690" s="37"/>
      <c r="AE690" s="37"/>
      <c r="AT690" s="20" t="s">
        <v>185</v>
      </c>
      <c r="AU690" s="20" t="s">
        <v>83</v>
      </c>
    </row>
    <row r="691" spans="1:65" s="12" customFormat="1" ht="22.9" customHeight="1">
      <c r="B691" s="166"/>
      <c r="C691" s="167"/>
      <c r="D691" s="168" t="s">
        <v>72</v>
      </c>
      <c r="E691" s="180" t="s">
        <v>1107</v>
      </c>
      <c r="F691" s="180" t="s">
        <v>1108</v>
      </c>
      <c r="G691" s="167"/>
      <c r="H691" s="167"/>
      <c r="I691" s="170"/>
      <c r="J691" s="181">
        <f>BK691</f>
        <v>0</v>
      </c>
      <c r="K691" s="167"/>
      <c r="L691" s="172"/>
      <c r="M691" s="173"/>
      <c r="N691" s="174"/>
      <c r="O691" s="174"/>
      <c r="P691" s="175">
        <f>SUM(P692:P703)</f>
        <v>0</v>
      </c>
      <c r="Q691" s="174"/>
      <c r="R691" s="175">
        <f>SUM(R692:R703)</f>
        <v>5.9840000000000006E-3</v>
      </c>
      <c r="S691" s="174"/>
      <c r="T691" s="176">
        <f>SUM(T692:T703)</f>
        <v>0</v>
      </c>
      <c r="AR691" s="177" t="s">
        <v>83</v>
      </c>
      <c r="AT691" s="178" t="s">
        <v>72</v>
      </c>
      <c r="AU691" s="178" t="s">
        <v>81</v>
      </c>
      <c r="AY691" s="177" t="s">
        <v>176</v>
      </c>
      <c r="BK691" s="179">
        <f>SUM(BK692:BK703)</f>
        <v>0</v>
      </c>
    </row>
    <row r="692" spans="1:65" s="2" customFormat="1" ht="16.5" customHeight="1">
      <c r="A692" s="37"/>
      <c r="B692" s="38"/>
      <c r="C692" s="182" t="s">
        <v>1109</v>
      </c>
      <c r="D692" s="182" t="s">
        <v>179</v>
      </c>
      <c r="E692" s="183" t="s">
        <v>1110</v>
      </c>
      <c r="F692" s="184" t="s">
        <v>1111</v>
      </c>
      <c r="G692" s="185" t="s">
        <v>119</v>
      </c>
      <c r="H692" s="186">
        <v>10.4</v>
      </c>
      <c r="I692" s="187"/>
      <c r="J692" s="188">
        <f>ROUND(I692*H692,2)</f>
        <v>0</v>
      </c>
      <c r="K692" s="184" t="s">
        <v>182</v>
      </c>
      <c r="L692" s="42"/>
      <c r="M692" s="189" t="s">
        <v>21</v>
      </c>
      <c r="N692" s="190" t="s">
        <v>44</v>
      </c>
      <c r="O692" s="67"/>
      <c r="P692" s="191">
        <f>O692*H692</f>
        <v>0</v>
      </c>
      <c r="Q692" s="191">
        <v>0</v>
      </c>
      <c r="R692" s="191">
        <f>Q692*H692</f>
        <v>0</v>
      </c>
      <c r="S692" s="191">
        <v>0</v>
      </c>
      <c r="T692" s="192">
        <f>S692*H692</f>
        <v>0</v>
      </c>
      <c r="U692" s="37"/>
      <c r="V692" s="37"/>
      <c r="W692" s="37"/>
      <c r="X692" s="37"/>
      <c r="Y692" s="37"/>
      <c r="Z692" s="37"/>
      <c r="AA692" s="37"/>
      <c r="AB692" s="37"/>
      <c r="AC692" s="37"/>
      <c r="AD692" s="37"/>
      <c r="AE692" s="37"/>
      <c r="AR692" s="193" t="s">
        <v>273</v>
      </c>
      <c r="AT692" s="193" t="s">
        <v>179</v>
      </c>
      <c r="AU692" s="193" t="s">
        <v>83</v>
      </c>
      <c r="AY692" s="20" t="s">
        <v>176</v>
      </c>
      <c r="BE692" s="194">
        <f>IF(N692="základní",J692,0)</f>
        <v>0</v>
      </c>
      <c r="BF692" s="194">
        <f>IF(N692="snížená",J692,0)</f>
        <v>0</v>
      </c>
      <c r="BG692" s="194">
        <f>IF(N692="zákl. přenesená",J692,0)</f>
        <v>0</v>
      </c>
      <c r="BH692" s="194">
        <f>IF(N692="sníž. přenesená",J692,0)</f>
        <v>0</v>
      </c>
      <c r="BI692" s="194">
        <f>IF(N692="nulová",J692,0)</f>
        <v>0</v>
      </c>
      <c r="BJ692" s="20" t="s">
        <v>81</v>
      </c>
      <c r="BK692" s="194">
        <f>ROUND(I692*H692,2)</f>
        <v>0</v>
      </c>
      <c r="BL692" s="20" t="s">
        <v>273</v>
      </c>
      <c r="BM692" s="193" t="s">
        <v>1112</v>
      </c>
    </row>
    <row r="693" spans="1:65" s="2" customFormat="1" ht="11.25">
      <c r="A693" s="37"/>
      <c r="B693" s="38"/>
      <c r="C693" s="39"/>
      <c r="D693" s="195" t="s">
        <v>185</v>
      </c>
      <c r="E693" s="39"/>
      <c r="F693" s="196" t="s">
        <v>1113</v>
      </c>
      <c r="G693" s="39"/>
      <c r="H693" s="39"/>
      <c r="I693" s="197"/>
      <c r="J693" s="39"/>
      <c r="K693" s="39"/>
      <c r="L693" s="42"/>
      <c r="M693" s="198"/>
      <c r="N693" s="199"/>
      <c r="O693" s="67"/>
      <c r="P693" s="67"/>
      <c r="Q693" s="67"/>
      <c r="R693" s="67"/>
      <c r="S693" s="67"/>
      <c r="T693" s="68"/>
      <c r="U693" s="37"/>
      <c r="V693" s="37"/>
      <c r="W693" s="37"/>
      <c r="X693" s="37"/>
      <c r="Y693" s="37"/>
      <c r="Z693" s="37"/>
      <c r="AA693" s="37"/>
      <c r="AB693" s="37"/>
      <c r="AC693" s="37"/>
      <c r="AD693" s="37"/>
      <c r="AE693" s="37"/>
      <c r="AT693" s="20" t="s">
        <v>185</v>
      </c>
      <c r="AU693" s="20" t="s">
        <v>83</v>
      </c>
    </row>
    <row r="694" spans="1:65" s="13" customFormat="1" ht="11.25">
      <c r="B694" s="200"/>
      <c r="C694" s="201"/>
      <c r="D694" s="202" t="s">
        <v>187</v>
      </c>
      <c r="E694" s="203" t="s">
        <v>21</v>
      </c>
      <c r="F694" s="204" t="s">
        <v>1114</v>
      </c>
      <c r="G694" s="201"/>
      <c r="H694" s="205">
        <v>10.4</v>
      </c>
      <c r="I694" s="206"/>
      <c r="J694" s="201"/>
      <c r="K694" s="201"/>
      <c r="L694" s="207"/>
      <c r="M694" s="208"/>
      <c r="N694" s="209"/>
      <c r="O694" s="209"/>
      <c r="P694" s="209"/>
      <c r="Q694" s="209"/>
      <c r="R694" s="209"/>
      <c r="S694" s="209"/>
      <c r="T694" s="210"/>
      <c r="AT694" s="211" t="s">
        <v>187</v>
      </c>
      <c r="AU694" s="211" t="s">
        <v>83</v>
      </c>
      <c r="AV694" s="13" t="s">
        <v>83</v>
      </c>
      <c r="AW694" s="13" t="s">
        <v>34</v>
      </c>
      <c r="AX694" s="13" t="s">
        <v>73</v>
      </c>
      <c r="AY694" s="211" t="s">
        <v>176</v>
      </c>
    </row>
    <row r="695" spans="1:65" s="14" customFormat="1" ht="11.25">
      <c r="B695" s="212"/>
      <c r="C695" s="213"/>
      <c r="D695" s="202" t="s">
        <v>187</v>
      </c>
      <c r="E695" s="214" t="s">
        <v>21</v>
      </c>
      <c r="F695" s="215" t="s">
        <v>192</v>
      </c>
      <c r="G695" s="213"/>
      <c r="H695" s="216">
        <v>10.4</v>
      </c>
      <c r="I695" s="217"/>
      <c r="J695" s="213"/>
      <c r="K695" s="213"/>
      <c r="L695" s="218"/>
      <c r="M695" s="219"/>
      <c r="N695" s="220"/>
      <c r="O695" s="220"/>
      <c r="P695" s="220"/>
      <c r="Q695" s="220"/>
      <c r="R695" s="220"/>
      <c r="S695" s="220"/>
      <c r="T695" s="221"/>
      <c r="AT695" s="222" t="s">
        <v>187</v>
      </c>
      <c r="AU695" s="222" t="s">
        <v>83</v>
      </c>
      <c r="AV695" s="14" t="s">
        <v>99</v>
      </c>
      <c r="AW695" s="14" t="s">
        <v>34</v>
      </c>
      <c r="AX695" s="14" t="s">
        <v>81</v>
      </c>
      <c r="AY695" s="222" t="s">
        <v>176</v>
      </c>
    </row>
    <row r="696" spans="1:65" s="2" customFormat="1" ht="16.5" customHeight="1">
      <c r="A696" s="37"/>
      <c r="B696" s="38"/>
      <c r="C696" s="182" t="s">
        <v>1115</v>
      </c>
      <c r="D696" s="182" t="s">
        <v>179</v>
      </c>
      <c r="E696" s="183" t="s">
        <v>1116</v>
      </c>
      <c r="F696" s="184" t="s">
        <v>1117</v>
      </c>
      <c r="G696" s="185" t="s">
        <v>119</v>
      </c>
      <c r="H696" s="186">
        <v>10.4</v>
      </c>
      <c r="I696" s="187"/>
      <c r="J696" s="188">
        <f>ROUND(I696*H696,2)</f>
        <v>0</v>
      </c>
      <c r="K696" s="184" t="s">
        <v>182</v>
      </c>
      <c r="L696" s="42"/>
      <c r="M696" s="189" t="s">
        <v>21</v>
      </c>
      <c r="N696" s="190" t="s">
        <v>44</v>
      </c>
      <c r="O696" s="67"/>
      <c r="P696" s="191">
        <f>O696*H696</f>
        <v>0</v>
      </c>
      <c r="Q696" s="191">
        <v>2.1000000000000001E-4</v>
      </c>
      <c r="R696" s="191">
        <f>Q696*H696</f>
        <v>2.1840000000000002E-3</v>
      </c>
      <c r="S696" s="191">
        <v>0</v>
      </c>
      <c r="T696" s="192">
        <f>S696*H696</f>
        <v>0</v>
      </c>
      <c r="U696" s="37"/>
      <c r="V696" s="37"/>
      <c r="W696" s="37"/>
      <c r="X696" s="37"/>
      <c r="Y696" s="37"/>
      <c r="Z696" s="37"/>
      <c r="AA696" s="37"/>
      <c r="AB696" s="37"/>
      <c r="AC696" s="37"/>
      <c r="AD696" s="37"/>
      <c r="AE696" s="37"/>
      <c r="AR696" s="193" t="s">
        <v>273</v>
      </c>
      <c r="AT696" s="193" t="s">
        <v>179</v>
      </c>
      <c r="AU696" s="193" t="s">
        <v>83</v>
      </c>
      <c r="AY696" s="20" t="s">
        <v>176</v>
      </c>
      <c r="BE696" s="194">
        <f>IF(N696="základní",J696,0)</f>
        <v>0</v>
      </c>
      <c r="BF696" s="194">
        <f>IF(N696="snížená",J696,0)</f>
        <v>0</v>
      </c>
      <c r="BG696" s="194">
        <f>IF(N696="zákl. přenesená",J696,0)</f>
        <v>0</v>
      </c>
      <c r="BH696" s="194">
        <f>IF(N696="sníž. přenesená",J696,0)</f>
        <v>0</v>
      </c>
      <c r="BI696" s="194">
        <f>IF(N696="nulová",J696,0)</f>
        <v>0</v>
      </c>
      <c r="BJ696" s="20" t="s">
        <v>81</v>
      </c>
      <c r="BK696" s="194">
        <f>ROUND(I696*H696,2)</f>
        <v>0</v>
      </c>
      <c r="BL696" s="20" t="s">
        <v>273</v>
      </c>
      <c r="BM696" s="193" t="s">
        <v>1118</v>
      </c>
    </row>
    <row r="697" spans="1:65" s="2" customFormat="1" ht="11.25">
      <c r="A697" s="37"/>
      <c r="B697" s="38"/>
      <c r="C697" s="39"/>
      <c r="D697" s="195" t="s">
        <v>185</v>
      </c>
      <c r="E697" s="39"/>
      <c r="F697" s="196" t="s">
        <v>1119</v>
      </c>
      <c r="G697" s="39"/>
      <c r="H697" s="39"/>
      <c r="I697" s="197"/>
      <c r="J697" s="39"/>
      <c r="K697" s="39"/>
      <c r="L697" s="42"/>
      <c r="M697" s="198"/>
      <c r="N697" s="199"/>
      <c r="O697" s="67"/>
      <c r="P697" s="67"/>
      <c r="Q697" s="67"/>
      <c r="R697" s="67"/>
      <c r="S697" s="67"/>
      <c r="T697" s="68"/>
      <c r="U697" s="37"/>
      <c r="V697" s="37"/>
      <c r="W697" s="37"/>
      <c r="X697" s="37"/>
      <c r="Y697" s="37"/>
      <c r="Z697" s="37"/>
      <c r="AA697" s="37"/>
      <c r="AB697" s="37"/>
      <c r="AC697" s="37"/>
      <c r="AD697" s="37"/>
      <c r="AE697" s="37"/>
      <c r="AT697" s="20" t="s">
        <v>185</v>
      </c>
      <c r="AU697" s="20" t="s">
        <v>83</v>
      </c>
    </row>
    <row r="698" spans="1:65" s="13" customFormat="1" ht="11.25">
      <c r="B698" s="200"/>
      <c r="C698" s="201"/>
      <c r="D698" s="202" t="s">
        <v>187</v>
      </c>
      <c r="E698" s="203" t="s">
        <v>21</v>
      </c>
      <c r="F698" s="204" t="s">
        <v>1114</v>
      </c>
      <c r="G698" s="201"/>
      <c r="H698" s="205">
        <v>10.4</v>
      </c>
      <c r="I698" s="206"/>
      <c r="J698" s="201"/>
      <c r="K698" s="201"/>
      <c r="L698" s="207"/>
      <c r="M698" s="208"/>
      <c r="N698" s="209"/>
      <c r="O698" s="209"/>
      <c r="P698" s="209"/>
      <c r="Q698" s="209"/>
      <c r="R698" s="209"/>
      <c r="S698" s="209"/>
      <c r="T698" s="210"/>
      <c r="AT698" s="211" t="s">
        <v>187</v>
      </c>
      <c r="AU698" s="211" t="s">
        <v>83</v>
      </c>
      <c r="AV698" s="13" t="s">
        <v>83</v>
      </c>
      <c r="AW698" s="13" t="s">
        <v>34</v>
      </c>
      <c r="AX698" s="13" t="s">
        <v>73</v>
      </c>
      <c r="AY698" s="211" t="s">
        <v>176</v>
      </c>
    </row>
    <row r="699" spans="1:65" s="14" customFormat="1" ht="11.25">
      <c r="B699" s="212"/>
      <c r="C699" s="213"/>
      <c r="D699" s="202" t="s">
        <v>187</v>
      </c>
      <c r="E699" s="214" t="s">
        <v>21</v>
      </c>
      <c r="F699" s="215" t="s">
        <v>192</v>
      </c>
      <c r="G699" s="213"/>
      <c r="H699" s="216">
        <v>10.4</v>
      </c>
      <c r="I699" s="217"/>
      <c r="J699" s="213"/>
      <c r="K699" s="213"/>
      <c r="L699" s="218"/>
      <c r="M699" s="219"/>
      <c r="N699" s="220"/>
      <c r="O699" s="220"/>
      <c r="P699" s="220"/>
      <c r="Q699" s="220"/>
      <c r="R699" s="220"/>
      <c r="S699" s="220"/>
      <c r="T699" s="221"/>
      <c r="AT699" s="222" t="s">
        <v>187</v>
      </c>
      <c r="AU699" s="222" t="s">
        <v>83</v>
      </c>
      <c r="AV699" s="14" t="s">
        <v>99</v>
      </c>
      <c r="AW699" s="14" t="s">
        <v>34</v>
      </c>
      <c r="AX699" s="14" t="s">
        <v>81</v>
      </c>
      <c r="AY699" s="222" t="s">
        <v>176</v>
      </c>
    </row>
    <row r="700" spans="1:65" s="2" customFormat="1" ht="24.2" customHeight="1">
      <c r="A700" s="37"/>
      <c r="B700" s="38"/>
      <c r="C700" s="182" t="s">
        <v>1120</v>
      </c>
      <c r="D700" s="182" t="s">
        <v>179</v>
      </c>
      <c r="E700" s="183" t="s">
        <v>1121</v>
      </c>
      <c r="F700" s="184" t="s">
        <v>1122</v>
      </c>
      <c r="G700" s="185" t="s">
        <v>396</v>
      </c>
      <c r="H700" s="186">
        <v>10</v>
      </c>
      <c r="I700" s="187"/>
      <c r="J700" s="188">
        <f>ROUND(I700*H700,2)</f>
        <v>0</v>
      </c>
      <c r="K700" s="184" t="s">
        <v>182</v>
      </c>
      <c r="L700" s="42"/>
      <c r="M700" s="189" t="s">
        <v>21</v>
      </c>
      <c r="N700" s="190" t="s">
        <v>44</v>
      </c>
      <c r="O700" s="67"/>
      <c r="P700" s="191">
        <f>O700*H700</f>
        <v>0</v>
      </c>
      <c r="Q700" s="191">
        <v>3.8000000000000002E-4</v>
      </c>
      <c r="R700" s="191">
        <f>Q700*H700</f>
        <v>3.8000000000000004E-3</v>
      </c>
      <c r="S700" s="191">
        <v>0</v>
      </c>
      <c r="T700" s="192">
        <f>S700*H700</f>
        <v>0</v>
      </c>
      <c r="U700" s="37"/>
      <c r="V700" s="37"/>
      <c r="W700" s="37"/>
      <c r="X700" s="37"/>
      <c r="Y700" s="37"/>
      <c r="Z700" s="37"/>
      <c r="AA700" s="37"/>
      <c r="AB700" s="37"/>
      <c r="AC700" s="37"/>
      <c r="AD700" s="37"/>
      <c r="AE700" s="37"/>
      <c r="AR700" s="193" t="s">
        <v>273</v>
      </c>
      <c r="AT700" s="193" t="s">
        <v>179</v>
      </c>
      <c r="AU700" s="193" t="s">
        <v>83</v>
      </c>
      <c r="AY700" s="20" t="s">
        <v>176</v>
      </c>
      <c r="BE700" s="194">
        <f>IF(N700="základní",J700,0)</f>
        <v>0</v>
      </c>
      <c r="BF700" s="194">
        <f>IF(N700="snížená",J700,0)</f>
        <v>0</v>
      </c>
      <c r="BG700" s="194">
        <f>IF(N700="zákl. přenesená",J700,0)</f>
        <v>0</v>
      </c>
      <c r="BH700" s="194">
        <f>IF(N700="sníž. přenesená",J700,0)</f>
        <v>0</v>
      </c>
      <c r="BI700" s="194">
        <f>IF(N700="nulová",J700,0)</f>
        <v>0</v>
      </c>
      <c r="BJ700" s="20" t="s">
        <v>81</v>
      </c>
      <c r="BK700" s="194">
        <f>ROUND(I700*H700,2)</f>
        <v>0</v>
      </c>
      <c r="BL700" s="20" t="s">
        <v>273</v>
      </c>
      <c r="BM700" s="193" t="s">
        <v>1123</v>
      </c>
    </row>
    <row r="701" spans="1:65" s="2" customFormat="1" ht="11.25">
      <c r="A701" s="37"/>
      <c r="B701" s="38"/>
      <c r="C701" s="39"/>
      <c r="D701" s="195" t="s">
        <v>185</v>
      </c>
      <c r="E701" s="39"/>
      <c r="F701" s="196" t="s">
        <v>1124</v>
      </c>
      <c r="G701" s="39"/>
      <c r="H701" s="39"/>
      <c r="I701" s="197"/>
      <c r="J701" s="39"/>
      <c r="K701" s="39"/>
      <c r="L701" s="42"/>
      <c r="M701" s="198"/>
      <c r="N701" s="199"/>
      <c r="O701" s="67"/>
      <c r="P701" s="67"/>
      <c r="Q701" s="67"/>
      <c r="R701" s="67"/>
      <c r="S701" s="67"/>
      <c r="T701" s="68"/>
      <c r="U701" s="37"/>
      <c r="V701" s="37"/>
      <c r="W701" s="37"/>
      <c r="X701" s="37"/>
      <c r="Y701" s="37"/>
      <c r="Z701" s="37"/>
      <c r="AA701" s="37"/>
      <c r="AB701" s="37"/>
      <c r="AC701" s="37"/>
      <c r="AD701" s="37"/>
      <c r="AE701" s="37"/>
      <c r="AT701" s="20" t="s">
        <v>185</v>
      </c>
      <c r="AU701" s="20" t="s">
        <v>83</v>
      </c>
    </row>
    <row r="702" spans="1:65" s="13" customFormat="1" ht="11.25">
      <c r="B702" s="200"/>
      <c r="C702" s="201"/>
      <c r="D702" s="202" t="s">
        <v>187</v>
      </c>
      <c r="E702" s="203" t="s">
        <v>21</v>
      </c>
      <c r="F702" s="204" t="s">
        <v>1125</v>
      </c>
      <c r="G702" s="201"/>
      <c r="H702" s="205">
        <v>10</v>
      </c>
      <c r="I702" s="206"/>
      <c r="J702" s="201"/>
      <c r="K702" s="201"/>
      <c r="L702" s="207"/>
      <c r="M702" s="208"/>
      <c r="N702" s="209"/>
      <c r="O702" s="209"/>
      <c r="P702" s="209"/>
      <c r="Q702" s="209"/>
      <c r="R702" s="209"/>
      <c r="S702" s="209"/>
      <c r="T702" s="210"/>
      <c r="AT702" s="211" t="s">
        <v>187</v>
      </c>
      <c r="AU702" s="211" t="s">
        <v>83</v>
      </c>
      <c r="AV702" s="13" t="s">
        <v>83</v>
      </c>
      <c r="AW702" s="13" t="s">
        <v>34</v>
      </c>
      <c r="AX702" s="13" t="s">
        <v>73</v>
      </c>
      <c r="AY702" s="211" t="s">
        <v>176</v>
      </c>
    </row>
    <row r="703" spans="1:65" s="14" customFormat="1" ht="11.25">
      <c r="B703" s="212"/>
      <c r="C703" s="213"/>
      <c r="D703" s="202" t="s">
        <v>187</v>
      </c>
      <c r="E703" s="214" t="s">
        <v>21</v>
      </c>
      <c r="F703" s="215" t="s">
        <v>192</v>
      </c>
      <c r="G703" s="213"/>
      <c r="H703" s="216">
        <v>10</v>
      </c>
      <c r="I703" s="217"/>
      <c r="J703" s="213"/>
      <c r="K703" s="213"/>
      <c r="L703" s="218"/>
      <c r="M703" s="219"/>
      <c r="N703" s="220"/>
      <c r="O703" s="220"/>
      <c r="P703" s="220"/>
      <c r="Q703" s="220"/>
      <c r="R703" s="220"/>
      <c r="S703" s="220"/>
      <c r="T703" s="221"/>
      <c r="AT703" s="222" t="s">
        <v>187</v>
      </c>
      <c r="AU703" s="222" t="s">
        <v>83</v>
      </c>
      <c r="AV703" s="14" t="s">
        <v>99</v>
      </c>
      <c r="AW703" s="14" t="s">
        <v>34</v>
      </c>
      <c r="AX703" s="14" t="s">
        <v>81</v>
      </c>
      <c r="AY703" s="222" t="s">
        <v>176</v>
      </c>
    </row>
    <row r="704" spans="1:65" s="12" customFormat="1" ht="22.9" customHeight="1">
      <c r="B704" s="166"/>
      <c r="C704" s="167"/>
      <c r="D704" s="168" t="s">
        <v>72</v>
      </c>
      <c r="E704" s="180" t="s">
        <v>1126</v>
      </c>
      <c r="F704" s="180" t="s">
        <v>1127</v>
      </c>
      <c r="G704" s="167"/>
      <c r="H704" s="167"/>
      <c r="I704" s="170"/>
      <c r="J704" s="181">
        <f>BK704</f>
        <v>0</v>
      </c>
      <c r="K704" s="167"/>
      <c r="L704" s="172"/>
      <c r="M704" s="173"/>
      <c r="N704" s="174"/>
      <c r="O704" s="174"/>
      <c r="P704" s="175">
        <f>SUM(P705:P742)</f>
        <v>0</v>
      </c>
      <c r="Q704" s="174"/>
      <c r="R704" s="175">
        <f>SUM(R705:R742)</f>
        <v>9.9758549999999988E-2</v>
      </c>
      <c r="S704" s="174"/>
      <c r="T704" s="176">
        <f>SUM(T705:T742)</f>
        <v>0</v>
      </c>
      <c r="AR704" s="177" t="s">
        <v>83</v>
      </c>
      <c r="AT704" s="178" t="s">
        <v>72</v>
      </c>
      <c r="AU704" s="178" t="s">
        <v>81</v>
      </c>
      <c r="AY704" s="177" t="s">
        <v>176</v>
      </c>
      <c r="BK704" s="179">
        <f>SUM(BK705:BK742)</f>
        <v>0</v>
      </c>
    </row>
    <row r="705" spans="1:65" s="2" customFormat="1" ht="16.5" customHeight="1">
      <c r="A705" s="37"/>
      <c r="B705" s="38"/>
      <c r="C705" s="182" t="s">
        <v>1128</v>
      </c>
      <c r="D705" s="182" t="s">
        <v>179</v>
      </c>
      <c r="E705" s="183" t="s">
        <v>1129</v>
      </c>
      <c r="F705" s="184" t="s">
        <v>1130</v>
      </c>
      <c r="G705" s="185" t="s">
        <v>119</v>
      </c>
      <c r="H705" s="186">
        <v>176.25700000000001</v>
      </c>
      <c r="I705" s="187"/>
      <c r="J705" s="188">
        <f>ROUND(I705*H705,2)</f>
        <v>0</v>
      </c>
      <c r="K705" s="184" t="s">
        <v>182</v>
      </c>
      <c r="L705" s="42"/>
      <c r="M705" s="189" t="s">
        <v>21</v>
      </c>
      <c r="N705" s="190" t="s">
        <v>44</v>
      </c>
      <c r="O705" s="67"/>
      <c r="P705" s="191">
        <f>O705*H705</f>
        <v>0</v>
      </c>
      <c r="Q705" s="191">
        <v>0</v>
      </c>
      <c r="R705" s="191">
        <f>Q705*H705</f>
        <v>0</v>
      </c>
      <c r="S705" s="191">
        <v>0</v>
      </c>
      <c r="T705" s="192">
        <f>S705*H705</f>
        <v>0</v>
      </c>
      <c r="U705" s="37"/>
      <c r="V705" s="37"/>
      <c r="W705" s="37"/>
      <c r="X705" s="37"/>
      <c r="Y705" s="37"/>
      <c r="Z705" s="37"/>
      <c r="AA705" s="37"/>
      <c r="AB705" s="37"/>
      <c r="AC705" s="37"/>
      <c r="AD705" s="37"/>
      <c r="AE705" s="37"/>
      <c r="AR705" s="193" t="s">
        <v>273</v>
      </c>
      <c r="AT705" s="193" t="s">
        <v>179</v>
      </c>
      <c r="AU705" s="193" t="s">
        <v>83</v>
      </c>
      <c r="AY705" s="20" t="s">
        <v>176</v>
      </c>
      <c r="BE705" s="194">
        <f>IF(N705="základní",J705,0)</f>
        <v>0</v>
      </c>
      <c r="BF705" s="194">
        <f>IF(N705="snížená",J705,0)</f>
        <v>0</v>
      </c>
      <c r="BG705" s="194">
        <f>IF(N705="zákl. přenesená",J705,0)</f>
        <v>0</v>
      </c>
      <c r="BH705" s="194">
        <f>IF(N705="sníž. přenesená",J705,0)</f>
        <v>0</v>
      </c>
      <c r="BI705" s="194">
        <f>IF(N705="nulová",J705,0)</f>
        <v>0</v>
      </c>
      <c r="BJ705" s="20" t="s">
        <v>81</v>
      </c>
      <c r="BK705" s="194">
        <f>ROUND(I705*H705,2)</f>
        <v>0</v>
      </c>
      <c r="BL705" s="20" t="s">
        <v>273</v>
      </c>
      <c r="BM705" s="193" t="s">
        <v>1131</v>
      </c>
    </row>
    <row r="706" spans="1:65" s="2" customFormat="1" ht="11.25">
      <c r="A706" s="37"/>
      <c r="B706" s="38"/>
      <c r="C706" s="39"/>
      <c r="D706" s="195" t="s">
        <v>185</v>
      </c>
      <c r="E706" s="39"/>
      <c r="F706" s="196" t="s">
        <v>1132</v>
      </c>
      <c r="G706" s="39"/>
      <c r="H706" s="39"/>
      <c r="I706" s="197"/>
      <c r="J706" s="39"/>
      <c r="K706" s="39"/>
      <c r="L706" s="42"/>
      <c r="M706" s="198"/>
      <c r="N706" s="199"/>
      <c r="O706" s="67"/>
      <c r="P706" s="67"/>
      <c r="Q706" s="67"/>
      <c r="R706" s="67"/>
      <c r="S706" s="67"/>
      <c r="T706" s="68"/>
      <c r="U706" s="37"/>
      <c r="V706" s="37"/>
      <c r="W706" s="37"/>
      <c r="X706" s="37"/>
      <c r="Y706" s="37"/>
      <c r="Z706" s="37"/>
      <c r="AA706" s="37"/>
      <c r="AB706" s="37"/>
      <c r="AC706" s="37"/>
      <c r="AD706" s="37"/>
      <c r="AE706" s="37"/>
      <c r="AT706" s="20" t="s">
        <v>185</v>
      </c>
      <c r="AU706" s="20" t="s">
        <v>83</v>
      </c>
    </row>
    <row r="707" spans="1:65" s="13" customFormat="1" ht="11.25">
      <c r="B707" s="200"/>
      <c r="C707" s="201"/>
      <c r="D707" s="202" t="s">
        <v>187</v>
      </c>
      <c r="E707" s="203" t="s">
        <v>21</v>
      </c>
      <c r="F707" s="204" t="s">
        <v>1133</v>
      </c>
      <c r="G707" s="201"/>
      <c r="H707" s="205">
        <v>176.25700000000001</v>
      </c>
      <c r="I707" s="206"/>
      <c r="J707" s="201"/>
      <c r="K707" s="201"/>
      <c r="L707" s="207"/>
      <c r="M707" s="208"/>
      <c r="N707" s="209"/>
      <c r="O707" s="209"/>
      <c r="P707" s="209"/>
      <c r="Q707" s="209"/>
      <c r="R707" s="209"/>
      <c r="S707" s="209"/>
      <c r="T707" s="210"/>
      <c r="AT707" s="211" t="s">
        <v>187</v>
      </c>
      <c r="AU707" s="211" t="s">
        <v>83</v>
      </c>
      <c r="AV707" s="13" t="s">
        <v>83</v>
      </c>
      <c r="AW707" s="13" t="s">
        <v>34</v>
      </c>
      <c r="AX707" s="13" t="s">
        <v>73</v>
      </c>
      <c r="AY707" s="211" t="s">
        <v>176</v>
      </c>
    </row>
    <row r="708" spans="1:65" s="14" customFormat="1" ht="11.25">
      <c r="B708" s="212"/>
      <c r="C708" s="213"/>
      <c r="D708" s="202" t="s">
        <v>187</v>
      </c>
      <c r="E708" s="214" t="s">
        <v>21</v>
      </c>
      <c r="F708" s="215" t="s">
        <v>192</v>
      </c>
      <c r="G708" s="213"/>
      <c r="H708" s="216">
        <v>176.25700000000001</v>
      </c>
      <c r="I708" s="217"/>
      <c r="J708" s="213"/>
      <c r="K708" s="213"/>
      <c r="L708" s="218"/>
      <c r="M708" s="219"/>
      <c r="N708" s="220"/>
      <c r="O708" s="220"/>
      <c r="P708" s="220"/>
      <c r="Q708" s="220"/>
      <c r="R708" s="220"/>
      <c r="S708" s="220"/>
      <c r="T708" s="221"/>
      <c r="AT708" s="222" t="s">
        <v>187</v>
      </c>
      <c r="AU708" s="222" t="s">
        <v>83</v>
      </c>
      <c r="AV708" s="14" t="s">
        <v>99</v>
      </c>
      <c r="AW708" s="14" t="s">
        <v>34</v>
      </c>
      <c r="AX708" s="14" t="s">
        <v>81</v>
      </c>
      <c r="AY708" s="222" t="s">
        <v>176</v>
      </c>
    </row>
    <row r="709" spans="1:65" s="2" customFormat="1" ht="16.5" customHeight="1">
      <c r="A709" s="37"/>
      <c r="B709" s="38"/>
      <c r="C709" s="182" t="s">
        <v>1134</v>
      </c>
      <c r="D709" s="182" t="s">
        <v>179</v>
      </c>
      <c r="E709" s="183" t="s">
        <v>1135</v>
      </c>
      <c r="F709" s="184" t="s">
        <v>1136</v>
      </c>
      <c r="G709" s="185" t="s">
        <v>119</v>
      </c>
      <c r="H709" s="186">
        <v>176.25700000000001</v>
      </c>
      <c r="I709" s="187"/>
      <c r="J709" s="188">
        <f>ROUND(I709*H709,2)</f>
        <v>0</v>
      </c>
      <c r="K709" s="184" t="s">
        <v>182</v>
      </c>
      <c r="L709" s="42"/>
      <c r="M709" s="189" t="s">
        <v>21</v>
      </c>
      <c r="N709" s="190" t="s">
        <v>44</v>
      </c>
      <c r="O709" s="67"/>
      <c r="P709" s="191">
        <f>O709*H709</f>
        <v>0</v>
      </c>
      <c r="Q709" s="191">
        <v>2.0000000000000001E-4</v>
      </c>
      <c r="R709" s="191">
        <f>Q709*H709</f>
        <v>3.5251400000000002E-2</v>
      </c>
      <c r="S709" s="191">
        <v>0</v>
      </c>
      <c r="T709" s="192">
        <f>S709*H709</f>
        <v>0</v>
      </c>
      <c r="U709" s="37"/>
      <c r="V709" s="37"/>
      <c r="W709" s="37"/>
      <c r="X709" s="37"/>
      <c r="Y709" s="37"/>
      <c r="Z709" s="37"/>
      <c r="AA709" s="37"/>
      <c r="AB709" s="37"/>
      <c r="AC709" s="37"/>
      <c r="AD709" s="37"/>
      <c r="AE709" s="37"/>
      <c r="AR709" s="193" t="s">
        <v>273</v>
      </c>
      <c r="AT709" s="193" t="s">
        <v>179</v>
      </c>
      <c r="AU709" s="193" t="s">
        <v>83</v>
      </c>
      <c r="AY709" s="20" t="s">
        <v>176</v>
      </c>
      <c r="BE709" s="194">
        <f>IF(N709="základní",J709,0)</f>
        <v>0</v>
      </c>
      <c r="BF709" s="194">
        <f>IF(N709="snížená",J709,0)</f>
        <v>0</v>
      </c>
      <c r="BG709" s="194">
        <f>IF(N709="zákl. přenesená",J709,0)</f>
        <v>0</v>
      </c>
      <c r="BH709" s="194">
        <f>IF(N709="sníž. přenesená",J709,0)</f>
        <v>0</v>
      </c>
      <c r="BI709" s="194">
        <f>IF(N709="nulová",J709,0)</f>
        <v>0</v>
      </c>
      <c r="BJ709" s="20" t="s">
        <v>81</v>
      </c>
      <c r="BK709" s="194">
        <f>ROUND(I709*H709,2)</f>
        <v>0</v>
      </c>
      <c r="BL709" s="20" t="s">
        <v>273</v>
      </c>
      <c r="BM709" s="193" t="s">
        <v>1137</v>
      </c>
    </row>
    <row r="710" spans="1:65" s="2" customFormat="1" ht="11.25">
      <c r="A710" s="37"/>
      <c r="B710" s="38"/>
      <c r="C710" s="39"/>
      <c r="D710" s="195" t="s">
        <v>185</v>
      </c>
      <c r="E710" s="39"/>
      <c r="F710" s="196" t="s">
        <v>1138</v>
      </c>
      <c r="G710" s="39"/>
      <c r="H710" s="39"/>
      <c r="I710" s="197"/>
      <c r="J710" s="39"/>
      <c r="K710" s="39"/>
      <c r="L710" s="42"/>
      <c r="M710" s="198"/>
      <c r="N710" s="199"/>
      <c r="O710" s="67"/>
      <c r="P710" s="67"/>
      <c r="Q710" s="67"/>
      <c r="R710" s="67"/>
      <c r="S710" s="67"/>
      <c r="T710" s="68"/>
      <c r="U710" s="37"/>
      <c r="V710" s="37"/>
      <c r="W710" s="37"/>
      <c r="X710" s="37"/>
      <c r="Y710" s="37"/>
      <c r="Z710" s="37"/>
      <c r="AA710" s="37"/>
      <c r="AB710" s="37"/>
      <c r="AC710" s="37"/>
      <c r="AD710" s="37"/>
      <c r="AE710" s="37"/>
      <c r="AT710" s="20" t="s">
        <v>185</v>
      </c>
      <c r="AU710" s="20" t="s">
        <v>83</v>
      </c>
    </row>
    <row r="711" spans="1:65" s="13" customFormat="1" ht="11.25">
      <c r="B711" s="200"/>
      <c r="C711" s="201"/>
      <c r="D711" s="202" t="s">
        <v>187</v>
      </c>
      <c r="E711" s="203" t="s">
        <v>21</v>
      </c>
      <c r="F711" s="204" t="s">
        <v>1133</v>
      </c>
      <c r="G711" s="201"/>
      <c r="H711" s="205">
        <v>176.25700000000001</v>
      </c>
      <c r="I711" s="206"/>
      <c r="J711" s="201"/>
      <c r="K711" s="201"/>
      <c r="L711" s="207"/>
      <c r="M711" s="208"/>
      <c r="N711" s="209"/>
      <c r="O711" s="209"/>
      <c r="P711" s="209"/>
      <c r="Q711" s="209"/>
      <c r="R711" s="209"/>
      <c r="S711" s="209"/>
      <c r="T711" s="210"/>
      <c r="AT711" s="211" t="s">
        <v>187</v>
      </c>
      <c r="AU711" s="211" t="s">
        <v>83</v>
      </c>
      <c r="AV711" s="13" t="s">
        <v>83</v>
      </c>
      <c r="AW711" s="13" t="s">
        <v>34</v>
      </c>
      <c r="AX711" s="13" t="s">
        <v>73</v>
      </c>
      <c r="AY711" s="211" t="s">
        <v>176</v>
      </c>
    </row>
    <row r="712" spans="1:65" s="14" customFormat="1" ht="11.25">
      <c r="B712" s="212"/>
      <c r="C712" s="213"/>
      <c r="D712" s="202" t="s">
        <v>187</v>
      </c>
      <c r="E712" s="214" t="s">
        <v>21</v>
      </c>
      <c r="F712" s="215" t="s">
        <v>192</v>
      </c>
      <c r="G712" s="213"/>
      <c r="H712" s="216">
        <v>176.25700000000001</v>
      </c>
      <c r="I712" s="217"/>
      <c r="J712" s="213"/>
      <c r="K712" s="213"/>
      <c r="L712" s="218"/>
      <c r="M712" s="219"/>
      <c r="N712" s="220"/>
      <c r="O712" s="220"/>
      <c r="P712" s="220"/>
      <c r="Q712" s="220"/>
      <c r="R712" s="220"/>
      <c r="S712" s="220"/>
      <c r="T712" s="221"/>
      <c r="AT712" s="222" t="s">
        <v>187</v>
      </c>
      <c r="AU712" s="222" t="s">
        <v>83</v>
      </c>
      <c r="AV712" s="14" t="s">
        <v>99</v>
      </c>
      <c r="AW712" s="14" t="s">
        <v>34</v>
      </c>
      <c r="AX712" s="14" t="s">
        <v>81</v>
      </c>
      <c r="AY712" s="222" t="s">
        <v>176</v>
      </c>
    </row>
    <row r="713" spans="1:65" s="2" customFormat="1" ht="24.2" customHeight="1">
      <c r="A713" s="37"/>
      <c r="B713" s="38"/>
      <c r="C713" s="182" t="s">
        <v>1139</v>
      </c>
      <c r="D713" s="182" t="s">
        <v>179</v>
      </c>
      <c r="E713" s="183" t="s">
        <v>1140</v>
      </c>
      <c r="F713" s="184" t="s">
        <v>1141</v>
      </c>
      <c r="G713" s="185" t="s">
        <v>119</v>
      </c>
      <c r="H713" s="186">
        <v>70.481999999999999</v>
      </c>
      <c r="I713" s="187"/>
      <c r="J713" s="188">
        <f>ROUND(I713*H713,2)</f>
        <v>0</v>
      </c>
      <c r="K713" s="184" t="s">
        <v>182</v>
      </c>
      <c r="L713" s="42"/>
      <c r="M713" s="189" t="s">
        <v>21</v>
      </c>
      <c r="N713" s="190" t="s">
        <v>44</v>
      </c>
      <c r="O713" s="67"/>
      <c r="P713" s="191">
        <f>O713*H713</f>
        <v>0</v>
      </c>
      <c r="Q713" s="191">
        <v>1.3999999999999999E-4</v>
      </c>
      <c r="R713" s="191">
        <f>Q713*H713</f>
        <v>9.8674799999999997E-3</v>
      </c>
      <c r="S713" s="191">
        <v>0</v>
      </c>
      <c r="T713" s="192">
        <f>S713*H713</f>
        <v>0</v>
      </c>
      <c r="U713" s="37"/>
      <c r="V713" s="37"/>
      <c r="W713" s="37"/>
      <c r="X713" s="37"/>
      <c r="Y713" s="37"/>
      <c r="Z713" s="37"/>
      <c r="AA713" s="37"/>
      <c r="AB713" s="37"/>
      <c r="AC713" s="37"/>
      <c r="AD713" s="37"/>
      <c r="AE713" s="37"/>
      <c r="AR713" s="193" t="s">
        <v>273</v>
      </c>
      <c r="AT713" s="193" t="s">
        <v>179</v>
      </c>
      <c r="AU713" s="193" t="s">
        <v>83</v>
      </c>
      <c r="AY713" s="20" t="s">
        <v>176</v>
      </c>
      <c r="BE713" s="194">
        <f>IF(N713="základní",J713,0)</f>
        <v>0</v>
      </c>
      <c r="BF713" s="194">
        <f>IF(N713="snížená",J713,0)</f>
        <v>0</v>
      </c>
      <c r="BG713" s="194">
        <f>IF(N713="zákl. přenesená",J713,0)</f>
        <v>0</v>
      </c>
      <c r="BH713" s="194">
        <f>IF(N713="sníž. přenesená",J713,0)</f>
        <v>0</v>
      </c>
      <c r="BI713" s="194">
        <f>IF(N713="nulová",J713,0)</f>
        <v>0</v>
      </c>
      <c r="BJ713" s="20" t="s">
        <v>81</v>
      </c>
      <c r="BK713" s="194">
        <f>ROUND(I713*H713,2)</f>
        <v>0</v>
      </c>
      <c r="BL713" s="20" t="s">
        <v>273</v>
      </c>
      <c r="BM713" s="193" t="s">
        <v>1142</v>
      </c>
    </row>
    <row r="714" spans="1:65" s="2" customFormat="1" ht="11.25">
      <c r="A714" s="37"/>
      <c r="B714" s="38"/>
      <c r="C714" s="39"/>
      <c r="D714" s="195" t="s">
        <v>185</v>
      </c>
      <c r="E714" s="39"/>
      <c r="F714" s="196" t="s">
        <v>1143</v>
      </c>
      <c r="G714" s="39"/>
      <c r="H714" s="39"/>
      <c r="I714" s="197"/>
      <c r="J714" s="39"/>
      <c r="K714" s="39"/>
      <c r="L714" s="42"/>
      <c r="M714" s="198"/>
      <c r="N714" s="199"/>
      <c r="O714" s="67"/>
      <c r="P714" s="67"/>
      <c r="Q714" s="67"/>
      <c r="R714" s="67"/>
      <c r="S714" s="67"/>
      <c r="T714" s="68"/>
      <c r="U714" s="37"/>
      <c r="V714" s="37"/>
      <c r="W714" s="37"/>
      <c r="X714" s="37"/>
      <c r="Y714" s="37"/>
      <c r="Z714" s="37"/>
      <c r="AA714" s="37"/>
      <c r="AB714" s="37"/>
      <c r="AC714" s="37"/>
      <c r="AD714" s="37"/>
      <c r="AE714" s="37"/>
      <c r="AT714" s="20" t="s">
        <v>185</v>
      </c>
      <c r="AU714" s="20" t="s">
        <v>83</v>
      </c>
    </row>
    <row r="715" spans="1:65" s="15" customFormat="1" ht="11.25">
      <c r="B715" s="224"/>
      <c r="C715" s="225"/>
      <c r="D715" s="202" t="s">
        <v>187</v>
      </c>
      <c r="E715" s="226" t="s">
        <v>21</v>
      </c>
      <c r="F715" s="227" t="s">
        <v>1144</v>
      </c>
      <c r="G715" s="225"/>
      <c r="H715" s="226" t="s">
        <v>21</v>
      </c>
      <c r="I715" s="228"/>
      <c r="J715" s="225"/>
      <c r="K715" s="225"/>
      <c r="L715" s="229"/>
      <c r="M715" s="230"/>
      <c r="N715" s="231"/>
      <c r="O715" s="231"/>
      <c r="P715" s="231"/>
      <c r="Q715" s="231"/>
      <c r="R715" s="231"/>
      <c r="S715" s="231"/>
      <c r="T715" s="232"/>
      <c r="AT715" s="233" t="s">
        <v>187</v>
      </c>
      <c r="AU715" s="233" t="s">
        <v>83</v>
      </c>
      <c r="AV715" s="15" t="s">
        <v>81</v>
      </c>
      <c r="AW715" s="15" t="s">
        <v>34</v>
      </c>
      <c r="AX715" s="15" t="s">
        <v>73</v>
      </c>
      <c r="AY715" s="233" t="s">
        <v>176</v>
      </c>
    </row>
    <row r="716" spans="1:65" s="15" customFormat="1" ht="11.25">
      <c r="B716" s="224"/>
      <c r="C716" s="225"/>
      <c r="D716" s="202" t="s">
        <v>187</v>
      </c>
      <c r="E716" s="226" t="s">
        <v>21</v>
      </c>
      <c r="F716" s="227" t="s">
        <v>549</v>
      </c>
      <c r="G716" s="225"/>
      <c r="H716" s="226" t="s">
        <v>21</v>
      </c>
      <c r="I716" s="228"/>
      <c r="J716" s="225"/>
      <c r="K716" s="225"/>
      <c r="L716" s="229"/>
      <c r="M716" s="230"/>
      <c r="N716" s="231"/>
      <c r="O716" s="231"/>
      <c r="P716" s="231"/>
      <c r="Q716" s="231"/>
      <c r="R716" s="231"/>
      <c r="S716" s="231"/>
      <c r="T716" s="232"/>
      <c r="AT716" s="233" t="s">
        <v>187</v>
      </c>
      <c r="AU716" s="233" t="s">
        <v>83</v>
      </c>
      <c r="AV716" s="15" t="s">
        <v>81</v>
      </c>
      <c r="AW716" s="15" t="s">
        <v>34</v>
      </c>
      <c r="AX716" s="15" t="s">
        <v>73</v>
      </c>
      <c r="AY716" s="233" t="s">
        <v>176</v>
      </c>
    </row>
    <row r="717" spans="1:65" s="13" customFormat="1" ht="11.25">
      <c r="B717" s="200"/>
      <c r="C717" s="201"/>
      <c r="D717" s="202" t="s">
        <v>187</v>
      </c>
      <c r="E717" s="203" t="s">
        <v>21</v>
      </c>
      <c r="F717" s="204" t="s">
        <v>1145</v>
      </c>
      <c r="G717" s="201"/>
      <c r="H717" s="205">
        <v>26.510999999999999</v>
      </c>
      <c r="I717" s="206"/>
      <c r="J717" s="201"/>
      <c r="K717" s="201"/>
      <c r="L717" s="207"/>
      <c r="M717" s="208"/>
      <c r="N717" s="209"/>
      <c r="O717" s="209"/>
      <c r="P717" s="209"/>
      <c r="Q717" s="209"/>
      <c r="R717" s="209"/>
      <c r="S717" s="209"/>
      <c r="T717" s="210"/>
      <c r="AT717" s="211" t="s">
        <v>187</v>
      </c>
      <c r="AU717" s="211" t="s">
        <v>83</v>
      </c>
      <c r="AV717" s="13" t="s">
        <v>83</v>
      </c>
      <c r="AW717" s="13" t="s">
        <v>34</v>
      </c>
      <c r="AX717" s="13" t="s">
        <v>73</v>
      </c>
      <c r="AY717" s="211" t="s">
        <v>176</v>
      </c>
    </row>
    <row r="718" spans="1:65" s="14" customFormat="1" ht="11.25">
      <c r="B718" s="212"/>
      <c r="C718" s="213"/>
      <c r="D718" s="202" t="s">
        <v>187</v>
      </c>
      <c r="E718" s="214" t="s">
        <v>21</v>
      </c>
      <c r="F718" s="215" t="s">
        <v>192</v>
      </c>
      <c r="G718" s="213"/>
      <c r="H718" s="216">
        <v>26.510999999999999</v>
      </c>
      <c r="I718" s="217"/>
      <c r="J718" s="213"/>
      <c r="K718" s="213"/>
      <c r="L718" s="218"/>
      <c r="M718" s="219"/>
      <c r="N718" s="220"/>
      <c r="O718" s="220"/>
      <c r="P718" s="220"/>
      <c r="Q718" s="220"/>
      <c r="R718" s="220"/>
      <c r="S718" s="220"/>
      <c r="T718" s="221"/>
      <c r="AT718" s="222" t="s">
        <v>187</v>
      </c>
      <c r="AU718" s="222" t="s">
        <v>83</v>
      </c>
      <c r="AV718" s="14" t="s">
        <v>99</v>
      </c>
      <c r="AW718" s="14" t="s">
        <v>34</v>
      </c>
      <c r="AX718" s="14" t="s">
        <v>73</v>
      </c>
      <c r="AY718" s="222" t="s">
        <v>176</v>
      </c>
    </row>
    <row r="719" spans="1:65" s="15" customFormat="1" ht="11.25">
      <c r="B719" s="224"/>
      <c r="C719" s="225"/>
      <c r="D719" s="202" t="s">
        <v>187</v>
      </c>
      <c r="E719" s="226" t="s">
        <v>21</v>
      </c>
      <c r="F719" s="227" t="s">
        <v>556</v>
      </c>
      <c r="G719" s="225"/>
      <c r="H719" s="226" t="s">
        <v>21</v>
      </c>
      <c r="I719" s="228"/>
      <c r="J719" s="225"/>
      <c r="K719" s="225"/>
      <c r="L719" s="229"/>
      <c r="M719" s="230"/>
      <c r="N719" s="231"/>
      <c r="O719" s="231"/>
      <c r="P719" s="231"/>
      <c r="Q719" s="231"/>
      <c r="R719" s="231"/>
      <c r="S719" s="231"/>
      <c r="T719" s="232"/>
      <c r="AT719" s="233" t="s">
        <v>187</v>
      </c>
      <c r="AU719" s="233" t="s">
        <v>83</v>
      </c>
      <c r="AV719" s="15" t="s">
        <v>81</v>
      </c>
      <c r="AW719" s="15" t="s">
        <v>34</v>
      </c>
      <c r="AX719" s="15" t="s">
        <v>73</v>
      </c>
      <c r="AY719" s="233" t="s">
        <v>176</v>
      </c>
    </row>
    <row r="720" spans="1:65" s="13" customFormat="1" ht="11.25">
      <c r="B720" s="200"/>
      <c r="C720" s="201"/>
      <c r="D720" s="202" t="s">
        <v>187</v>
      </c>
      <c r="E720" s="203" t="s">
        <v>21</v>
      </c>
      <c r="F720" s="204" t="s">
        <v>1146</v>
      </c>
      <c r="G720" s="201"/>
      <c r="H720" s="205">
        <v>11.4</v>
      </c>
      <c r="I720" s="206"/>
      <c r="J720" s="201"/>
      <c r="K720" s="201"/>
      <c r="L720" s="207"/>
      <c r="M720" s="208"/>
      <c r="N720" s="209"/>
      <c r="O720" s="209"/>
      <c r="P720" s="209"/>
      <c r="Q720" s="209"/>
      <c r="R720" s="209"/>
      <c r="S720" s="209"/>
      <c r="T720" s="210"/>
      <c r="AT720" s="211" t="s">
        <v>187</v>
      </c>
      <c r="AU720" s="211" t="s">
        <v>83</v>
      </c>
      <c r="AV720" s="13" t="s">
        <v>83</v>
      </c>
      <c r="AW720" s="13" t="s">
        <v>34</v>
      </c>
      <c r="AX720" s="13" t="s">
        <v>73</v>
      </c>
      <c r="AY720" s="211" t="s">
        <v>176</v>
      </c>
    </row>
    <row r="721" spans="1:65" s="13" customFormat="1" ht="11.25">
      <c r="B721" s="200"/>
      <c r="C721" s="201"/>
      <c r="D721" s="202" t="s">
        <v>187</v>
      </c>
      <c r="E721" s="203" t="s">
        <v>21</v>
      </c>
      <c r="F721" s="204" t="s">
        <v>1147</v>
      </c>
      <c r="G721" s="201"/>
      <c r="H721" s="205">
        <v>13.851000000000001</v>
      </c>
      <c r="I721" s="206"/>
      <c r="J721" s="201"/>
      <c r="K721" s="201"/>
      <c r="L721" s="207"/>
      <c r="M721" s="208"/>
      <c r="N721" s="209"/>
      <c r="O721" s="209"/>
      <c r="P721" s="209"/>
      <c r="Q721" s="209"/>
      <c r="R721" s="209"/>
      <c r="S721" s="209"/>
      <c r="T721" s="210"/>
      <c r="AT721" s="211" t="s">
        <v>187</v>
      </c>
      <c r="AU721" s="211" t="s">
        <v>83</v>
      </c>
      <c r="AV721" s="13" t="s">
        <v>83</v>
      </c>
      <c r="AW721" s="13" t="s">
        <v>34</v>
      </c>
      <c r="AX721" s="13" t="s">
        <v>73</v>
      </c>
      <c r="AY721" s="211" t="s">
        <v>176</v>
      </c>
    </row>
    <row r="722" spans="1:65" s="14" customFormat="1" ht="11.25">
      <c r="B722" s="212"/>
      <c r="C722" s="213"/>
      <c r="D722" s="202" t="s">
        <v>187</v>
      </c>
      <c r="E722" s="214" t="s">
        <v>21</v>
      </c>
      <c r="F722" s="215" t="s">
        <v>192</v>
      </c>
      <c r="G722" s="213"/>
      <c r="H722" s="216">
        <v>25.251000000000001</v>
      </c>
      <c r="I722" s="217"/>
      <c r="J722" s="213"/>
      <c r="K722" s="213"/>
      <c r="L722" s="218"/>
      <c r="M722" s="219"/>
      <c r="N722" s="220"/>
      <c r="O722" s="220"/>
      <c r="P722" s="220"/>
      <c r="Q722" s="220"/>
      <c r="R722" s="220"/>
      <c r="S722" s="220"/>
      <c r="T722" s="221"/>
      <c r="AT722" s="222" t="s">
        <v>187</v>
      </c>
      <c r="AU722" s="222" t="s">
        <v>83</v>
      </c>
      <c r="AV722" s="14" t="s">
        <v>99</v>
      </c>
      <c r="AW722" s="14" t="s">
        <v>34</v>
      </c>
      <c r="AX722" s="14" t="s">
        <v>73</v>
      </c>
      <c r="AY722" s="222" t="s">
        <v>176</v>
      </c>
    </row>
    <row r="723" spans="1:65" s="15" customFormat="1" ht="11.25">
      <c r="B723" s="224"/>
      <c r="C723" s="225"/>
      <c r="D723" s="202" t="s">
        <v>187</v>
      </c>
      <c r="E723" s="226" t="s">
        <v>21</v>
      </c>
      <c r="F723" s="227" t="s">
        <v>564</v>
      </c>
      <c r="G723" s="225"/>
      <c r="H723" s="226" t="s">
        <v>21</v>
      </c>
      <c r="I723" s="228"/>
      <c r="J723" s="225"/>
      <c r="K723" s="225"/>
      <c r="L723" s="229"/>
      <c r="M723" s="230"/>
      <c r="N723" s="231"/>
      <c r="O723" s="231"/>
      <c r="P723" s="231"/>
      <c r="Q723" s="231"/>
      <c r="R723" s="231"/>
      <c r="S723" s="231"/>
      <c r="T723" s="232"/>
      <c r="AT723" s="233" t="s">
        <v>187</v>
      </c>
      <c r="AU723" s="233" t="s">
        <v>83</v>
      </c>
      <c r="AV723" s="15" t="s">
        <v>81</v>
      </c>
      <c r="AW723" s="15" t="s">
        <v>34</v>
      </c>
      <c r="AX723" s="15" t="s">
        <v>73</v>
      </c>
      <c r="AY723" s="233" t="s">
        <v>176</v>
      </c>
    </row>
    <row r="724" spans="1:65" s="13" customFormat="1" ht="11.25">
      <c r="B724" s="200"/>
      <c r="C724" s="201"/>
      <c r="D724" s="202" t="s">
        <v>187</v>
      </c>
      <c r="E724" s="203" t="s">
        <v>21</v>
      </c>
      <c r="F724" s="204" t="s">
        <v>1148</v>
      </c>
      <c r="G724" s="201"/>
      <c r="H724" s="205">
        <v>8.6419999999999995</v>
      </c>
      <c r="I724" s="206"/>
      <c r="J724" s="201"/>
      <c r="K724" s="201"/>
      <c r="L724" s="207"/>
      <c r="M724" s="208"/>
      <c r="N724" s="209"/>
      <c r="O724" s="209"/>
      <c r="P724" s="209"/>
      <c r="Q724" s="209"/>
      <c r="R724" s="209"/>
      <c r="S724" s="209"/>
      <c r="T724" s="210"/>
      <c r="AT724" s="211" t="s">
        <v>187</v>
      </c>
      <c r="AU724" s="211" t="s">
        <v>83</v>
      </c>
      <c r="AV724" s="13" t="s">
        <v>83</v>
      </c>
      <c r="AW724" s="13" t="s">
        <v>34</v>
      </c>
      <c r="AX724" s="13" t="s">
        <v>73</v>
      </c>
      <c r="AY724" s="211" t="s">
        <v>176</v>
      </c>
    </row>
    <row r="725" spans="1:65" s="14" customFormat="1" ht="11.25">
      <c r="B725" s="212"/>
      <c r="C725" s="213"/>
      <c r="D725" s="202" t="s">
        <v>187</v>
      </c>
      <c r="E725" s="214" t="s">
        <v>21</v>
      </c>
      <c r="F725" s="215" t="s">
        <v>192</v>
      </c>
      <c r="G725" s="213"/>
      <c r="H725" s="216">
        <v>8.6419999999999995</v>
      </c>
      <c r="I725" s="217"/>
      <c r="J725" s="213"/>
      <c r="K725" s="213"/>
      <c r="L725" s="218"/>
      <c r="M725" s="219"/>
      <c r="N725" s="220"/>
      <c r="O725" s="220"/>
      <c r="P725" s="220"/>
      <c r="Q725" s="220"/>
      <c r="R725" s="220"/>
      <c r="S725" s="220"/>
      <c r="T725" s="221"/>
      <c r="AT725" s="222" t="s">
        <v>187</v>
      </c>
      <c r="AU725" s="222" t="s">
        <v>83</v>
      </c>
      <c r="AV725" s="14" t="s">
        <v>99</v>
      </c>
      <c r="AW725" s="14" t="s">
        <v>34</v>
      </c>
      <c r="AX725" s="14" t="s">
        <v>73</v>
      </c>
      <c r="AY725" s="222" t="s">
        <v>176</v>
      </c>
    </row>
    <row r="726" spans="1:65" s="13" customFormat="1" ht="11.25">
      <c r="B726" s="200"/>
      <c r="C726" s="201"/>
      <c r="D726" s="202" t="s">
        <v>187</v>
      </c>
      <c r="E726" s="203" t="s">
        <v>21</v>
      </c>
      <c r="F726" s="204" t="s">
        <v>1149</v>
      </c>
      <c r="G726" s="201"/>
      <c r="H726" s="205">
        <v>33.716000000000001</v>
      </c>
      <c r="I726" s="206"/>
      <c r="J726" s="201"/>
      <c r="K726" s="201"/>
      <c r="L726" s="207"/>
      <c r="M726" s="208"/>
      <c r="N726" s="209"/>
      <c r="O726" s="209"/>
      <c r="P726" s="209"/>
      <c r="Q726" s="209"/>
      <c r="R726" s="209"/>
      <c r="S726" s="209"/>
      <c r="T726" s="210"/>
      <c r="AT726" s="211" t="s">
        <v>187</v>
      </c>
      <c r="AU726" s="211" t="s">
        <v>83</v>
      </c>
      <c r="AV726" s="13" t="s">
        <v>83</v>
      </c>
      <c r="AW726" s="13" t="s">
        <v>34</v>
      </c>
      <c r="AX726" s="13" t="s">
        <v>73</v>
      </c>
      <c r="AY726" s="211" t="s">
        <v>176</v>
      </c>
    </row>
    <row r="727" spans="1:65" s="14" customFormat="1" ht="11.25">
      <c r="B727" s="212"/>
      <c r="C727" s="213"/>
      <c r="D727" s="202" t="s">
        <v>187</v>
      </c>
      <c r="E727" s="214" t="s">
        <v>21</v>
      </c>
      <c r="F727" s="215" t="s">
        <v>192</v>
      </c>
      <c r="G727" s="213"/>
      <c r="H727" s="216">
        <v>33.716000000000001</v>
      </c>
      <c r="I727" s="217"/>
      <c r="J727" s="213"/>
      <c r="K727" s="213"/>
      <c r="L727" s="218"/>
      <c r="M727" s="219"/>
      <c r="N727" s="220"/>
      <c r="O727" s="220"/>
      <c r="P727" s="220"/>
      <c r="Q727" s="220"/>
      <c r="R727" s="220"/>
      <c r="S727" s="220"/>
      <c r="T727" s="221"/>
      <c r="AT727" s="222" t="s">
        <v>187</v>
      </c>
      <c r="AU727" s="222" t="s">
        <v>83</v>
      </c>
      <c r="AV727" s="14" t="s">
        <v>99</v>
      </c>
      <c r="AW727" s="14" t="s">
        <v>34</v>
      </c>
      <c r="AX727" s="14" t="s">
        <v>73</v>
      </c>
      <c r="AY727" s="222" t="s">
        <v>176</v>
      </c>
    </row>
    <row r="728" spans="1:65" s="13" customFormat="1" ht="11.25">
      <c r="B728" s="200"/>
      <c r="C728" s="201"/>
      <c r="D728" s="202" t="s">
        <v>187</v>
      </c>
      <c r="E728" s="203" t="s">
        <v>21</v>
      </c>
      <c r="F728" s="204" t="s">
        <v>1150</v>
      </c>
      <c r="G728" s="201"/>
      <c r="H728" s="205">
        <v>-23.638000000000002</v>
      </c>
      <c r="I728" s="206"/>
      <c r="J728" s="201"/>
      <c r="K728" s="201"/>
      <c r="L728" s="207"/>
      <c r="M728" s="208"/>
      <c r="N728" s="209"/>
      <c r="O728" s="209"/>
      <c r="P728" s="209"/>
      <c r="Q728" s="209"/>
      <c r="R728" s="209"/>
      <c r="S728" s="209"/>
      <c r="T728" s="210"/>
      <c r="AT728" s="211" t="s">
        <v>187</v>
      </c>
      <c r="AU728" s="211" t="s">
        <v>83</v>
      </c>
      <c r="AV728" s="13" t="s">
        <v>83</v>
      </c>
      <c r="AW728" s="13" t="s">
        <v>34</v>
      </c>
      <c r="AX728" s="13" t="s">
        <v>73</v>
      </c>
      <c r="AY728" s="211" t="s">
        <v>176</v>
      </c>
    </row>
    <row r="729" spans="1:65" s="16" customFormat="1" ht="11.25">
      <c r="B729" s="245"/>
      <c r="C729" s="246"/>
      <c r="D729" s="202" t="s">
        <v>187</v>
      </c>
      <c r="E729" s="247" t="s">
        <v>21</v>
      </c>
      <c r="F729" s="248" t="s">
        <v>621</v>
      </c>
      <c r="G729" s="246"/>
      <c r="H729" s="249">
        <v>70.481999999999999</v>
      </c>
      <c r="I729" s="250"/>
      <c r="J729" s="246"/>
      <c r="K729" s="246"/>
      <c r="L729" s="251"/>
      <c r="M729" s="252"/>
      <c r="N729" s="253"/>
      <c r="O729" s="253"/>
      <c r="P729" s="253"/>
      <c r="Q729" s="253"/>
      <c r="R729" s="253"/>
      <c r="S729" s="253"/>
      <c r="T729" s="254"/>
      <c r="AT729" s="255" t="s">
        <v>187</v>
      </c>
      <c r="AU729" s="255" t="s">
        <v>83</v>
      </c>
      <c r="AV729" s="16" t="s">
        <v>183</v>
      </c>
      <c r="AW729" s="16" t="s">
        <v>34</v>
      </c>
      <c r="AX729" s="16" t="s">
        <v>81</v>
      </c>
      <c r="AY729" s="255" t="s">
        <v>176</v>
      </c>
    </row>
    <row r="730" spans="1:65" s="2" customFormat="1" ht="24.2" customHeight="1">
      <c r="A730" s="37"/>
      <c r="B730" s="38"/>
      <c r="C730" s="182" t="s">
        <v>1151</v>
      </c>
      <c r="D730" s="182" t="s">
        <v>179</v>
      </c>
      <c r="E730" s="183" t="s">
        <v>1152</v>
      </c>
      <c r="F730" s="184" t="s">
        <v>1153</v>
      </c>
      <c r="G730" s="185" t="s">
        <v>119</v>
      </c>
      <c r="H730" s="186">
        <v>176.25700000000001</v>
      </c>
      <c r="I730" s="187"/>
      <c r="J730" s="188">
        <f>ROUND(I730*H730,2)</f>
        <v>0</v>
      </c>
      <c r="K730" s="184" t="s">
        <v>182</v>
      </c>
      <c r="L730" s="42"/>
      <c r="M730" s="189" t="s">
        <v>21</v>
      </c>
      <c r="N730" s="190" t="s">
        <v>44</v>
      </c>
      <c r="O730" s="67"/>
      <c r="P730" s="191">
        <f>O730*H730</f>
        <v>0</v>
      </c>
      <c r="Q730" s="191">
        <v>2.9E-4</v>
      </c>
      <c r="R730" s="191">
        <f>Q730*H730</f>
        <v>5.1114529999999998E-2</v>
      </c>
      <c r="S730" s="191">
        <v>0</v>
      </c>
      <c r="T730" s="192">
        <f>S730*H730</f>
        <v>0</v>
      </c>
      <c r="U730" s="37"/>
      <c r="V730" s="37"/>
      <c r="W730" s="37"/>
      <c r="X730" s="37"/>
      <c r="Y730" s="37"/>
      <c r="Z730" s="37"/>
      <c r="AA730" s="37"/>
      <c r="AB730" s="37"/>
      <c r="AC730" s="37"/>
      <c r="AD730" s="37"/>
      <c r="AE730" s="37"/>
      <c r="AR730" s="193" t="s">
        <v>273</v>
      </c>
      <c r="AT730" s="193" t="s">
        <v>179</v>
      </c>
      <c r="AU730" s="193" t="s">
        <v>83</v>
      </c>
      <c r="AY730" s="20" t="s">
        <v>176</v>
      </c>
      <c r="BE730" s="194">
        <f>IF(N730="základní",J730,0)</f>
        <v>0</v>
      </c>
      <c r="BF730" s="194">
        <f>IF(N730="snížená",J730,0)</f>
        <v>0</v>
      </c>
      <c r="BG730" s="194">
        <f>IF(N730="zákl. přenesená",J730,0)</f>
        <v>0</v>
      </c>
      <c r="BH730" s="194">
        <f>IF(N730="sníž. přenesená",J730,0)</f>
        <v>0</v>
      </c>
      <c r="BI730" s="194">
        <f>IF(N730="nulová",J730,0)</f>
        <v>0</v>
      </c>
      <c r="BJ730" s="20" t="s">
        <v>81</v>
      </c>
      <c r="BK730" s="194">
        <f>ROUND(I730*H730,2)</f>
        <v>0</v>
      </c>
      <c r="BL730" s="20" t="s">
        <v>273</v>
      </c>
      <c r="BM730" s="193" t="s">
        <v>1154</v>
      </c>
    </row>
    <row r="731" spans="1:65" s="2" customFormat="1" ht="11.25">
      <c r="A731" s="37"/>
      <c r="B731" s="38"/>
      <c r="C731" s="39"/>
      <c r="D731" s="195" t="s">
        <v>185</v>
      </c>
      <c r="E731" s="39"/>
      <c r="F731" s="196" t="s">
        <v>1155</v>
      </c>
      <c r="G731" s="39"/>
      <c r="H731" s="39"/>
      <c r="I731" s="197"/>
      <c r="J731" s="39"/>
      <c r="K731" s="39"/>
      <c r="L731" s="42"/>
      <c r="M731" s="198"/>
      <c r="N731" s="199"/>
      <c r="O731" s="67"/>
      <c r="P731" s="67"/>
      <c r="Q731" s="67"/>
      <c r="R731" s="67"/>
      <c r="S731" s="67"/>
      <c r="T731" s="68"/>
      <c r="U731" s="37"/>
      <c r="V731" s="37"/>
      <c r="W731" s="37"/>
      <c r="X731" s="37"/>
      <c r="Y731" s="37"/>
      <c r="Z731" s="37"/>
      <c r="AA731" s="37"/>
      <c r="AB731" s="37"/>
      <c r="AC731" s="37"/>
      <c r="AD731" s="37"/>
      <c r="AE731" s="37"/>
      <c r="AT731" s="20" t="s">
        <v>185</v>
      </c>
      <c r="AU731" s="20" t="s">
        <v>83</v>
      </c>
    </row>
    <row r="732" spans="1:65" s="13" customFormat="1" ht="11.25">
      <c r="B732" s="200"/>
      <c r="C732" s="201"/>
      <c r="D732" s="202" t="s">
        <v>187</v>
      </c>
      <c r="E732" s="203" t="s">
        <v>21</v>
      </c>
      <c r="F732" s="204" t="s">
        <v>1156</v>
      </c>
      <c r="G732" s="201"/>
      <c r="H732" s="205">
        <v>70.481999999999999</v>
      </c>
      <c r="I732" s="206"/>
      <c r="J732" s="201"/>
      <c r="K732" s="201"/>
      <c r="L732" s="207"/>
      <c r="M732" s="208"/>
      <c r="N732" s="209"/>
      <c r="O732" s="209"/>
      <c r="P732" s="209"/>
      <c r="Q732" s="209"/>
      <c r="R732" s="209"/>
      <c r="S732" s="209"/>
      <c r="T732" s="210"/>
      <c r="AT732" s="211" t="s">
        <v>187</v>
      </c>
      <c r="AU732" s="211" t="s">
        <v>83</v>
      </c>
      <c r="AV732" s="13" t="s">
        <v>83</v>
      </c>
      <c r="AW732" s="13" t="s">
        <v>34</v>
      </c>
      <c r="AX732" s="13" t="s">
        <v>73</v>
      </c>
      <c r="AY732" s="211" t="s">
        <v>176</v>
      </c>
    </row>
    <row r="733" spans="1:65" s="14" customFormat="1" ht="11.25">
      <c r="B733" s="212"/>
      <c r="C733" s="213"/>
      <c r="D733" s="202" t="s">
        <v>187</v>
      </c>
      <c r="E733" s="214" t="s">
        <v>21</v>
      </c>
      <c r="F733" s="215" t="s">
        <v>192</v>
      </c>
      <c r="G733" s="213"/>
      <c r="H733" s="216">
        <v>70.481999999999999</v>
      </c>
      <c r="I733" s="217"/>
      <c r="J733" s="213"/>
      <c r="K733" s="213"/>
      <c r="L733" s="218"/>
      <c r="M733" s="219"/>
      <c r="N733" s="220"/>
      <c r="O733" s="220"/>
      <c r="P733" s="220"/>
      <c r="Q733" s="220"/>
      <c r="R733" s="220"/>
      <c r="S733" s="220"/>
      <c r="T733" s="221"/>
      <c r="AT733" s="222" t="s">
        <v>187</v>
      </c>
      <c r="AU733" s="222" t="s">
        <v>83</v>
      </c>
      <c r="AV733" s="14" t="s">
        <v>99</v>
      </c>
      <c r="AW733" s="14" t="s">
        <v>34</v>
      </c>
      <c r="AX733" s="14" t="s">
        <v>73</v>
      </c>
      <c r="AY733" s="222" t="s">
        <v>176</v>
      </c>
    </row>
    <row r="734" spans="1:65" s="13" customFormat="1" ht="11.25">
      <c r="B734" s="200"/>
      <c r="C734" s="201"/>
      <c r="D734" s="202" t="s">
        <v>187</v>
      </c>
      <c r="E734" s="203" t="s">
        <v>21</v>
      </c>
      <c r="F734" s="204" t="s">
        <v>1157</v>
      </c>
      <c r="G734" s="201"/>
      <c r="H734" s="205">
        <v>10.688000000000001</v>
      </c>
      <c r="I734" s="206"/>
      <c r="J734" s="201"/>
      <c r="K734" s="201"/>
      <c r="L734" s="207"/>
      <c r="M734" s="208"/>
      <c r="N734" s="209"/>
      <c r="O734" s="209"/>
      <c r="P734" s="209"/>
      <c r="Q734" s="209"/>
      <c r="R734" s="209"/>
      <c r="S734" s="209"/>
      <c r="T734" s="210"/>
      <c r="AT734" s="211" t="s">
        <v>187</v>
      </c>
      <c r="AU734" s="211" t="s">
        <v>83</v>
      </c>
      <c r="AV734" s="13" t="s">
        <v>83</v>
      </c>
      <c r="AW734" s="13" t="s">
        <v>34</v>
      </c>
      <c r="AX734" s="13" t="s">
        <v>73</v>
      </c>
      <c r="AY734" s="211" t="s">
        <v>176</v>
      </c>
    </row>
    <row r="735" spans="1:65" s="13" customFormat="1" ht="11.25">
      <c r="B735" s="200"/>
      <c r="C735" s="201"/>
      <c r="D735" s="202" t="s">
        <v>187</v>
      </c>
      <c r="E735" s="203" t="s">
        <v>21</v>
      </c>
      <c r="F735" s="204" t="s">
        <v>1158</v>
      </c>
      <c r="G735" s="201"/>
      <c r="H735" s="205">
        <v>45.087000000000003</v>
      </c>
      <c r="I735" s="206"/>
      <c r="J735" s="201"/>
      <c r="K735" s="201"/>
      <c r="L735" s="207"/>
      <c r="M735" s="208"/>
      <c r="N735" s="209"/>
      <c r="O735" s="209"/>
      <c r="P735" s="209"/>
      <c r="Q735" s="209"/>
      <c r="R735" s="209"/>
      <c r="S735" s="209"/>
      <c r="T735" s="210"/>
      <c r="AT735" s="211" t="s">
        <v>187</v>
      </c>
      <c r="AU735" s="211" t="s">
        <v>83</v>
      </c>
      <c r="AV735" s="13" t="s">
        <v>83</v>
      </c>
      <c r="AW735" s="13" t="s">
        <v>34</v>
      </c>
      <c r="AX735" s="13" t="s">
        <v>73</v>
      </c>
      <c r="AY735" s="211" t="s">
        <v>176</v>
      </c>
    </row>
    <row r="736" spans="1:65" s="14" customFormat="1" ht="11.25">
      <c r="B736" s="212"/>
      <c r="C736" s="213"/>
      <c r="D736" s="202" t="s">
        <v>187</v>
      </c>
      <c r="E736" s="214" t="s">
        <v>21</v>
      </c>
      <c r="F736" s="215" t="s">
        <v>192</v>
      </c>
      <c r="G736" s="213"/>
      <c r="H736" s="216">
        <v>55.774999999999999</v>
      </c>
      <c r="I736" s="217"/>
      <c r="J736" s="213"/>
      <c r="K736" s="213"/>
      <c r="L736" s="218"/>
      <c r="M736" s="219"/>
      <c r="N736" s="220"/>
      <c r="O736" s="220"/>
      <c r="P736" s="220"/>
      <c r="Q736" s="220"/>
      <c r="R736" s="220"/>
      <c r="S736" s="220"/>
      <c r="T736" s="221"/>
      <c r="AT736" s="222" t="s">
        <v>187</v>
      </c>
      <c r="AU736" s="222" t="s">
        <v>83</v>
      </c>
      <c r="AV736" s="14" t="s">
        <v>99</v>
      </c>
      <c r="AW736" s="14" t="s">
        <v>34</v>
      </c>
      <c r="AX736" s="14" t="s">
        <v>73</v>
      </c>
      <c r="AY736" s="222" t="s">
        <v>176</v>
      </c>
    </row>
    <row r="737" spans="1:65" s="13" customFormat="1" ht="11.25">
      <c r="B737" s="200"/>
      <c r="C737" s="201"/>
      <c r="D737" s="202" t="s">
        <v>187</v>
      </c>
      <c r="E737" s="203" t="s">
        <v>21</v>
      </c>
      <c r="F737" s="204" t="s">
        <v>1159</v>
      </c>
      <c r="G737" s="201"/>
      <c r="H737" s="205">
        <v>50</v>
      </c>
      <c r="I737" s="206"/>
      <c r="J737" s="201"/>
      <c r="K737" s="201"/>
      <c r="L737" s="207"/>
      <c r="M737" s="208"/>
      <c r="N737" s="209"/>
      <c r="O737" s="209"/>
      <c r="P737" s="209"/>
      <c r="Q737" s="209"/>
      <c r="R737" s="209"/>
      <c r="S737" s="209"/>
      <c r="T737" s="210"/>
      <c r="AT737" s="211" t="s">
        <v>187</v>
      </c>
      <c r="AU737" s="211" t="s">
        <v>83</v>
      </c>
      <c r="AV737" s="13" t="s">
        <v>83</v>
      </c>
      <c r="AW737" s="13" t="s">
        <v>34</v>
      </c>
      <c r="AX737" s="13" t="s">
        <v>73</v>
      </c>
      <c r="AY737" s="211" t="s">
        <v>176</v>
      </c>
    </row>
    <row r="738" spans="1:65" s="16" customFormat="1" ht="11.25">
      <c r="B738" s="245"/>
      <c r="C738" s="246"/>
      <c r="D738" s="202" t="s">
        <v>187</v>
      </c>
      <c r="E738" s="247" t="s">
        <v>21</v>
      </c>
      <c r="F738" s="248" t="s">
        <v>621</v>
      </c>
      <c r="G738" s="246"/>
      <c r="H738" s="249">
        <v>176.25700000000001</v>
      </c>
      <c r="I738" s="250"/>
      <c r="J738" s="246"/>
      <c r="K738" s="246"/>
      <c r="L738" s="251"/>
      <c r="M738" s="252"/>
      <c r="N738" s="253"/>
      <c r="O738" s="253"/>
      <c r="P738" s="253"/>
      <c r="Q738" s="253"/>
      <c r="R738" s="253"/>
      <c r="S738" s="253"/>
      <c r="T738" s="254"/>
      <c r="AT738" s="255" t="s">
        <v>187</v>
      </c>
      <c r="AU738" s="255" t="s">
        <v>83</v>
      </c>
      <c r="AV738" s="16" t="s">
        <v>183</v>
      </c>
      <c r="AW738" s="16" t="s">
        <v>34</v>
      </c>
      <c r="AX738" s="16" t="s">
        <v>81</v>
      </c>
      <c r="AY738" s="255" t="s">
        <v>176</v>
      </c>
    </row>
    <row r="739" spans="1:65" s="2" customFormat="1" ht="24.2" customHeight="1">
      <c r="A739" s="37"/>
      <c r="B739" s="38"/>
      <c r="C739" s="182" t="s">
        <v>1160</v>
      </c>
      <c r="D739" s="182" t="s">
        <v>179</v>
      </c>
      <c r="E739" s="183" t="s">
        <v>1161</v>
      </c>
      <c r="F739" s="184" t="s">
        <v>1162</v>
      </c>
      <c r="G739" s="185" t="s">
        <v>119</v>
      </c>
      <c r="H739" s="186">
        <v>176.25700000000001</v>
      </c>
      <c r="I739" s="187"/>
      <c r="J739" s="188">
        <f>ROUND(I739*H739,2)</f>
        <v>0</v>
      </c>
      <c r="K739" s="184" t="s">
        <v>182</v>
      </c>
      <c r="L739" s="42"/>
      <c r="M739" s="189" t="s">
        <v>21</v>
      </c>
      <c r="N739" s="190" t="s">
        <v>44</v>
      </c>
      <c r="O739" s="67"/>
      <c r="P739" s="191">
        <f>O739*H739</f>
        <v>0</v>
      </c>
      <c r="Q739" s="191">
        <v>2.0000000000000002E-5</v>
      </c>
      <c r="R739" s="191">
        <f>Q739*H739</f>
        <v>3.5251400000000004E-3</v>
      </c>
      <c r="S739" s="191">
        <v>0</v>
      </c>
      <c r="T739" s="192">
        <f>S739*H739</f>
        <v>0</v>
      </c>
      <c r="U739" s="37"/>
      <c r="V739" s="37"/>
      <c r="W739" s="37"/>
      <c r="X739" s="37"/>
      <c r="Y739" s="37"/>
      <c r="Z739" s="37"/>
      <c r="AA739" s="37"/>
      <c r="AB739" s="37"/>
      <c r="AC739" s="37"/>
      <c r="AD739" s="37"/>
      <c r="AE739" s="37"/>
      <c r="AR739" s="193" t="s">
        <v>273</v>
      </c>
      <c r="AT739" s="193" t="s">
        <v>179</v>
      </c>
      <c r="AU739" s="193" t="s">
        <v>83</v>
      </c>
      <c r="AY739" s="20" t="s">
        <v>176</v>
      </c>
      <c r="BE739" s="194">
        <f>IF(N739="základní",J739,0)</f>
        <v>0</v>
      </c>
      <c r="BF739" s="194">
        <f>IF(N739="snížená",J739,0)</f>
        <v>0</v>
      </c>
      <c r="BG739" s="194">
        <f>IF(N739="zákl. přenesená",J739,0)</f>
        <v>0</v>
      </c>
      <c r="BH739" s="194">
        <f>IF(N739="sníž. přenesená",J739,0)</f>
        <v>0</v>
      </c>
      <c r="BI739" s="194">
        <f>IF(N739="nulová",J739,0)</f>
        <v>0</v>
      </c>
      <c r="BJ739" s="20" t="s">
        <v>81</v>
      </c>
      <c r="BK739" s="194">
        <f>ROUND(I739*H739,2)</f>
        <v>0</v>
      </c>
      <c r="BL739" s="20" t="s">
        <v>273</v>
      </c>
      <c r="BM739" s="193" t="s">
        <v>1163</v>
      </c>
    </row>
    <row r="740" spans="1:65" s="2" customFormat="1" ht="11.25">
      <c r="A740" s="37"/>
      <c r="B740" s="38"/>
      <c r="C740" s="39"/>
      <c r="D740" s="195" t="s">
        <v>185</v>
      </c>
      <c r="E740" s="39"/>
      <c r="F740" s="196" t="s">
        <v>1164</v>
      </c>
      <c r="G740" s="39"/>
      <c r="H740" s="39"/>
      <c r="I740" s="197"/>
      <c r="J740" s="39"/>
      <c r="K740" s="39"/>
      <c r="L740" s="42"/>
      <c r="M740" s="198"/>
      <c r="N740" s="199"/>
      <c r="O740" s="67"/>
      <c r="P740" s="67"/>
      <c r="Q740" s="67"/>
      <c r="R740" s="67"/>
      <c r="S740" s="67"/>
      <c r="T740" s="68"/>
      <c r="U740" s="37"/>
      <c r="V740" s="37"/>
      <c r="W740" s="37"/>
      <c r="X740" s="37"/>
      <c r="Y740" s="37"/>
      <c r="Z740" s="37"/>
      <c r="AA740" s="37"/>
      <c r="AB740" s="37"/>
      <c r="AC740" s="37"/>
      <c r="AD740" s="37"/>
      <c r="AE740" s="37"/>
      <c r="AT740" s="20" t="s">
        <v>185</v>
      </c>
      <c r="AU740" s="20" t="s">
        <v>83</v>
      </c>
    </row>
    <row r="741" spans="1:65" s="13" customFormat="1" ht="11.25">
      <c r="B741" s="200"/>
      <c r="C741" s="201"/>
      <c r="D741" s="202" t="s">
        <v>187</v>
      </c>
      <c r="E741" s="203" t="s">
        <v>21</v>
      </c>
      <c r="F741" s="204" t="s">
        <v>1133</v>
      </c>
      <c r="G741" s="201"/>
      <c r="H741" s="205">
        <v>176.25700000000001</v>
      </c>
      <c r="I741" s="206"/>
      <c r="J741" s="201"/>
      <c r="K741" s="201"/>
      <c r="L741" s="207"/>
      <c r="M741" s="208"/>
      <c r="N741" s="209"/>
      <c r="O741" s="209"/>
      <c r="P741" s="209"/>
      <c r="Q741" s="209"/>
      <c r="R741" s="209"/>
      <c r="S741" s="209"/>
      <c r="T741" s="210"/>
      <c r="AT741" s="211" t="s">
        <v>187</v>
      </c>
      <c r="AU741" s="211" t="s">
        <v>83</v>
      </c>
      <c r="AV741" s="13" t="s">
        <v>83</v>
      </c>
      <c r="AW741" s="13" t="s">
        <v>34</v>
      </c>
      <c r="AX741" s="13" t="s">
        <v>73</v>
      </c>
      <c r="AY741" s="211" t="s">
        <v>176</v>
      </c>
    </row>
    <row r="742" spans="1:65" s="14" customFormat="1" ht="11.25">
      <c r="B742" s="212"/>
      <c r="C742" s="213"/>
      <c r="D742" s="202" t="s">
        <v>187</v>
      </c>
      <c r="E742" s="214" t="s">
        <v>21</v>
      </c>
      <c r="F742" s="215" t="s">
        <v>192</v>
      </c>
      <c r="G742" s="213"/>
      <c r="H742" s="216">
        <v>176.25700000000001</v>
      </c>
      <c r="I742" s="217"/>
      <c r="J742" s="213"/>
      <c r="K742" s="213"/>
      <c r="L742" s="218"/>
      <c r="M742" s="256"/>
      <c r="N742" s="257"/>
      <c r="O742" s="257"/>
      <c r="P742" s="257"/>
      <c r="Q742" s="257"/>
      <c r="R742" s="257"/>
      <c r="S742" s="257"/>
      <c r="T742" s="258"/>
      <c r="AT742" s="222" t="s">
        <v>187</v>
      </c>
      <c r="AU742" s="222" t="s">
        <v>83</v>
      </c>
      <c r="AV742" s="14" t="s">
        <v>99</v>
      </c>
      <c r="AW742" s="14" t="s">
        <v>34</v>
      </c>
      <c r="AX742" s="14" t="s">
        <v>81</v>
      </c>
      <c r="AY742" s="222" t="s">
        <v>176</v>
      </c>
    </row>
    <row r="743" spans="1:65" s="2" customFormat="1" ht="6.95" customHeight="1">
      <c r="A743" s="37"/>
      <c r="B743" s="50"/>
      <c r="C743" s="51"/>
      <c r="D743" s="51"/>
      <c r="E743" s="51"/>
      <c r="F743" s="51"/>
      <c r="G743" s="51"/>
      <c r="H743" s="51"/>
      <c r="I743" s="51"/>
      <c r="J743" s="51"/>
      <c r="K743" s="51"/>
      <c r="L743" s="42"/>
      <c r="M743" s="37"/>
      <c r="O743" s="37"/>
      <c r="P743" s="37"/>
      <c r="Q743" s="37"/>
      <c r="R743" s="37"/>
      <c r="S743" s="37"/>
      <c r="T743" s="37"/>
      <c r="U743" s="37"/>
      <c r="V743" s="37"/>
      <c r="W743" s="37"/>
      <c r="X743" s="37"/>
      <c r="Y743" s="37"/>
      <c r="Z743" s="37"/>
      <c r="AA743" s="37"/>
      <c r="AB743" s="37"/>
      <c r="AC743" s="37"/>
      <c r="AD743" s="37"/>
      <c r="AE743" s="37"/>
    </row>
  </sheetData>
  <sheetProtection algorithmName="SHA-512" hashValue="kHVeRY2nzgw1wPLi3QQdZ3OylwBQC8p01zFgf+tdwGyDW86kOGZMQueAS9FmeN7IZ8OTKLALrp9IEluVxTP9Aw==" saltValue="ppzJRQgcpuUQ4nW5lrw29EgchuT5Q0ugLMVQy1n1IyF7RJ+DIVVJMLusxmgrlAjE/r7uLMDdjIulkDAHHZDoJw==" spinCount="100000" sheet="1" objects="1" scenarios="1" formatColumns="0" formatRows="0" autoFilter="0"/>
  <autoFilter ref="C97:K742"/>
  <mergeCells count="9">
    <mergeCell ref="E50:H50"/>
    <mergeCell ref="E88:H88"/>
    <mergeCell ref="E90:H90"/>
    <mergeCell ref="L2:V2"/>
    <mergeCell ref="E7:H7"/>
    <mergeCell ref="E9:H9"/>
    <mergeCell ref="E18:H18"/>
    <mergeCell ref="E27:H27"/>
    <mergeCell ref="E48:H48"/>
  </mergeCells>
  <hyperlinks>
    <hyperlink ref="F102" r:id="rId1"/>
    <hyperlink ref="F109" r:id="rId2"/>
    <hyperlink ref="F113" r:id="rId3"/>
    <hyperlink ref="F117" r:id="rId4"/>
    <hyperlink ref="F121" r:id="rId5"/>
    <hyperlink ref="F126" r:id="rId6"/>
    <hyperlink ref="F136" r:id="rId7"/>
    <hyperlink ref="F143" r:id="rId8"/>
    <hyperlink ref="F148" r:id="rId9"/>
    <hyperlink ref="F153" r:id="rId10"/>
    <hyperlink ref="F159" r:id="rId11"/>
    <hyperlink ref="F161" r:id="rId12"/>
    <hyperlink ref="F163" r:id="rId13"/>
    <hyperlink ref="F167" r:id="rId14"/>
    <hyperlink ref="F170" r:id="rId15"/>
    <hyperlink ref="F174" r:id="rId16"/>
    <hyperlink ref="F180" r:id="rId17"/>
    <hyperlink ref="F187" r:id="rId18"/>
    <hyperlink ref="F191" r:id="rId19"/>
    <hyperlink ref="F196" r:id="rId20"/>
    <hyperlink ref="F198" r:id="rId21"/>
    <hyperlink ref="F203" r:id="rId22"/>
    <hyperlink ref="F205" r:id="rId23"/>
    <hyperlink ref="F208" r:id="rId24"/>
    <hyperlink ref="F212" r:id="rId25"/>
    <hyperlink ref="F217" r:id="rId26"/>
    <hyperlink ref="F221" r:id="rId27"/>
    <hyperlink ref="F226" r:id="rId28"/>
    <hyperlink ref="F229" r:id="rId29"/>
    <hyperlink ref="F232" r:id="rId30"/>
    <hyperlink ref="F235" r:id="rId31"/>
    <hyperlink ref="F238" r:id="rId32"/>
    <hyperlink ref="F241" r:id="rId33"/>
    <hyperlink ref="F244" r:id="rId34"/>
    <hyperlink ref="F247" r:id="rId35"/>
    <hyperlink ref="F251" r:id="rId36"/>
    <hyperlink ref="F255" r:id="rId37"/>
    <hyperlink ref="F259" r:id="rId38"/>
    <hyperlink ref="F263" r:id="rId39"/>
    <hyperlink ref="F268" r:id="rId40"/>
    <hyperlink ref="F272" r:id="rId41"/>
    <hyperlink ref="F276" r:id="rId42"/>
    <hyperlink ref="F281" r:id="rId43"/>
    <hyperlink ref="F285" r:id="rId44"/>
    <hyperlink ref="F288" r:id="rId45"/>
    <hyperlink ref="F292" r:id="rId46"/>
    <hyperlink ref="F296" r:id="rId47"/>
    <hyperlink ref="F301" r:id="rId48"/>
    <hyperlink ref="F304" r:id="rId49"/>
    <hyperlink ref="F309" r:id="rId50"/>
    <hyperlink ref="F315" r:id="rId51"/>
    <hyperlink ref="F320" r:id="rId52"/>
    <hyperlink ref="F324" r:id="rId53"/>
    <hyperlink ref="F328" r:id="rId54"/>
    <hyperlink ref="F332" r:id="rId55"/>
    <hyperlink ref="F336" r:id="rId56"/>
    <hyperlink ref="F340" r:id="rId57"/>
    <hyperlink ref="F345" r:id="rId58"/>
    <hyperlink ref="F349" r:id="rId59"/>
    <hyperlink ref="F375" r:id="rId60"/>
    <hyperlink ref="F379" r:id="rId61"/>
    <hyperlink ref="F383" r:id="rId62"/>
    <hyperlink ref="F387" r:id="rId63"/>
    <hyperlink ref="F396" r:id="rId64"/>
    <hyperlink ref="F401" r:id="rId65"/>
    <hyperlink ref="F406" r:id="rId66"/>
    <hyperlink ref="F411" r:id="rId67"/>
    <hyperlink ref="F416" r:id="rId68"/>
    <hyperlink ref="F422" r:id="rId69"/>
    <hyperlink ref="F426" r:id="rId70"/>
    <hyperlink ref="F430" r:id="rId71"/>
    <hyperlink ref="F443" r:id="rId72"/>
    <hyperlink ref="F447" r:id="rId73"/>
    <hyperlink ref="F450" r:id="rId74"/>
    <hyperlink ref="F454" r:id="rId75"/>
    <hyperlink ref="F464" r:id="rId76"/>
    <hyperlink ref="F472" r:id="rId77"/>
    <hyperlink ref="F475" r:id="rId78"/>
    <hyperlink ref="F479" r:id="rId79"/>
    <hyperlink ref="F483" r:id="rId80"/>
    <hyperlink ref="F490" r:id="rId81"/>
    <hyperlink ref="F494" r:id="rId82"/>
    <hyperlink ref="F498" r:id="rId83"/>
    <hyperlink ref="F502" r:id="rId84"/>
    <hyperlink ref="F508" r:id="rId85"/>
    <hyperlink ref="F514" r:id="rId86"/>
    <hyperlink ref="F518" r:id="rId87"/>
    <hyperlink ref="F524" r:id="rId88"/>
    <hyperlink ref="F529" r:id="rId89"/>
    <hyperlink ref="F536" r:id="rId90"/>
    <hyperlink ref="F539" r:id="rId91"/>
    <hyperlink ref="F543" r:id="rId92"/>
    <hyperlink ref="F547" r:id="rId93"/>
    <hyperlink ref="F551" r:id="rId94"/>
    <hyperlink ref="F555" r:id="rId95"/>
    <hyperlink ref="F561" r:id="rId96"/>
    <hyperlink ref="F570" r:id="rId97"/>
    <hyperlink ref="F574" r:id="rId98"/>
    <hyperlink ref="F578" r:id="rId99"/>
    <hyperlink ref="F587" r:id="rId100"/>
    <hyperlink ref="F593" r:id="rId101"/>
    <hyperlink ref="F597" r:id="rId102"/>
    <hyperlink ref="F601" r:id="rId103"/>
    <hyperlink ref="F604" r:id="rId104"/>
    <hyperlink ref="F609" r:id="rId105"/>
    <hyperlink ref="F614" r:id="rId106"/>
    <hyperlink ref="F624" r:id="rId107"/>
    <hyperlink ref="F630" r:id="rId108"/>
    <hyperlink ref="F635" r:id="rId109"/>
    <hyperlink ref="F645" r:id="rId110"/>
    <hyperlink ref="F649" r:id="rId111"/>
    <hyperlink ref="F656" r:id="rId112"/>
    <hyperlink ref="F664" r:id="rId113"/>
    <hyperlink ref="F670" r:id="rId114"/>
    <hyperlink ref="F677" r:id="rId115"/>
    <hyperlink ref="F682" r:id="rId116"/>
    <hyperlink ref="F686" r:id="rId117"/>
    <hyperlink ref="F688" r:id="rId118"/>
    <hyperlink ref="F690" r:id="rId119"/>
    <hyperlink ref="F693" r:id="rId120"/>
    <hyperlink ref="F697" r:id="rId121"/>
    <hyperlink ref="F701" r:id="rId122"/>
    <hyperlink ref="F706" r:id="rId123"/>
    <hyperlink ref="F710" r:id="rId124"/>
    <hyperlink ref="F714" r:id="rId125"/>
    <hyperlink ref="F731" r:id="rId126"/>
    <hyperlink ref="F740" r:id="rId127"/>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28"/>
</worksheet>
</file>

<file path=xl/worksheets/sheet3.xml><?xml version="1.0" encoding="utf-8"?>
<worksheet xmlns="http://schemas.openxmlformats.org/spreadsheetml/2006/main" xmlns:r="http://schemas.openxmlformats.org/officeDocument/2006/relationships">
  <sheetPr>
    <pageSetUpPr fitToPage="1"/>
  </sheetPr>
  <dimension ref="A2:BM12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5"/>
      <c r="M2" s="395"/>
      <c r="N2" s="395"/>
      <c r="O2" s="395"/>
      <c r="P2" s="395"/>
      <c r="Q2" s="395"/>
      <c r="R2" s="395"/>
      <c r="S2" s="395"/>
      <c r="T2" s="395"/>
      <c r="U2" s="395"/>
      <c r="V2" s="395"/>
      <c r="AT2" s="20" t="s">
        <v>90</v>
      </c>
    </row>
    <row r="3" spans="1:46" s="1" customFormat="1" ht="6.95" customHeight="1">
      <c r="B3" s="112"/>
      <c r="C3" s="113"/>
      <c r="D3" s="113"/>
      <c r="E3" s="113"/>
      <c r="F3" s="113"/>
      <c r="G3" s="113"/>
      <c r="H3" s="113"/>
      <c r="I3" s="113"/>
      <c r="J3" s="113"/>
      <c r="K3" s="113"/>
      <c r="L3" s="23"/>
      <c r="AT3" s="20" t="s">
        <v>83</v>
      </c>
    </row>
    <row r="4" spans="1:46" s="1" customFormat="1" ht="24.95" customHeight="1">
      <c r="B4" s="23"/>
      <c r="D4" s="114" t="s">
        <v>124</v>
      </c>
      <c r="L4" s="23"/>
      <c r="M4" s="115" t="s">
        <v>10</v>
      </c>
      <c r="AT4" s="20" t="s">
        <v>4</v>
      </c>
    </row>
    <row r="5" spans="1:46" s="1" customFormat="1" ht="6.95" customHeight="1">
      <c r="B5" s="23"/>
      <c r="L5" s="23"/>
    </row>
    <row r="6" spans="1:46" s="1" customFormat="1" ht="12" customHeight="1">
      <c r="B6" s="23"/>
      <c r="D6" s="116" t="s">
        <v>16</v>
      </c>
      <c r="L6" s="23"/>
    </row>
    <row r="7" spans="1:46" s="1" customFormat="1" ht="16.5" customHeight="1">
      <c r="B7" s="23"/>
      <c r="E7" s="413" t="str">
        <f>'Rekapitulace stavby'!K6</f>
        <v>UPOL LF, ul.Hněvotínská, Olomouc-dispoziční úprava 2.np (REVIZE č.1)</v>
      </c>
      <c r="F7" s="414"/>
      <c r="G7" s="414"/>
      <c r="H7" s="414"/>
      <c r="L7" s="23"/>
    </row>
    <row r="8" spans="1:46" s="1" customFormat="1" ht="12" customHeight="1">
      <c r="B8" s="23"/>
      <c r="D8" s="116" t="s">
        <v>135</v>
      </c>
      <c r="L8" s="23"/>
    </row>
    <row r="9" spans="1:46" s="2" customFormat="1" ht="16.5" customHeight="1">
      <c r="A9" s="37"/>
      <c r="B9" s="42"/>
      <c r="C9" s="37"/>
      <c r="D9" s="37"/>
      <c r="E9" s="413" t="s">
        <v>1165</v>
      </c>
      <c r="F9" s="416"/>
      <c r="G9" s="416"/>
      <c r="H9" s="416"/>
      <c r="I9" s="37"/>
      <c r="J9" s="37"/>
      <c r="K9" s="37"/>
      <c r="L9" s="117"/>
      <c r="S9" s="37"/>
      <c r="T9" s="37"/>
      <c r="U9" s="37"/>
      <c r="V9" s="37"/>
      <c r="W9" s="37"/>
      <c r="X9" s="37"/>
      <c r="Y9" s="37"/>
      <c r="Z9" s="37"/>
      <c r="AA9" s="37"/>
      <c r="AB9" s="37"/>
      <c r="AC9" s="37"/>
      <c r="AD9" s="37"/>
      <c r="AE9" s="37"/>
    </row>
    <row r="10" spans="1:46" s="2" customFormat="1" ht="12" customHeight="1">
      <c r="A10" s="37"/>
      <c r="B10" s="42"/>
      <c r="C10" s="37"/>
      <c r="D10" s="116" t="s">
        <v>1166</v>
      </c>
      <c r="E10" s="37"/>
      <c r="F10" s="37"/>
      <c r="G10" s="37"/>
      <c r="H10" s="37"/>
      <c r="I10" s="37"/>
      <c r="J10" s="37"/>
      <c r="K10" s="37"/>
      <c r="L10" s="117"/>
      <c r="S10" s="37"/>
      <c r="T10" s="37"/>
      <c r="U10" s="37"/>
      <c r="V10" s="37"/>
      <c r="W10" s="37"/>
      <c r="X10" s="37"/>
      <c r="Y10" s="37"/>
      <c r="Z10" s="37"/>
      <c r="AA10" s="37"/>
      <c r="AB10" s="37"/>
      <c r="AC10" s="37"/>
      <c r="AD10" s="37"/>
      <c r="AE10" s="37"/>
    </row>
    <row r="11" spans="1:46" s="2" customFormat="1" ht="16.5" customHeight="1">
      <c r="A11" s="37"/>
      <c r="B11" s="42"/>
      <c r="C11" s="37"/>
      <c r="D11" s="37"/>
      <c r="E11" s="415" t="s">
        <v>1167</v>
      </c>
      <c r="F11" s="416"/>
      <c r="G11" s="416"/>
      <c r="H11" s="416"/>
      <c r="I11" s="37"/>
      <c r="J11" s="37"/>
      <c r="K11" s="37"/>
      <c r="L11" s="117"/>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7"/>
      <c r="S12" s="37"/>
      <c r="T12" s="37"/>
      <c r="U12" s="37"/>
      <c r="V12" s="37"/>
      <c r="W12" s="37"/>
      <c r="X12" s="37"/>
      <c r="Y12" s="37"/>
      <c r="Z12" s="37"/>
      <c r="AA12" s="37"/>
      <c r="AB12" s="37"/>
      <c r="AC12" s="37"/>
      <c r="AD12" s="37"/>
      <c r="AE12" s="37"/>
    </row>
    <row r="13" spans="1:46" s="2" customFormat="1" ht="12" customHeight="1">
      <c r="A13" s="37"/>
      <c r="B13" s="42"/>
      <c r="C13" s="37"/>
      <c r="D13" s="116" t="s">
        <v>18</v>
      </c>
      <c r="E13" s="37"/>
      <c r="F13" s="106" t="s">
        <v>19</v>
      </c>
      <c r="G13" s="37"/>
      <c r="H13" s="37"/>
      <c r="I13" s="116" t="s">
        <v>20</v>
      </c>
      <c r="J13" s="106" t="s">
        <v>21</v>
      </c>
      <c r="K13" s="37"/>
      <c r="L13" s="117"/>
      <c r="S13" s="37"/>
      <c r="T13" s="37"/>
      <c r="U13" s="37"/>
      <c r="V13" s="37"/>
      <c r="W13" s="37"/>
      <c r="X13" s="37"/>
      <c r="Y13" s="37"/>
      <c r="Z13" s="37"/>
      <c r="AA13" s="37"/>
      <c r="AB13" s="37"/>
      <c r="AC13" s="37"/>
      <c r="AD13" s="37"/>
      <c r="AE13" s="37"/>
    </row>
    <row r="14" spans="1:46" s="2" customFormat="1" ht="12" customHeight="1">
      <c r="A14" s="37"/>
      <c r="B14" s="42"/>
      <c r="C14" s="37"/>
      <c r="D14" s="116" t="s">
        <v>22</v>
      </c>
      <c r="E14" s="37"/>
      <c r="F14" s="106" t="s">
        <v>23</v>
      </c>
      <c r="G14" s="37"/>
      <c r="H14" s="37"/>
      <c r="I14" s="116" t="s">
        <v>24</v>
      </c>
      <c r="J14" s="118" t="str">
        <f>'Rekapitulace stavby'!AN8</f>
        <v>6. 11. 2025</v>
      </c>
      <c r="K14" s="37"/>
      <c r="L14" s="117"/>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7"/>
      <c r="S15" s="37"/>
      <c r="T15" s="37"/>
      <c r="U15" s="37"/>
      <c r="V15" s="37"/>
      <c r="W15" s="37"/>
      <c r="X15" s="37"/>
      <c r="Y15" s="37"/>
      <c r="Z15" s="37"/>
      <c r="AA15" s="37"/>
      <c r="AB15" s="37"/>
      <c r="AC15" s="37"/>
      <c r="AD15" s="37"/>
      <c r="AE15" s="37"/>
    </row>
    <row r="16" spans="1:46" s="2" customFormat="1" ht="12" customHeight="1">
      <c r="A16" s="37"/>
      <c r="B16" s="42"/>
      <c r="C16" s="37"/>
      <c r="D16" s="116" t="s">
        <v>26</v>
      </c>
      <c r="E16" s="37"/>
      <c r="F16" s="37"/>
      <c r="G16" s="37"/>
      <c r="H16" s="37"/>
      <c r="I16" s="116" t="s">
        <v>27</v>
      </c>
      <c r="J16" s="106" t="s">
        <v>21</v>
      </c>
      <c r="K16" s="37"/>
      <c r="L16" s="117"/>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6" t="s">
        <v>29</v>
      </c>
      <c r="J17" s="106" t="s">
        <v>21</v>
      </c>
      <c r="K17" s="37"/>
      <c r="L17" s="117"/>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7"/>
      <c r="S18" s="37"/>
      <c r="T18" s="37"/>
      <c r="U18" s="37"/>
      <c r="V18" s="37"/>
      <c r="W18" s="37"/>
      <c r="X18" s="37"/>
      <c r="Y18" s="37"/>
      <c r="Z18" s="37"/>
      <c r="AA18" s="37"/>
      <c r="AB18" s="37"/>
      <c r="AC18" s="37"/>
      <c r="AD18" s="37"/>
      <c r="AE18" s="37"/>
    </row>
    <row r="19" spans="1:31" s="2" customFormat="1" ht="12" customHeight="1">
      <c r="A19" s="37"/>
      <c r="B19" s="42"/>
      <c r="C19" s="37"/>
      <c r="D19" s="116" t="s">
        <v>30</v>
      </c>
      <c r="E19" s="37"/>
      <c r="F19" s="37"/>
      <c r="G19" s="37"/>
      <c r="H19" s="37"/>
      <c r="I19" s="116" t="s">
        <v>27</v>
      </c>
      <c r="J19" s="33" t="str">
        <f>'Rekapitulace stavby'!AN13</f>
        <v>Vyplň údaj</v>
      </c>
      <c r="K19" s="37"/>
      <c r="L19" s="117"/>
      <c r="S19" s="37"/>
      <c r="T19" s="37"/>
      <c r="U19" s="37"/>
      <c r="V19" s="37"/>
      <c r="W19" s="37"/>
      <c r="X19" s="37"/>
      <c r="Y19" s="37"/>
      <c r="Z19" s="37"/>
      <c r="AA19" s="37"/>
      <c r="AB19" s="37"/>
      <c r="AC19" s="37"/>
      <c r="AD19" s="37"/>
      <c r="AE19" s="37"/>
    </row>
    <row r="20" spans="1:31" s="2" customFormat="1" ht="18" customHeight="1">
      <c r="A20" s="37"/>
      <c r="B20" s="42"/>
      <c r="C20" s="37"/>
      <c r="D20" s="37"/>
      <c r="E20" s="417" t="str">
        <f>'Rekapitulace stavby'!E14</f>
        <v>Vyplň údaj</v>
      </c>
      <c r="F20" s="418"/>
      <c r="G20" s="418"/>
      <c r="H20" s="418"/>
      <c r="I20" s="116" t="s">
        <v>29</v>
      </c>
      <c r="J20" s="33" t="str">
        <f>'Rekapitulace stavby'!AN14</f>
        <v>Vyplň údaj</v>
      </c>
      <c r="K20" s="37"/>
      <c r="L20" s="117"/>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7"/>
      <c r="S21" s="37"/>
      <c r="T21" s="37"/>
      <c r="U21" s="37"/>
      <c r="V21" s="37"/>
      <c r="W21" s="37"/>
      <c r="X21" s="37"/>
      <c r="Y21" s="37"/>
      <c r="Z21" s="37"/>
      <c r="AA21" s="37"/>
      <c r="AB21" s="37"/>
      <c r="AC21" s="37"/>
      <c r="AD21" s="37"/>
      <c r="AE21" s="37"/>
    </row>
    <row r="22" spans="1:31" s="2" customFormat="1" ht="12" customHeight="1">
      <c r="A22" s="37"/>
      <c r="B22" s="42"/>
      <c r="C22" s="37"/>
      <c r="D22" s="116" t="s">
        <v>32</v>
      </c>
      <c r="E22" s="37"/>
      <c r="F22" s="37"/>
      <c r="G22" s="37"/>
      <c r="H22" s="37"/>
      <c r="I22" s="116" t="s">
        <v>27</v>
      </c>
      <c r="J22" s="106" t="s">
        <v>21</v>
      </c>
      <c r="K22" s="37"/>
      <c r="L22" s="117"/>
      <c r="S22" s="37"/>
      <c r="T22" s="37"/>
      <c r="U22" s="37"/>
      <c r="V22" s="37"/>
      <c r="W22" s="37"/>
      <c r="X22" s="37"/>
      <c r="Y22" s="37"/>
      <c r="Z22" s="37"/>
      <c r="AA22" s="37"/>
      <c r="AB22" s="37"/>
      <c r="AC22" s="37"/>
      <c r="AD22" s="37"/>
      <c r="AE22" s="37"/>
    </row>
    <row r="23" spans="1:31" s="2" customFormat="1" ht="18" customHeight="1">
      <c r="A23" s="37"/>
      <c r="B23" s="42"/>
      <c r="C23" s="37"/>
      <c r="D23" s="37"/>
      <c r="E23" s="106" t="s">
        <v>33</v>
      </c>
      <c r="F23" s="37"/>
      <c r="G23" s="37"/>
      <c r="H23" s="37"/>
      <c r="I23" s="116" t="s">
        <v>29</v>
      </c>
      <c r="J23" s="106" t="s">
        <v>21</v>
      </c>
      <c r="K23" s="37"/>
      <c r="L23" s="117"/>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7"/>
      <c r="S24" s="37"/>
      <c r="T24" s="37"/>
      <c r="U24" s="37"/>
      <c r="V24" s="37"/>
      <c r="W24" s="37"/>
      <c r="X24" s="37"/>
      <c r="Y24" s="37"/>
      <c r="Z24" s="37"/>
      <c r="AA24" s="37"/>
      <c r="AB24" s="37"/>
      <c r="AC24" s="37"/>
      <c r="AD24" s="37"/>
      <c r="AE24" s="37"/>
    </row>
    <row r="25" spans="1:31" s="2" customFormat="1" ht="12" customHeight="1">
      <c r="A25" s="37"/>
      <c r="B25" s="42"/>
      <c r="C25" s="37"/>
      <c r="D25" s="116" t="s">
        <v>35</v>
      </c>
      <c r="E25" s="37"/>
      <c r="F25" s="37"/>
      <c r="G25" s="37"/>
      <c r="H25" s="37"/>
      <c r="I25" s="116" t="s">
        <v>27</v>
      </c>
      <c r="J25" s="106" t="s">
        <v>21</v>
      </c>
      <c r="K25" s="37"/>
      <c r="L25" s="117"/>
      <c r="S25" s="37"/>
      <c r="T25" s="37"/>
      <c r="U25" s="37"/>
      <c r="V25" s="37"/>
      <c r="W25" s="37"/>
      <c r="X25" s="37"/>
      <c r="Y25" s="37"/>
      <c r="Z25" s="37"/>
      <c r="AA25" s="37"/>
      <c r="AB25" s="37"/>
      <c r="AC25" s="37"/>
      <c r="AD25" s="37"/>
      <c r="AE25" s="37"/>
    </row>
    <row r="26" spans="1:31" s="2" customFormat="1" ht="18" customHeight="1">
      <c r="A26" s="37"/>
      <c r="B26" s="42"/>
      <c r="C26" s="37"/>
      <c r="D26" s="37"/>
      <c r="E26" s="106" t="s">
        <v>1168</v>
      </c>
      <c r="F26" s="37"/>
      <c r="G26" s="37"/>
      <c r="H26" s="37"/>
      <c r="I26" s="116" t="s">
        <v>29</v>
      </c>
      <c r="J26" s="106" t="s">
        <v>21</v>
      </c>
      <c r="K26" s="37"/>
      <c r="L26" s="117"/>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7"/>
      <c r="S27" s="37"/>
      <c r="T27" s="37"/>
      <c r="U27" s="37"/>
      <c r="V27" s="37"/>
      <c r="W27" s="37"/>
      <c r="X27" s="37"/>
      <c r="Y27" s="37"/>
      <c r="Z27" s="37"/>
      <c r="AA27" s="37"/>
      <c r="AB27" s="37"/>
      <c r="AC27" s="37"/>
      <c r="AD27" s="37"/>
      <c r="AE27" s="37"/>
    </row>
    <row r="28" spans="1:31" s="2" customFormat="1" ht="12" customHeight="1">
      <c r="A28" s="37"/>
      <c r="B28" s="42"/>
      <c r="C28" s="37"/>
      <c r="D28" s="116" t="s">
        <v>37</v>
      </c>
      <c r="E28" s="37"/>
      <c r="F28" s="37"/>
      <c r="G28" s="37"/>
      <c r="H28" s="37"/>
      <c r="I28" s="37"/>
      <c r="J28" s="37"/>
      <c r="K28" s="37"/>
      <c r="L28" s="117"/>
      <c r="S28" s="37"/>
      <c r="T28" s="37"/>
      <c r="U28" s="37"/>
      <c r="V28" s="37"/>
      <c r="W28" s="37"/>
      <c r="X28" s="37"/>
      <c r="Y28" s="37"/>
      <c r="Z28" s="37"/>
      <c r="AA28" s="37"/>
      <c r="AB28" s="37"/>
      <c r="AC28" s="37"/>
      <c r="AD28" s="37"/>
      <c r="AE28" s="37"/>
    </row>
    <row r="29" spans="1:31" s="8" customFormat="1" ht="382.5" customHeight="1">
      <c r="A29" s="119"/>
      <c r="B29" s="120"/>
      <c r="C29" s="119"/>
      <c r="D29" s="119"/>
      <c r="E29" s="419" t="s">
        <v>1169</v>
      </c>
      <c r="F29" s="419"/>
      <c r="G29" s="419"/>
      <c r="H29" s="419"/>
      <c r="I29" s="119"/>
      <c r="J29" s="119"/>
      <c r="K29" s="119"/>
      <c r="L29" s="121"/>
      <c r="S29" s="119"/>
      <c r="T29" s="119"/>
      <c r="U29" s="119"/>
      <c r="V29" s="119"/>
      <c r="W29" s="119"/>
      <c r="X29" s="119"/>
      <c r="Y29" s="119"/>
      <c r="Z29" s="119"/>
      <c r="AA29" s="119"/>
      <c r="AB29" s="119"/>
      <c r="AC29" s="119"/>
      <c r="AD29" s="119"/>
      <c r="AE29" s="119"/>
    </row>
    <row r="30" spans="1:31" s="2" customFormat="1" ht="6.95" customHeight="1">
      <c r="A30" s="37"/>
      <c r="B30" s="42"/>
      <c r="C30" s="37"/>
      <c r="D30" s="37"/>
      <c r="E30" s="37"/>
      <c r="F30" s="37"/>
      <c r="G30" s="37"/>
      <c r="H30" s="37"/>
      <c r="I30" s="37"/>
      <c r="J30" s="37"/>
      <c r="K30" s="37"/>
      <c r="L30" s="117"/>
      <c r="S30" s="37"/>
      <c r="T30" s="37"/>
      <c r="U30" s="37"/>
      <c r="V30" s="37"/>
      <c r="W30" s="37"/>
      <c r="X30" s="37"/>
      <c r="Y30" s="37"/>
      <c r="Z30" s="37"/>
      <c r="AA30" s="37"/>
      <c r="AB30" s="37"/>
      <c r="AC30" s="37"/>
      <c r="AD30" s="37"/>
      <c r="AE30" s="37"/>
    </row>
    <row r="31" spans="1:31" s="2" customFormat="1" ht="6.95" customHeight="1">
      <c r="A31" s="37"/>
      <c r="B31" s="42"/>
      <c r="C31" s="37"/>
      <c r="D31" s="122"/>
      <c r="E31" s="122"/>
      <c r="F31" s="122"/>
      <c r="G31" s="122"/>
      <c r="H31" s="122"/>
      <c r="I31" s="122"/>
      <c r="J31" s="122"/>
      <c r="K31" s="122"/>
      <c r="L31" s="117"/>
      <c r="S31" s="37"/>
      <c r="T31" s="37"/>
      <c r="U31" s="37"/>
      <c r="V31" s="37"/>
      <c r="W31" s="37"/>
      <c r="X31" s="37"/>
      <c r="Y31" s="37"/>
      <c r="Z31" s="37"/>
      <c r="AA31" s="37"/>
      <c r="AB31" s="37"/>
      <c r="AC31" s="37"/>
      <c r="AD31" s="37"/>
      <c r="AE31" s="37"/>
    </row>
    <row r="32" spans="1:31" s="2" customFormat="1" ht="25.35" customHeight="1">
      <c r="A32" s="37"/>
      <c r="B32" s="42"/>
      <c r="C32" s="37"/>
      <c r="D32" s="123" t="s">
        <v>39</v>
      </c>
      <c r="E32" s="37"/>
      <c r="F32" s="37"/>
      <c r="G32" s="37"/>
      <c r="H32" s="37"/>
      <c r="I32" s="37"/>
      <c r="J32" s="124">
        <f>ROUND(J90, 2)</f>
        <v>0</v>
      </c>
      <c r="K32" s="37"/>
      <c r="L32" s="117"/>
      <c r="S32" s="37"/>
      <c r="T32" s="37"/>
      <c r="U32" s="37"/>
      <c r="V32" s="37"/>
      <c r="W32" s="37"/>
      <c r="X32" s="37"/>
      <c r="Y32" s="37"/>
      <c r="Z32" s="37"/>
      <c r="AA32" s="37"/>
      <c r="AB32" s="37"/>
      <c r="AC32" s="37"/>
      <c r="AD32" s="37"/>
      <c r="AE32" s="37"/>
    </row>
    <row r="33" spans="1:31" s="2" customFormat="1" ht="6.95" customHeight="1">
      <c r="A33" s="37"/>
      <c r="B33" s="42"/>
      <c r="C33" s="37"/>
      <c r="D33" s="122"/>
      <c r="E33" s="122"/>
      <c r="F33" s="122"/>
      <c r="G33" s="122"/>
      <c r="H33" s="122"/>
      <c r="I33" s="122"/>
      <c r="J33" s="122"/>
      <c r="K33" s="122"/>
      <c r="L33" s="117"/>
      <c r="S33" s="37"/>
      <c r="T33" s="37"/>
      <c r="U33" s="37"/>
      <c r="V33" s="37"/>
      <c r="W33" s="37"/>
      <c r="X33" s="37"/>
      <c r="Y33" s="37"/>
      <c r="Z33" s="37"/>
      <c r="AA33" s="37"/>
      <c r="AB33" s="37"/>
      <c r="AC33" s="37"/>
      <c r="AD33" s="37"/>
      <c r="AE33" s="37"/>
    </row>
    <row r="34" spans="1:31" s="2" customFormat="1" ht="14.45" customHeight="1">
      <c r="A34" s="37"/>
      <c r="B34" s="42"/>
      <c r="C34" s="37"/>
      <c r="D34" s="37"/>
      <c r="E34" s="37"/>
      <c r="F34" s="125" t="s">
        <v>41</v>
      </c>
      <c r="G34" s="37"/>
      <c r="H34" s="37"/>
      <c r="I34" s="125" t="s">
        <v>40</v>
      </c>
      <c r="J34" s="125" t="s">
        <v>42</v>
      </c>
      <c r="K34" s="37"/>
      <c r="L34" s="117"/>
      <c r="S34" s="37"/>
      <c r="T34" s="37"/>
      <c r="U34" s="37"/>
      <c r="V34" s="37"/>
      <c r="W34" s="37"/>
      <c r="X34" s="37"/>
      <c r="Y34" s="37"/>
      <c r="Z34" s="37"/>
      <c r="AA34" s="37"/>
      <c r="AB34" s="37"/>
      <c r="AC34" s="37"/>
      <c r="AD34" s="37"/>
      <c r="AE34" s="37"/>
    </row>
    <row r="35" spans="1:31" s="2" customFormat="1" ht="14.45" customHeight="1">
      <c r="A35" s="37"/>
      <c r="B35" s="42"/>
      <c r="C35" s="37"/>
      <c r="D35" s="126" t="s">
        <v>43</v>
      </c>
      <c r="E35" s="116" t="s">
        <v>44</v>
      </c>
      <c r="F35" s="127">
        <f>ROUND((SUM(BE90:BE121)),  2)</f>
        <v>0</v>
      </c>
      <c r="G35" s="37"/>
      <c r="H35" s="37"/>
      <c r="I35" s="128">
        <v>0.21</v>
      </c>
      <c r="J35" s="127">
        <f>ROUND(((SUM(BE90:BE121))*I35),  2)</f>
        <v>0</v>
      </c>
      <c r="K35" s="37"/>
      <c r="L35" s="117"/>
      <c r="S35" s="37"/>
      <c r="T35" s="37"/>
      <c r="U35" s="37"/>
      <c r="V35" s="37"/>
      <c r="W35" s="37"/>
      <c r="X35" s="37"/>
      <c r="Y35" s="37"/>
      <c r="Z35" s="37"/>
      <c r="AA35" s="37"/>
      <c r="AB35" s="37"/>
      <c r="AC35" s="37"/>
      <c r="AD35" s="37"/>
      <c r="AE35" s="37"/>
    </row>
    <row r="36" spans="1:31" s="2" customFormat="1" ht="14.45" customHeight="1">
      <c r="A36" s="37"/>
      <c r="B36" s="42"/>
      <c r="C36" s="37"/>
      <c r="D36" s="37"/>
      <c r="E36" s="116" t="s">
        <v>45</v>
      </c>
      <c r="F36" s="127">
        <f>ROUND((SUM(BF90:BF121)),  2)</f>
        <v>0</v>
      </c>
      <c r="G36" s="37"/>
      <c r="H36" s="37"/>
      <c r="I36" s="128">
        <v>0.12</v>
      </c>
      <c r="J36" s="127">
        <f>ROUND(((SUM(BF90:BF121))*I36),  2)</f>
        <v>0</v>
      </c>
      <c r="K36" s="37"/>
      <c r="L36" s="117"/>
      <c r="S36" s="37"/>
      <c r="T36" s="37"/>
      <c r="U36" s="37"/>
      <c r="V36" s="37"/>
      <c r="W36" s="37"/>
      <c r="X36" s="37"/>
      <c r="Y36" s="37"/>
      <c r="Z36" s="37"/>
      <c r="AA36" s="37"/>
      <c r="AB36" s="37"/>
      <c r="AC36" s="37"/>
      <c r="AD36" s="37"/>
      <c r="AE36" s="37"/>
    </row>
    <row r="37" spans="1:31" s="2" customFormat="1" ht="14.45" hidden="1" customHeight="1">
      <c r="A37" s="37"/>
      <c r="B37" s="42"/>
      <c r="C37" s="37"/>
      <c r="D37" s="37"/>
      <c r="E37" s="116" t="s">
        <v>46</v>
      </c>
      <c r="F37" s="127">
        <f>ROUND((SUM(BG90:BG121)),  2)</f>
        <v>0</v>
      </c>
      <c r="G37" s="37"/>
      <c r="H37" s="37"/>
      <c r="I37" s="128">
        <v>0.21</v>
      </c>
      <c r="J37" s="127">
        <f>0</f>
        <v>0</v>
      </c>
      <c r="K37" s="37"/>
      <c r="L37" s="117"/>
      <c r="S37" s="37"/>
      <c r="T37" s="37"/>
      <c r="U37" s="37"/>
      <c r="V37" s="37"/>
      <c r="W37" s="37"/>
      <c r="X37" s="37"/>
      <c r="Y37" s="37"/>
      <c r="Z37" s="37"/>
      <c r="AA37" s="37"/>
      <c r="AB37" s="37"/>
      <c r="AC37" s="37"/>
      <c r="AD37" s="37"/>
      <c r="AE37" s="37"/>
    </row>
    <row r="38" spans="1:31" s="2" customFormat="1" ht="14.45" hidden="1" customHeight="1">
      <c r="A38" s="37"/>
      <c r="B38" s="42"/>
      <c r="C38" s="37"/>
      <c r="D38" s="37"/>
      <c r="E38" s="116" t="s">
        <v>47</v>
      </c>
      <c r="F38" s="127">
        <f>ROUND((SUM(BH90:BH121)),  2)</f>
        <v>0</v>
      </c>
      <c r="G38" s="37"/>
      <c r="H38" s="37"/>
      <c r="I38" s="128">
        <v>0.12</v>
      </c>
      <c r="J38" s="127">
        <f>0</f>
        <v>0</v>
      </c>
      <c r="K38" s="37"/>
      <c r="L38" s="117"/>
      <c r="S38" s="37"/>
      <c r="T38" s="37"/>
      <c r="U38" s="37"/>
      <c r="V38" s="37"/>
      <c r="W38" s="37"/>
      <c r="X38" s="37"/>
      <c r="Y38" s="37"/>
      <c r="Z38" s="37"/>
      <c r="AA38" s="37"/>
      <c r="AB38" s="37"/>
      <c r="AC38" s="37"/>
      <c r="AD38" s="37"/>
      <c r="AE38" s="37"/>
    </row>
    <row r="39" spans="1:31" s="2" customFormat="1" ht="14.45" hidden="1" customHeight="1">
      <c r="A39" s="37"/>
      <c r="B39" s="42"/>
      <c r="C39" s="37"/>
      <c r="D39" s="37"/>
      <c r="E39" s="116" t="s">
        <v>48</v>
      </c>
      <c r="F39" s="127">
        <f>ROUND((SUM(BI90:BI121)),  2)</f>
        <v>0</v>
      </c>
      <c r="G39" s="37"/>
      <c r="H39" s="37"/>
      <c r="I39" s="128">
        <v>0</v>
      </c>
      <c r="J39" s="127">
        <f>0</f>
        <v>0</v>
      </c>
      <c r="K39" s="37"/>
      <c r="L39" s="117"/>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7"/>
      <c r="S40" s="37"/>
      <c r="T40" s="37"/>
      <c r="U40" s="37"/>
      <c r="V40" s="37"/>
      <c r="W40" s="37"/>
      <c r="X40" s="37"/>
      <c r="Y40" s="37"/>
      <c r="Z40" s="37"/>
      <c r="AA40" s="37"/>
      <c r="AB40" s="37"/>
      <c r="AC40" s="37"/>
      <c r="AD40" s="37"/>
      <c r="AE40" s="37"/>
    </row>
    <row r="41" spans="1:31" s="2" customFormat="1" ht="25.35" customHeight="1">
      <c r="A41" s="37"/>
      <c r="B41" s="42"/>
      <c r="C41" s="129"/>
      <c r="D41" s="130" t="s">
        <v>49</v>
      </c>
      <c r="E41" s="131"/>
      <c r="F41" s="131"/>
      <c r="G41" s="132" t="s">
        <v>50</v>
      </c>
      <c r="H41" s="133" t="s">
        <v>51</v>
      </c>
      <c r="I41" s="131"/>
      <c r="J41" s="134">
        <f>SUM(J32:J39)</f>
        <v>0</v>
      </c>
      <c r="K41" s="135"/>
      <c r="L41" s="117"/>
      <c r="S41" s="37"/>
      <c r="T41" s="37"/>
      <c r="U41" s="37"/>
      <c r="V41" s="37"/>
      <c r="W41" s="37"/>
      <c r="X41" s="37"/>
      <c r="Y41" s="37"/>
      <c r="Z41" s="37"/>
      <c r="AA41" s="37"/>
      <c r="AB41" s="37"/>
      <c r="AC41" s="37"/>
      <c r="AD41" s="37"/>
      <c r="AE41" s="37"/>
    </row>
    <row r="42" spans="1:31" s="2" customFormat="1" ht="14.45" customHeight="1">
      <c r="A42" s="37"/>
      <c r="B42" s="136"/>
      <c r="C42" s="137"/>
      <c r="D42" s="137"/>
      <c r="E42" s="137"/>
      <c r="F42" s="137"/>
      <c r="G42" s="137"/>
      <c r="H42" s="137"/>
      <c r="I42" s="137"/>
      <c r="J42" s="137"/>
      <c r="K42" s="137"/>
      <c r="L42" s="117"/>
      <c r="S42" s="37"/>
      <c r="T42" s="37"/>
      <c r="U42" s="37"/>
      <c r="V42" s="37"/>
      <c r="W42" s="37"/>
      <c r="X42" s="37"/>
      <c r="Y42" s="37"/>
      <c r="Z42" s="37"/>
      <c r="AA42" s="37"/>
      <c r="AB42" s="37"/>
      <c r="AC42" s="37"/>
      <c r="AD42" s="37"/>
      <c r="AE42" s="37"/>
    </row>
    <row r="46" spans="1:31" s="2" customFormat="1" ht="6.95" customHeight="1">
      <c r="A46" s="37"/>
      <c r="B46" s="138"/>
      <c r="C46" s="139"/>
      <c r="D46" s="139"/>
      <c r="E46" s="139"/>
      <c r="F46" s="139"/>
      <c r="G46" s="139"/>
      <c r="H46" s="139"/>
      <c r="I46" s="139"/>
      <c r="J46" s="139"/>
      <c r="K46" s="139"/>
      <c r="L46" s="117"/>
      <c r="S46" s="37"/>
      <c r="T46" s="37"/>
      <c r="U46" s="37"/>
      <c r="V46" s="37"/>
      <c r="W46" s="37"/>
      <c r="X46" s="37"/>
      <c r="Y46" s="37"/>
      <c r="Z46" s="37"/>
      <c r="AA46" s="37"/>
      <c r="AB46" s="37"/>
      <c r="AC46" s="37"/>
      <c r="AD46" s="37"/>
      <c r="AE46" s="37"/>
    </row>
    <row r="47" spans="1:31" s="2" customFormat="1" ht="24.95" customHeight="1">
      <c r="A47" s="37"/>
      <c r="B47" s="38"/>
      <c r="C47" s="26" t="s">
        <v>138</v>
      </c>
      <c r="D47" s="39"/>
      <c r="E47" s="39"/>
      <c r="F47" s="39"/>
      <c r="G47" s="39"/>
      <c r="H47" s="39"/>
      <c r="I47" s="39"/>
      <c r="J47" s="39"/>
      <c r="K47" s="39"/>
      <c r="L47" s="117"/>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7"/>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7"/>
      <c r="S49" s="37"/>
      <c r="T49" s="37"/>
      <c r="U49" s="37"/>
      <c r="V49" s="37"/>
      <c r="W49" s="37"/>
      <c r="X49" s="37"/>
      <c r="Y49" s="37"/>
      <c r="Z49" s="37"/>
      <c r="AA49" s="37"/>
      <c r="AB49" s="37"/>
      <c r="AC49" s="37"/>
      <c r="AD49" s="37"/>
      <c r="AE49" s="37"/>
    </row>
    <row r="50" spans="1:47" s="2" customFormat="1" ht="16.5" customHeight="1">
      <c r="A50" s="37"/>
      <c r="B50" s="38"/>
      <c r="C50" s="39"/>
      <c r="D50" s="39"/>
      <c r="E50" s="420" t="str">
        <f>E7</f>
        <v>UPOL LF, ul.Hněvotínská, Olomouc-dispoziční úprava 2.np (REVIZE č.1)</v>
      </c>
      <c r="F50" s="421"/>
      <c r="G50" s="421"/>
      <c r="H50" s="421"/>
      <c r="I50" s="39"/>
      <c r="J50" s="39"/>
      <c r="K50" s="39"/>
      <c r="L50" s="117"/>
      <c r="S50" s="37"/>
      <c r="T50" s="37"/>
      <c r="U50" s="37"/>
      <c r="V50" s="37"/>
      <c r="W50" s="37"/>
      <c r="X50" s="37"/>
      <c r="Y50" s="37"/>
      <c r="Z50" s="37"/>
      <c r="AA50" s="37"/>
      <c r="AB50" s="37"/>
      <c r="AC50" s="37"/>
      <c r="AD50" s="37"/>
      <c r="AE50" s="37"/>
    </row>
    <row r="51" spans="1:47" s="1" customFormat="1" ht="12" customHeight="1">
      <c r="B51" s="24"/>
      <c r="C51" s="32" t="s">
        <v>135</v>
      </c>
      <c r="D51" s="25"/>
      <c r="E51" s="25"/>
      <c r="F51" s="25"/>
      <c r="G51" s="25"/>
      <c r="H51" s="25"/>
      <c r="I51" s="25"/>
      <c r="J51" s="25"/>
      <c r="K51" s="25"/>
      <c r="L51" s="23"/>
    </row>
    <row r="52" spans="1:47" s="2" customFormat="1" ht="16.5" customHeight="1">
      <c r="A52" s="37"/>
      <c r="B52" s="38"/>
      <c r="C52" s="39"/>
      <c r="D52" s="39"/>
      <c r="E52" s="420" t="s">
        <v>1165</v>
      </c>
      <c r="F52" s="422"/>
      <c r="G52" s="422"/>
      <c r="H52" s="422"/>
      <c r="I52" s="39"/>
      <c r="J52" s="39"/>
      <c r="K52" s="39"/>
      <c r="L52" s="117"/>
      <c r="S52" s="37"/>
      <c r="T52" s="37"/>
      <c r="U52" s="37"/>
      <c r="V52" s="37"/>
      <c r="W52" s="37"/>
      <c r="X52" s="37"/>
      <c r="Y52" s="37"/>
      <c r="Z52" s="37"/>
      <c r="AA52" s="37"/>
      <c r="AB52" s="37"/>
      <c r="AC52" s="37"/>
      <c r="AD52" s="37"/>
      <c r="AE52" s="37"/>
    </row>
    <row r="53" spans="1:47" s="2" customFormat="1" ht="12" customHeight="1">
      <c r="A53" s="37"/>
      <c r="B53" s="38"/>
      <c r="C53" s="32" t="s">
        <v>1166</v>
      </c>
      <c r="D53" s="39"/>
      <c r="E53" s="39"/>
      <c r="F53" s="39"/>
      <c r="G53" s="39"/>
      <c r="H53" s="39"/>
      <c r="I53" s="39"/>
      <c r="J53" s="39"/>
      <c r="K53" s="39"/>
      <c r="L53" s="117"/>
      <c r="S53" s="37"/>
      <c r="T53" s="37"/>
      <c r="U53" s="37"/>
      <c r="V53" s="37"/>
      <c r="W53" s="37"/>
      <c r="X53" s="37"/>
      <c r="Y53" s="37"/>
      <c r="Z53" s="37"/>
      <c r="AA53" s="37"/>
      <c r="AB53" s="37"/>
      <c r="AC53" s="37"/>
      <c r="AD53" s="37"/>
      <c r="AE53" s="37"/>
    </row>
    <row r="54" spans="1:47" s="2" customFormat="1" ht="16.5" customHeight="1">
      <c r="A54" s="37"/>
      <c r="B54" s="38"/>
      <c r="C54" s="39"/>
      <c r="D54" s="39"/>
      <c r="E54" s="373" t="str">
        <f>E11</f>
        <v>2025/HEX/03-141 - D.1.4.1-VZT-chlazení</v>
      </c>
      <c r="F54" s="422"/>
      <c r="G54" s="422"/>
      <c r="H54" s="422"/>
      <c r="I54" s="39"/>
      <c r="J54" s="39"/>
      <c r="K54" s="39"/>
      <c r="L54" s="117"/>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7"/>
      <c r="S55" s="37"/>
      <c r="T55" s="37"/>
      <c r="U55" s="37"/>
      <c r="V55" s="37"/>
      <c r="W55" s="37"/>
      <c r="X55" s="37"/>
      <c r="Y55" s="37"/>
      <c r="Z55" s="37"/>
      <c r="AA55" s="37"/>
      <c r="AB55" s="37"/>
      <c r="AC55" s="37"/>
      <c r="AD55" s="37"/>
      <c r="AE55" s="37"/>
    </row>
    <row r="56" spans="1:47" s="2" customFormat="1" ht="12" customHeight="1">
      <c r="A56" s="37"/>
      <c r="B56" s="38"/>
      <c r="C56" s="32" t="s">
        <v>22</v>
      </c>
      <c r="D56" s="39"/>
      <c r="E56" s="39"/>
      <c r="F56" s="30" t="str">
        <f>F14</f>
        <v xml:space="preserve"> </v>
      </c>
      <c r="G56" s="39"/>
      <c r="H56" s="39"/>
      <c r="I56" s="32" t="s">
        <v>24</v>
      </c>
      <c r="J56" s="62" t="str">
        <f>IF(J14="","",J14)</f>
        <v>6. 11. 2025</v>
      </c>
      <c r="K56" s="39"/>
      <c r="L56" s="117"/>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7"/>
      <c r="S57" s="37"/>
      <c r="T57" s="37"/>
      <c r="U57" s="37"/>
      <c r="V57" s="37"/>
      <c r="W57" s="37"/>
      <c r="X57" s="37"/>
      <c r="Y57" s="37"/>
      <c r="Z57" s="37"/>
      <c r="AA57" s="37"/>
      <c r="AB57" s="37"/>
      <c r="AC57" s="37"/>
      <c r="AD57" s="37"/>
      <c r="AE57" s="37"/>
    </row>
    <row r="58" spans="1:47" s="2" customFormat="1" ht="25.7" customHeight="1">
      <c r="A58" s="37"/>
      <c r="B58" s="38"/>
      <c r="C58" s="32" t="s">
        <v>26</v>
      </c>
      <c r="D58" s="39"/>
      <c r="E58" s="39"/>
      <c r="F58" s="30" t="str">
        <f>E17</f>
        <v>UPOL PdF Olomouc</v>
      </c>
      <c r="G58" s="39"/>
      <c r="H58" s="39"/>
      <c r="I58" s="32" t="s">
        <v>32</v>
      </c>
      <c r="J58" s="35" t="str">
        <f>E23</f>
        <v>HEXAPLAN International</v>
      </c>
      <c r="K58" s="39"/>
      <c r="L58" s="117"/>
      <c r="S58" s="37"/>
      <c r="T58" s="37"/>
      <c r="U58" s="37"/>
      <c r="V58" s="37"/>
      <c r="W58" s="37"/>
      <c r="X58" s="37"/>
      <c r="Y58" s="37"/>
      <c r="Z58" s="37"/>
      <c r="AA58" s="37"/>
      <c r="AB58" s="37"/>
      <c r="AC58" s="37"/>
      <c r="AD58" s="37"/>
      <c r="AE58" s="37"/>
    </row>
    <row r="59" spans="1:47" s="2" customFormat="1" ht="15.2" customHeight="1">
      <c r="A59" s="37"/>
      <c r="B59" s="38"/>
      <c r="C59" s="32" t="s">
        <v>30</v>
      </c>
      <c r="D59" s="39"/>
      <c r="E59" s="39"/>
      <c r="F59" s="30" t="str">
        <f>IF(E20="","",E20)</f>
        <v>Vyplň údaj</v>
      </c>
      <c r="G59" s="39"/>
      <c r="H59" s="39"/>
      <c r="I59" s="32" t="s">
        <v>35</v>
      </c>
      <c r="J59" s="35" t="str">
        <f>E26</f>
        <v>Ing.L.Válka</v>
      </c>
      <c r="K59" s="39"/>
      <c r="L59" s="117"/>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7"/>
      <c r="S60" s="37"/>
      <c r="T60" s="37"/>
      <c r="U60" s="37"/>
      <c r="V60" s="37"/>
      <c r="W60" s="37"/>
      <c r="X60" s="37"/>
      <c r="Y60" s="37"/>
      <c r="Z60" s="37"/>
      <c r="AA60" s="37"/>
      <c r="AB60" s="37"/>
      <c r="AC60" s="37"/>
      <c r="AD60" s="37"/>
      <c r="AE60" s="37"/>
    </row>
    <row r="61" spans="1:47" s="2" customFormat="1" ht="29.25" customHeight="1">
      <c r="A61" s="37"/>
      <c r="B61" s="38"/>
      <c r="C61" s="140" t="s">
        <v>139</v>
      </c>
      <c r="D61" s="141"/>
      <c r="E61" s="141"/>
      <c r="F61" s="141"/>
      <c r="G61" s="141"/>
      <c r="H61" s="141"/>
      <c r="I61" s="141"/>
      <c r="J61" s="142" t="s">
        <v>140</v>
      </c>
      <c r="K61" s="141"/>
      <c r="L61" s="117"/>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7"/>
      <c r="S62" s="37"/>
      <c r="T62" s="37"/>
      <c r="U62" s="37"/>
      <c r="V62" s="37"/>
      <c r="W62" s="37"/>
      <c r="X62" s="37"/>
      <c r="Y62" s="37"/>
      <c r="Z62" s="37"/>
      <c r="AA62" s="37"/>
      <c r="AB62" s="37"/>
      <c r="AC62" s="37"/>
      <c r="AD62" s="37"/>
      <c r="AE62" s="37"/>
    </row>
    <row r="63" spans="1:47" s="2" customFormat="1" ht="22.9" customHeight="1">
      <c r="A63" s="37"/>
      <c r="B63" s="38"/>
      <c r="C63" s="143" t="s">
        <v>71</v>
      </c>
      <c r="D63" s="39"/>
      <c r="E63" s="39"/>
      <c r="F63" s="39"/>
      <c r="G63" s="39"/>
      <c r="H63" s="39"/>
      <c r="I63" s="39"/>
      <c r="J63" s="80">
        <f>J90</f>
        <v>0</v>
      </c>
      <c r="K63" s="39"/>
      <c r="L63" s="117"/>
      <c r="S63" s="37"/>
      <c r="T63" s="37"/>
      <c r="U63" s="37"/>
      <c r="V63" s="37"/>
      <c r="W63" s="37"/>
      <c r="X63" s="37"/>
      <c r="Y63" s="37"/>
      <c r="Z63" s="37"/>
      <c r="AA63" s="37"/>
      <c r="AB63" s="37"/>
      <c r="AC63" s="37"/>
      <c r="AD63" s="37"/>
      <c r="AE63" s="37"/>
      <c r="AU63" s="20" t="s">
        <v>141</v>
      </c>
    </row>
    <row r="64" spans="1:47" s="9" customFormat="1" ht="24.95" customHeight="1">
      <c r="B64" s="144"/>
      <c r="C64" s="145"/>
      <c r="D64" s="146" t="s">
        <v>1170</v>
      </c>
      <c r="E64" s="147"/>
      <c r="F64" s="147"/>
      <c r="G64" s="147"/>
      <c r="H64" s="147"/>
      <c r="I64" s="147"/>
      <c r="J64" s="148">
        <f>J91</f>
        <v>0</v>
      </c>
      <c r="K64" s="145"/>
      <c r="L64" s="149"/>
    </row>
    <row r="65" spans="1:31" s="10" customFormat="1" ht="19.899999999999999" customHeight="1">
      <c r="B65" s="150"/>
      <c r="C65" s="100"/>
      <c r="D65" s="151" t="s">
        <v>1171</v>
      </c>
      <c r="E65" s="152"/>
      <c r="F65" s="152"/>
      <c r="G65" s="152"/>
      <c r="H65" s="152"/>
      <c r="I65" s="152"/>
      <c r="J65" s="153">
        <f>J92</f>
        <v>0</v>
      </c>
      <c r="K65" s="100"/>
      <c r="L65" s="154"/>
    </row>
    <row r="66" spans="1:31" s="10" customFormat="1" ht="19.899999999999999" customHeight="1">
      <c r="B66" s="150"/>
      <c r="C66" s="100"/>
      <c r="D66" s="151" t="s">
        <v>1172</v>
      </c>
      <c r="E66" s="152"/>
      <c r="F66" s="152"/>
      <c r="G66" s="152"/>
      <c r="H66" s="152"/>
      <c r="I66" s="152"/>
      <c r="J66" s="153">
        <f>J107</f>
        <v>0</v>
      </c>
      <c r="K66" s="100"/>
      <c r="L66" s="154"/>
    </row>
    <row r="67" spans="1:31" s="10" customFormat="1" ht="19.899999999999999" customHeight="1">
      <c r="B67" s="150"/>
      <c r="C67" s="100"/>
      <c r="D67" s="151" t="s">
        <v>1173</v>
      </c>
      <c r="E67" s="152"/>
      <c r="F67" s="152"/>
      <c r="G67" s="152"/>
      <c r="H67" s="152"/>
      <c r="I67" s="152"/>
      <c r="J67" s="153">
        <f>J112</f>
        <v>0</v>
      </c>
      <c r="K67" s="100"/>
      <c r="L67" s="154"/>
    </row>
    <row r="68" spans="1:31" s="10" customFormat="1" ht="19.899999999999999" customHeight="1">
      <c r="B68" s="150"/>
      <c r="C68" s="100"/>
      <c r="D68" s="151" t="s">
        <v>1174</v>
      </c>
      <c r="E68" s="152"/>
      <c r="F68" s="152"/>
      <c r="G68" s="152"/>
      <c r="H68" s="152"/>
      <c r="I68" s="152"/>
      <c r="J68" s="153">
        <f>J118</f>
        <v>0</v>
      </c>
      <c r="K68" s="100"/>
      <c r="L68" s="154"/>
    </row>
    <row r="69" spans="1:31" s="2" customFormat="1" ht="21.75" customHeight="1">
      <c r="A69" s="37"/>
      <c r="B69" s="38"/>
      <c r="C69" s="39"/>
      <c r="D69" s="39"/>
      <c r="E69" s="39"/>
      <c r="F69" s="39"/>
      <c r="G69" s="39"/>
      <c r="H69" s="39"/>
      <c r="I69" s="39"/>
      <c r="J69" s="39"/>
      <c r="K69" s="39"/>
      <c r="L69" s="117"/>
      <c r="S69" s="37"/>
      <c r="T69" s="37"/>
      <c r="U69" s="37"/>
      <c r="V69" s="37"/>
      <c r="W69" s="37"/>
      <c r="X69" s="37"/>
      <c r="Y69" s="37"/>
      <c r="Z69" s="37"/>
      <c r="AA69" s="37"/>
      <c r="AB69" s="37"/>
      <c r="AC69" s="37"/>
      <c r="AD69" s="37"/>
      <c r="AE69" s="37"/>
    </row>
    <row r="70" spans="1:31" s="2" customFormat="1" ht="6.95" customHeight="1">
      <c r="A70" s="37"/>
      <c r="B70" s="50"/>
      <c r="C70" s="51"/>
      <c r="D70" s="51"/>
      <c r="E70" s="51"/>
      <c r="F70" s="51"/>
      <c r="G70" s="51"/>
      <c r="H70" s="51"/>
      <c r="I70" s="51"/>
      <c r="J70" s="51"/>
      <c r="K70" s="51"/>
      <c r="L70" s="117"/>
      <c r="S70" s="37"/>
      <c r="T70" s="37"/>
      <c r="U70" s="37"/>
      <c r="V70" s="37"/>
      <c r="W70" s="37"/>
      <c r="X70" s="37"/>
      <c r="Y70" s="37"/>
      <c r="Z70" s="37"/>
      <c r="AA70" s="37"/>
      <c r="AB70" s="37"/>
      <c r="AC70" s="37"/>
      <c r="AD70" s="37"/>
      <c r="AE70" s="37"/>
    </row>
    <row r="74" spans="1:31" s="2" customFormat="1" ht="6.95" customHeight="1">
      <c r="A74" s="37"/>
      <c r="B74" s="52"/>
      <c r="C74" s="53"/>
      <c r="D74" s="53"/>
      <c r="E74" s="53"/>
      <c r="F74" s="53"/>
      <c r="G74" s="53"/>
      <c r="H74" s="53"/>
      <c r="I74" s="53"/>
      <c r="J74" s="53"/>
      <c r="K74" s="53"/>
      <c r="L74" s="117"/>
      <c r="S74" s="37"/>
      <c r="T74" s="37"/>
      <c r="U74" s="37"/>
      <c r="V74" s="37"/>
      <c r="W74" s="37"/>
      <c r="X74" s="37"/>
      <c r="Y74" s="37"/>
      <c r="Z74" s="37"/>
      <c r="AA74" s="37"/>
      <c r="AB74" s="37"/>
      <c r="AC74" s="37"/>
      <c r="AD74" s="37"/>
      <c r="AE74" s="37"/>
    </row>
    <row r="75" spans="1:31" s="2" customFormat="1" ht="24.95" customHeight="1">
      <c r="A75" s="37"/>
      <c r="B75" s="38"/>
      <c r="C75" s="26" t="s">
        <v>161</v>
      </c>
      <c r="D75" s="39"/>
      <c r="E75" s="39"/>
      <c r="F75" s="39"/>
      <c r="G75" s="39"/>
      <c r="H75" s="39"/>
      <c r="I75" s="39"/>
      <c r="J75" s="39"/>
      <c r="K75" s="39"/>
      <c r="L75" s="117"/>
      <c r="S75" s="37"/>
      <c r="T75" s="37"/>
      <c r="U75" s="37"/>
      <c r="V75" s="37"/>
      <c r="W75" s="37"/>
      <c r="X75" s="37"/>
      <c r="Y75" s="37"/>
      <c r="Z75" s="37"/>
      <c r="AA75" s="37"/>
      <c r="AB75" s="37"/>
      <c r="AC75" s="37"/>
      <c r="AD75" s="37"/>
      <c r="AE75" s="37"/>
    </row>
    <row r="76" spans="1:31" s="2" customFormat="1" ht="6.95" customHeight="1">
      <c r="A76" s="37"/>
      <c r="B76" s="38"/>
      <c r="C76" s="39"/>
      <c r="D76" s="39"/>
      <c r="E76" s="39"/>
      <c r="F76" s="39"/>
      <c r="G76" s="39"/>
      <c r="H76" s="39"/>
      <c r="I76" s="39"/>
      <c r="J76" s="39"/>
      <c r="K76" s="39"/>
      <c r="L76" s="117"/>
      <c r="S76" s="37"/>
      <c r="T76" s="37"/>
      <c r="U76" s="37"/>
      <c r="V76" s="37"/>
      <c r="W76" s="37"/>
      <c r="X76" s="37"/>
      <c r="Y76" s="37"/>
      <c r="Z76" s="37"/>
      <c r="AA76" s="37"/>
      <c r="AB76" s="37"/>
      <c r="AC76" s="37"/>
      <c r="AD76" s="37"/>
      <c r="AE76" s="37"/>
    </row>
    <row r="77" spans="1:31" s="2" customFormat="1" ht="12" customHeight="1">
      <c r="A77" s="37"/>
      <c r="B77" s="38"/>
      <c r="C77" s="32" t="s">
        <v>16</v>
      </c>
      <c r="D77" s="39"/>
      <c r="E77" s="39"/>
      <c r="F77" s="39"/>
      <c r="G77" s="39"/>
      <c r="H77" s="39"/>
      <c r="I77" s="39"/>
      <c r="J77" s="39"/>
      <c r="K77" s="39"/>
      <c r="L77" s="117"/>
      <c r="S77" s="37"/>
      <c r="T77" s="37"/>
      <c r="U77" s="37"/>
      <c r="V77" s="37"/>
      <c r="W77" s="37"/>
      <c r="X77" s="37"/>
      <c r="Y77" s="37"/>
      <c r="Z77" s="37"/>
      <c r="AA77" s="37"/>
      <c r="AB77" s="37"/>
      <c r="AC77" s="37"/>
      <c r="AD77" s="37"/>
      <c r="AE77" s="37"/>
    </row>
    <row r="78" spans="1:31" s="2" customFormat="1" ht="16.5" customHeight="1">
      <c r="A78" s="37"/>
      <c r="B78" s="38"/>
      <c r="C78" s="39"/>
      <c r="D78" s="39"/>
      <c r="E78" s="420" t="str">
        <f>E7</f>
        <v>UPOL LF, ul.Hněvotínská, Olomouc-dispoziční úprava 2.np (REVIZE č.1)</v>
      </c>
      <c r="F78" s="421"/>
      <c r="G78" s="421"/>
      <c r="H78" s="421"/>
      <c r="I78" s="39"/>
      <c r="J78" s="39"/>
      <c r="K78" s="39"/>
      <c r="L78" s="117"/>
      <c r="S78" s="37"/>
      <c r="T78" s="37"/>
      <c r="U78" s="37"/>
      <c r="V78" s="37"/>
      <c r="W78" s="37"/>
      <c r="X78" s="37"/>
      <c r="Y78" s="37"/>
      <c r="Z78" s="37"/>
      <c r="AA78" s="37"/>
      <c r="AB78" s="37"/>
      <c r="AC78" s="37"/>
      <c r="AD78" s="37"/>
      <c r="AE78" s="37"/>
    </row>
    <row r="79" spans="1:31" s="1" customFormat="1" ht="12" customHeight="1">
      <c r="B79" s="24"/>
      <c r="C79" s="32" t="s">
        <v>135</v>
      </c>
      <c r="D79" s="25"/>
      <c r="E79" s="25"/>
      <c r="F79" s="25"/>
      <c r="G79" s="25"/>
      <c r="H79" s="25"/>
      <c r="I79" s="25"/>
      <c r="J79" s="25"/>
      <c r="K79" s="25"/>
      <c r="L79" s="23"/>
    </row>
    <row r="80" spans="1:31" s="2" customFormat="1" ht="16.5" customHeight="1">
      <c r="A80" s="37"/>
      <c r="B80" s="38"/>
      <c r="C80" s="39"/>
      <c r="D80" s="39"/>
      <c r="E80" s="420" t="s">
        <v>1165</v>
      </c>
      <c r="F80" s="422"/>
      <c r="G80" s="422"/>
      <c r="H80" s="422"/>
      <c r="I80" s="39"/>
      <c r="J80" s="39"/>
      <c r="K80" s="39"/>
      <c r="L80" s="117"/>
      <c r="S80" s="37"/>
      <c r="T80" s="37"/>
      <c r="U80" s="37"/>
      <c r="V80" s="37"/>
      <c r="W80" s="37"/>
      <c r="X80" s="37"/>
      <c r="Y80" s="37"/>
      <c r="Z80" s="37"/>
      <c r="AA80" s="37"/>
      <c r="AB80" s="37"/>
      <c r="AC80" s="37"/>
      <c r="AD80" s="37"/>
      <c r="AE80" s="37"/>
    </row>
    <row r="81" spans="1:65" s="2" customFormat="1" ht="12" customHeight="1">
      <c r="A81" s="37"/>
      <c r="B81" s="38"/>
      <c r="C81" s="32" t="s">
        <v>1166</v>
      </c>
      <c r="D81" s="39"/>
      <c r="E81" s="39"/>
      <c r="F81" s="39"/>
      <c r="G81" s="39"/>
      <c r="H81" s="39"/>
      <c r="I81" s="39"/>
      <c r="J81" s="39"/>
      <c r="K81" s="39"/>
      <c r="L81" s="117"/>
      <c r="S81" s="37"/>
      <c r="T81" s="37"/>
      <c r="U81" s="37"/>
      <c r="V81" s="37"/>
      <c r="W81" s="37"/>
      <c r="X81" s="37"/>
      <c r="Y81" s="37"/>
      <c r="Z81" s="37"/>
      <c r="AA81" s="37"/>
      <c r="AB81" s="37"/>
      <c r="AC81" s="37"/>
      <c r="AD81" s="37"/>
      <c r="AE81" s="37"/>
    </row>
    <row r="82" spans="1:65" s="2" customFormat="1" ht="16.5" customHeight="1">
      <c r="A82" s="37"/>
      <c r="B82" s="38"/>
      <c r="C82" s="39"/>
      <c r="D82" s="39"/>
      <c r="E82" s="373" t="str">
        <f>E11</f>
        <v>2025/HEX/03-141 - D.1.4.1-VZT-chlazení</v>
      </c>
      <c r="F82" s="422"/>
      <c r="G82" s="422"/>
      <c r="H82" s="422"/>
      <c r="I82" s="39"/>
      <c r="J82" s="39"/>
      <c r="K82" s="39"/>
      <c r="L82" s="117"/>
      <c r="S82" s="37"/>
      <c r="T82" s="37"/>
      <c r="U82" s="37"/>
      <c r="V82" s="37"/>
      <c r="W82" s="37"/>
      <c r="X82" s="37"/>
      <c r="Y82" s="37"/>
      <c r="Z82" s="37"/>
      <c r="AA82" s="37"/>
      <c r="AB82" s="37"/>
      <c r="AC82" s="37"/>
      <c r="AD82" s="37"/>
      <c r="AE82" s="37"/>
    </row>
    <row r="83" spans="1:65" s="2" customFormat="1" ht="6.95" customHeight="1">
      <c r="A83" s="37"/>
      <c r="B83" s="38"/>
      <c r="C83" s="39"/>
      <c r="D83" s="39"/>
      <c r="E83" s="39"/>
      <c r="F83" s="39"/>
      <c r="G83" s="39"/>
      <c r="H83" s="39"/>
      <c r="I83" s="39"/>
      <c r="J83" s="39"/>
      <c r="K83" s="39"/>
      <c r="L83" s="117"/>
      <c r="S83" s="37"/>
      <c r="T83" s="37"/>
      <c r="U83" s="37"/>
      <c r="V83" s="37"/>
      <c r="W83" s="37"/>
      <c r="X83" s="37"/>
      <c r="Y83" s="37"/>
      <c r="Z83" s="37"/>
      <c r="AA83" s="37"/>
      <c r="AB83" s="37"/>
      <c r="AC83" s="37"/>
      <c r="AD83" s="37"/>
      <c r="AE83" s="37"/>
    </row>
    <row r="84" spans="1:65" s="2" customFormat="1" ht="12" customHeight="1">
      <c r="A84" s="37"/>
      <c r="B84" s="38"/>
      <c r="C84" s="32" t="s">
        <v>22</v>
      </c>
      <c r="D84" s="39"/>
      <c r="E84" s="39"/>
      <c r="F84" s="30" t="str">
        <f>F14</f>
        <v xml:space="preserve"> </v>
      </c>
      <c r="G84" s="39"/>
      <c r="H84" s="39"/>
      <c r="I84" s="32" t="s">
        <v>24</v>
      </c>
      <c r="J84" s="62" t="str">
        <f>IF(J14="","",J14)</f>
        <v>6. 11. 2025</v>
      </c>
      <c r="K84" s="39"/>
      <c r="L84" s="117"/>
      <c r="S84" s="37"/>
      <c r="T84" s="37"/>
      <c r="U84" s="37"/>
      <c r="V84" s="37"/>
      <c r="W84" s="37"/>
      <c r="X84" s="37"/>
      <c r="Y84" s="37"/>
      <c r="Z84" s="37"/>
      <c r="AA84" s="37"/>
      <c r="AB84" s="37"/>
      <c r="AC84" s="37"/>
      <c r="AD84" s="37"/>
      <c r="AE84" s="37"/>
    </row>
    <row r="85" spans="1:65" s="2" customFormat="1" ht="6.95" customHeight="1">
      <c r="A85" s="37"/>
      <c r="B85" s="38"/>
      <c r="C85" s="39"/>
      <c r="D85" s="39"/>
      <c r="E85" s="39"/>
      <c r="F85" s="39"/>
      <c r="G85" s="39"/>
      <c r="H85" s="39"/>
      <c r="I85" s="39"/>
      <c r="J85" s="39"/>
      <c r="K85" s="39"/>
      <c r="L85" s="117"/>
      <c r="S85" s="37"/>
      <c r="T85" s="37"/>
      <c r="U85" s="37"/>
      <c r="V85" s="37"/>
      <c r="W85" s="37"/>
      <c r="X85" s="37"/>
      <c r="Y85" s="37"/>
      <c r="Z85" s="37"/>
      <c r="AA85" s="37"/>
      <c r="AB85" s="37"/>
      <c r="AC85" s="37"/>
      <c r="AD85" s="37"/>
      <c r="AE85" s="37"/>
    </row>
    <row r="86" spans="1:65" s="2" customFormat="1" ht="25.7" customHeight="1">
      <c r="A86" s="37"/>
      <c r="B86" s="38"/>
      <c r="C86" s="32" t="s">
        <v>26</v>
      </c>
      <c r="D86" s="39"/>
      <c r="E86" s="39"/>
      <c r="F86" s="30" t="str">
        <f>E17</f>
        <v>UPOL PdF Olomouc</v>
      </c>
      <c r="G86" s="39"/>
      <c r="H86" s="39"/>
      <c r="I86" s="32" t="s">
        <v>32</v>
      </c>
      <c r="J86" s="35" t="str">
        <f>E23</f>
        <v>HEXAPLAN International</v>
      </c>
      <c r="K86" s="39"/>
      <c r="L86" s="117"/>
      <c r="S86" s="37"/>
      <c r="T86" s="37"/>
      <c r="U86" s="37"/>
      <c r="V86" s="37"/>
      <c r="W86" s="37"/>
      <c r="X86" s="37"/>
      <c r="Y86" s="37"/>
      <c r="Z86" s="37"/>
      <c r="AA86" s="37"/>
      <c r="AB86" s="37"/>
      <c r="AC86" s="37"/>
      <c r="AD86" s="37"/>
      <c r="AE86" s="37"/>
    </row>
    <row r="87" spans="1:65" s="2" customFormat="1" ht="15.2" customHeight="1">
      <c r="A87" s="37"/>
      <c r="B87" s="38"/>
      <c r="C87" s="32" t="s">
        <v>30</v>
      </c>
      <c r="D87" s="39"/>
      <c r="E87" s="39"/>
      <c r="F87" s="30" t="str">
        <f>IF(E20="","",E20)</f>
        <v>Vyplň údaj</v>
      </c>
      <c r="G87" s="39"/>
      <c r="H87" s="39"/>
      <c r="I87" s="32" t="s">
        <v>35</v>
      </c>
      <c r="J87" s="35" t="str">
        <f>E26</f>
        <v>Ing.L.Válka</v>
      </c>
      <c r="K87" s="39"/>
      <c r="L87" s="117"/>
      <c r="S87" s="37"/>
      <c r="T87" s="37"/>
      <c r="U87" s="37"/>
      <c r="V87" s="37"/>
      <c r="W87" s="37"/>
      <c r="X87" s="37"/>
      <c r="Y87" s="37"/>
      <c r="Z87" s="37"/>
      <c r="AA87" s="37"/>
      <c r="AB87" s="37"/>
      <c r="AC87" s="37"/>
      <c r="AD87" s="37"/>
      <c r="AE87" s="37"/>
    </row>
    <row r="88" spans="1:65" s="2" customFormat="1" ht="10.35" customHeight="1">
      <c r="A88" s="37"/>
      <c r="B88" s="38"/>
      <c r="C88" s="39"/>
      <c r="D88" s="39"/>
      <c r="E88" s="39"/>
      <c r="F88" s="39"/>
      <c r="G88" s="39"/>
      <c r="H88" s="39"/>
      <c r="I88" s="39"/>
      <c r="J88" s="39"/>
      <c r="K88" s="39"/>
      <c r="L88" s="117"/>
      <c r="S88" s="37"/>
      <c r="T88" s="37"/>
      <c r="U88" s="37"/>
      <c r="V88" s="37"/>
      <c r="W88" s="37"/>
      <c r="X88" s="37"/>
      <c r="Y88" s="37"/>
      <c r="Z88" s="37"/>
      <c r="AA88" s="37"/>
      <c r="AB88" s="37"/>
      <c r="AC88" s="37"/>
      <c r="AD88" s="37"/>
      <c r="AE88" s="37"/>
    </row>
    <row r="89" spans="1:65" s="11" customFormat="1" ht="29.25" customHeight="1">
      <c r="A89" s="155"/>
      <c r="B89" s="156"/>
      <c r="C89" s="157" t="s">
        <v>162</v>
      </c>
      <c r="D89" s="158" t="s">
        <v>58</v>
      </c>
      <c r="E89" s="158" t="s">
        <v>54</v>
      </c>
      <c r="F89" s="158" t="s">
        <v>55</v>
      </c>
      <c r="G89" s="158" t="s">
        <v>163</v>
      </c>
      <c r="H89" s="158" t="s">
        <v>164</v>
      </c>
      <c r="I89" s="158" t="s">
        <v>165</v>
      </c>
      <c r="J89" s="158" t="s">
        <v>140</v>
      </c>
      <c r="K89" s="159" t="s">
        <v>166</v>
      </c>
      <c r="L89" s="160"/>
      <c r="M89" s="71" t="s">
        <v>21</v>
      </c>
      <c r="N89" s="72" t="s">
        <v>43</v>
      </c>
      <c r="O89" s="72" t="s">
        <v>167</v>
      </c>
      <c r="P89" s="72" t="s">
        <v>168</v>
      </c>
      <c r="Q89" s="72" t="s">
        <v>169</v>
      </c>
      <c r="R89" s="72" t="s">
        <v>170</v>
      </c>
      <c r="S89" s="72" t="s">
        <v>171</v>
      </c>
      <c r="T89" s="73" t="s">
        <v>172</v>
      </c>
      <c r="U89" s="155"/>
      <c r="V89" s="155"/>
      <c r="W89" s="155"/>
      <c r="X89" s="155"/>
      <c r="Y89" s="155"/>
      <c r="Z89" s="155"/>
      <c r="AA89" s="155"/>
      <c r="AB89" s="155"/>
      <c r="AC89" s="155"/>
      <c r="AD89" s="155"/>
      <c r="AE89" s="155"/>
    </row>
    <row r="90" spans="1:65" s="2" customFormat="1" ht="22.9" customHeight="1">
      <c r="A90" s="37"/>
      <c r="B90" s="38"/>
      <c r="C90" s="78" t="s">
        <v>173</v>
      </c>
      <c r="D90" s="39"/>
      <c r="E90" s="39"/>
      <c r="F90" s="39"/>
      <c r="G90" s="39"/>
      <c r="H90" s="39"/>
      <c r="I90" s="39"/>
      <c r="J90" s="161">
        <f>BK90</f>
        <v>0</v>
      </c>
      <c r="K90" s="39"/>
      <c r="L90" s="42"/>
      <c r="M90" s="74"/>
      <c r="N90" s="162"/>
      <c r="O90" s="75"/>
      <c r="P90" s="163">
        <f>P91</f>
        <v>0</v>
      </c>
      <c r="Q90" s="75"/>
      <c r="R90" s="163">
        <f>R91</f>
        <v>0</v>
      </c>
      <c r="S90" s="75"/>
      <c r="T90" s="164">
        <f>T91</f>
        <v>0</v>
      </c>
      <c r="U90" s="37"/>
      <c r="V90" s="37"/>
      <c r="W90" s="37"/>
      <c r="X90" s="37"/>
      <c r="Y90" s="37"/>
      <c r="Z90" s="37"/>
      <c r="AA90" s="37"/>
      <c r="AB90" s="37"/>
      <c r="AC90" s="37"/>
      <c r="AD90" s="37"/>
      <c r="AE90" s="37"/>
      <c r="AT90" s="20" t="s">
        <v>72</v>
      </c>
      <c r="AU90" s="20" t="s">
        <v>141</v>
      </c>
      <c r="BK90" s="165">
        <f>BK91</f>
        <v>0</v>
      </c>
    </row>
    <row r="91" spans="1:65" s="12" customFormat="1" ht="25.9" customHeight="1">
      <c r="B91" s="166"/>
      <c r="C91" s="167"/>
      <c r="D91" s="168" t="s">
        <v>72</v>
      </c>
      <c r="E91" s="169" t="s">
        <v>1175</v>
      </c>
      <c r="F91" s="169" t="s">
        <v>1176</v>
      </c>
      <c r="G91" s="167"/>
      <c r="H91" s="167"/>
      <c r="I91" s="170"/>
      <c r="J91" s="171">
        <f>BK91</f>
        <v>0</v>
      </c>
      <c r="K91" s="167"/>
      <c r="L91" s="172"/>
      <c r="M91" s="173"/>
      <c r="N91" s="174"/>
      <c r="O91" s="174"/>
      <c r="P91" s="175">
        <f>P92+P107+P112+P118</f>
        <v>0</v>
      </c>
      <c r="Q91" s="174"/>
      <c r="R91" s="175">
        <f>R92+R107+R112+R118</f>
        <v>0</v>
      </c>
      <c r="S91" s="174"/>
      <c r="T91" s="176">
        <f>T92+T107+T112+T118</f>
        <v>0</v>
      </c>
      <c r="AR91" s="177" t="s">
        <v>81</v>
      </c>
      <c r="AT91" s="178" t="s">
        <v>72</v>
      </c>
      <c r="AU91" s="178" t="s">
        <v>73</v>
      </c>
      <c r="AY91" s="177" t="s">
        <v>176</v>
      </c>
      <c r="BK91" s="179">
        <f>BK92+BK107+BK112+BK118</f>
        <v>0</v>
      </c>
    </row>
    <row r="92" spans="1:65" s="12" customFormat="1" ht="22.9" customHeight="1">
      <c r="B92" s="166"/>
      <c r="C92" s="167"/>
      <c r="D92" s="168" t="s">
        <v>72</v>
      </c>
      <c r="E92" s="180" t="s">
        <v>1177</v>
      </c>
      <c r="F92" s="180" t="s">
        <v>1178</v>
      </c>
      <c r="G92" s="167"/>
      <c r="H92" s="167"/>
      <c r="I92" s="170"/>
      <c r="J92" s="181">
        <f>BK92</f>
        <v>0</v>
      </c>
      <c r="K92" s="167"/>
      <c r="L92" s="172"/>
      <c r="M92" s="173"/>
      <c r="N92" s="174"/>
      <c r="O92" s="174"/>
      <c r="P92" s="175">
        <f>SUM(P93:P106)</f>
        <v>0</v>
      </c>
      <c r="Q92" s="174"/>
      <c r="R92" s="175">
        <f>SUM(R93:R106)</f>
        <v>0</v>
      </c>
      <c r="S92" s="174"/>
      <c r="T92" s="176">
        <f>SUM(T93:T106)</f>
        <v>0</v>
      </c>
      <c r="AR92" s="177" t="s">
        <v>81</v>
      </c>
      <c r="AT92" s="178" t="s">
        <v>72</v>
      </c>
      <c r="AU92" s="178" t="s">
        <v>81</v>
      </c>
      <c r="AY92" s="177" t="s">
        <v>176</v>
      </c>
      <c r="BK92" s="179">
        <f>SUM(BK93:BK106)</f>
        <v>0</v>
      </c>
    </row>
    <row r="93" spans="1:65" s="2" customFormat="1" ht="33" customHeight="1">
      <c r="A93" s="37"/>
      <c r="B93" s="38"/>
      <c r="C93" s="182" t="s">
        <v>81</v>
      </c>
      <c r="D93" s="182" t="s">
        <v>179</v>
      </c>
      <c r="E93" s="183" t="s">
        <v>1179</v>
      </c>
      <c r="F93" s="184" t="s">
        <v>1180</v>
      </c>
      <c r="G93" s="185" t="s">
        <v>762</v>
      </c>
      <c r="H93" s="186">
        <v>1</v>
      </c>
      <c r="I93" s="187"/>
      <c r="J93" s="188">
        <f t="shared" ref="J93:J106" si="0">ROUND(I93*H93,2)</f>
        <v>0</v>
      </c>
      <c r="K93" s="184" t="s">
        <v>223</v>
      </c>
      <c r="L93" s="42"/>
      <c r="M93" s="189" t="s">
        <v>21</v>
      </c>
      <c r="N93" s="190" t="s">
        <v>44</v>
      </c>
      <c r="O93" s="67"/>
      <c r="P93" s="191">
        <f t="shared" ref="P93:P106" si="1">O93*H93</f>
        <v>0</v>
      </c>
      <c r="Q93" s="191">
        <v>0</v>
      </c>
      <c r="R93" s="191">
        <f t="shared" ref="R93:R106" si="2">Q93*H93</f>
        <v>0</v>
      </c>
      <c r="S93" s="191">
        <v>0</v>
      </c>
      <c r="T93" s="192">
        <f t="shared" ref="T93:T106" si="3">S93*H93</f>
        <v>0</v>
      </c>
      <c r="U93" s="37"/>
      <c r="V93" s="37"/>
      <c r="W93" s="37"/>
      <c r="X93" s="37"/>
      <c r="Y93" s="37"/>
      <c r="Z93" s="37"/>
      <c r="AA93" s="37"/>
      <c r="AB93" s="37"/>
      <c r="AC93" s="37"/>
      <c r="AD93" s="37"/>
      <c r="AE93" s="37"/>
      <c r="AR93" s="193" t="s">
        <v>273</v>
      </c>
      <c r="AT93" s="193" t="s">
        <v>179</v>
      </c>
      <c r="AU93" s="193" t="s">
        <v>83</v>
      </c>
      <c r="AY93" s="20" t="s">
        <v>176</v>
      </c>
      <c r="BE93" s="194">
        <f t="shared" ref="BE93:BE106" si="4">IF(N93="základní",J93,0)</f>
        <v>0</v>
      </c>
      <c r="BF93" s="194">
        <f t="shared" ref="BF93:BF106" si="5">IF(N93="snížená",J93,0)</f>
        <v>0</v>
      </c>
      <c r="BG93" s="194">
        <f t="shared" ref="BG93:BG106" si="6">IF(N93="zákl. přenesená",J93,0)</f>
        <v>0</v>
      </c>
      <c r="BH93" s="194">
        <f t="shared" ref="BH93:BH106" si="7">IF(N93="sníž. přenesená",J93,0)</f>
        <v>0</v>
      </c>
      <c r="BI93" s="194">
        <f t="shared" ref="BI93:BI106" si="8">IF(N93="nulová",J93,0)</f>
        <v>0</v>
      </c>
      <c r="BJ93" s="20" t="s">
        <v>81</v>
      </c>
      <c r="BK93" s="194">
        <f t="shared" ref="BK93:BK106" si="9">ROUND(I93*H93,2)</f>
        <v>0</v>
      </c>
      <c r="BL93" s="20" t="s">
        <v>273</v>
      </c>
      <c r="BM93" s="193" t="s">
        <v>83</v>
      </c>
    </row>
    <row r="94" spans="1:65" s="2" customFormat="1" ht="24.2" customHeight="1">
      <c r="A94" s="37"/>
      <c r="B94" s="38"/>
      <c r="C94" s="182" t="s">
        <v>83</v>
      </c>
      <c r="D94" s="182" t="s">
        <v>179</v>
      </c>
      <c r="E94" s="183" t="s">
        <v>1181</v>
      </c>
      <c r="F94" s="184" t="s">
        <v>1182</v>
      </c>
      <c r="G94" s="185" t="s">
        <v>762</v>
      </c>
      <c r="H94" s="186">
        <v>1</v>
      </c>
      <c r="I94" s="187"/>
      <c r="J94" s="188">
        <f t="shared" si="0"/>
        <v>0</v>
      </c>
      <c r="K94" s="184" t="s">
        <v>223</v>
      </c>
      <c r="L94" s="42"/>
      <c r="M94" s="189" t="s">
        <v>21</v>
      </c>
      <c r="N94" s="190" t="s">
        <v>44</v>
      </c>
      <c r="O94" s="67"/>
      <c r="P94" s="191">
        <f t="shared" si="1"/>
        <v>0</v>
      </c>
      <c r="Q94" s="191">
        <v>0</v>
      </c>
      <c r="R94" s="191">
        <f t="shared" si="2"/>
        <v>0</v>
      </c>
      <c r="S94" s="191">
        <v>0</v>
      </c>
      <c r="T94" s="192">
        <f t="shared" si="3"/>
        <v>0</v>
      </c>
      <c r="U94" s="37"/>
      <c r="V94" s="37"/>
      <c r="W94" s="37"/>
      <c r="X94" s="37"/>
      <c r="Y94" s="37"/>
      <c r="Z94" s="37"/>
      <c r="AA94" s="37"/>
      <c r="AB94" s="37"/>
      <c r="AC94" s="37"/>
      <c r="AD94" s="37"/>
      <c r="AE94" s="37"/>
      <c r="AR94" s="193" t="s">
        <v>273</v>
      </c>
      <c r="AT94" s="193" t="s">
        <v>179</v>
      </c>
      <c r="AU94" s="193" t="s">
        <v>83</v>
      </c>
      <c r="AY94" s="20" t="s">
        <v>176</v>
      </c>
      <c r="BE94" s="194">
        <f t="shared" si="4"/>
        <v>0</v>
      </c>
      <c r="BF94" s="194">
        <f t="shared" si="5"/>
        <v>0</v>
      </c>
      <c r="BG94" s="194">
        <f t="shared" si="6"/>
        <v>0</v>
      </c>
      <c r="BH94" s="194">
        <f t="shared" si="7"/>
        <v>0</v>
      </c>
      <c r="BI94" s="194">
        <f t="shared" si="8"/>
        <v>0</v>
      </c>
      <c r="BJ94" s="20" t="s">
        <v>81</v>
      </c>
      <c r="BK94" s="194">
        <f t="shared" si="9"/>
        <v>0</v>
      </c>
      <c r="BL94" s="20" t="s">
        <v>273</v>
      </c>
      <c r="BM94" s="193" t="s">
        <v>183</v>
      </c>
    </row>
    <row r="95" spans="1:65" s="2" customFormat="1" ht="16.5" customHeight="1">
      <c r="A95" s="37"/>
      <c r="B95" s="38"/>
      <c r="C95" s="182" t="s">
        <v>99</v>
      </c>
      <c r="D95" s="182" t="s">
        <v>179</v>
      </c>
      <c r="E95" s="183" t="s">
        <v>1183</v>
      </c>
      <c r="F95" s="184" t="s">
        <v>1184</v>
      </c>
      <c r="G95" s="185" t="s">
        <v>1185</v>
      </c>
      <c r="H95" s="186">
        <v>72</v>
      </c>
      <c r="I95" s="187"/>
      <c r="J95" s="188">
        <f t="shared" si="0"/>
        <v>0</v>
      </c>
      <c r="K95" s="184" t="s">
        <v>223</v>
      </c>
      <c r="L95" s="42"/>
      <c r="M95" s="189" t="s">
        <v>21</v>
      </c>
      <c r="N95" s="190" t="s">
        <v>44</v>
      </c>
      <c r="O95" s="67"/>
      <c r="P95" s="191">
        <f t="shared" si="1"/>
        <v>0</v>
      </c>
      <c r="Q95" s="191">
        <v>0</v>
      </c>
      <c r="R95" s="191">
        <f t="shared" si="2"/>
        <v>0</v>
      </c>
      <c r="S95" s="191">
        <v>0</v>
      </c>
      <c r="T95" s="192">
        <f t="shared" si="3"/>
        <v>0</v>
      </c>
      <c r="U95" s="37"/>
      <c r="V95" s="37"/>
      <c r="W95" s="37"/>
      <c r="X95" s="37"/>
      <c r="Y95" s="37"/>
      <c r="Z95" s="37"/>
      <c r="AA95" s="37"/>
      <c r="AB95" s="37"/>
      <c r="AC95" s="37"/>
      <c r="AD95" s="37"/>
      <c r="AE95" s="37"/>
      <c r="AR95" s="193" t="s">
        <v>273</v>
      </c>
      <c r="AT95" s="193" t="s">
        <v>179</v>
      </c>
      <c r="AU95" s="193" t="s">
        <v>83</v>
      </c>
      <c r="AY95" s="20" t="s">
        <v>176</v>
      </c>
      <c r="BE95" s="194">
        <f t="shared" si="4"/>
        <v>0</v>
      </c>
      <c r="BF95" s="194">
        <f t="shared" si="5"/>
        <v>0</v>
      </c>
      <c r="BG95" s="194">
        <f t="shared" si="6"/>
        <v>0</v>
      </c>
      <c r="BH95" s="194">
        <f t="shared" si="7"/>
        <v>0</v>
      </c>
      <c r="BI95" s="194">
        <f t="shared" si="8"/>
        <v>0</v>
      </c>
      <c r="BJ95" s="20" t="s">
        <v>81</v>
      </c>
      <c r="BK95" s="194">
        <f t="shared" si="9"/>
        <v>0</v>
      </c>
      <c r="BL95" s="20" t="s">
        <v>273</v>
      </c>
      <c r="BM95" s="193" t="s">
        <v>177</v>
      </c>
    </row>
    <row r="96" spans="1:65" s="2" customFormat="1" ht="16.5" customHeight="1">
      <c r="A96" s="37"/>
      <c r="B96" s="38"/>
      <c r="C96" s="182" t="s">
        <v>183</v>
      </c>
      <c r="D96" s="182" t="s">
        <v>179</v>
      </c>
      <c r="E96" s="183" t="s">
        <v>1186</v>
      </c>
      <c r="F96" s="184" t="s">
        <v>1187</v>
      </c>
      <c r="G96" s="185" t="s">
        <v>762</v>
      </c>
      <c r="H96" s="186">
        <v>1</v>
      </c>
      <c r="I96" s="187"/>
      <c r="J96" s="188">
        <f t="shared" si="0"/>
        <v>0</v>
      </c>
      <c r="K96" s="184" t="s">
        <v>223</v>
      </c>
      <c r="L96" s="42"/>
      <c r="M96" s="189" t="s">
        <v>21</v>
      </c>
      <c r="N96" s="190" t="s">
        <v>44</v>
      </c>
      <c r="O96" s="67"/>
      <c r="P96" s="191">
        <f t="shared" si="1"/>
        <v>0</v>
      </c>
      <c r="Q96" s="191">
        <v>0</v>
      </c>
      <c r="R96" s="191">
        <f t="shared" si="2"/>
        <v>0</v>
      </c>
      <c r="S96" s="191">
        <v>0</v>
      </c>
      <c r="T96" s="192">
        <f t="shared" si="3"/>
        <v>0</v>
      </c>
      <c r="U96" s="37"/>
      <c r="V96" s="37"/>
      <c r="W96" s="37"/>
      <c r="X96" s="37"/>
      <c r="Y96" s="37"/>
      <c r="Z96" s="37"/>
      <c r="AA96" s="37"/>
      <c r="AB96" s="37"/>
      <c r="AC96" s="37"/>
      <c r="AD96" s="37"/>
      <c r="AE96" s="37"/>
      <c r="AR96" s="193" t="s">
        <v>273</v>
      </c>
      <c r="AT96" s="193" t="s">
        <v>179</v>
      </c>
      <c r="AU96" s="193" t="s">
        <v>83</v>
      </c>
      <c r="AY96" s="20" t="s">
        <v>176</v>
      </c>
      <c r="BE96" s="194">
        <f t="shared" si="4"/>
        <v>0</v>
      </c>
      <c r="BF96" s="194">
        <f t="shared" si="5"/>
        <v>0</v>
      </c>
      <c r="BG96" s="194">
        <f t="shared" si="6"/>
        <v>0</v>
      </c>
      <c r="BH96" s="194">
        <f t="shared" si="7"/>
        <v>0</v>
      </c>
      <c r="BI96" s="194">
        <f t="shared" si="8"/>
        <v>0</v>
      </c>
      <c r="BJ96" s="20" t="s">
        <v>81</v>
      </c>
      <c r="BK96" s="194">
        <f t="shared" si="9"/>
        <v>0</v>
      </c>
      <c r="BL96" s="20" t="s">
        <v>273</v>
      </c>
      <c r="BM96" s="193" t="s">
        <v>225</v>
      </c>
    </row>
    <row r="97" spans="1:65" s="2" customFormat="1" ht="16.5" customHeight="1">
      <c r="A97" s="37"/>
      <c r="B97" s="38"/>
      <c r="C97" s="182" t="s">
        <v>207</v>
      </c>
      <c r="D97" s="182" t="s">
        <v>179</v>
      </c>
      <c r="E97" s="183" t="s">
        <v>1188</v>
      </c>
      <c r="F97" s="184" t="s">
        <v>1189</v>
      </c>
      <c r="G97" s="185" t="s">
        <v>762</v>
      </c>
      <c r="H97" s="186">
        <v>1</v>
      </c>
      <c r="I97" s="187"/>
      <c r="J97" s="188">
        <f t="shared" si="0"/>
        <v>0</v>
      </c>
      <c r="K97" s="184" t="s">
        <v>223</v>
      </c>
      <c r="L97" s="42"/>
      <c r="M97" s="189" t="s">
        <v>21</v>
      </c>
      <c r="N97" s="190" t="s">
        <v>44</v>
      </c>
      <c r="O97" s="67"/>
      <c r="P97" s="191">
        <f t="shared" si="1"/>
        <v>0</v>
      </c>
      <c r="Q97" s="191">
        <v>0</v>
      </c>
      <c r="R97" s="191">
        <f t="shared" si="2"/>
        <v>0</v>
      </c>
      <c r="S97" s="191">
        <v>0</v>
      </c>
      <c r="T97" s="192">
        <f t="shared" si="3"/>
        <v>0</v>
      </c>
      <c r="U97" s="37"/>
      <c r="V97" s="37"/>
      <c r="W97" s="37"/>
      <c r="X97" s="37"/>
      <c r="Y97" s="37"/>
      <c r="Z97" s="37"/>
      <c r="AA97" s="37"/>
      <c r="AB97" s="37"/>
      <c r="AC97" s="37"/>
      <c r="AD97" s="37"/>
      <c r="AE97" s="37"/>
      <c r="AR97" s="193" t="s">
        <v>273</v>
      </c>
      <c r="AT97" s="193" t="s">
        <v>179</v>
      </c>
      <c r="AU97" s="193" t="s">
        <v>83</v>
      </c>
      <c r="AY97" s="20" t="s">
        <v>176</v>
      </c>
      <c r="BE97" s="194">
        <f t="shared" si="4"/>
        <v>0</v>
      </c>
      <c r="BF97" s="194">
        <f t="shared" si="5"/>
        <v>0</v>
      </c>
      <c r="BG97" s="194">
        <f t="shared" si="6"/>
        <v>0</v>
      </c>
      <c r="BH97" s="194">
        <f t="shared" si="7"/>
        <v>0</v>
      </c>
      <c r="BI97" s="194">
        <f t="shared" si="8"/>
        <v>0</v>
      </c>
      <c r="BJ97" s="20" t="s">
        <v>81</v>
      </c>
      <c r="BK97" s="194">
        <f t="shared" si="9"/>
        <v>0</v>
      </c>
      <c r="BL97" s="20" t="s">
        <v>273</v>
      </c>
      <c r="BM97" s="193" t="s">
        <v>235</v>
      </c>
    </row>
    <row r="98" spans="1:65" s="2" customFormat="1" ht="16.5" customHeight="1">
      <c r="A98" s="37"/>
      <c r="B98" s="38"/>
      <c r="C98" s="182" t="s">
        <v>177</v>
      </c>
      <c r="D98" s="182" t="s">
        <v>179</v>
      </c>
      <c r="E98" s="183" t="s">
        <v>1190</v>
      </c>
      <c r="F98" s="184" t="s">
        <v>1191</v>
      </c>
      <c r="G98" s="185" t="s">
        <v>762</v>
      </c>
      <c r="H98" s="186">
        <v>1</v>
      </c>
      <c r="I98" s="187"/>
      <c r="J98" s="188">
        <f t="shared" si="0"/>
        <v>0</v>
      </c>
      <c r="K98" s="184" t="s">
        <v>223</v>
      </c>
      <c r="L98" s="42"/>
      <c r="M98" s="189" t="s">
        <v>21</v>
      </c>
      <c r="N98" s="190" t="s">
        <v>44</v>
      </c>
      <c r="O98" s="67"/>
      <c r="P98" s="191">
        <f t="shared" si="1"/>
        <v>0</v>
      </c>
      <c r="Q98" s="191">
        <v>0</v>
      </c>
      <c r="R98" s="191">
        <f t="shared" si="2"/>
        <v>0</v>
      </c>
      <c r="S98" s="191">
        <v>0</v>
      </c>
      <c r="T98" s="192">
        <f t="shared" si="3"/>
        <v>0</v>
      </c>
      <c r="U98" s="37"/>
      <c r="V98" s="37"/>
      <c r="W98" s="37"/>
      <c r="X98" s="37"/>
      <c r="Y98" s="37"/>
      <c r="Z98" s="37"/>
      <c r="AA98" s="37"/>
      <c r="AB98" s="37"/>
      <c r="AC98" s="37"/>
      <c r="AD98" s="37"/>
      <c r="AE98" s="37"/>
      <c r="AR98" s="193" t="s">
        <v>273</v>
      </c>
      <c r="AT98" s="193" t="s">
        <v>179</v>
      </c>
      <c r="AU98" s="193" t="s">
        <v>83</v>
      </c>
      <c r="AY98" s="20" t="s">
        <v>176</v>
      </c>
      <c r="BE98" s="194">
        <f t="shared" si="4"/>
        <v>0</v>
      </c>
      <c r="BF98" s="194">
        <f t="shared" si="5"/>
        <v>0</v>
      </c>
      <c r="BG98" s="194">
        <f t="shared" si="6"/>
        <v>0</v>
      </c>
      <c r="BH98" s="194">
        <f t="shared" si="7"/>
        <v>0</v>
      </c>
      <c r="BI98" s="194">
        <f t="shared" si="8"/>
        <v>0</v>
      </c>
      <c r="BJ98" s="20" t="s">
        <v>81</v>
      </c>
      <c r="BK98" s="194">
        <f t="shared" si="9"/>
        <v>0</v>
      </c>
      <c r="BL98" s="20" t="s">
        <v>273</v>
      </c>
      <c r="BM98" s="193" t="s">
        <v>8</v>
      </c>
    </row>
    <row r="99" spans="1:65" s="2" customFormat="1" ht="16.5" customHeight="1">
      <c r="A99" s="37"/>
      <c r="B99" s="38"/>
      <c r="C99" s="182" t="s">
        <v>219</v>
      </c>
      <c r="D99" s="182" t="s">
        <v>179</v>
      </c>
      <c r="E99" s="183" t="s">
        <v>1192</v>
      </c>
      <c r="F99" s="184" t="s">
        <v>1193</v>
      </c>
      <c r="G99" s="185" t="s">
        <v>222</v>
      </c>
      <c r="H99" s="186">
        <v>4</v>
      </c>
      <c r="I99" s="187"/>
      <c r="J99" s="188">
        <f t="shared" si="0"/>
        <v>0</v>
      </c>
      <c r="K99" s="184" t="s">
        <v>223</v>
      </c>
      <c r="L99" s="42"/>
      <c r="M99" s="189" t="s">
        <v>21</v>
      </c>
      <c r="N99" s="190" t="s">
        <v>44</v>
      </c>
      <c r="O99" s="67"/>
      <c r="P99" s="191">
        <f t="shared" si="1"/>
        <v>0</v>
      </c>
      <c r="Q99" s="191">
        <v>0</v>
      </c>
      <c r="R99" s="191">
        <f t="shared" si="2"/>
        <v>0</v>
      </c>
      <c r="S99" s="191">
        <v>0</v>
      </c>
      <c r="T99" s="192">
        <f t="shared" si="3"/>
        <v>0</v>
      </c>
      <c r="U99" s="37"/>
      <c r="V99" s="37"/>
      <c r="W99" s="37"/>
      <c r="X99" s="37"/>
      <c r="Y99" s="37"/>
      <c r="Z99" s="37"/>
      <c r="AA99" s="37"/>
      <c r="AB99" s="37"/>
      <c r="AC99" s="37"/>
      <c r="AD99" s="37"/>
      <c r="AE99" s="37"/>
      <c r="AR99" s="193" t="s">
        <v>273</v>
      </c>
      <c r="AT99" s="193" t="s">
        <v>179</v>
      </c>
      <c r="AU99" s="193" t="s">
        <v>83</v>
      </c>
      <c r="AY99" s="20" t="s">
        <v>176</v>
      </c>
      <c r="BE99" s="194">
        <f t="shared" si="4"/>
        <v>0</v>
      </c>
      <c r="BF99" s="194">
        <f t="shared" si="5"/>
        <v>0</v>
      </c>
      <c r="BG99" s="194">
        <f t="shared" si="6"/>
        <v>0</v>
      </c>
      <c r="BH99" s="194">
        <f t="shared" si="7"/>
        <v>0</v>
      </c>
      <c r="BI99" s="194">
        <f t="shared" si="8"/>
        <v>0</v>
      </c>
      <c r="BJ99" s="20" t="s">
        <v>81</v>
      </c>
      <c r="BK99" s="194">
        <f t="shared" si="9"/>
        <v>0</v>
      </c>
      <c r="BL99" s="20" t="s">
        <v>273</v>
      </c>
      <c r="BM99" s="193" t="s">
        <v>262</v>
      </c>
    </row>
    <row r="100" spans="1:65" s="2" customFormat="1" ht="16.5" customHeight="1">
      <c r="A100" s="37"/>
      <c r="B100" s="38"/>
      <c r="C100" s="182" t="s">
        <v>225</v>
      </c>
      <c r="D100" s="182" t="s">
        <v>179</v>
      </c>
      <c r="E100" s="183" t="s">
        <v>1194</v>
      </c>
      <c r="F100" s="184" t="s">
        <v>1195</v>
      </c>
      <c r="G100" s="185" t="s">
        <v>222</v>
      </c>
      <c r="H100" s="186">
        <v>4</v>
      </c>
      <c r="I100" s="187"/>
      <c r="J100" s="188">
        <f t="shared" si="0"/>
        <v>0</v>
      </c>
      <c r="K100" s="184" t="s">
        <v>223</v>
      </c>
      <c r="L100" s="42"/>
      <c r="M100" s="189" t="s">
        <v>21</v>
      </c>
      <c r="N100" s="190" t="s">
        <v>44</v>
      </c>
      <c r="O100" s="67"/>
      <c r="P100" s="191">
        <f t="shared" si="1"/>
        <v>0</v>
      </c>
      <c r="Q100" s="191">
        <v>0</v>
      </c>
      <c r="R100" s="191">
        <f t="shared" si="2"/>
        <v>0</v>
      </c>
      <c r="S100" s="191">
        <v>0</v>
      </c>
      <c r="T100" s="192">
        <f t="shared" si="3"/>
        <v>0</v>
      </c>
      <c r="U100" s="37"/>
      <c r="V100" s="37"/>
      <c r="W100" s="37"/>
      <c r="X100" s="37"/>
      <c r="Y100" s="37"/>
      <c r="Z100" s="37"/>
      <c r="AA100" s="37"/>
      <c r="AB100" s="37"/>
      <c r="AC100" s="37"/>
      <c r="AD100" s="37"/>
      <c r="AE100" s="37"/>
      <c r="AR100" s="193" t="s">
        <v>273</v>
      </c>
      <c r="AT100" s="193" t="s">
        <v>179</v>
      </c>
      <c r="AU100" s="193" t="s">
        <v>83</v>
      </c>
      <c r="AY100" s="20" t="s">
        <v>176</v>
      </c>
      <c r="BE100" s="194">
        <f t="shared" si="4"/>
        <v>0</v>
      </c>
      <c r="BF100" s="194">
        <f t="shared" si="5"/>
        <v>0</v>
      </c>
      <c r="BG100" s="194">
        <f t="shared" si="6"/>
        <v>0</v>
      </c>
      <c r="BH100" s="194">
        <f t="shared" si="7"/>
        <v>0</v>
      </c>
      <c r="BI100" s="194">
        <f t="shared" si="8"/>
        <v>0</v>
      </c>
      <c r="BJ100" s="20" t="s">
        <v>81</v>
      </c>
      <c r="BK100" s="194">
        <f t="shared" si="9"/>
        <v>0</v>
      </c>
      <c r="BL100" s="20" t="s">
        <v>273</v>
      </c>
      <c r="BM100" s="193" t="s">
        <v>273</v>
      </c>
    </row>
    <row r="101" spans="1:65" s="2" customFormat="1" ht="16.5" customHeight="1">
      <c r="A101" s="37"/>
      <c r="B101" s="38"/>
      <c r="C101" s="182" t="s">
        <v>213</v>
      </c>
      <c r="D101" s="182" t="s">
        <v>179</v>
      </c>
      <c r="E101" s="183" t="s">
        <v>1196</v>
      </c>
      <c r="F101" s="184" t="s">
        <v>1197</v>
      </c>
      <c r="G101" s="185" t="s">
        <v>762</v>
      </c>
      <c r="H101" s="186">
        <v>1</v>
      </c>
      <c r="I101" s="187"/>
      <c r="J101" s="188">
        <f t="shared" si="0"/>
        <v>0</v>
      </c>
      <c r="K101" s="184" t="s">
        <v>223</v>
      </c>
      <c r="L101" s="42"/>
      <c r="M101" s="189" t="s">
        <v>21</v>
      </c>
      <c r="N101" s="190" t="s">
        <v>44</v>
      </c>
      <c r="O101" s="67"/>
      <c r="P101" s="191">
        <f t="shared" si="1"/>
        <v>0</v>
      </c>
      <c r="Q101" s="191">
        <v>0</v>
      </c>
      <c r="R101" s="191">
        <f t="shared" si="2"/>
        <v>0</v>
      </c>
      <c r="S101" s="191">
        <v>0</v>
      </c>
      <c r="T101" s="192">
        <f t="shared" si="3"/>
        <v>0</v>
      </c>
      <c r="U101" s="37"/>
      <c r="V101" s="37"/>
      <c r="W101" s="37"/>
      <c r="X101" s="37"/>
      <c r="Y101" s="37"/>
      <c r="Z101" s="37"/>
      <c r="AA101" s="37"/>
      <c r="AB101" s="37"/>
      <c r="AC101" s="37"/>
      <c r="AD101" s="37"/>
      <c r="AE101" s="37"/>
      <c r="AR101" s="193" t="s">
        <v>273</v>
      </c>
      <c r="AT101" s="193" t="s">
        <v>179</v>
      </c>
      <c r="AU101" s="193" t="s">
        <v>83</v>
      </c>
      <c r="AY101" s="20" t="s">
        <v>176</v>
      </c>
      <c r="BE101" s="194">
        <f t="shared" si="4"/>
        <v>0</v>
      </c>
      <c r="BF101" s="194">
        <f t="shared" si="5"/>
        <v>0</v>
      </c>
      <c r="BG101" s="194">
        <f t="shared" si="6"/>
        <v>0</v>
      </c>
      <c r="BH101" s="194">
        <f t="shared" si="7"/>
        <v>0</v>
      </c>
      <c r="BI101" s="194">
        <f t="shared" si="8"/>
        <v>0</v>
      </c>
      <c r="BJ101" s="20" t="s">
        <v>81</v>
      </c>
      <c r="BK101" s="194">
        <f t="shared" si="9"/>
        <v>0</v>
      </c>
      <c r="BL101" s="20" t="s">
        <v>273</v>
      </c>
      <c r="BM101" s="193" t="s">
        <v>287</v>
      </c>
    </row>
    <row r="102" spans="1:65" s="2" customFormat="1" ht="24.2" customHeight="1">
      <c r="A102" s="37"/>
      <c r="B102" s="38"/>
      <c r="C102" s="182" t="s">
        <v>235</v>
      </c>
      <c r="D102" s="182" t="s">
        <v>179</v>
      </c>
      <c r="E102" s="183" t="s">
        <v>1198</v>
      </c>
      <c r="F102" s="184" t="s">
        <v>1199</v>
      </c>
      <c r="G102" s="185" t="s">
        <v>762</v>
      </c>
      <c r="H102" s="186">
        <v>1</v>
      </c>
      <c r="I102" s="187"/>
      <c r="J102" s="188">
        <f t="shared" si="0"/>
        <v>0</v>
      </c>
      <c r="K102" s="184" t="s">
        <v>223</v>
      </c>
      <c r="L102" s="42"/>
      <c r="M102" s="189" t="s">
        <v>21</v>
      </c>
      <c r="N102" s="190" t="s">
        <v>44</v>
      </c>
      <c r="O102" s="67"/>
      <c r="P102" s="191">
        <f t="shared" si="1"/>
        <v>0</v>
      </c>
      <c r="Q102" s="191">
        <v>0</v>
      </c>
      <c r="R102" s="191">
        <f t="shared" si="2"/>
        <v>0</v>
      </c>
      <c r="S102" s="191">
        <v>0</v>
      </c>
      <c r="T102" s="192">
        <f t="shared" si="3"/>
        <v>0</v>
      </c>
      <c r="U102" s="37"/>
      <c r="V102" s="37"/>
      <c r="W102" s="37"/>
      <c r="X102" s="37"/>
      <c r="Y102" s="37"/>
      <c r="Z102" s="37"/>
      <c r="AA102" s="37"/>
      <c r="AB102" s="37"/>
      <c r="AC102" s="37"/>
      <c r="AD102" s="37"/>
      <c r="AE102" s="37"/>
      <c r="AR102" s="193" t="s">
        <v>273</v>
      </c>
      <c r="AT102" s="193" t="s">
        <v>179</v>
      </c>
      <c r="AU102" s="193" t="s">
        <v>83</v>
      </c>
      <c r="AY102" s="20" t="s">
        <v>176</v>
      </c>
      <c r="BE102" s="194">
        <f t="shared" si="4"/>
        <v>0</v>
      </c>
      <c r="BF102" s="194">
        <f t="shared" si="5"/>
        <v>0</v>
      </c>
      <c r="BG102" s="194">
        <f t="shared" si="6"/>
        <v>0</v>
      </c>
      <c r="BH102" s="194">
        <f t="shared" si="7"/>
        <v>0</v>
      </c>
      <c r="BI102" s="194">
        <f t="shared" si="8"/>
        <v>0</v>
      </c>
      <c r="BJ102" s="20" t="s">
        <v>81</v>
      </c>
      <c r="BK102" s="194">
        <f t="shared" si="9"/>
        <v>0</v>
      </c>
      <c r="BL102" s="20" t="s">
        <v>273</v>
      </c>
      <c r="BM102" s="193" t="s">
        <v>302</v>
      </c>
    </row>
    <row r="103" spans="1:65" s="2" customFormat="1" ht="16.5" customHeight="1">
      <c r="A103" s="37"/>
      <c r="B103" s="38"/>
      <c r="C103" s="182" t="s">
        <v>240</v>
      </c>
      <c r="D103" s="182" t="s">
        <v>179</v>
      </c>
      <c r="E103" s="183" t="s">
        <v>1200</v>
      </c>
      <c r="F103" s="184" t="s">
        <v>1201</v>
      </c>
      <c r="G103" s="185" t="s">
        <v>762</v>
      </c>
      <c r="H103" s="186">
        <v>1</v>
      </c>
      <c r="I103" s="187"/>
      <c r="J103" s="188">
        <f t="shared" si="0"/>
        <v>0</v>
      </c>
      <c r="K103" s="184" t="s">
        <v>223</v>
      </c>
      <c r="L103" s="42"/>
      <c r="M103" s="189" t="s">
        <v>21</v>
      </c>
      <c r="N103" s="190" t="s">
        <v>44</v>
      </c>
      <c r="O103" s="67"/>
      <c r="P103" s="191">
        <f t="shared" si="1"/>
        <v>0</v>
      </c>
      <c r="Q103" s="191">
        <v>0</v>
      </c>
      <c r="R103" s="191">
        <f t="shared" si="2"/>
        <v>0</v>
      </c>
      <c r="S103" s="191">
        <v>0</v>
      </c>
      <c r="T103" s="192">
        <f t="shared" si="3"/>
        <v>0</v>
      </c>
      <c r="U103" s="37"/>
      <c r="V103" s="37"/>
      <c r="W103" s="37"/>
      <c r="X103" s="37"/>
      <c r="Y103" s="37"/>
      <c r="Z103" s="37"/>
      <c r="AA103" s="37"/>
      <c r="AB103" s="37"/>
      <c r="AC103" s="37"/>
      <c r="AD103" s="37"/>
      <c r="AE103" s="37"/>
      <c r="AR103" s="193" t="s">
        <v>273</v>
      </c>
      <c r="AT103" s="193" t="s">
        <v>179</v>
      </c>
      <c r="AU103" s="193" t="s">
        <v>83</v>
      </c>
      <c r="AY103" s="20" t="s">
        <v>176</v>
      </c>
      <c r="BE103" s="194">
        <f t="shared" si="4"/>
        <v>0</v>
      </c>
      <c r="BF103" s="194">
        <f t="shared" si="5"/>
        <v>0</v>
      </c>
      <c r="BG103" s="194">
        <f t="shared" si="6"/>
        <v>0</v>
      </c>
      <c r="BH103" s="194">
        <f t="shared" si="7"/>
        <v>0</v>
      </c>
      <c r="BI103" s="194">
        <f t="shared" si="8"/>
        <v>0</v>
      </c>
      <c r="BJ103" s="20" t="s">
        <v>81</v>
      </c>
      <c r="BK103" s="194">
        <f t="shared" si="9"/>
        <v>0</v>
      </c>
      <c r="BL103" s="20" t="s">
        <v>273</v>
      </c>
      <c r="BM103" s="193" t="s">
        <v>314</v>
      </c>
    </row>
    <row r="104" spans="1:65" s="2" customFormat="1" ht="16.5" customHeight="1">
      <c r="A104" s="37"/>
      <c r="B104" s="38"/>
      <c r="C104" s="182" t="s">
        <v>8</v>
      </c>
      <c r="D104" s="182" t="s">
        <v>179</v>
      </c>
      <c r="E104" s="183" t="s">
        <v>1202</v>
      </c>
      <c r="F104" s="184" t="s">
        <v>1203</v>
      </c>
      <c r="G104" s="185" t="s">
        <v>1185</v>
      </c>
      <c r="H104" s="186">
        <v>6</v>
      </c>
      <c r="I104" s="187"/>
      <c r="J104" s="188">
        <f t="shared" si="0"/>
        <v>0</v>
      </c>
      <c r="K104" s="184" t="s">
        <v>223</v>
      </c>
      <c r="L104" s="42"/>
      <c r="M104" s="189" t="s">
        <v>21</v>
      </c>
      <c r="N104" s="190" t="s">
        <v>44</v>
      </c>
      <c r="O104" s="67"/>
      <c r="P104" s="191">
        <f t="shared" si="1"/>
        <v>0</v>
      </c>
      <c r="Q104" s="191">
        <v>0</v>
      </c>
      <c r="R104" s="191">
        <f t="shared" si="2"/>
        <v>0</v>
      </c>
      <c r="S104" s="191">
        <v>0</v>
      </c>
      <c r="T104" s="192">
        <f t="shared" si="3"/>
        <v>0</v>
      </c>
      <c r="U104" s="37"/>
      <c r="V104" s="37"/>
      <c r="W104" s="37"/>
      <c r="X104" s="37"/>
      <c r="Y104" s="37"/>
      <c r="Z104" s="37"/>
      <c r="AA104" s="37"/>
      <c r="AB104" s="37"/>
      <c r="AC104" s="37"/>
      <c r="AD104" s="37"/>
      <c r="AE104" s="37"/>
      <c r="AR104" s="193" t="s">
        <v>273</v>
      </c>
      <c r="AT104" s="193" t="s">
        <v>179</v>
      </c>
      <c r="AU104" s="193" t="s">
        <v>83</v>
      </c>
      <c r="AY104" s="20" t="s">
        <v>176</v>
      </c>
      <c r="BE104" s="194">
        <f t="shared" si="4"/>
        <v>0</v>
      </c>
      <c r="BF104" s="194">
        <f t="shared" si="5"/>
        <v>0</v>
      </c>
      <c r="BG104" s="194">
        <f t="shared" si="6"/>
        <v>0</v>
      </c>
      <c r="BH104" s="194">
        <f t="shared" si="7"/>
        <v>0</v>
      </c>
      <c r="BI104" s="194">
        <f t="shared" si="8"/>
        <v>0</v>
      </c>
      <c r="BJ104" s="20" t="s">
        <v>81</v>
      </c>
      <c r="BK104" s="194">
        <f t="shared" si="9"/>
        <v>0</v>
      </c>
      <c r="BL104" s="20" t="s">
        <v>273</v>
      </c>
      <c r="BM104" s="193" t="s">
        <v>324</v>
      </c>
    </row>
    <row r="105" spans="1:65" s="2" customFormat="1" ht="16.5" customHeight="1">
      <c r="A105" s="37"/>
      <c r="B105" s="38"/>
      <c r="C105" s="182" t="s">
        <v>253</v>
      </c>
      <c r="D105" s="182" t="s">
        <v>179</v>
      </c>
      <c r="E105" s="183" t="s">
        <v>1204</v>
      </c>
      <c r="F105" s="184" t="s">
        <v>1205</v>
      </c>
      <c r="G105" s="185" t="s">
        <v>1185</v>
      </c>
      <c r="H105" s="186">
        <v>8</v>
      </c>
      <c r="I105" s="187"/>
      <c r="J105" s="188">
        <f t="shared" si="0"/>
        <v>0</v>
      </c>
      <c r="K105" s="184" t="s">
        <v>223</v>
      </c>
      <c r="L105" s="42"/>
      <c r="M105" s="189" t="s">
        <v>21</v>
      </c>
      <c r="N105" s="190" t="s">
        <v>44</v>
      </c>
      <c r="O105" s="67"/>
      <c r="P105" s="191">
        <f t="shared" si="1"/>
        <v>0</v>
      </c>
      <c r="Q105" s="191">
        <v>0</v>
      </c>
      <c r="R105" s="191">
        <f t="shared" si="2"/>
        <v>0</v>
      </c>
      <c r="S105" s="191">
        <v>0</v>
      </c>
      <c r="T105" s="192">
        <f t="shared" si="3"/>
        <v>0</v>
      </c>
      <c r="U105" s="37"/>
      <c r="V105" s="37"/>
      <c r="W105" s="37"/>
      <c r="X105" s="37"/>
      <c r="Y105" s="37"/>
      <c r="Z105" s="37"/>
      <c r="AA105" s="37"/>
      <c r="AB105" s="37"/>
      <c r="AC105" s="37"/>
      <c r="AD105" s="37"/>
      <c r="AE105" s="37"/>
      <c r="AR105" s="193" t="s">
        <v>273</v>
      </c>
      <c r="AT105" s="193" t="s">
        <v>179</v>
      </c>
      <c r="AU105" s="193" t="s">
        <v>83</v>
      </c>
      <c r="AY105" s="20" t="s">
        <v>176</v>
      </c>
      <c r="BE105" s="194">
        <f t="shared" si="4"/>
        <v>0</v>
      </c>
      <c r="BF105" s="194">
        <f t="shared" si="5"/>
        <v>0</v>
      </c>
      <c r="BG105" s="194">
        <f t="shared" si="6"/>
        <v>0</v>
      </c>
      <c r="BH105" s="194">
        <f t="shared" si="7"/>
        <v>0</v>
      </c>
      <c r="BI105" s="194">
        <f t="shared" si="8"/>
        <v>0</v>
      </c>
      <c r="BJ105" s="20" t="s">
        <v>81</v>
      </c>
      <c r="BK105" s="194">
        <f t="shared" si="9"/>
        <v>0</v>
      </c>
      <c r="BL105" s="20" t="s">
        <v>273</v>
      </c>
      <c r="BM105" s="193" t="s">
        <v>337</v>
      </c>
    </row>
    <row r="106" spans="1:65" s="2" customFormat="1" ht="16.5" customHeight="1">
      <c r="A106" s="37"/>
      <c r="B106" s="38"/>
      <c r="C106" s="182" t="s">
        <v>262</v>
      </c>
      <c r="D106" s="182" t="s">
        <v>179</v>
      </c>
      <c r="E106" s="183" t="s">
        <v>1206</v>
      </c>
      <c r="F106" s="184" t="s">
        <v>1207</v>
      </c>
      <c r="G106" s="185" t="s">
        <v>222</v>
      </c>
      <c r="H106" s="186">
        <v>3</v>
      </c>
      <c r="I106" s="187"/>
      <c r="J106" s="188">
        <f t="shared" si="0"/>
        <v>0</v>
      </c>
      <c r="K106" s="184" t="s">
        <v>223</v>
      </c>
      <c r="L106" s="42"/>
      <c r="M106" s="189" t="s">
        <v>21</v>
      </c>
      <c r="N106" s="190" t="s">
        <v>44</v>
      </c>
      <c r="O106" s="67"/>
      <c r="P106" s="191">
        <f t="shared" si="1"/>
        <v>0</v>
      </c>
      <c r="Q106" s="191">
        <v>0</v>
      </c>
      <c r="R106" s="191">
        <f t="shared" si="2"/>
        <v>0</v>
      </c>
      <c r="S106" s="191">
        <v>0</v>
      </c>
      <c r="T106" s="192">
        <f t="shared" si="3"/>
        <v>0</v>
      </c>
      <c r="U106" s="37"/>
      <c r="V106" s="37"/>
      <c r="W106" s="37"/>
      <c r="X106" s="37"/>
      <c r="Y106" s="37"/>
      <c r="Z106" s="37"/>
      <c r="AA106" s="37"/>
      <c r="AB106" s="37"/>
      <c r="AC106" s="37"/>
      <c r="AD106" s="37"/>
      <c r="AE106" s="37"/>
      <c r="AR106" s="193" t="s">
        <v>273</v>
      </c>
      <c r="AT106" s="193" t="s">
        <v>179</v>
      </c>
      <c r="AU106" s="193" t="s">
        <v>83</v>
      </c>
      <c r="AY106" s="20" t="s">
        <v>176</v>
      </c>
      <c r="BE106" s="194">
        <f t="shared" si="4"/>
        <v>0</v>
      </c>
      <c r="BF106" s="194">
        <f t="shared" si="5"/>
        <v>0</v>
      </c>
      <c r="BG106" s="194">
        <f t="shared" si="6"/>
        <v>0</v>
      </c>
      <c r="BH106" s="194">
        <f t="shared" si="7"/>
        <v>0</v>
      </c>
      <c r="BI106" s="194">
        <f t="shared" si="8"/>
        <v>0</v>
      </c>
      <c r="BJ106" s="20" t="s">
        <v>81</v>
      </c>
      <c r="BK106" s="194">
        <f t="shared" si="9"/>
        <v>0</v>
      </c>
      <c r="BL106" s="20" t="s">
        <v>273</v>
      </c>
      <c r="BM106" s="193" t="s">
        <v>350</v>
      </c>
    </row>
    <row r="107" spans="1:65" s="12" customFormat="1" ht="22.9" customHeight="1">
      <c r="B107" s="166"/>
      <c r="C107" s="167"/>
      <c r="D107" s="168" t="s">
        <v>72</v>
      </c>
      <c r="E107" s="180" t="s">
        <v>1208</v>
      </c>
      <c r="F107" s="180" t="s">
        <v>1209</v>
      </c>
      <c r="G107" s="167"/>
      <c r="H107" s="167"/>
      <c r="I107" s="170"/>
      <c r="J107" s="181">
        <f>BK107</f>
        <v>0</v>
      </c>
      <c r="K107" s="167"/>
      <c r="L107" s="172"/>
      <c r="M107" s="173"/>
      <c r="N107" s="174"/>
      <c r="O107" s="174"/>
      <c r="P107" s="175">
        <f>SUM(P108:P111)</f>
        <v>0</v>
      </c>
      <c r="Q107" s="174"/>
      <c r="R107" s="175">
        <f>SUM(R108:R111)</f>
        <v>0</v>
      </c>
      <c r="S107" s="174"/>
      <c r="T107" s="176">
        <f>SUM(T108:T111)</f>
        <v>0</v>
      </c>
      <c r="AR107" s="177" t="s">
        <v>81</v>
      </c>
      <c r="AT107" s="178" t="s">
        <v>72</v>
      </c>
      <c r="AU107" s="178" t="s">
        <v>81</v>
      </c>
      <c r="AY107" s="177" t="s">
        <v>176</v>
      </c>
      <c r="BK107" s="179">
        <f>SUM(BK108:BK111)</f>
        <v>0</v>
      </c>
    </row>
    <row r="108" spans="1:65" s="2" customFormat="1" ht="16.5" customHeight="1">
      <c r="A108" s="37"/>
      <c r="B108" s="38"/>
      <c r="C108" s="182" t="s">
        <v>268</v>
      </c>
      <c r="D108" s="182" t="s">
        <v>179</v>
      </c>
      <c r="E108" s="183" t="s">
        <v>1210</v>
      </c>
      <c r="F108" s="184" t="s">
        <v>1211</v>
      </c>
      <c r="G108" s="185" t="s">
        <v>762</v>
      </c>
      <c r="H108" s="186">
        <v>1</v>
      </c>
      <c r="I108" s="187"/>
      <c r="J108" s="188">
        <f>ROUND(I108*H108,2)</f>
        <v>0</v>
      </c>
      <c r="K108" s="184" t="s">
        <v>223</v>
      </c>
      <c r="L108" s="42"/>
      <c r="M108" s="189" t="s">
        <v>21</v>
      </c>
      <c r="N108" s="190" t="s">
        <v>44</v>
      </c>
      <c r="O108" s="67"/>
      <c r="P108" s="191">
        <f>O108*H108</f>
        <v>0</v>
      </c>
      <c r="Q108" s="191">
        <v>0</v>
      </c>
      <c r="R108" s="191">
        <f>Q108*H108</f>
        <v>0</v>
      </c>
      <c r="S108" s="191">
        <v>0</v>
      </c>
      <c r="T108" s="192">
        <f>S108*H108</f>
        <v>0</v>
      </c>
      <c r="U108" s="37"/>
      <c r="V108" s="37"/>
      <c r="W108" s="37"/>
      <c r="X108" s="37"/>
      <c r="Y108" s="37"/>
      <c r="Z108" s="37"/>
      <c r="AA108" s="37"/>
      <c r="AB108" s="37"/>
      <c r="AC108" s="37"/>
      <c r="AD108" s="37"/>
      <c r="AE108" s="37"/>
      <c r="AR108" s="193" t="s">
        <v>273</v>
      </c>
      <c r="AT108" s="193" t="s">
        <v>179</v>
      </c>
      <c r="AU108" s="193" t="s">
        <v>83</v>
      </c>
      <c r="AY108" s="20" t="s">
        <v>176</v>
      </c>
      <c r="BE108" s="194">
        <f>IF(N108="základní",J108,0)</f>
        <v>0</v>
      </c>
      <c r="BF108" s="194">
        <f>IF(N108="snížená",J108,0)</f>
        <v>0</v>
      </c>
      <c r="BG108" s="194">
        <f>IF(N108="zákl. přenesená",J108,0)</f>
        <v>0</v>
      </c>
      <c r="BH108" s="194">
        <f>IF(N108="sníž. přenesená",J108,0)</f>
        <v>0</v>
      </c>
      <c r="BI108" s="194">
        <f>IF(N108="nulová",J108,0)</f>
        <v>0</v>
      </c>
      <c r="BJ108" s="20" t="s">
        <v>81</v>
      </c>
      <c r="BK108" s="194">
        <f>ROUND(I108*H108,2)</f>
        <v>0</v>
      </c>
      <c r="BL108" s="20" t="s">
        <v>273</v>
      </c>
      <c r="BM108" s="193" t="s">
        <v>360</v>
      </c>
    </row>
    <row r="109" spans="1:65" s="2" customFormat="1" ht="16.5" customHeight="1">
      <c r="A109" s="37"/>
      <c r="B109" s="38"/>
      <c r="C109" s="182" t="s">
        <v>273</v>
      </c>
      <c r="D109" s="182" t="s">
        <v>179</v>
      </c>
      <c r="E109" s="183" t="s">
        <v>1212</v>
      </c>
      <c r="F109" s="184" t="s">
        <v>1213</v>
      </c>
      <c r="G109" s="185" t="s">
        <v>762</v>
      </c>
      <c r="H109" s="186">
        <v>2</v>
      </c>
      <c r="I109" s="187"/>
      <c r="J109" s="188">
        <f>ROUND(I109*H109,2)</f>
        <v>0</v>
      </c>
      <c r="K109" s="184" t="s">
        <v>223</v>
      </c>
      <c r="L109" s="42"/>
      <c r="M109" s="189" t="s">
        <v>21</v>
      </c>
      <c r="N109" s="190" t="s">
        <v>44</v>
      </c>
      <c r="O109" s="67"/>
      <c r="P109" s="191">
        <f>O109*H109</f>
        <v>0</v>
      </c>
      <c r="Q109" s="191">
        <v>0</v>
      </c>
      <c r="R109" s="191">
        <f>Q109*H109</f>
        <v>0</v>
      </c>
      <c r="S109" s="191">
        <v>0</v>
      </c>
      <c r="T109" s="192">
        <f>S109*H109</f>
        <v>0</v>
      </c>
      <c r="U109" s="37"/>
      <c r="V109" s="37"/>
      <c r="W109" s="37"/>
      <c r="X109" s="37"/>
      <c r="Y109" s="37"/>
      <c r="Z109" s="37"/>
      <c r="AA109" s="37"/>
      <c r="AB109" s="37"/>
      <c r="AC109" s="37"/>
      <c r="AD109" s="37"/>
      <c r="AE109" s="37"/>
      <c r="AR109" s="193" t="s">
        <v>273</v>
      </c>
      <c r="AT109" s="193" t="s">
        <v>179</v>
      </c>
      <c r="AU109" s="193" t="s">
        <v>83</v>
      </c>
      <c r="AY109" s="20" t="s">
        <v>176</v>
      </c>
      <c r="BE109" s="194">
        <f>IF(N109="základní",J109,0)</f>
        <v>0</v>
      </c>
      <c r="BF109" s="194">
        <f>IF(N109="snížená",J109,0)</f>
        <v>0</v>
      </c>
      <c r="BG109" s="194">
        <f>IF(N109="zákl. přenesená",J109,0)</f>
        <v>0</v>
      </c>
      <c r="BH109" s="194">
        <f>IF(N109="sníž. přenesená",J109,0)</f>
        <v>0</v>
      </c>
      <c r="BI109" s="194">
        <f>IF(N109="nulová",J109,0)</f>
        <v>0</v>
      </c>
      <c r="BJ109" s="20" t="s">
        <v>81</v>
      </c>
      <c r="BK109" s="194">
        <f>ROUND(I109*H109,2)</f>
        <v>0</v>
      </c>
      <c r="BL109" s="20" t="s">
        <v>273</v>
      </c>
      <c r="BM109" s="193" t="s">
        <v>306</v>
      </c>
    </row>
    <row r="110" spans="1:65" s="2" customFormat="1" ht="16.5" customHeight="1">
      <c r="A110" s="37"/>
      <c r="B110" s="38"/>
      <c r="C110" s="182" t="s">
        <v>280</v>
      </c>
      <c r="D110" s="182" t="s">
        <v>179</v>
      </c>
      <c r="E110" s="183" t="s">
        <v>1214</v>
      </c>
      <c r="F110" s="184" t="s">
        <v>1215</v>
      </c>
      <c r="G110" s="185" t="s">
        <v>762</v>
      </c>
      <c r="H110" s="186">
        <v>2</v>
      </c>
      <c r="I110" s="187"/>
      <c r="J110" s="188">
        <f>ROUND(I110*H110,2)</f>
        <v>0</v>
      </c>
      <c r="K110" s="184" t="s">
        <v>223</v>
      </c>
      <c r="L110" s="42"/>
      <c r="M110" s="189" t="s">
        <v>21</v>
      </c>
      <c r="N110" s="190" t="s">
        <v>44</v>
      </c>
      <c r="O110" s="67"/>
      <c r="P110" s="191">
        <f>O110*H110</f>
        <v>0</v>
      </c>
      <c r="Q110" s="191">
        <v>0</v>
      </c>
      <c r="R110" s="191">
        <f>Q110*H110</f>
        <v>0</v>
      </c>
      <c r="S110" s="191">
        <v>0</v>
      </c>
      <c r="T110" s="192">
        <f>S110*H110</f>
        <v>0</v>
      </c>
      <c r="U110" s="37"/>
      <c r="V110" s="37"/>
      <c r="W110" s="37"/>
      <c r="X110" s="37"/>
      <c r="Y110" s="37"/>
      <c r="Z110" s="37"/>
      <c r="AA110" s="37"/>
      <c r="AB110" s="37"/>
      <c r="AC110" s="37"/>
      <c r="AD110" s="37"/>
      <c r="AE110" s="37"/>
      <c r="AR110" s="193" t="s">
        <v>273</v>
      </c>
      <c r="AT110" s="193" t="s">
        <v>179</v>
      </c>
      <c r="AU110" s="193" t="s">
        <v>83</v>
      </c>
      <c r="AY110" s="20" t="s">
        <v>176</v>
      </c>
      <c r="BE110" s="194">
        <f>IF(N110="základní",J110,0)</f>
        <v>0</v>
      </c>
      <c r="BF110" s="194">
        <f>IF(N110="snížená",J110,0)</f>
        <v>0</v>
      </c>
      <c r="BG110" s="194">
        <f>IF(N110="zákl. přenesená",J110,0)</f>
        <v>0</v>
      </c>
      <c r="BH110" s="194">
        <f>IF(N110="sníž. přenesená",J110,0)</f>
        <v>0</v>
      </c>
      <c r="BI110" s="194">
        <f>IF(N110="nulová",J110,0)</f>
        <v>0</v>
      </c>
      <c r="BJ110" s="20" t="s">
        <v>81</v>
      </c>
      <c r="BK110" s="194">
        <f>ROUND(I110*H110,2)</f>
        <v>0</v>
      </c>
      <c r="BL110" s="20" t="s">
        <v>273</v>
      </c>
      <c r="BM110" s="193" t="s">
        <v>386</v>
      </c>
    </row>
    <row r="111" spans="1:65" s="2" customFormat="1" ht="16.5" customHeight="1">
      <c r="A111" s="37"/>
      <c r="B111" s="38"/>
      <c r="C111" s="182" t="s">
        <v>287</v>
      </c>
      <c r="D111" s="182" t="s">
        <v>179</v>
      </c>
      <c r="E111" s="183" t="s">
        <v>1216</v>
      </c>
      <c r="F111" s="184" t="s">
        <v>1205</v>
      </c>
      <c r="G111" s="185" t="s">
        <v>1185</v>
      </c>
      <c r="H111" s="186">
        <v>2</v>
      </c>
      <c r="I111" s="187"/>
      <c r="J111" s="188">
        <f>ROUND(I111*H111,2)</f>
        <v>0</v>
      </c>
      <c r="K111" s="184" t="s">
        <v>223</v>
      </c>
      <c r="L111" s="42"/>
      <c r="M111" s="189" t="s">
        <v>21</v>
      </c>
      <c r="N111" s="190" t="s">
        <v>44</v>
      </c>
      <c r="O111" s="67"/>
      <c r="P111" s="191">
        <f>O111*H111</f>
        <v>0</v>
      </c>
      <c r="Q111" s="191">
        <v>0</v>
      </c>
      <c r="R111" s="191">
        <f>Q111*H111</f>
        <v>0</v>
      </c>
      <c r="S111" s="191">
        <v>0</v>
      </c>
      <c r="T111" s="192">
        <f>S111*H111</f>
        <v>0</v>
      </c>
      <c r="U111" s="37"/>
      <c r="V111" s="37"/>
      <c r="W111" s="37"/>
      <c r="X111" s="37"/>
      <c r="Y111" s="37"/>
      <c r="Z111" s="37"/>
      <c r="AA111" s="37"/>
      <c r="AB111" s="37"/>
      <c r="AC111" s="37"/>
      <c r="AD111" s="37"/>
      <c r="AE111" s="37"/>
      <c r="AR111" s="193" t="s">
        <v>273</v>
      </c>
      <c r="AT111" s="193" t="s">
        <v>179</v>
      </c>
      <c r="AU111" s="193" t="s">
        <v>83</v>
      </c>
      <c r="AY111" s="20" t="s">
        <v>176</v>
      </c>
      <c r="BE111" s="194">
        <f>IF(N111="základní",J111,0)</f>
        <v>0</v>
      </c>
      <c r="BF111" s="194">
        <f>IF(N111="snížená",J111,0)</f>
        <v>0</v>
      </c>
      <c r="BG111" s="194">
        <f>IF(N111="zákl. přenesená",J111,0)</f>
        <v>0</v>
      </c>
      <c r="BH111" s="194">
        <f>IF(N111="sníž. přenesená",J111,0)</f>
        <v>0</v>
      </c>
      <c r="BI111" s="194">
        <f>IF(N111="nulová",J111,0)</f>
        <v>0</v>
      </c>
      <c r="BJ111" s="20" t="s">
        <v>81</v>
      </c>
      <c r="BK111" s="194">
        <f>ROUND(I111*H111,2)</f>
        <v>0</v>
      </c>
      <c r="BL111" s="20" t="s">
        <v>273</v>
      </c>
      <c r="BM111" s="193" t="s">
        <v>399</v>
      </c>
    </row>
    <row r="112" spans="1:65" s="12" customFormat="1" ht="22.9" customHeight="1">
      <c r="B112" s="166"/>
      <c r="C112" s="167"/>
      <c r="D112" s="168" t="s">
        <v>72</v>
      </c>
      <c r="E112" s="180" t="s">
        <v>303</v>
      </c>
      <c r="F112" s="180" t="s">
        <v>1217</v>
      </c>
      <c r="G112" s="167"/>
      <c r="H112" s="167"/>
      <c r="I112" s="170"/>
      <c r="J112" s="181">
        <f>BK112</f>
        <v>0</v>
      </c>
      <c r="K112" s="167"/>
      <c r="L112" s="172"/>
      <c r="M112" s="173"/>
      <c r="N112" s="174"/>
      <c r="O112" s="174"/>
      <c r="P112" s="175">
        <f>SUM(P113:P117)</f>
        <v>0</v>
      </c>
      <c r="Q112" s="174"/>
      <c r="R112" s="175">
        <f>SUM(R113:R117)</f>
        <v>0</v>
      </c>
      <c r="S112" s="174"/>
      <c r="T112" s="176">
        <f>SUM(T113:T117)</f>
        <v>0</v>
      </c>
      <c r="AR112" s="177" t="s">
        <v>99</v>
      </c>
      <c r="AT112" s="178" t="s">
        <v>72</v>
      </c>
      <c r="AU112" s="178" t="s">
        <v>81</v>
      </c>
      <c r="AY112" s="177" t="s">
        <v>176</v>
      </c>
      <c r="BK112" s="179">
        <f>SUM(BK113:BK117)</f>
        <v>0</v>
      </c>
    </row>
    <row r="113" spans="1:65" s="2" customFormat="1" ht="16.5" customHeight="1">
      <c r="A113" s="37"/>
      <c r="B113" s="38"/>
      <c r="C113" s="182" t="s">
        <v>296</v>
      </c>
      <c r="D113" s="182" t="s">
        <v>179</v>
      </c>
      <c r="E113" s="183" t="s">
        <v>1218</v>
      </c>
      <c r="F113" s="184" t="s">
        <v>1219</v>
      </c>
      <c r="G113" s="185" t="s">
        <v>1220</v>
      </c>
      <c r="H113" s="186">
        <v>21</v>
      </c>
      <c r="I113" s="187"/>
      <c r="J113" s="188">
        <f>ROUND(I113*H113,2)</f>
        <v>0</v>
      </c>
      <c r="K113" s="184" t="s">
        <v>223</v>
      </c>
      <c r="L113" s="42"/>
      <c r="M113" s="189" t="s">
        <v>21</v>
      </c>
      <c r="N113" s="190" t="s">
        <v>44</v>
      </c>
      <c r="O113" s="67"/>
      <c r="P113" s="191">
        <f>O113*H113</f>
        <v>0</v>
      </c>
      <c r="Q113" s="191">
        <v>0</v>
      </c>
      <c r="R113" s="191">
        <f>Q113*H113</f>
        <v>0</v>
      </c>
      <c r="S113" s="191">
        <v>0</v>
      </c>
      <c r="T113" s="192">
        <f>S113*H113</f>
        <v>0</v>
      </c>
      <c r="U113" s="37"/>
      <c r="V113" s="37"/>
      <c r="W113" s="37"/>
      <c r="X113" s="37"/>
      <c r="Y113" s="37"/>
      <c r="Z113" s="37"/>
      <c r="AA113" s="37"/>
      <c r="AB113" s="37"/>
      <c r="AC113" s="37"/>
      <c r="AD113" s="37"/>
      <c r="AE113" s="37"/>
      <c r="AR113" s="193" t="s">
        <v>273</v>
      </c>
      <c r="AT113" s="193" t="s">
        <v>179</v>
      </c>
      <c r="AU113" s="193" t="s">
        <v>83</v>
      </c>
      <c r="AY113" s="20" t="s">
        <v>176</v>
      </c>
      <c r="BE113" s="194">
        <f>IF(N113="základní",J113,0)</f>
        <v>0</v>
      </c>
      <c r="BF113" s="194">
        <f>IF(N113="snížená",J113,0)</f>
        <v>0</v>
      </c>
      <c r="BG113" s="194">
        <f>IF(N113="zákl. přenesená",J113,0)</f>
        <v>0</v>
      </c>
      <c r="BH113" s="194">
        <f>IF(N113="sníž. přenesená",J113,0)</f>
        <v>0</v>
      </c>
      <c r="BI113" s="194">
        <f>IF(N113="nulová",J113,0)</f>
        <v>0</v>
      </c>
      <c r="BJ113" s="20" t="s">
        <v>81</v>
      </c>
      <c r="BK113" s="194">
        <f>ROUND(I113*H113,2)</f>
        <v>0</v>
      </c>
      <c r="BL113" s="20" t="s">
        <v>273</v>
      </c>
      <c r="BM113" s="193" t="s">
        <v>408</v>
      </c>
    </row>
    <row r="114" spans="1:65" s="2" customFormat="1" ht="16.5" customHeight="1">
      <c r="A114" s="37"/>
      <c r="B114" s="38"/>
      <c r="C114" s="182" t="s">
        <v>302</v>
      </c>
      <c r="D114" s="182" t="s">
        <v>179</v>
      </c>
      <c r="E114" s="183" t="s">
        <v>1221</v>
      </c>
      <c r="F114" s="184" t="s">
        <v>1222</v>
      </c>
      <c r="G114" s="185" t="s">
        <v>1220</v>
      </c>
      <c r="H114" s="186">
        <v>48</v>
      </c>
      <c r="I114" s="187"/>
      <c r="J114" s="188">
        <f>ROUND(I114*H114,2)</f>
        <v>0</v>
      </c>
      <c r="K114" s="184" t="s">
        <v>223</v>
      </c>
      <c r="L114" s="42"/>
      <c r="M114" s="189" t="s">
        <v>21</v>
      </c>
      <c r="N114" s="190" t="s">
        <v>44</v>
      </c>
      <c r="O114" s="67"/>
      <c r="P114" s="191">
        <f>O114*H114</f>
        <v>0</v>
      </c>
      <c r="Q114" s="191">
        <v>0</v>
      </c>
      <c r="R114" s="191">
        <f>Q114*H114</f>
        <v>0</v>
      </c>
      <c r="S114" s="191">
        <v>0</v>
      </c>
      <c r="T114" s="192">
        <f>S114*H114</f>
        <v>0</v>
      </c>
      <c r="U114" s="37"/>
      <c r="V114" s="37"/>
      <c r="W114" s="37"/>
      <c r="X114" s="37"/>
      <c r="Y114" s="37"/>
      <c r="Z114" s="37"/>
      <c r="AA114" s="37"/>
      <c r="AB114" s="37"/>
      <c r="AC114" s="37"/>
      <c r="AD114" s="37"/>
      <c r="AE114" s="37"/>
      <c r="AR114" s="193" t="s">
        <v>273</v>
      </c>
      <c r="AT114" s="193" t="s">
        <v>179</v>
      </c>
      <c r="AU114" s="193" t="s">
        <v>83</v>
      </c>
      <c r="AY114" s="20" t="s">
        <v>176</v>
      </c>
      <c r="BE114" s="194">
        <f>IF(N114="základní",J114,0)</f>
        <v>0</v>
      </c>
      <c r="BF114" s="194">
        <f>IF(N114="snížená",J114,0)</f>
        <v>0</v>
      </c>
      <c r="BG114" s="194">
        <f>IF(N114="zákl. přenesená",J114,0)</f>
        <v>0</v>
      </c>
      <c r="BH114" s="194">
        <f>IF(N114="sníž. přenesená",J114,0)</f>
        <v>0</v>
      </c>
      <c r="BI114" s="194">
        <f>IF(N114="nulová",J114,0)</f>
        <v>0</v>
      </c>
      <c r="BJ114" s="20" t="s">
        <v>81</v>
      </c>
      <c r="BK114" s="194">
        <f>ROUND(I114*H114,2)</f>
        <v>0</v>
      </c>
      <c r="BL114" s="20" t="s">
        <v>273</v>
      </c>
      <c r="BM114" s="193" t="s">
        <v>417</v>
      </c>
    </row>
    <row r="115" spans="1:65" s="2" customFormat="1" ht="24.2" customHeight="1">
      <c r="A115" s="37"/>
      <c r="B115" s="38"/>
      <c r="C115" s="182" t="s">
        <v>7</v>
      </c>
      <c r="D115" s="182" t="s">
        <v>179</v>
      </c>
      <c r="E115" s="183" t="s">
        <v>1223</v>
      </c>
      <c r="F115" s="184" t="s">
        <v>1224</v>
      </c>
      <c r="G115" s="185" t="s">
        <v>762</v>
      </c>
      <c r="H115" s="186">
        <v>1</v>
      </c>
      <c r="I115" s="187"/>
      <c r="J115" s="188">
        <f>ROUND(I115*H115,2)</f>
        <v>0</v>
      </c>
      <c r="K115" s="184" t="s">
        <v>223</v>
      </c>
      <c r="L115" s="42"/>
      <c r="M115" s="189" t="s">
        <v>21</v>
      </c>
      <c r="N115" s="190" t="s">
        <v>44</v>
      </c>
      <c r="O115" s="67"/>
      <c r="P115" s="191">
        <f>O115*H115</f>
        <v>0</v>
      </c>
      <c r="Q115" s="191">
        <v>0</v>
      </c>
      <c r="R115" s="191">
        <f>Q115*H115</f>
        <v>0</v>
      </c>
      <c r="S115" s="191">
        <v>0</v>
      </c>
      <c r="T115" s="192">
        <f>S115*H115</f>
        <v>0</v>
      </c>
      <c r="U115" s="37"/>
      <c r="V115" s="37"/>
      <c r="W115" s="37"/>
      <c r="X115" s="37"/>
      <c r="Y115" s="37"/>
      <c r="Z115" s="37"/>
      <c r="AA115" s="37"/>
      <c r="AB115" s="37"/>
      <c r="AC115" s="37"/>
      <c r="AD115" s="37"/>
      <c r="AE115" s="37"/>
      <c r="AR115" s="193" t="s">
        <v>273</v>
      </c>
      <c r="AT115" s="193" t="s">
        <v>179</v>
      </c>
      <c r="AU115" s="193" t="s">
        <v>83</v>
      </c>
      <c r="AY115" s="20" t="s">
        <v>176</v>
      </c>
      <c r="BE115" s="194">
        <f>IF(N115="základní",J115,0)</f>
        <v>0</v>
      </c>
      <c r="BF115" s="194">
        <f>IF(N115="snížená",J115,0)</f>
        <v>0</v>
      </c>
      <c r="BG115" s="194">
        <f>IF(N115="zákl. přenesená",J115,0)</f>
        <v>0</v>
      </c>
      <c r="BH115" s="194">
        <f>IF(N115="sníž. přenesená",J115,0)</f>
        <v>0</v>
      </c>
      <c r="BI115" s="194">
        <f>IF(N115="nulová",J115,0)</f>
        <v>0</v>
      </c>
      <c r="BJ115" s="20" t="s">
        <v>81</v>
      </c>
      <c r="BK115" s="194">
        <f>ROUND(I115*H115,2)</f>
        <v>0</v>
      </c>
      <c r="BL115" s="20" t="s">
        <v>273</v>
      </c>
      <c r="BM115" s="193" t="s">
        <v>426</v>
      </c>
    </row>
    <row r="116" spans="1:65" s="2" customFormat="1" ht="21.75" customHeight="1">
      <c r="A116" s="37"/>
      <c r="B116" s="38"/>
      <c r="C116" s="182" t="s">
        <v>314</v>
      </c>
      <c r="D116" s="182" t="s">
        <v>179</v>
      </c>
      <c r="E116" s="183" t="s">
        <v>1225</v>
      </c>
      <c r="F116" s="184" t="s">
        <v>1226</v>
      </c>
      <c r="G116" s="185" t="s">
        <v>1185</v>
      </c>
      <c r="H116" s="186">
        <v>4</v>
      </c>
      <c r="I116" s="187"/>
      <c r="J116" s="188">
        <f>ROUND(I116*H116,2)</f>
        <v>0</v>
      </c>
      <c r="K116" s="184" t="s">
        <v>223</v>
      </c>
      <c r="L116" s="42"/>
      <c r="M116" s="189" t="s">
        <v>21</v>
      </c>
      <c r="N116" s="190" t="s">
        <v>44</v>
      </c>
      <c r="O116" s="67"/>
      <c r="P116" s="191">
        <f>O116*H116</f>
        <v>0</v>
      </c>
      <c r="Q116" s="191">
        <v>0</v>
      </c>
      <c r="R116" s="191">
        <f>Q116*H116</f>
        <v>0</v>
      </c>
      <c r="S116" s="191">
        <v>0</v>
      </c>
      <c r="T116" s="192">
        <f>S116*H116</f>
        <v>0</v>
      </c>
      <c r="U116" s="37"/>
      <c r="V116" s="37"/>
      <c r="W116" s="37"/>
      <c r="X116" s="37"/>
      <c r="Y116" s="37"/>
      <c r="Z116" s="37"/>
      <c r="AA116" s="37"/>
      <c r="AB116" s="37"/>
      <c r="AC116" s="37"/>
      <c r="AD116" s="37"/>
      <c r="AE116" s="37"/>
      <c r="AR116" s="193" t="s">
        <v>273</v>
      </c>
      <c r="AT116" s="193" t="s">
        <v>179</v>
      </c>
      <c r="AU116" s="193" t="s">
        <v>83</v>
      </c>
      <c r="AY116" s="20" t="s">
        <v>176</v>
      </c>
      <c r="BE116" s="194">
        <f>IF(N116="základní",J116,0)</f>
        <v>0</v>
      </c>
      <c r="BF116" s="194">
        <f>IF(N116="snížená",J116,0)</f>
        <v>0</v>
      </c>
      <c r="BG116" s="194">
        <f>IF(N116="zákl. přenesená",J116,0)</f>
        <v>0</v>
      </c>
      <c r="BH116" s="194">
        <f>IF(N116="sníž. přenesená",J116,0)</f>
        <v>0</v>
      </c>
      <c r="BI116" s="194">
        <f>IF(N116="nulová",J116,0)</f>
        <v>0</v>
      </c>
      <c r="BJ116" s="20" t="s">
        <v>81</v>
      </c>
      <c r="BK116" s="194">
        <f>ROUND(I116*H116,2)</f>
        <v>0</v>
      </c>
      <c r="BL116" s="20" t="s">
        <v>273</v>
      </c>
      <c r="BM116" s="193" t="s">
        <v>435</v>
      </c>
    </row>
    <row r="117" spans="1:65" s="2" customFormat="1" ht="16.5" customHeight="1">
      <c r="A117" s="37"/>
      <c r="B117" s="38"/>
      <c r="C117" s="182" t="s">
        <v>318</v>
      </c>
      <c r="D117" s="182" t="s">
        <v>179</v>
      </c>
      <c r="E117" s="183" t="s">
        <v>1227</v>
      </c>
      <c r="F117" s="184" t="s">
        <v>1228</v>
      </c>
      <c r="G117" s="185" t="s">
        <v>222</v>
      </c>
      <c r="H117" s="186">
        <v>8</v>
      </c>
      <c r="I117" s="187"/>
      <c r="J117" s="188">
        <f>ROUND(I117*H117,2)</f>
        <v>0</v>
      </c>
      <c r="K117" s="184" t="s">
        <v>223</v>
      </c>
      <c r="L117" s="42"/>
      <c r="M117" s="189" t="s">
        <v>21</v>
      </c>
      <c r="N117" s="190" t="s">
        <v>44</v>
      </c>
      <c r="O117" s="67"/>
      <c r="P117" s="191">
        <f>O117*H117</f>
        <v>0</v>
      </c>
      <c r="Q117" s="191">
        <v>0</v>
      </c>
      <c r="R117" s="191">
        <f>Q117*H117</f>
        <v>0</v>
      </c>
      <c r="S117" s="191">
        <v>0</v>
      </c>
      <c r="T117" s="192">
        <f>S117*H117</f>
        <v>0</v>
      </c>
      <c r="U117" s="37"/>
      <c r="V117" s="37"/>
      <c r="W117" s="37"/>
      <c r="X117" s="37"/>
      <c r="Y117" s="37"/>
      <c r="Z117" s="37"/>
      <c r="AA117" s="37"/>
      <c r="AB117" s="37"/>
      <c r="AC117" s="37"/>
      <c r="AD117" s="37"/>
      <c r="AE117" s="37"/>
      <c r="AR117" s="193" t="s">
        <v>273</v>
      </c>
      <c r="AT117" s="193" t="s">
        <v>179</v>
      </c>
      <c r="AU117" s="193" t="s">
        <v>83</v>
      </c>
      <c r="AY117" s="20" t="s">
        <v>176</v>
      </c>
      <c r="BE117" s="194">
        <f>IF(N117="základní",J117,0)</f>
        <v>0</v>
      </c>
      <c r="BF117" s="194">
        <f>IF(N117="snížená",J117,0)</f>
        <v>0</v>
      </c>
      <c r="BG117" s="194">
        <f>IF(N117="zákl. přenesená",J117,0)</f>
        <v>0</v>
      </c>
      <c r="BH117" s="194">
        <f>IF(N117="sníž. přenesená",J117,0)</f>
        <v>0</v>
      </c>
      <c r="BI117" s="194">
        <f>IF(N117="nulová",J117,0)</f>
        <v>0</v>
      </c>
      <c r="BJ117" s="20" t="s">
        <v>81</v>
      </c>
      <c r="BK117" s="194">
        <f>ROUND(I117*H117,2)</f>
        <v>0</v>
      </c>
      <c r="BL117" s="20" t="s">
        <v>273</v>
      </c>
      <c r="BM117" s="193" t="s">
        <v>444</v>
      </c>
    </row>
    <row r="118" spans="1:65" s="12" customFormat="1" ht="22.9" customHeight="1">
      <c r="B118" s="166"/>
      <c r="C118" s="167"/>
      <c r="D118" s="168" t="s">
        <v>72</v>
      </c>
      <c r="E118" s="180" t="s">
        <v>1229</v>
      </c>
      <c r="F118" s="180" t="s">
        <v>1230</v>
      </c>
      <c r="G118" s="167"/>
      <c r="H118" s="167"/>
      <c r="I118" s="170"/>
      <c r="J118" s="181">
        <f>BK118</f>
        <v>0</v>
      </c>
      <c r="K118" s="167"/>
      <c r="L118" s="172"/>
      <c r="M118" s="173"/>
      <c r="N118" s="174"/>
      <c r="O118" s="174"/>
      <c r="P118" s="175">
        <f>SUM(P119:P121)</f>
        <v>0</v>
      </c>
      <c r="Q118" s="174"/>
      <c r="R118" s="175">
        <f>SUM(R119:R121)</f>
        <v>0</v>
      </c>
      <c r="S118" s="174"/>
      <c r="T118" s="176">
        <f>SUM(T119:T121)</f>
        <v>0</v>
      </c>
      <c r="AR118" s="177" t="s">
        <v>81</v>
      </c>
      <c r="AT118" s="178" t="s">
        <v>72</v>
      </c>
      <c r="AU118" s="178" t="s">
        <v>81</v>
      </c>
      <c r="AY118" s="177" t="s">
        <v>176</v>
      </c>
      <c r="BK118" s="179">
        <f>SUM(BK119:BK121)</f>
        <v>0</v>
      </c>
    </row>
    <row r="119" spans="1:65" s="2" customFormat="1" ht="16.5" customHeight="1">
      <c r="A119" s="37"/>
      <c r="B119" s="38"/>
      <c r="C119" s="182" t="s">
        <v>324</v>
      </c>
      <c r="D119" s="182" t="s">
        <v>179</v>
      </c>
      <c r="E119" s="183" t="s">
        <v>1231</v>
      </c>
      <c r="F119" s="184" t="s">
        <v>1232</v>
      </c>
      <c r="G119" s="185" t="s">
        <v>762</v>
      </c>
      <c r="H119" s="186">
        <v>1</v>
      </c>
      <c r="I119" s="187"/>
      <c r="J119" s="188">
        <f>ROUND(I119*H119,2)</f>
        <v>0</v>
      </c>
      <c r="K119" s="184" t="s">
        <v>223</v>
      </c>
      <c r="L119" s="42"/>
      <c r="M119" s="189" t="s">
        <v>21</v>
      </c>
      <c r="N119" s="190" t="s">
        <v>44</v>
      </c>
      <c r="O119" s="67"/>
      <c r="P119" s="191">
        <f>O119*H119</f>
        <v>0</v>
      </c>
      <c r="Q119" s="191">
        <v>0</v>
      </c>
      <c r="R119" s="191">
        <f>Q119*H119</f>
        <v>0</v>
      </c>
      <c r="S119" s="191">
        <v>0</v>
      </c>
      <c r="T119" s="192">
        <f>S119*H119</f>
        <v>0</v>
      </c>
      <c r="U119" s="37"/>
      <c r="V119" s="37"/>
      <c r="W119" s="37"/>
      <c r="X119" s="37"/>
      <c r="Y119" s="37"/>
      <c r="Z119" s="37"/>
      <c r="AA119" s="37"/>
      <c r="AB119" s="37"/>
      <c r="AC119" s="37"/>
      <c r="AD119" s="37"/>
      <c r="AE119" s="37"/>
      <c r="AR119" s="193" t="s">
        <v>273</v>
      </c>
      <c r="AT119" s="193" t="s">
        <v>179</v>
      </c>
      <c r="AU119" s="193" t="s">
        <v>83</v>
      </c>
      <c r="AY119" s="20" t="s">
        <v>176</v>
      </c>
      <c r="BE119" s="194">
        <f>IF(N119="základní",J119,0)</f>
        <v>0</v>
      </c>
      <c r="BF119" s="194">
        <f>IF(N119="snížená",J119,0)</f>
        <v>0</v>
      </c>
      <c r="BG119" s="194">
        <f>IF(N119="zákl. přenesená",J119,0)</f>
        <v>0</v>
      </c>
      <c r="BH119" s="194">
        <f>IF(N119="sníž. přenesená",J119,0)</f>
        <v>0</v>
      </c>
      <c r="BI119" s="194">
        <f>IF(N119="nulová",J119,0)</f>
        <v>0</v>
      </c>
      <c r="BJ119" s="20" t="s">
        <v>81</v>
      </c>
      <c r="BK119" s="194">
        <f>ROUND(I119*H119,2)</f>
        <v>0</v>
      </c>
      <c r="BL119" s="20" t="s">
        <v>273</v>
      </c>
      <c r="BM119" s="193" t="s">
        <v>453</v>
      </c>
    </row>
    <row r="120" spans="1:65" s="2" customFormat="1" ht="16.5" customHeight="1">
      <c r="A120" s="37"/>
      <c r="B120" s="38"/>
      <c r="C120" s="182" t="s">
        <v>331</v>
      </c>
      <c r="D120" s="182" t="s">
        <v>179</v>
      </c>
      <c r="E120" s="183" t="s">
        <v>1233</v>
      </c>
      <c r="F120" s="184" t="s">
        <v>1234</v>
      </c>
      <c r="G120" s="185" t="s">
        <v>222</v>
      </c>
      <c r="H120" s="186">
        <v>56</v>
      </c>
      <c r="I120" s="187"/>
      <c r="J120" s="188">
        <f>ROUND(I120*H120,2)</f>
        <v>0</v>
      </c>
      <c r="K120" s="184" t="s">
        <v>223</v>
      </c>
      <c r="L120" s="42"/>
      <c r="M120" s="189" t="s">
        <v>21</v>
      </c>
      <c r="N120" s="190" t="s">
        <v>44</v>
      </c>
      <c r="O120" s="67"/>
      <c r="P120" s="191">
        <f>O120*H120</f>
        <v>0</v>
      </c>
      <c r="Q120" s="191">
        <v>0</v>
      </c>
      <c r="R120" s="191">
        <f>Q120*H120</f>
        <v>0</v>
      </c>
      <c r="S120" s="191">
        <v>0</v>
      </c>
      <c r="T120" s="192">
        <f>S120*H120</f>
        <v>0</v>
      </c>
      <c r="U120" s="37"/>
      <c r="V120" s="37"/>
      <c r="W120" s="37"/>
      <c r="X120" s="37"/>
      <c r="Y120" s="37"/>
      <c r="Z120" s="37"/>
      <c r="AA120" s="37"/>
      <c r="AB120" s="37"/>
      <c r="AC120" s="37"/>
      <c r="AD120" s="37"/>
      <c r="AE120" s="37"/>
      <c r="AR120" s="193" t="s">
        <v>273</v>
      </c>
      <c r="AT120" s="193" t="s">
        <v>179</v>
      </c>
      <c r="AU120" s="193" t="s">
        <v>83</v>
      </c>
      <c r="AY120" s="20" t="s">
        <v>176</v>
      </c>
      <c r="BE120" s="194">
        <f>IF(N120="základní",J120,0)</f>
        <v>0</v>
      </c>
      <c r="BF120" s="194">
        <f>IF(N120="snížená",J120,0)</f>
        <v>0</v>
      </c>
      <c r="BG120" s="194">
        <f>IF(N120="zákl. přenesená",J120,0)</f>
        <v>0</v>
      </c>
      <c r="BH120" s="194">
        <f>IF(N120="sníž. přenesená",J120,0)</f>
        <v>0</v>
      </c>
      <c r="BI120" s="194">
        <f>IF(N120="nulová",J120,0)</f>
        <v>0</v>
      </c>
      <c r="BJ120" s="20" t="s">
        <v>81</v>
      </c>
      <c r="BK120" s="194">
        <f>ROUND(I120*H120,2)</f>
        <v>0</v>
      </c>
      <c r="BL120" s="20" t="s">
        <v>273</v>
      </c>
      <c r="BM120" s="193" t="s">
        <v>462</v>
      </c>
    </row>
    <row r="121" spans="1:65" s="2" customFormat="1" ht="16.5" customHeight="1">
      <c r="A121" s="37"/>
      <c r="B121" s="38"/>
      <c r="C121" s="182" t="s">
        <v>337</v>
      </c>
      <c r="D121" s="182" t="s">
        <v>179</v>
      </c>
      <c r="E121" s="183" t="s">
        <v>1235</v>
      </c>
      <c r="F121" s="184" t="s">
        <v>1236</v>
      </c>
      <c r="G121" s="185" t="s">
        <v>334</v>
      </c>
      <c r="H121" s="186">
        <v>1</v>
      </c>
      <c r="I121" s="187"/>
      <c r="J121" s="188">
        <f>ROUND(I121*H121,2)</f>
        <v>0</v>
      </c>
      <c r="K121" s="184" t="s">
        <v>223</v>
      </c>
      <c r="L121" s="42"/>
      <c r="M121" s="259" t="s">
        <v>21</v>
      </c>
      <c r="N121" s="260" t="s">
        <v>44</v>
      </c>
      <c r="O121" s="261"/>
      <c r="P121" s="262">
        <f>O121*H121</f>
        <v>0</v>
      </c>
      <c r="Q121" s="262">
        <v>0</v>
      </c>
      <c r="R121" s="262">
        <f>Q121*H121</f>
        <v>0</v>
      </c>
      <c r="S121" s="262">
        <v>0</v>
      </c>
      <c r="T121" s="263">
        <f>S121*H121</f>
        <v>0</v>
      </c>
      <c r="U121" s="37"/>
      <c r="V121" s="37"/>
      <c r="W121" s="37"/>
      <c r="X121" s="37"/>
      <c r="Y121" s="37"/>
      <c r="Z121" s="37"/>
      <c r="AA121" s="37"/>
      <c r="AB121" s="37"/>
      <c r="AC121" s="37"/>
      <c r="AD121" s="37"/>
      <c r="AE121" s="37"/>
      <c r="AR121" s="193" t="s">
        <v>273</v>
      </c>
      <c r="AT121" s="193" t="s">
        <v>179</v>
      </c>
      <c r="AU121" s="193" t="s">
        <v>83</v>
      </c>
      <c r="AY121" s="20" t="s">
        <v>176</v>
      </c>
      <c r="BE121" s="194">
        <f>IF(N121="základní",J121,0)</f>
        <v>0</v>
      </c>
      <c r="BF121" s="194">
        <f>IF(N121="snížená",J121,0)</f>
        <v>0</v>
      </c>
      <c r="BG121" s="194">
        <f>IF(N121="zákl. přenesená",J121,0)</f>
        <v>0</v>
      </c>
      <c r="BH121" s="194">
        <f>IF(N121="sníž. přenesená",J121,0)</f>
        <v>0</v>
      </c>
      <c r="BI121" s="194">
        <f>IF(N121="nulová",J121,0)</f>
        <v>0</v>
      </c>
      <c r="BJ121" s="20" t="s">
        <v>81</v>
      </c>
      <c r="BK121" s="194">
        <f>ROUND(I121*H121,2)</f>
        <v>0</v>
      </c>
      <c r="BL121" s="20" t="s">
        <v>273</v>
      </c>
      <c r="BM121" s="193" t="s">
        <v>474</v>
      </c>
    </row>
    <row r="122" spans="1:65" s="2" customFormat="1" ht="6.95" customHeight="1">
      <c r="A122" s="37"/>
      <c r="B122" s="50"/>
      <c r="C122" s="51"/>
      <c r="D122" s="51"/>
      <c r="E122" s="51"/>
      <c r="F122" s="51"/>
      <c r="G122" s="51"/>
      <c r="H122" s="51"/>
      <c r="I122" s="51"/>
      <c r="J122" s="51"/>
      <c r="K122" s="51"/>
      <c r="L122" s="42"/>
      <c r="M122" s="37"/>
      <c r="O122" s="37"/>
      <c r="P122" s="37"/>
      <c r="Q122" s="37"/>
      <c r="R122" s="37"/>
      <c r="S122" s="37"/>
      <c r="T122" s="37"/>
      <c r="U122" s="37"/>
      <c r="V122" s="37"/>
      <c r="W122" s="37"/>
      <c r="X122" s="37"/>
      <c r="Y122" s="37"/>
      <c r="Z122" s="37"/>
      <c r="AA122" s="37"/>
      <c r="AB122" s="37"/>
      <c r="AC122" s="37"/>
      <c r="AD122" s="37"/>
      <c r="AE122" s="37"/>
    </row>
  </sheetData>
  <sheetProtection algorithmName="SHA-512" hashValue="K2VOW6EyiF8FroUWNNbSs8UWtEk1h9eWASBZyns2TzfGXoV/bBJHg1dYWrFNXcq0Oo+9+tsuZogubLyiRMikuw==" saltValue="gCrbSOVktgqfPFL328v+jcbq2q2sKeHeJYMRFxaK5+uzWivyCpY0qqiyBGgHwU9yoQMN5p/b0fnITfz+Tsk37Q==" spinCount="100000" sheet="1" objects="1" scenarios="1" formatColumns="0" formatRows="0" autoFilter="0"/>
  <autoFilter ref="C89:K121"/>
  <mergeCells count="12">
    <mergeCell ref="E82:H82"/>
    <mergeCell ref="L2:V2"/>
    <mergeCell ref="E50:H50"/>
    <mergeCell ref="E52:H52"/>
    <mergeCell ref="E54:H54"/>
    <mergeCell ref="E78:H78"/>
    <mergeCell ref="E80:H80"/>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sheetPr>
    <pageSetUpPr fitToPage="1"/>
  </sheetPr>
  <dimension ref="A2:BM129"/>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5"/>
      <c r="M2" s="395"/>
      <c r="N2" s="395"/>
      <c r="O2" s="395"/>
      <c r="P2" s="395"/>
      <c r="Q2" s="395"/>
      <c r="R2" s="395"/>
      <c r="S2" s="395"/>
      <c r="T2" s="395"/>
      <c r="U2" s="395"/>
      <c r="V2" s="395"/>
      <c r="AT2" s="20" t="s">
        <v>93</v>
      </c>
    </row>
    <row r="3" spans="1:46" s="1" customFormat="1" ht="6.95" customHeight="1">
      <c r="B3" s="112"/>
      <c r="C3" s="113"/>
      <c r="D3" s="113"/>
      <c r="E3" s="113"/>
      <c r="F3" s="113"/>
      <c r="G3" s="113"/>
      <c r="H3" s="113"/>
      <c r="I3" s="113"/>
      <c r="J3" s="113"/>
      <c r="K3" s="113"/>
      <c r="L3" s="23"/>
      <c r="AT3" s="20" t="s">
        <v>83</v>
      </c>
    </row>
    <row r="4" spans="1:46" s="1" customFormat="1" ht="24.95" customHeight="1">
      <c r="B4" s="23"/>
      <c r="D4" s="114" t="s">
        <v>124</v>
      </c>
      <c r="L4" s="23"/>
      <c r="M4" s="115" t="s">
        <v>10</v>
      </c>
      <c r="AT4" s="20" t="s">
        <v>4</v>
      </c>
    </row>
    <row r="5" spans="1:46" s="1" customFormat="1" ht="6.95" customHeight="1">
      <c r="B5" s="23"/>
      <c r="L5" s="23"/>
    </row>
    <row r="6" spans="1:46" s="1" customFormat="1" ht="12" customHeight="1">
      <c r="B6" s="23"/>
      <c r="D6" s="116" t="s">
        <v>16</v>
      </c>
      <c r="L6" s="23"/>
    </row>
    <row r="7" spans="1:46" s="1" customFormat="1" ht="16.5" customHeight="1">
      <c r="B7" s="23"/>
      <c r="E7" s="413" t="str">
        <f>'Rekapitulace stavby'!K6</f>
        <v>UPOL LF, ul.Hněvotínská, Olomouc-dispoziční úprava 2.np (REVIZE č.1)</v>
      </c>
      <c r="F7" s="414"/>
      <c r="G7" s="414"/>
      <c r="H7" s="414"/>
      <c r="L7" s="23"/>
    </row>
    <row r="8" spans="1:46" s="1" customFormat="1" ht="12" customHeight="1">
      <c r="B8" s="23"/>
      <c r="D8" s="116" t="s">
        <v>135</v>
      </c>
      <c r="L8" s="23"/>
    </row>
    <row r="9" spans="1:46" s="2" customFormat="1" ht="16.5" customHeight="1">
      <c r="A9" s="37"/>
      <c r="B9" s="42"/>
      <c r="C9" s="37"/>
      <c r="D9" s="37"/>
      <c r="E9" s="413" t="s">
        <v>1165</v>
      </c>
      <c r="F9" s="416"/>
      <c r="G9" s="416"/>
      <c r="H9" s="416"/>
      <c r="I9" s="37"/>
      <c r="J9" s="37"/>
      <c r="K9" s="37"/>
      <c r="L9" s="117"/>
      <c r="S9" s="37"/>
      <c r="T9" s="37"/>
      <c r="U9" s="37"/>
      <c r="V9" s="37"/>
      <c r="W9" s="37"/>
      <c r="X9" s="37"/>
      <c r="Y9" s="37"/>
      <c r="Z9" s="37"/>
      <c r="AA9" s="37"/>
      <c r="AB9" s="37"/>
      <c r="AC9" s="37"/>
      <c r="AD9" s="37"/>
      <c r="AE9" s="37"/>
    </row>
    <row r="10" spans="1:46" s="2" customFormat="1" ht="12" customHeight="1">
      <c r="A10" s="37"/>
      <c r="B10" s="42"/>
      <c r="C10" s="37"/>
      <c r="D10" s="116" t="s">
        <v>1166</v>
      </c>
      <c r="E10" s="37"/>
      <c r="F10" s="37"/>
      <c r="G10" s="37"/>
      <c r="H10" s="37"/>
      <c r="I10" s="37"/>
      <c r="J10" s="37"/>
      <c r="K10" s="37"/>
      <c r="L10" s="117"/>
      <c r="S10" s="37"/>
      <c r="T10" s="37"/>
      <c r="U10" s="37"/>
      <c r="V10" s="37"/>
      <c r="W10" s="37"/>
      <c r="X10" s="37"/>
      <c r="Y10" s="37"/>
      <c r="Z10" s="37"/>
      <c r="AA10" s="37"/>
      <c r="AB10" s="37"/>
      <c r="AC10" s="37"/>
      <c r="AD10" s="37"/>
      <c r="AE10" s="37"/>
    </row>
    <row r="11" spans="1:46" s="2" customFormat="1" ht="16.5" customHeight="1">
      <c r="A11" s="37"/>
      <c r="B11" s="42"/>
      <c r="C11" s="37"/>
      <c r="D11" s="37"/>
      <c r="E11" s="415" t="s">
        <v>1237</v>
      </c>
      <c r="F11" s="416"/>
      <c r="G11" s="416"/>
      <c r="H11" s="416"/>
      <c r="I11" s="37"/>
      <c r="J11" s="37"/>
      <c r="K11" s="37"/>
      <c r="L11" s="117"/>
      <c r="S11" s="37"/>
      <c r="T11" s="37"/>
      <c r="U11" s="37"/>
      <c r="V11" s="37"/>
      <c r="W11" s="37"/>
      <c r="X11" s="37"/>
      <c r="Y11" s="37"/>
      <c r="Z11" s="37"/>
      <c r="AA11" s="37"/>
      <c r="AB11" s="37"/>
      <c r="AC11" s="37"/>
      <c r="AD11" s="37"/>
      <c r="AE11" s="37"/>
    </row>
    <row r="12" spans="1:46" s="2" customFormat="1" ht="11.25">
      <c r="A12" s="37"/>
      <c r="B12" s="42"/>
      <c r="C12" s="37"/>
      <c r="D12" s="37"/>
      <c r="E12" s="37"/>
      <c r="F12" s="37"/>
      <c r="G12" s="37"/>
      <c r="H12" s="37"/>
      <c r="I12" s="37"/>
      <c r="J12" s="37"/>
      <c r="K12" s="37"/>
      <c r="L12" s="117"/>
      <c r="S12" s="37"/>
      <c r="T12" s="37"/>
      <c r="U12" s="37"/>
      <c r="V12" s="37"/>
      <c r="W12" s="37"/>
      <c r="X12" s="37"/>
      <c r="Y12" s="37"/>
      <c r="Z12" s="37"/>
      <c r="AA12" s="37"/>
      <c r="AB12" s="37"/>
      <c r="AC12" s="37"/>
      <c r="AD12" s="37"/>
      <c r="AE12" s="37"/>
    </row>
    <row r="13" spans="1:46" s="2" customFormat="1" ht="12" customHeight="1">
      <c r="A13" s="37"/>
      <c r="B13" s="42"/>
      <c r="C13" s="37"/>
      <c r="D13" s="116" t="s">
        <v>18</v>
      </c>
      <c r="E13" s="37"/>
      <c r="F13" s="106" t="s">
        <v>19</v>
      </c>
      <c r="G13" s="37"/>
      <c r="H13" s="37"/>
      <c r="I13" s="116" t="s">
        <v>20</v>
      </c>
      <c r="J13" s="106" t="s">
        <v>21</v>
      </c>
      <c r="K13" s="37"/>
      <c r="L13" s="117"/>
      <c r="S13" s="37"/>
      <c r="T13" s="37"/>
      <c r="U13" s="37"/>
      <c r="V13" s="37"/>
      <c r="W13" s="37"/>
      <c r="X13" s="37"/>
      <c r="Y13" s="37"/>
      <c r="Z13" s="37"/>
      <c r="AA13" s="37"/>
      <c r="AB13" s="37"/>
      <c r="AC13" s="37"/>
      <c r="AD13" s="37"/>
      <c r="AE13" s="37"/>
    </row>
    <row r="14" spans="1:46" s="2" customFormat="1" ht="12" customHeight="1">
      <c r="A14" s="37"/>
      <c r="B14" s="42"/>
      <c r="C14" s="37"/>
      <c r="D14" s="116" t="s">
        <v>22</v>
      </c>
      <c r="E14" s="37"/>
      <c r="F14" s="106" t="s">
        <v>23</v>
      </c>
      <c r="G14" s="37"/>
      <c r="H14" s="37"/>
      <c r="I14" s="116" t="s">
        <v>24</v>
      </c>
      <c r="J14" s="118" t="str">
        <f>'Rekapitulace stavby'!AN8</f>
        <v>6. 11. 2025</v>
      </c>
      <c r="K14" s="37"/>
      <c r="L14" s="117"/>
      <c r="S14" s="37"/>
      <c r="T14" s="37"/>
      <c r="U14" s="37"/>
      <c r="V14" s="37"/>
      <c r="W14" s="37"/>
      <c r="X14" s="37"/>
      <c r="Y14" s="37"/>
      <c r="Z14" s="37"/>
      <c r="AA14" s="37"/>
      <c r="AB14" s="37"/>
      <c r="AC14" s="37"/>
      <c r="AD14" s="37"/>
      <c r="AE14" s="37"/>
    </row>
    <row r="15" spans="1:46" s="2" customFormat="1" ht="10.9" customHeight="1">
      <c r="A15" s="37"/>
      <c r="B15" s="42"/>
      <c r="C15" s="37"/>
      <c r="D15" s="37"/>
      <c r="E15" s="37"/>
      <c r="F15" s="37"/>
      <c r="G15" s="37"/>
      <c r="H15" s="37"/>
      <c r="I15" s="37"/>
      <c r="J15" s="37"/>
      <c r="K15" s="37"/>
      <c r="L15" s="117"/>
      <c r="S15" s="37"/>
      <c r="T15" s="37"/>
      <c r="U15" s="37"/>
      <c r="V15" s="37"/>
      <c r="W15" s="37"/>
      <c r="X15" s="37"/>
      <c r="Y15" s="37"/>
      <c r="Z15" s="37"/>
      <c r="AA15" s="37"/>
      <c r="AB15" s="37"/>
      <c r="AC15" s="37"/>
      <c r="AD15" s="37"/>
      <c r="AE15" s="37"/>
    </row>
    <row r="16" spans="1:46" s="2" customFormat="1" ht="12" customHeight="1">
      <c r="A16" s="37"/>
      <c r="B16" s="42"/>
      <c r="C16" s="37"/>
      <c r="D16" s="116" t="s">
        <v>26</v>
      </c>
      <c r="E16" s="37"/>
      <c r="F16" s="37"/>
      <c r="G16" s="37"/>
      <c r="H16" s="37"/>
      <c r="I16" s="116" t="s">
        <v>27</v>
      </c>
      <c r="J16" s="106" t="s">
        <v>21</v>
      </c>
      <c r="K16" s="37"/>
      <c r="L16" s="117"/>
      <c r="S16" s="37"/>
      <c r="T16" s="37"/>
      <c r="U16" s="37"/>
      <c r="V16" s="37"/>
      <c r="W16" s="37"/>
      <c r="X16" s="37"/>
      <c r="Y16" s="37"/>
      <c r="Z16" s="37"/>
      <c r="AA16" s="37"/>
      <c r="AB16" s="37"/>
      <c r="AC16" s="37"/>
      <c r="AD16" s="37"/>
      <c r="AE16" s="37"/>
    </row>
    <row r="17" spans="1:31" s="2" customFormat="1" ht="18" customHeight="1">
      <c r="A17" s="37"/>
      <c r="B17" s="42"/>
      <c r="C17" s="37"/>
      <c r="D17" s="37"/>
      <c r="E17" s="106" t="s">
        <v>28</v>
      </c>
      <c r="F17" s="37"/>
      <c r="G17" s="37"/>
      <c r="H17" s="37"/>
      <c r="I17" s="116" t="s">
        <v>29</v>
      </c>
      <c r="J17" s="106" t="s">
        <v>21</v>
      </c>
      <c r="K17" s="37"/>
      <c r="L17" s="117"/>
      <c r="S17" s="37"/>
      <c r="T17" s="37"/>
      <c r="U17" s="37"/>
      <c r="V17" s="37"/>
      <c r="W17" s="37"/>
      <c r="X17" s="37"/>
      <c r="Y17" s="37"/>
      <c r="Z17" s="37"/>
      <c r="AA17" s="37"/>
      <c r="AB17" s="37"/>
      <c r="AC17" s="37"/>
      <c r="AD17" s="37"/>
      <c r="AE17" s="37"/>
    </row>
    <row r="18" spans="1:31" s="2" customFormat="1" ht="6.95" customHeight="1">
      <c r="A18" s="37"/>
      <c r="B18" s="42"/>
      <c r="C18" s="37"/>
      <c r="D18" s="37"/>
      <c r="E18" s="37"/>
      <c r="F18" s="37"/>
      <c r="G18" s="37"/>
      <c r="H18" s="37"/>
      <c r="I18" s="37"/>
      <c r="J18" s="37"/>
      <c r="K18" s="37"/>
      <c r="L18" s="117"/>
      <c r="S18" s="37"/>
      <c r="T18" s="37"/>
      <c r="U18" s="37"/>
      <c r="V18" s="37"/>
      <c r="W18" s="37"/>
      <c r="X18" s="37"/>
      <c r="Y18" s="37"/>
      <c r="Z18" s="37"/>
      <c r="AA18" s="37"/>
      <c r="AB18" s="37"/>
      <c r="AC18" s="37"/>
      <c r="AD18" s="37"/>
      <c r="AE18" s="37"/>
    </row>
    <row r="19" spans="1:31" s="2" customFormat="1" ht="12" customHeight="1">
      <c r="A19" s="37"/>
      <c r="B19" s="42"/>
      <c r="C19" s="37"/>
      <c r="D19" s="116" t="s">
        <v>30</v>
      </c>
      <c r="E19" s="37"/>
      <c r="F19" s="37"/>
      <c r="G19" s="37"/>
      <c r="H19" s="37"/>
      <c r="I19" s="116" t="s">
        <v>27</v>
      </c>
      <c r="J19" s="33" t="str">
        <f>'Rekapitulace stavby'!AN13</f>
        <v>Vyplň údaj</v>
      </c>
      <c r="K19" s="37"/>
      <c r="L19" s="117"/>
      <c r="S19" s="37"/>
      <c r="T19" s="37"/>
      <c r="U19" s="37"/>
      <c r="V19" s="37"/>
      <c r="W19" s="37"/>
      <c r="X19" s="37"/>
      <c r="Y19" s="37"/>
      <c r="Z19" s="37"/>
      <c r="AA19" s="37"/>
      <c r="AB19" s="37"/>
      <c r="AC19" s="37"/>
      <c r="AD19" s="37"/>
      <c r="AE19" s="37"/>
    </row>
    <row r="20" spans="1:31" s="2" customFormat="1" ht="18" customHeight="1">
      <c r="A20" s="37"/>
      <c r="B20" s="42"/>
      <c r="C20" s="37"/>
      <c r="D20" s="37"/>
      <c r="E20" s="417" t="str">
        <f>'Rekapitulace stavby'!E14</f>
        <v>Vyplň údaj</v>
      </c>
      <c r="F20" s="418"/>
      <c r="G20" s="418"/>
      <c r="H20" s="418"/>
      <c r="I20" s="116" t="s">
        <v>29</v>
      </c>
      <c r="J20" s="33" t="str">
        <f>'Rekapitulace stavby'!AN14</f>
        <v>Vyplň údaj</v>
      </c>
      <c r="K20" s="37"/>
      <c r="L20" s="117"/>
      <c r="S20" s="37"/>
      <c r="T20" s="37"/>
      <c r="U20" s="37"/>
      <c r="V20" s="37"/>
      <c r="W20" s="37"/>
      <c r="X20" s="37"/>
      <c r="Y20" s="37"/>
      <c r="Z20" s="37"/>
      <c r="AA20" s="37"/>
      <c r="AB20" s="37"/>
      <c r="AC20" s="37"/>
      <c r="AD20" s="37"/>
      <c r="AE20" s="37"/>
    </row>
    <row r="21" spans="1:31" s="2" customFormat="1" ht="6.95" customHeight="1">
      <c r="A21" s="37"/>
      <c r="B21" s="42"/>
      <c r="C21" s="37"/>
      <c r="D21" s="37"/>
      <c r="E21" s="37"/>
      <c r="F21" s="37"/>
      <c r="G21" s="37"/>
      <c r="H21" s="37"/>
      <c r="I21" s="37"/>
      <c r="J21" s="37"/>
      <c r="K21" s="37"/>
      <c r="L21" s="117"/>
      <c r="S21" s="37"/>
      <c r="T21" s="37"/>
      <c r="U21" s="37"/>
      <c r="V21" s="37"/>
      <c r="W21" s="37"/>
      <c r="X21" s="37"/>
      <c r="Y21" s="37"/>
      <c r="Z21" s="37"/>
      <c r="AA21" s="37"/>
      <c r="AB21" s="37"/>
      <c r="AC21" s="37"/>
      <c r="AD21" s="37"/>
      <c r="AE21" s="37"/>
    </row>
    <row r="22" spans="1:31" s="2" customFormat="1" ht="12" customHeight="1">
      <c r="A22" s="37"/>
      <c r="B22" s="42"/>
      <c r="C22" s="37"/>
      <c r="D22" s="116" t="s">
        <v>32</v>
      </c>
      <c r="E22" s="37"/>
      <c r="F22" s="37"/>
      <c r="G22" s="37"/>
      <c r="H22" s="37"/>
      <c r="I22" s="116" t="s">
        <v>27</v>
      </c>
      <c r="J22" s="106" t="s">
        <v>21</v>
      </c>
      <c r="K22" s="37"/>
      <c r="L22" s="117"/>
      <c r="S22" s="37"/>
      <c r="T22" s="37"/>
      <c r="U22" s="37"/>
      <c r="V22" s="37"/>
      <c r="W22" s="37"/>
      <c r="X22" s="37"/>
      <c r="Y22" s="37"/>
      <c r="Z22" s="37"/>
      <c r="AA22" s="37"/>
      <c r="AB22" s="37"/>
      <c r="AC22" s="37"/>
      <c r="AD22" s="37"/>
      <c r="AE22" s="37"/>
    </row>
    <row r="23" spans="1:31" s="2" customFormat="1" ht="18" customHeight="1">
      <c r="A23" s="37"/>
      <c r="B23" s="42"/>
      <c r="C23" s="37"/>
      <c r="D23" s="37"/>
      <c r="E23" s="106" t="s">
        <v>33</v>
      </c>
      <c r="F23" s="37"/>
      <c r="G23" s="37"/>
      <c r="H23" s="37"/>
      <c r="I23" s="116" t="s">
        <v>29</v>
      </c>
      <c r="J23" s="106" t="s">
        <v>21</v>
      </c>
      <c r="K23" s="37"/>
      <c r="L23" s="117"/>
      <c r="S23" s="37"/>
      <c r="T23" s="37"/>
      <c r="U23" s="37"/>
      <c r="V23" s="37"/>
      <c r="W23" s="37"/>
      <c r="X23" s="37"/>
      <c r="Y23" s="37"/>
      <c r="Z23" s="37"/>
      <c r="AA23" s="37"/>
      <c r="AB23" s="37"/>
      <c r="AC23" s="37"/>
      <c r="AD23" s="37"/>
      <c r="AE23" s="37"/>
    </row>
    <row r="24" spans="1:31" s="2" customFormat="1" ht="6.95" customHeight="1">
      <c r="A24" s="37"/>
      <c r="B24" s="42"/>
      <c r="C24" s="37"/>
      <c r="D24" s="37"/>
      <c r="E24" s="37"/>
      <c r="F24" s="37"/>
      <c r="G24" s="37"/>
      <c r="H24" s="37"/>
      <c r="I24" s="37"/>
      <c r="J24" s="37"/>
      <c r="K24" s="37"/>
      <c r="L24" s="117"/>
      <c r="S24" s="37"/>
      <c r="T24" s="37"/>
      <c r="U24" s="37"/>
      <c r="V24" s="37"/>
      <c r="W24" s="37"/>
      <c r="X24" s="37"/>
      <c r="Y24" s="37"/>
      <c r="Z24" s="37"/>
      <c r="AA24" s="37"/>
      <c r="AB24" s="37"/>
      <c r="AC24" s="37"/>
      <c r="AD24" s="37"/>
      <c r="AE24" s="37"/>
    </row>
    <row r="25" spans="1:31" s="2" customFormat="1" ht="12" customHeight="1">
      <c r="A25" s="37"/>
      <c r="B25" s="42"/>
      <c r="C25" s="37"/>
      <c r="D25" s="116" t="s">
        <v>35</v>
      </c>
      <c r="E25" s="37"/>
      <c r="F25" s="37"/>
      <c r="G25" s="37"/>
      <c r="H25" s="37"/>
      <c r="I25" s="116" t="s">
        <v>27</v>
      </c>
      <c r="J25" s="106" t="s">
        <v>21</v>
      </c>
      <c r="K25" s="37"/>
      <c r="L25" s="117"/>
      <c r="S25" s="37"/>
      <c r="T25" s="37"/>
      <c r="U25" s="37"/>
      <c r="V25" s="37"/>
      <c r="W25" s="37"/>
      <c r="X25" s="37"/>
      <c r="Y25" s="37"/>
      <c r="Z25" s="37"/>
      <c r="AA25" s="37"/>
      <c r="AB25" s="37"/>
      <c r="AC25" s="37"/>
      <c r="AD25" s="37"/>
      <c r="AE25" s="37"/>
    </row>
    <row r="26" spans="1:31" s="2" customFormat="1" ht="18" customHeight="1">
      <c r="A26" s="37"/>
      <c r="B26" s="42"/>
      <c r="C26" s="37"/>
      <c r="D26" s="37"/>
      <c r="E26" s="106" t="s">
        <v>1238</v>
      </c>
      <c r="F26" s="37"/>
      <c r="G26" s="37"/>
      <c r="H26" s="37"/>
      <c r="I26" s="116" t="s">
        <v>29</v>
      </c>
      <c r="J26" s="106" t="s">
        <v>21</v>
      </c>
      <c r="K26" s="37"/>
      <c r="L26" s="117"/>
      <c r="S26" s="37"/>
      <c r="T26" s="37"/>
      <c r="U26" s="37"/>
      <c r="V26" s="37"/>
      <c r="W26" s="37"/>
      <c r="X26" s="37"/>
      <c r="Y26" s="37"/>
      <c r="Z26" s="37"/>
      <c r="AA26" s="37"/>
      <c r="AB26" s="37"/>
      <c r="AC26" s="37"/>
      <c r="AD26" s="37"/>
      <c r="AE26" s="37"/>
    </row>
    <row r="27" spans="1:31" s="2" customFormat="1" ht="6.95" customHeight="1">
      <c r="A27" s="37"/>
      <c r="B27" s="42"/>
      <c r="C27" s="37"/>
      <c r="D27" s="37"/>
      <c r="E27" s="37"/>
      <c r="F27" s="37"/>
      <c r="G27" s="37"/>
      <c r="H27" s="37"/>
      <c r="I27" s="37"/>
      <c r="J27" s="37"/>
      <c r="K27" s="37"/>
      <c r="L27" s="117"/>
      <c r="S27" s="37"/>
      <c r="T27" s="37"/>
      <c r="U27" s="37"/>
      <c r="V27" s="37"/>
      <c r="W27" s="37"/>
      <c r="X27" s="37"/>
      <c r="Y27" s="37"/>
      <c r="Z27" s="37"/>
      <c r="AA27" s="37"/>
      <c r="AB27" s="37"/>
      <c r="AC27" s="37"/>
      <c r="AD27" s="37"/>
      <c r="AE27" s="37"/>
    </row>
    <row r="28" spans="1:31" s="2" customFormat="1" ht="12" customHeight="1">
      <c r="A28" s="37"/>
      <c r="B28" s="42"/>
      <c r="C28" s="37"/>
      <c r="D28" s="116" t="s">
        <v>37</v>
      </c>
      <c r="E28" s="37"/>
      <c r="F28" s="37"/>
      <c r="G28" s="37"/>
      <c r="H28" s="37"/>
      <c r="I28" s="37"/>
      <c r="J28" s="37"/>
      <c r="K28" s="37"/>
      <c r="L28" s="117"/>
      <c r="S28" s="37"/>
      <c r="T28" s="37"/>
      <c r="U28" s="37"/>
      <c r="V28" s="37"/>
      <c r="W28" s="37"/>
      <c r="X28" s="37"/>
      <c r="Y28" s="37"/>
      <c r="Z28" s="37"/>
      <c r="AA28" s="37"/>
      <c r="AB28" s="37"/>
      <c r="AC28" s="37"/>
      <c r="AD28" s="37"/>
      <c r="AE28" s="37"/>
    </row>
    <row r="29" spans="1:31" s="8" customFormat="1" ht="334.5" customHeight="1">
      <c r="A29" s="119"/>
      <c r="B29" s="120"/>
      <c r="C29" s="119"/>
      <c r="D29" s="119"/>
      <c r="E29" s="419" t="s">
        <v>1239</v>
      </c>
      <c r="F29" s="419"/>
      <c r="G29" s="419"/>
      <c r="H29" s="419"/>
      <c r="I29" s="119"/>
      <c r="J29" s="119"/>
      <c r="K29" s="119"/>
      <c r="L29" s="121"/>
      <c r="S29" s="119"/>
      <c r="T29" s="119"/>
      <c r="U29" s="119"/>
      <c r="V29" s="119"/>
      <c r="W29" s="119"/>
      <c r="X29" s="119"/>
      <c r="Y29" s="119"/>
      <c r="Z29" s="119"/>
      <c r="AA29" s="119"/>
      <c r="AB29" s="119"/>
      <c r="AC29" s="119"/>
      <c r="AD29" s="119"/>
      <c r="AE29" s="119"/>
    </row>
    <row r="30" spans="1:31" s="2" customFormat="1" ht="6.95" customHeight="1">
      <c r="A30" s="37"/>
      <c r="B30" s="42"/>
      <c r="C30" s="37"/>
      <c r="D30" s="37"/>
      <c r="E30" s="37"/>
      <c r="F30" s="37"/>
      <c r="G30" s="37"/>
      <c r="H30" s="37"/>
      <c r="I30" s="37"/>
      <c r="J30" s="37"/>
      <c r="K30" s="37"/>
      <c r="L30" s="117"/>
      <c r="S30" s="37"/>
      <c r="T30" s="37"/>
      <c r="U30" s="37"/>
      <c r="V30" s="37"/>
      <c r="W30" s="37"/>
      <c r="X30" s="37"/>
      <c r="Y30" s="37"/>
      <c r="Z30" s="37"/>
      <c r="AA30" s="37"/>
      <c r="AB30" s="37"/>
      <c r="AC30" s="37"/>
      <c r="AD30" s="37"/>
      <c r="AE30" s="37"/>
    </row>
    <row r="31" spans="1:31" s="2" customFormat="1" ht="6.95" customHeight="1">
      <c r="A31" s="37"/>
      <c r="B31" s="42"/>
      <c r="C31" s="37"/>
      <c r="D31" s="122"/>
      <c r="E31" s="122"/>
      <c r="F31" s="122"/>
      <c r="G31" s="122"/>
      <c r="H31" s="122"/>
      <c r="I31" s="122"/>
      <c r="J31" s="122"/>
      <c r="K31" s="122"/>
      <c r="L31" s="117"/>
      <c r="S31" s="37"/>
      <c r="T31" s="37"/>
      <c r="U31" s="37"/>
      <c r="V31" s="37"/>
      <c r="W31" s="37"/>
      <c r="X31" s="37"/>
      <c r="Y31" s="37"/>
      <c r="Z31" s="37"/>
      <c r="AA31" s="37"/>
      <c r="AB31" s="37"/>
      <c r="AC31" s="37"/>
      <c r="AD31" s="37"/>
      <c r="AE31" s="37"/>
    </row>
    <row r="32" spans="1:31" s="2" customFormat="1" ht="25.35" customHeight="1">
      <c r="A32" s="37"/>
      <c r="B32" s="42"/>
      <c r="C32" s="37"/>
      <c r="D32" s="123" t="s">
        <v>39</v>
      </c>
      <c r="E32" s="37"/>
      <c r="F32" s="37"/>
      <c r="G32" s="37"/>
      <c r="H32" s="37"/>
      <c r="I32" s="37"/>
      <c r="J32" s="124">
        <f>ROUND(J93, 2)</f>
        <v>0</v>
      </c>
      <c r="K32" s="37"/>
      <c r="L32" s="117"/>
      <c r="S32" s="37"/>
      <c r="T32" s="37"/>
      <c r="U32" s="37"/>
      <c r="V32" s="37"/>
      <c r="W32" s="37"/>
      <c r="X32" s="37"/>
      <c r="Y32" s="37"/>
      <c r="Z32" s="37"/>
      <c r="AA32" s="37"/>
      <c r="AB32" s="37"/>
      <c r="AC32" s="37"/>
      <c r="AD32" s="37"/>
      <c r="AE32" s="37"/>
    </row>
    <row r="33" spans="1:31" s="2" customFormat="1" ht="6.95" customHeight="1">
      <c r="A33" s="37"/>
      <c r="B33" s="42"/>
      <c r="C33" s="37"/>
      <c r="D33" s="122"/>
      <c r="E33" s="122"/>
      <c r="F33" s="122"/>
      <c r="G33" s="122"/>
      <c r="H33" s="122"/>
      <c r="I33" s="122"/>
      <c r="J33" s="122"/>
      <c r="K33" s="122"/>
      <c r="L33" s="117"/>
      <c r="S33" s="37"/>
      <c r="T33" s="37"/>
      <c r="U33" s="37"/>
      <c r="V33" s="37"/>
      <c r="W33" s="37"/>
      <c r="X33" s="37"/>
      <c r="Y33" s="37"/>
      <c r="Z33" s="37"/>
      <c r="AA33" s="37"/>
      <c r="AB33" s="37"/>
      <c r="AC33" s="37"/>
      <c r="AD33" s="37"/>
      <c r="AE33" s="37"/>
    </row>
    <row r="34" spans="1:31" s="2" customFormat="1" ht="14.45" customHeight="1">
      <c r="A34" s="37"/>
      <c r="B34" s="42"/>
      <c r="C34" s="37"/>
      <c r="D34" s="37"/>
      <c r="E34" s="37"/>
      <c r="F34" s="125" t="s">
        <v>41</v>
      </c>
      <c r="G34" s="37"/>
      <c r="H34" s="37"/>
      <c r="I34" s="125" t="s">
        <v>40</v>
      </c>
      <c r="J34" s="125" t="s">
        <v>42</v>
      </c>
      <c r="K34" s="37"/>
      <c r="L34" s="117"/>
      <c r="S34" s="37"/>
      <c r="T34" s="37"/>
      <c r="U34" s="37"/>
      <c r="V34" s="37"/>
      <c r="W34" s="37"/>
      <c r="X34" s="37"/>
      <c r="Y34" s="37"/>
      <c r="Z34" s="37"/>
      <c r="AA34" s="37"/>
      <c r="AB34" s="37"/>
      <c r="AC34" s="37"/>
      <c r="AD34" s="37"/>
      <c r="AE34" s="37"/>
    </row>
    <row r="35" spans="1:31" s="2" customFormat="1" ht="14.45" customHeight="1">
      <c r="A35" s="37"/>
      <c r="B35" s="42"/>
      <c r="C35" s="37"/>
      <c r="D35" s="126" t="s">
        <v>43</v>
      </c>
      <c r="E35" s="116" t="s">
        <v>44</v>
      </c>
      <c r="F35" s="127">
        <f>ROUND((SUM(BE93:BE128)),  2)</f>
        <v>0</v>
      </c>
      <c r="G35" s="37"/>
      <c r="H35" s="37"/>
      <c r="I35" s="128">
        <v>0.21</v>
      </c>
      <c r="J35" s="127">
        <f>ROUND(((SUM(BE93:BE128))*I35),  2)</f>
        <v>0</v>
      </c>
      <c r="K35" s="37"/>
      <c r="L35" s="117"/>
      <c r="S35" s="37"/>
      <c r="T35" s="37"/>
      <c r="U35" s="37"/>
      <c r="V35" s="37"/>
      <c r="W35" s="37"/>
      <c r="X35" s="37"/>
      <c r="Y35" s="37"/>
      <c r="Z35" s="37"/>
      <c r="AA35" s="37"/>
      <c r="AB35" s="37"/>
      <c r="AC35" s="37"/>
      <c r="AD35" s="37"/>
      <c r="AE35" s="37"/>
    </row>
    <row r="36" spans="1:31" s="2" customFormat="1" ht="14.45" customHeight="1">
      <c r="A36" s="37"/>
      <c r="B36" s="42"/>
      <c r="C36" s="37"/>
      <c r="D36" s="37"/>
      <c r="E36" s="116" t="s">
        <v>45</v>
      </c>
      <c r="F36" s="127">
        <f>ROUND((SUM(BF93:BF128)),  2)</f>
        <v>0</v>
      </c>
      <c r="G36" s="37"/>
      <c r="H36" s="37"/>
      <c r="I36" s="128">
        <v>0.12</v>
      </c>
      <c r="J36" s="127">
        <f>ROUND(((SUM(BF93:BF128))*I36),  2)</f>
        <v>0</v>
      </c>
      <c r="K36" s="37"/>
      <c r="L36" s="117"/>
      <c r="S36" s="37"/>
      <c r="T36" s="37"/>
      <c r="U36" s="37"/>
      <c r="V36" s="37"/>
      <c r="W36" s="37"/>
      <c r="X36" s="37"/>
      <c r="Y36" s="37"/>
      <c r="Z36" s="37"/>
      <c r="AA36" s="37"/>
      <c r="AB36" s="37"/>
      <c r="AC36" s="37"/>
      <c r="AD36" s="37"/>
      <c r="AE36" s="37"/>
    </row>
    <row r="37" spans="1:31" s="2" customFormat="1" ht="14.45" hidden="1" customHeight="1">
      <c r="A37" s="37"/>
      <c r="B37" s="42"/>
      <c r="C37" s="37"/>
      <c r="D37" s="37"/>
      <c r="E37" s="116" t="s">
        <v>46</v>
      </c>
      <c r="F37" s="127">
        <f>ROUND((SUM(BG93:BG128)),  2)</f>
        <v>0</v>
      </c>
      <c r="G37" s="37"/>
      <c r="H37" s="37"/>
      <c r="I37" s="128">
        <v>0.21</v>
      </c>
      <c r="J37" s="127">
        <f>0</f>
        <v>0</v>
      </c>
      <c r="K37" s="37"/>
      <c r="L37" s="117"/>
      <c r="S37" s="37"/>
      <c r="T37" s="37"/>
      <c r="U37" s="37"/>
      <c r="V37" s="37"/>
      <c r="W37" s="37"/>
      <c r="X37" s="37"/>
      <c r="Y37" s="37"/>
      <c r="Z37" s="37"/>
      <c r="AA37" s="37"/>
      <c r="AB37" s="37"/>
      <c r="AC37" s="37"/>
      <c r="AD37" s="37"/>
      <c r="AE37" s="37"/>
    </row>
    <row r="38" spans="1:31" s="2" customFormat="1" ht="14.45" hidden="1" customHeight="1">
      <c r="A38" s="37"/>
      <c r="B38" s="42"/>
      <c r="C38" s="37"/>
      <c r="D38" s="37"/>
      <c r="E38" s="116" t="s">
        <v>47</v>
      </c>
      <c r="F38" s="127">
        <f>ROUND((SUM(BH93:BH128)),  2)</f>
        <v>0</v>
      </c>
      <c r="G38" s="37"/>
      <c r="H38" s="37"/>
      <c r="I38" s="128">
        <v>0.12</v>
      </c>
      <c r="J38" s="127">
        <f>0</f>
        <v>0</v>
      </c>
      <c r="K38" s="37"/>
      <c r="L38" s="117"/>
      <c r="S38" s="37"/>
      <c r="T38" s="37"/>
      <c r="U38" s="37"/>
      <c r="V38" s="37"/>
      <c r="W38" s="37"/>
      <c r="X38" s="37"/>
      <c r="Y38" s="37"/>
      <c r="Z38" s="37"/>
      <c r="AA38" s="37"/>
      <c r="AB38" s="37"/>
      <c r="AC38" s="37"/>
      <c r="AD38" s="37"/>
      <c r="AE38" s="37"/>
    </row>
    <row r="39" spans="1:31" s="2" customFormat="1" ht="14.45" hidden="1" customHeight="1">
      <c r="A39" s="37"/>
      <c r="B39" s="42"/>
      <c r="C39" s="37"/>
      <c r="D39" s="37"/>
      <c r="E39" s="116" t="s">
        <v>48</v>
      </c>
      <c r="F39" s="127">
        <f>ROUND((SUM(BI93:BI128)),  2)</f>
        <v>0</v>
      </c>
      <c r="G39" s="37"/>
      <c r="H39" s="37"/>
      <c r="I39" s="128">
        <v>0</v>
      </c>
      <c r="J39" s="127">
        <f>0</f>
        <v>0</v>
      </c>
      <c r="K39" s="37"/>
      <c r="L39" s="117"/>
      <c r="S39" s="37"/>
      <c r="T39" s="37"/>
      <c r="U39" s="37"/>
      <c r="V39" s="37"/>
      <c r="W39" s="37"/>
      <c r="X39" s="37"/>
      <c r="Y39" s="37"/>
      <c r="Z39" s="37"/>
      <c r="AA39" s="37"/>
      <c r="AB39" s="37"/>
      <c r="AC39" s="37"/>
      <c r="AD39" s="37"/>
      <c r="AE39" s="37"/>
    </row>
    <row r="40" spans="1:31" s="2" customFormat="1" ht="6.95" customHeight="1">
      <c r="A40" s="37"/>
      <c r="B40" s="42"/>
      <c r="C40" s="37"/>
      <c r="D40" s="37"/>
      <c r="E40" s="37"/>
      <c r="F40" s="37"/>
      <c r="G40" s="37"/>
      <c r="H40" s="37"/>
      <c r="I40" s="37"/>
      <c r="J40" s="37"/>
      <c r="K40" s="37"/>
      <c r="L40" s="117"/>
      <c r="S40" s="37"/>
      <c r="T40" s="37"/>
      <c r="U40" s="37"/>
      <c r="V40" s="37"/>
      <c r="W40" s="37"/>
      <c r="X40" s="37"/>
      <c r="Y40" s="37"/>
      <c r="Z40" s="37"/>
      <c r="AA40" s="37"/>
      <c r="AB40" s="37"/>
      <c r="AC40" s="37"/>
      <c r="AD40" s="37"/>
      <c r="AE40" s="37"/>
    </row>
    <row r="41" spans="1:31" s="2" customFormat="1" ht="25.35" customHeight="1">
      <c r="A41" s="37"/>
      <c r="B41" s="42"/>
      <c r="C41" s="129"/>
      <c r="D41" s="130" t="s">
        <v>49</v>
      </c>
      <c r="E41" s="131"/>
      <c r="F41" s="131"/>
      <c r="G41" s="132" t="s">
        <v>50</v>
      </c>
      <c r="H41" s="133" t="s">
        <v>51</v>
      </c>
      <c r="I41" s="131"/>
      <c r="J41" s="134">
        <f>SUM(J32:J39)</f>
        <v>0</v>
      </c>
      <c r="K41" s="135"/>
      <c r="L41" s="117"/>
      <c r="S41" s="37"/>
      <c r="T41" s="37"/>
      <c r="U41" s="37"/>
      <c r="V41" s="37"/>
      <c r="W41" s="37"/>
      <c r="X41" s="37"/>
      <c r="Y41" s="37"/>
      <c r="Z41" s="37"/>
      <c r="AA41" s="37"/>
      <c r="AB41" s="37"/>
      <c r="AC41" s="37"/>
      <c r="AD41" s="37"/>
      <c r="AE41" s="37"/>
    </row>
    <row r="42" spans="1:31" s="2" customFormat="1" ht="14.45" customHeight="1">
      <c r="A42" s="37"/>
      <c r="B42" s="136"/>
      <c r="C42" s="137"/>
      <c r="D42" s="137"/>
      <c r="E42" s="137"/>
      <c r="F42" s="137"/>
      <c r="G42" s="137"/>
      <c r="H42" s="137"/>
      <c r="I42" s="137"/>
      <c r="J42" s="137"/>
      <c r="K42" s="137"/>
      <c r="L42" s="117"/>
      <c r="S42" s="37"/>
      <c r="T42" s="37"/>
      <c r="U42" s="37"/>
      <c r="V42" s="37"/>
      <c r="W42" s="37"/>
      <c r="X42" s="37"/>
      <c r="Y42" s="37"/>
      <c r="Z42" s="37"/>
      <c r="AA42" s="37"/>
      <c r="AB42" s="37"/>
      <c r="AC42" s="37"/>
      <c r="AD42" s="37"/>
      <c r="AE42" s="37"/>
    </row>
    <row r="46" spans="1:31" s="2" customFormat="1" ht="6.95" customHeight="1">
      <c r="A46" s="37"/>
      <c r="B46" s="138"/>
      <c r="C46" s="139"/>
      <c r="D46" s="139"/>
      <c r="E46" s="139"/>
      <c r="F46" s="139"/>
      <c r="G46" s="139"/>
      <c r="H46" s="139"/>
      <c r="I46" s="139"/>
      <c r="J46" s="139"/>
      <c r="K46" s="139"/>
      <c r="L46" s="117"/>
      <c r="S46" s="37"/>
      <c r="T46" s="37"/>
      <c r="U46" s="37"/>
      <c r="V46" s="37"/>
      <c r="W46" s="37"/>
      <c r="X46" s="37"/>
      <c r="Y46" s="37"/>
      <c r="Z46" s="37"/>
      <c r="AA46" s="37"/>
      <c r="AB46" s="37"/>
      <c r="AC46" s="37"/>
      <c r="AD46" s="37"/>
      <c r="AE46" s="37"/>
    </row>
    <row r="47" spans="1:31" s="2" customFormat="1" ht="24.95" customHeight="1">
      <c r="A47" s="37"/>
      <c r="B47" s="38"/>
      <c r="C47" s="26" t="s">
        <v>138</v>
      </c>
      <c r="D47" s="39"/>
      <c r="E47" s="39"/>
      <c r="F47" s="39"/>
      <c r="G47" s="39"/>
      <c r="H47" s="39"/>
      <c r="I47" s="39"/>
      <c r="J47" s="39"/>
      <c r="K47" s="39"/>
      <c r="L47" s="117"/>
      <c r="S47" s="37"/>
      <c r="T47" s="37"/>
      <c r="U47" s="37"/>
      <c r="V47" s="37"/>
      <c r="W47" s="37"/>
      <c r="X47" s="37"/>
      <c r="Y47" s="37"/>
      <c r="Z47" s="37"/>
      <c r="AA47" s="37"/>
      <c r="AB47" s="37"/>
      <c r="AC47" s="37"/>
      <c r="AD47" s="37"/>
      <c r="AE47" s="37"/>
    </row>
    <row r="48" spans="1:31" s="2" customFormat="1" ht="6.95" customHeight="1">
      <c r="A48" s="37"/>
      <c r="B48" s="38"/>
      <c r="C48" s="39"/>
      <c r="D48" s="39"/>
      <c r="E48" s="39"/>
      <c r="F48" s="39"/>
      <c r="G48" s="39"/>
      <c r="H48" s="39"/>
      <c r="I48" s="39"/>
      <c r="J48" s="39"/>
      <c r="K48" s="39"/>
      <c r="L48" s="117"/>
      <c r="S48" s="37"/>
      <c r="T48" s="37"/>
      <c r="U48" s="37"/>
      <c r="V48" s="37"/>
      <c r="W48" s="37"/>
      <c r="X48" s="37"/>
      <c r="Y48" s="37"/>
      <c r="Z48" s="37"/>
      <c r="AA48" s="37"/>
      <c r="AB48" s="37"/>
      <c r="AC48" s="37"/>
      <c r="AD48" s="37"/>
      <c r="AE48" s="37"/>
    </row>
    <row r="49" spans="1:47" s="2" customFormat="1" ht="12" customHeight="1">
      <c r="A49" s="37"/>
      <c r="B49" s="38"/>
      <c r="C49" s="32" t="s">
        <v>16</v>
      </c>
      <c r="D49" s="39"/>
      <c r="E49" s="39"/>
      <c r="F49" s="39"/>
      <c r="G49" s="39"/>
      <c r="H49" s="39"/>
      <c r="I49" s="39"/>
      <c r="J49" s="39"/>
      <c r="K49" s="39"/>
      <c r="L49" s="117"/>
      <c r="S49" s="37"/>
      <c r="T49" s="37"/>
      <c r="U49" s="37"/>
      <c r="V49" s="37"/>
      <c r="W49" s="37"/>
      <c r="X49" s="37"/>
      <c r="Y49" s="37"/>
      <c r="Z49" s="37"/>
      <c r="AA49" s="37"/>
      <c r="AB49" s="37"/>
      <c r="AC49" s="37"/>
      <c r="AD49" s="37"/>
      <c r="AE49" s="37"/>
    </row>
    <row r="50" spans="1:47" s="2" customFormat="1" ht="16.5" customHeight="1">
      <c r="A50" s="37"/>
      <c r="B50" s="38"/>
      <c r="C50" s="39"/>
      <c r="D50" s="39"/>
      <c r="E50" s="420" t="str">
        <f>E7</f>
        <v>UPOL LF, ul.Hněvotínská, Olomouc-dispoziční úprava 2.np (REVIZE č.1)</v>
      </c>
      <c r="F50" s="421"/>
      <c r="G50" s="421"/>
      <c r="H50" s="421"/>
      <c r="I50" s="39"/>
      <c r="J50" s="39"/>
      <c r="K50" s="39"/>
      <c r="L50" s="117"/>
      <c r="S50" s="37"/>
      <c r="T50" s="37"/>
      <c r="U50" s="37"/>
      <c r="V50" s="37"/>
      <c r="W50" s="37"/>
      <c r="X50" s="37"/>
      <c r="Y50" s="37"/>
      <c r="Z50" s="37"/>
      <c r="AA50" s="37"/>
      <c r="AB50" s="37"/>
      <c r="AC50" s="37"/>
      <c r="AD50" s="37"/>
      <c r="AE50" s="37"/>
    </row>
    <row r="51" spans="1:47" s="1" customFormat="1" ht="12" customHeight="1">
      <c r="B51" s="24"/>
      <c r="C51" s="32" t="s">
        <v>135</v>
      </c>
      <c r="D51" s="25"/>
      <c r="E51" s="25"/>
      <c r="F51" s="25"/>
      <c r="G51" s="25"/>
      <c r="H51" s="25"/>
      <c r="I51" s="25"/>
      <c r="J51" s="25"/>
      <c r="K51" s="25"/>
      <c r="L51" s="23"/>
    </row>
    <row r="52" spans="1:47" s="2" customFormat="1" ht="16.5" customHeight="1">
      <c r="A52" s="37"/>
      <c r="B52" s="38"/>
      <c r="C52" s="39"/>
      <c r="D52" s="39"/>
      <c r="E52" s="420" t="s">
        <v>1165</v>
      </c>
      <c r="F52" s="422"/>
      <c r="G52" s="422"/>
      <c r="H52" s="422"/>
      <c r="I52" s="39"/>
      <c r="J52" s="39"/>
      <c r="K52" s="39"/>
      <c r="L52" s="117"/>
      <c r="S52" s="37"/>
      <c r="T52" s="37"/>
      <c r="U52" s="37"/>
      <c r="V52" s="37"/>
      <c r="W52" s="37"/>
      <c r="X52" s="37"/>
      <c r="Y52" s="37"/>
      <c r="Z52" s="37"/>
      <c r="AA52" s="37"/>
      <c r="AB52" s="37"/>
      <c r="AC52" s="37"/>
      <c r="AD52" s="37"/>
      <c r="AE52" s="37"/>
    </row>
    <row r="53" spans="1:47" s="2" customFormat="1" ht="12" customHeight="1">
      <c r="A53" s="37"/>
      <c r="B53" s="38"/>
      <c r="C53" s="32" t="s">
        <v>1166</v>
      </c>
      <c r="D53" s="39"/>
      <c r="E53" s="39"/>
      <c r="F53" s="39"/>
      <c r="G53" s="39"/>
      <c r="H53" s="39"/>
      <c r="I53" s="39"/>
      <c r="J53" s="39"/>
      <c r="K53" s="39"/>
      <c r="L53" s="117"/>
      <c r="S53" s="37"/>
      <c r="T53" s="37"/>
      <c r="U53" s="37"/>
      <c r="V53" s="37"/>
      <c r="W53" s="37"/>
      <c r="X53" s="37"/>
      <c r="Y53" s="37"/>
      <c r="Z53" s="37"/>
      <c r="AA53" s="37"/>
      <c r="AB53" s="37"/>
      <c r="AC53" s="37"/>
      <c r="AD53" s="37"/>
      <c r="AE53" s="37"/>
    </row>
    <row r="54" spans="1:47" s="2" customFormat="1" ht="16.5" customHeight="1">
      <c r="A54" s="37"/>
      <c r="B54" s="38"/>
      <c r="C54" s="39"/>
      <c r="D54" s="39"/>
      <c r="E54" s="373" t="str">
        <f>E11</f>
        <v>2025/HEX/03-142 - D.1.4.2-Zařízení silnoproudé elektrotechniky</v>
      </c>
      <c r="F54" s="422"/>
      <c r="G54" s="422"/>
      <c r="H54" s="422"/>
      <c r="I54" s="39"/>
      <c r="J54" s="39"/>
      <c r="K54" s="39"/>
      <c r="L54" s="117"/>
      <c r="S54" s="37"/>
      <c r="T54" s="37"/>
      <c r="U54" s="37"/>
      <c r="V54" s="37"/>
      <c r="W54" s="37"/>
      <c r="X54" s="37"/>
      <c r="Y54" s="37"/>
      <c r="Z54" s="37"/>
      <c r="AA54" s="37"/>
      <c r="AB54" s="37"/>
      <c r="AC54" s="37"/>
      <c r="AD54" s="37"/>
      <c r="AE54" s="37"/>
    </row>
    <row r="55" spans="1:47" s="2" customFormat="1" ht="6.95" customHeight="1">
      <c r="A55" s="37"/>
      <c r="B55" s="38"/>
      <c r="C55" s="39"/>
      <c r="D55" s="39"/>
      <c r="E55" s="39"/>
      <c r="F55" s="39"/>
      <c r="G55" s="39"/>
      <c r="H55" s="39"/>
      <c r="I55" s="39"/>
      <c r="J55" s="39"/>
      <c r="K55" s="39"/>
      <c r="L55" s="117"/>
      <c r="S55" s="37"/>
      <c r="T55" s="37"/>
      <c r="U55" s="37"/>
      <c r="V55" s="37"/>
      <c r="W55" s="37"/>
      <c r="X55" s="37"/>
      <c r="Y55" s="37"/>
      <c r="Z55" s="37"/>
      <c r="AA55" s="37"/>
      <c r="AB55" s="37"/>
      <c r="AC55" s="37"/>
      <c r="AD55" s="37"/>
      <c r="AE55" s="37"/>
    </row>
    <row r="56" spans="1:47" s="2" customFormat="1" ht="12" customHeight="1">
      <c r="A56" s="37"/>
      <c r="B56" s="38"/>
      <c r="C56" s="32" t="s">
        <v>22</v>
      </c>
      <c r="D56" s="39"/>
      <c r="E56" s="39"/>
      <c r="F56" s="30" t="str">
        <f>F14</f>
        <v xml:space="preserve"> </v>
      </c>
      <c r="G56" s="39"/>
      <c r="H56" s="39"/>
      <c r="I56" s="32" t="s">
        <v>24</v>
      </c>
      <c r="J56" s="62" t="str">
        <f>IF(J14="","",J14)</f>
        <v>6. 11. 2025</v>
      </c>
      <c r="K56" s="39"/>
      <c r="L56" s="117"/>
      <c r="S56" s="37"/>
      <c r="T56" s="37"/>
      <c r="U56" s="37"/>
      <c r="V56" s="37"/>
      <c r="W56" s="37"/>
      <c r="X56" s="37"/>
      <c r="Y56" s="37"/>
      <c r="Z56" s="37"/>
      <c r="AA56" s="37"/>
      <c r="AB56" s="37"/>
      <c r="AC56" s="37"/>
      <c r="AD56" s="37"/>
      <c r="AE56" s="37"/>
    </row>
    <row r="57" spans="1:47" s="2" customFormat="1" ht="6.95" customHeight="1">
      <c r="A57" s="37"/>
      <c r="B57" s="38"/>
      <c r="C57" s="39"/>
      <c r="D57" s="39"/>
      <c r="E57" s="39"/>
      <c r="F57" s="39"/>
      <c r="G57" s="39"/>
      <c r="H57" s="39"/>
      <c r="I57" s="39"/>
      <c r="J57" s="39"/>
      <c r="K57" s="39"/>
      <c r="L57" s="117"/>
      <c r="S57" s="37"/>
      <c r="T57" s="37"/>
      <c r="U57" s="37"/>
      <c r="V57" s="37"/>
      <c r="W57" s="37"/>
      <c r="X57" s="37"/>
      <c r="Y57" s="37"/>
      <c r="Z57" s="37"/>
      <c r="AA57" s="37"/>
      <c r="AB57" s="37"/>
      <c r="AC57" s="37"/>
      <c r="AD57" s="37"/>
      <c r="AE57" s="37"/>
    </row>
    <row r="58" spans="1:47" s="2" customFormat="1" ht="25.7" customHeight="1">
      <c r="A58" s="37"/>
      <c r="B58" s="38"/>
      <c r="C58" s="32" t="s">
        <v>26</v>
      </c>
      <c r="D58" s="39"/>
      <c r="E58" s="39"/>
      <c r="F58" s="30" t="str">
        <f>E17</f>
        <v>UPOL PdF Olomouc</v>
      </c>
      <c r="G58" s="39"/>
      <c r="H58" s="39"/>
      <c r="I58" s="32" t="s">
        <v>32</v>
      </c>
      <c r="J58" s="35" t="str">
        <f>E23</f>
        <v>HEXAPLAN International</v>
      </c>
      <c r="K58" s="39"/>
      <c r="L58" s="117"/>
      <c r="S58" s="37"/>
      <c r="T58" s="37"/>
      <c r="U58" s="37"/>
      <c r="V58" s="37"/>
      <c r="W58" s="37"/>
      <c r="X58" s="37"/>
      <c r="Y58" s="37"/>
      <c r="Z58" s="37"/>
      <c r="AA58" s="37"/>
      <c r="AB58" s="37"/>
      <c r="AC58" s="37"/>
      <c r="AD58" s="37"/>
      <c r="AE58" s="37"/>
    </row>
    <row r="59" spans="1:47" s="2" customFormat="1" ht="25.7" customHeight="1">
      <c r="A59" s="37"/>
      <c r="B59" s="38"/>
      <c r="C59" s="32" t="s">
        <v>30</v>
      </c>
      <c r="D59" s="39"/>
      <c r="E59" s="39"/>
      <c r="F59" s="30" t="str">
        <f>IF(E20="","",E20)</f>
        <v>Vyplň údaj</v>
      </c>
      <c r="G59" s="39"/>
      <c r="H59" s="39"/>
      <c r="I59" s="32" t="s">
        <v>35</v>
      </c>
      <c r="J59" s="35" t="str">
        <f>E26</f>
        <v>Ing.J.Petlach, M.Masařík</v>
      </c>
      <c r="K59" s="39"/>
      <c r="L59" s="117"/>
      <c r="S59" s="37"/>
      <c r="T59" s="37"/>
      <c r="U59" s="37"/>
      <c r="V59" s="37"/>
      <c r="W59" s="37"/>
      <c r="X59" s="37"/>
      <c r="Y59" s="37"/>
      <c r="Z59" s="37"/>
      <c r="AA59" s="37"/>
      <c r="AB59" s="37"/>
      <c r="AC59" s="37"/>
      <c r="AD59" s="37"/>
      <c r="AE59" s="37"/>
    </row>
    <row r="60" spans="1:47" s="2" customFormat="1" ht="10.35" customHeight="1">
      <c r="A60" s="37"/>
      <c r="B60" s="38"/>
      <c r="C60" s="39"/>
      <c r="D60" s="39"/>
      <c r="E60" s="39"/>
      <c r="F60" s="39"/>
      <c r="G60" s="39"/>
      <c r="H60" s="39"/>
      <c r="I60" s="39"/>
      <c r="J60" s="39"/>
      <c r="K60" s="39"/>
      <c r="L60" s="117"/>
      <c r="S60" s="37"/>
      <c r="T60" s="37"/>
      <c r="U60" s="37"/>
      <c r="V60" s="37"/>
      <c r="W60" s="37"/>
      <c r="X60" s="37"/>
      <c r="Y60" s="37"/>
      <c r="Z60" s="37"/>
      <c r="AA60" s="37"/>
      <c r="AB60" s="37"/>
      <c r="AC60" s="37"/>
      <c r="AD60" s="37"/>
      <c r="AE60" s="37"/>
    </row>
    <row r="61" spans="1:47" s="2" customFormat="1" ht="29.25" customHeight="1">
      <c r="A61" s="37"/>
      <c r="B61" s="38"/>
      <c r="C61" s="140" t="s">
        <v>139</v>
      </c>
      <c r="D61" s="141"/>
      <c r="E61" s="141"/>
      <c r="F61" s="141"/>
      <c r="G61" s="141"/>
      <c r="H61" s="141"/>
      <c r="I61" s="141"/>
      <c r="J61" s="142" t="s">
        <v>140</v>
      </c>
      <c r="K61" s="141"/>
      <c r="L61" s="117"/>
      <c r="S61" s="37"/>
      <c r="T61" s="37"/>
      <c r="U61" s="37"/>
      <c r="V61" s="37"/>
      <c r="W61" s="37"/>
      <c r="X61" s="37"/>
      <c r="Y61" s="37"/>
      <c r="Z61" s="37"/>
      <c r="AA61" s="37"/>
      <c r="AB61" s="37"/>
      <c r="AC61" s="37"/>
      <c r="AD61" s="37"/>
      <c r="AE61" s="37"/>
    </row>
    <row r="62" spans="1:47" s="2" customFormat="1" ht="10.35" customHeight="1">
      <c r="A62" s="37"/>
      <c r="B62" s="38"/>
      <c r="C62" s="39"/>
      <c r="D62" s="39"/>
      <c r="E62" s="39"/>
      <c r="F62" s="39"/>
      <c r="G62" s="39"/>
      <c r="H62" s="39"/>
      <c r="I62" s="39"/>
      <c r="J62" s="39"/>
      <c r="K62" s="39"/>
      <c r="L62" s="117"/>
      <c r="S62" s="37"/>
      <c r="T62" s="37"/>
      <c r="U62" s="37"/>
      <c r="V62" s="37"/>
      <c r="W62" s="37"/>
      <c r="X62" s="37"/>
      <c r="Y62" s="37"/>
      <c r="Z62" s="37"/>
      <c r="AA62" s="37"/>
      <c r="AB62" s="37"/>
      <c r="AC62" s="37"/>
      <c r="AD62" s="37"/>
      <c r="AE62" s="37"/>
    </row>
    <row r="63" spans="1:47" s="2" customFormat="1" ht="22.9" customHeight="1">
      <c r="A63" s="37"/>
      <c r="B63" s="38"/>
      <c r="C63" s="143" t="s">
        <v>71</v>
      </c>
      <c r="D63" s="39"/>
      <c r="E63" s="39"/>
      <c r="F63" s="39"/>
      <c r="G63" s="39"/>
      <c r="H63" s="39"/>
      <c r="I63" s="39"/>
      <c r="J63" s="80">
        <f>J93</f>
        <v>0</v>
      </c>
      <c r="K63" s="39"/>
      <c r="L63" s="117"/>
      <c r="S63" s="37"/>
      <c r="T63" s="37"/>
      <c r="U63" s="37"/>
      <c r="V63" s="37"/>
      <c r="W63" s="37"/>
      <c r="X63" s="37"/>
      <c r="Y63" s="37"/>
      <c r="Z63" s="37"/>
      <c r="AA63" s="37"/>
      <c r="AB63" s="37"/>
      <c r="AC63" s="37"/>
      <c r="AD63" s="37"/>
      <c r="AE63" s="37"/>
      <c r="AU63" s="20" t="s">
        <v>141</v>
      </c>
    </row>
    <row r="64" spans="1:47" s="9" customFormat="1" ht="24.95" customHeight="1">
      <c r="B64" s="144"/>
      <c r="C64" s="145"/>
      <c r="D64" s="146" t="s">
        <v>1240</v>
      </c>
      <c r="E64" s="147"/>
      <c r="F64" s="147"/>
      <c r="G64" s="147"/>
      <c r="H64" s="147"/>
      <c r="I64" s="147"/>
      <c r="J64" s="148">
        <f>J94</f>
        <v>0</v>
      </c>
      <c r="K64" s="145"/>
      <c r="L64" s="149"/>
    </row>
    <row r="65" spans="1:31" s="10" customFormat="1" ht="19.899999999999999" customHeight="1">
      <c r="B65" s="150"/>
      <c r="C65" s="100"/>
      <c r="D65" s="151" t="s">
        <v>1241</v>
      </c>
      <c r="E65" s="152"/>
      <c r="F65" s="152"/>
      <c r="G65" s="152"/>
      <c r="H65" s="152"/>
      <c r="I65" s="152"/>
      <c r="J65" s="153">
        <f>J95</f>
        <v>0</v>
      </c>
      <c r="K65" s="100"/>
      <c r="L65" s="154"/>
    </row>
    <row r="66" spans="1:31" s="10" customFormat="1" ht="19.899999999999999" customHeight="1">
      <c r="B66" s="150"/>
      <c r="C66" s="100"/>
      <c r="D66" s="151" t="s">
        <v>1242</v>
      </c>
      <c r="E66" s="152"/>
      <c r="F66" s="152"/>
      <c r="G66" s="152"/>
      <c r="H66" s="152"/>
      <c r="I66" s="152"/>
      <c r="J66" s="153">
        <f>J99</f>
        <v>0</v>
      </c>
      <c r="K66" s="100"/>
      <c r="L66" s="154"/>
    </row>
    <row r="67" spans="1:31" s="10" customFormat="1" ht="19.899999999999999" customHeight="1">
      <c r="B67" s="150"/>
      <c r="C67" s="100"/>
      <c r="D67" s="151" t="s">
        <v>1243</v>
      </c>
      <c r="E67" s="152"/>
      <c r="F67" s="152"/>
      <c r="G67" s="152"/>
      <c r="H67" s="152"/>
      <c r="I67" s="152"/>
      <c r="J67" s="153">
        <f>J103</f>
        <v>0</v>
      </c>
      <c r="K67" s="100"/>
      <c r="L67" s="154"/>
    </row>
    <row r="68" spans="1:31" s="10" customFormat="1" ht="19.899999999999999" customHeight="1">
      <c r="B68" s="150"/>
      <c r="C68" s="100"/>
      <c r="D68" s="151" t="s">
        <v>1244</v>
      </c>
      <c r="E68" s="152"/>
      <c r="F68" s="152"/>
      <c r="G68" s="152"/>
      <c r="H68" s="152"/>
      <c r="I68" s="152"/>
      <c r="J68" s="153">
        <f>J108</f>
        <v>0</v>
      </c>
      <c r="K68" s="100"/>
      <c r="L68" s="154"/>
    </row>
    <row r="69" spans="1:31" s="10" customFormat="1" ht="19.899999999999999" customHeight="1">
      <c r="B69" s="150"/>
      <c r="C69" s="100"/>
      <c r="D69" s="151" t="s">
        <v>1245</v>
      </c>
      <c r="E69" s="152"/>
      <c r="F69" s="152"/>
      <c r="G69" s="152"/>
      <c r="H69" s="152"/>
      <c r="I69" s="152"/>
      <c r="J69" s="153">
        <f>J110</f>
        <v>0</v>
      </c>
      <c r="K69" s="100"/>
      <c r="L69" s="154"/>
    </row>
    <row r="70" spans="1:31" s="10" customFormat="1" ht="19.899999999999999" customHeight="1">
      <c r="B70" s="150"/>
      <c r="C70" s="100"/>
      <c r="D70" s="151" t="s">
        <v>1246</v>
      </c>
      <c r="E70" s="152"/>
      <c r="F70" s="152"/>
      <c r="G70" s="152"/>
      <c r="H70" s="152"/>
      <c r="I70" s="152"/>
      <c r="J70" s="153">
        <f>J117</f>
        <v>0</v>
      </c>
      <c r="K70" s="100"/>
      <c r="L70" s="154"/>
    </row>
    <row r="71" spans="1:31" s="10" customFormat="1" ht="19.899999999999999" customHeight="1">
      <c r="B71" s="150"/>
      <c r="C71" s="100"/>
      <c r="D71" s="151" t="s">
        <v>1247</v>
      </c>
      <c r="E71" s="152"/>
      <c r="F71" s="152"/>
      <c r="G71" s="152"/>
      <c r="H71" s="152"/>
      <c r="I71" s="152"/>
      <c r="J71" s="153">
        <f>J124</f>
        <v>0</v>
      </c>
      <c r="K71" s="100"/>
      <c r="L71" s="154"/>
    </row>
    <row r="72" spans="1:31" s="2" customFormat="1" ht="21.75" customHeight="1">
      <c r="A72" s="37"/>
      <c r="B72" s="38"/>
      <c r="C72" s="39"/>
      <c r="D72" s="39"/>
      <c r="E72" s="39"/>
      <c r="F72" s="39"/>
      <c r="G72" s="39"/>
      <c r="H72" s="39"/>
      <c r="I72" s="39"/>
      <c r="J72" s="39"/>
      <c r="K72" s="39"/>
      <c r="L72" s="117"/>
      <c r="S72" s="37"/>
      <c r="T72" s="37"/>
      <c r="U72" s="37"/>
      <c r="V72" s="37"/>
      <c r="W72" s="37"/>
      <c r="X72" s="37"/>
      <c r="Y72" s="37"/>
      <c r="Z72" s="37"/>
      <c r="AA72" s="37"/>
      <c r="AB72" s="37"/>
      <c r="AC72" s="37"/>
      <c r="AD72" s="37"/>
      <c r="AE72" s="37"/>
    </row>
    <row r="73" spans="1:31" s="2" customFormat="1" ht="6.95" customHeight="1">
      <c r="A73" s="37"/>
      <c r="B73" s="50"/>
      <c r="C73" s="51"/>
      <c r="D73" s="51"/>
      <c r="E73" s="51"/>
      <c r="F73" s="51"/>
      <c r="G73" s="51"/>
      <c r="H73" s="51"/>
      <c r="I73" s="51"/>
      <c r="J73" s="51"/>
      <c r="K73" s="51"/>
      <c r="L73" s="117"/>
      <c r="S73" s="37"/>
      <c r="T73" s="37"/>
      <c r="U73" s="37"/>
      <c r="V73" s="37"/>
      <c r="W73" s="37"/>
      <c r="X73" s="37"/>
      <c r="Y73" s="37"/>
      <c r="Z73" s="37"/>
      <c r="AA73" s="37"/>
      <c r="AB73" s="37"/>
      <c r="AC73" s="37"/>
      <c r="AD73" s="37"/>
      <c r="AE73" s="37"/>
    </row>
    <row r="77" spans="1:31" s="2" customFormat="1" ht="6.95" customHeight="1">
      <c r="A77" s="37"/>
      <c r="B77" s="52"/>
      <c r="C77" s="53"/>
      <c r="D77" s="53"/>
      <c r="E77" s="53"/>
      <c r="F77" s="53"/>
      <c r="G77" s="53"/>
      <c r="H77" s="53"/>
      <c r="I77" s="53"/>
      <c r="J77" s="53"/>
      <c r="K77" s="53"/>
      <c r="L77" s="117"/>
      <c r="S77" s="37"/>
      <c r="T77" s="37"/>
      <c r="U77" s="37"/>
      <c r="V77" s="37"/>
      <c r="W77" s="37"/>
      <c r="X77" s="37"/>
      <c r="Y77" s="37"/>
      <c r="Z77" s="37"/>
      <c r="AA77" s="37"/>
      <c r="AB77" s="37"/>
      <c r="AC77" s="37"/>
      <c r="AD77" s="37"/>
      <c r="AE77" s="37"/>
    </row>
    <row r="78" spans="1:31" s="2" customFormat="1" ht="24.95" customHeight="1">
      <c r="A78" s="37"/>
      <c r="B78" s="38"/>
      <c r="C78" s="26" t="s">
        <v>161</v>
      </c>
      <c r="D78" s="39"/>
      <c r="E78" s="39"/>
      <c r="F78" s="39"/>
      <c r="G78" s="39"/>
      <c r="H78" s="39"/>
      <c r="I78" s="39"/>
      <c r="J78" s="39"/>
      <c r="K78" s="39"/>
      <c r="L78" s="117"/>
      <c r="S78" s="37"/>
      <c r="T78" s="37"/>
      <c r="U78" s="37"/>
      <c r="V78" s="37"/>
      <c r="W78" s="37"/>
      <c r="X78" s="37"/>
      <c r="Y78" s="37"/>
      <c r="Z78" s="37"/>
      <c r="AA78" s="37"/>
      <c r="AB78" s="37"/>
      <c r="AC78" s="37"/>
      <c r="AD78" s="37"/>
      <c r="AE78" s="37"/>
    </row>
    <row r="79" spans="1:31" s="2" customFormat="1" ht="6.95" customHeight="1">
      <c r="A79" s="37"/>
      <c r="B79" s="38"/>
      <c r="C79" s="39"/>
      <c r="D79" s="39"/>
      <c r="E79" s="39"/>
      <c r="F79" s="39"/>
      <c r="G79" s="39"/>
      <c r="H79" s="39"/>
      <c r="I79" s="39"/>
      <c r="J79" s="39"/>
      <c r="K79" s="39"/>
      <c r="L79" s="117"/>
      <c r="S79" s="37"/>
      <c r="T79" s="37"/>
      <c r="U79" s="37"/>
      <c r="V79" s="37"/>
      <c r="W79" s="37"/>
      <c r="X79" s="37"/>
      <c r="Y79" s="37"/>
      <c r="Z79" s="37"/>
      <c r="AA79" s="37"/>
      <c r="AB79" s="37"/>
      <c r="AC79" s="37"/>
      <c r="AD79" s="37"/>
      <c r="AE79" s="37"/>
    </row>
    <row r="80" spans="1:31" s="2" customFormat="1" ht="12" customHeight="1">
      <c r="A80" s="37"/>
      <c r="B80" s="38"/>
      <c r="C80" s="32" t="s">
        <v>16</v>
      </c>
      <c r="D80" s="39"/>
      <c r="E80" s="39"/>
      <c r="F80" s="39"/>
      <c r="G80" s="39"/>
      <c r="H80" s="39"/>
      <c r="I80" s="39"/>
      <c r="J80" s="39"/>
      <c r="K80" s="39"/>
      <c r="L80" s="117"/>
      <c r="S80" s="37"/>
      <c r="T80" s="37"/>
      <c r="U80" s="37"/>
      <c r="V80" s="37"/>
      <c r="W80" s="37"/>
      <c r="X80" s="37"/>
      <c r="Y80" s="37"/>
      <c r="Z80" s="37"/>
      <c r="AA80" s="37"/>
      <c r="AB80" s="37"/>
      <c r="AC80" s="37"/>
      <c r="AD80" s="37"/>
      <c r="AE80" s="37"/>
    </row>
    <row r="81" spans="1:65" s="2" customFormat="1" ht="16.5" customHeight="1">
      <c r="A81" s="37"/>
      <c r="B81" s="38"/>
      <c r="C81" s="39"/>
      <c r="D81" s="39"/>
      <c r="E81" s="420" t="str">
        <f>E7</f>
        <v>UPOL LF, ul.Hněvotínská, Olomouc-dispoziční úprava 2.np (REVIZE č.1)</v>
      </c>
      <c r="F81" s="421"/>
      <c r="G81" s="421"/>
      <c r="H81" s="421"/>
      <c r="I81" s="39"/>
      <c r="J81" s="39"/>
      <c r="K81" s="39"/>
      <c r="L81" s="117"/>
      <c r="S81" s="37"/>
      <c r="T81" s="37"/>
      <c r="U81" s="37"/>
      <c r="V81" s="37"/>
      <c r="W81" s="37"/>
      <c r="X81" s="37"/>
      <c r="Y81" s="37"/>
      <c r="Z81" s="37"/>
      <c r="AA81" s="37"/>
      <c r="AB81" s="37"/>
      <c r="AC81" s="37"/>
      <c r="AD81" s="37"/>
      <c r="AE81" s="37"/>
    </row>
    <row r="82" spans="1:65" s="1" customFormat="1" ht="12" customHeight="1">
      <c r="B82" s="24"/>
      <c r="C82" s="32" t="s">
        <v>135</v>
      </c>
      <c r="D82" s="25"/>
      <c r="E82" s="25"/>
      <c r="F82" s="25"/>
      <c r="G82" s="25"/>
      <c r="H82" s="25"/>
      <c r="I82" s="25"/>
      <c r="J82" s="25"/>
      <c r="K82" s="25"/>
      <c r="L82" s="23"/>
    </row>
    <row r="83" spans="1:65" s="2" customFormat="1" ht="16.5" customHeight="1">
      <c r="A83" s="37"/>
      <c r="B83" s="38"/>
      <c r="C83" s="39"/>
      <c r="D83" s="39"/>
      <c r="E83" s="420" t="s">
        <v>1165</v>
      </c>
      <c r="F83" s="422"/>
      <c r="G83" s="422"/>
      <c r="H83" s="422"/>
      <c r="I83" s="39"/>
      <c r="J83" s="39"/>
      <c r="K83" s="39"/>
      <c r="L83" s="117"/>
      <c r="S83" s="37"/>
      <c r="T83" s="37"/>
      <c r="U83" s="37"/>
      <c r="V83" s="37"/>
      <c r="W83" s="37"/>
      <c r="X83" s="37"/>
      <c r="Y83" s="37"/>
      <c r="Z83" s="37"/>
      <c r="AA83" s="37"/>
      <c r="AB83" s="37"/>
      <c r="AC83" s="37"/>
      <c r="AD83" s="37"/>
      <c r="AE83" s="37"/>
    </row>
    <row r="84" spans="1:65" s="2" customFormat="1" ht="12" customHeight="1">
      <c r="A84" s="37"/>
      <c r="B84" s="38"/>
      <c r="C84" s="32" t="s">
        <v>1166</v>
      </c>
      <c r="D84" s="39"/>
      <c r="E84" s="39"/>
      <c r="F84" s="39"/>
      <c r="G84" s="39"/>
      <c r="H84" s="39"/>
      <c r="I84" s="39"/>
      <c r="J84" s="39"/>
      <c r="K84" s="39"/>
      <c r="L84" s="117"/>
      <c r="S84" s="37"/>
      <c r="T84" s="37"/>
      <c r="U84" s="37"/>
      <c r="V84" s="37"/>
      <c r="W84" s="37"/>
      <c r="X84" s="37"/>
      <c r="Y84" s="37"/>
      <c r="Z84" s="37"/>
      <c r="AA84" s="37"/>
      <c r="AB84" s="37"/>
      <c r="AC84" s="37"/>
      <c r="AD84" s="37"/>
      <c r="AE84" s="37"/>
    </row>
    <row r="85" spans="1:65" s="2" customFormat="1" ht="16.5" customHeight="1">
      <c r="A85" s="37"/>
      <c r="B85" s="38"/>
      <c r="C85" s="39"/>
      <c r="D85" s="39"/>
      <c r="E85" s="373" t="str">
        <f>E11</f>
        <v>2025/HEX/03-142 - D.1.4.2-Zařízení silnoproudé elektrotechniky</v>
      </c>
      <c r="F85" s="422"/>
      <c r="G85" s="422"/>
      <c r="H85" s="422"/>
      <c r="I85" s="39"/>
      <c r="J85" s="39"/>
      <c r="K85" s="39"/>
      <c r="L85" s="117"/>
      <c r="S85" s="37"/>
      <c r="T85" s="37"/>
      <c r="U85" s="37"/>
      <c r="V85" s="37"/>
      <c r="W85" s="37"/>
      <c r="X85" s="37"/>
      <c r="Y85" s="37"/>
      <c r="Z85" s="37"/>
      <c r="AA85" s="37"/>
      <c r="AB85" s="37"/>
      <c r="AC85" s="37"/>
      <c r="AD85" s="37"/>
      <c r="AE85" s="37"/>
    </row>
    <row r="86" spans="1:65" s="2" customFormat="1" ht="6.95" customHeight="1">
      <c r="A86" s="37"/>
      <c r="B86" s="38"/>
      <c r="C86" s="39"/>
      <c r="D86" s="39"/>
      <c r="E86" s="39"/>
      <c r="F86" s="39"/>
      <c r="G86" s="39"/>
      <c r="H86" s="39"/>
      <c r="I86" s="39"/>
      <c r="J86" s="39"/>
      <c r="K86" s="39"/>
      <c r="L86" s="117"/>
      <c r="S86" s="37"/>
      <c r="T86" s="37"/>
      <c r="U86" s="37"/>
      <c r="V86" s="37"/>
      <c r="W86" s="37"/>
      <c r="X86" s="37"/>
      <c r="Y86" s="37"/>
      <c r="Z86" s="37"/>
      <c r="AA86" s="37"/>
      <c r="AB86" s="37"/>
      <c r="AC86" s="37"/>
      <c r="AD86" s="37"/>
      <c r="AE86" s="37"/>
    </row>
    <row r="87" spans="1:65" s="2" customFormat="1" ht="12" customHeight="1">
      <c r="A87" s="37"/>
      <c r="B87" s="38"/>
      <c r="C87" s="32" t="s">
        <v>22</v>
      </c>
      <c r="D87" s="39"/>
      <c r="E87" s="39"/>
      <c r="F87" s="30" t="str">
        <f>F14</f>
        <v xml:space="preserve"> </v>
      </c>
      <c r="G87" s="39"/>
      <c r="H87" s="39"/>
      <c r="I87" s="32" t="s">
        <v>24</v>
      </c>
      <c r="J87" s="62" t="str">
        <f>IF(J14="","",J14)</f>
        <v>6. 11. 2025</v>
      </c>
      <c r="K87" s="39"/>
      <c r="L87" s="117"/>
      <c r="S87" s="37"/>
      <c r="T87" s="37"/>
      <c r="U87" s="37"/>
      <c r="V87" s="37"/>
      <c r="W87" s="37"/>
      <c r="X87" s="37"/>
      <c r="Y87" s="37"/>
      <c r="Z87" s="37"/>
      <c r="AA87" s="37"/>
      <c r="AB87" s="37"/>
      <c r="AC87" s="37"/>
      <c r="AD87" s="37"/>
      <c r="AE87" s="37"/>
    </row>
    <row r="88" spans="1:65" s="2" customFormat="1" ht="6.95" customHeight="1">
      <c r="A88" s="37"/>
      <c r="B88" s="38"/>
      <c r="C88" s="39"/>
      <c r="D88" s="39"/>
      <c r="E88" s="39"/>
      <c r="F88" s="39"/>
      <c r="G88" s="39"/>
      <c r="H88" s="39"/>
      <c r="I88" s="39"/>
      <c r="J88" s="39"/>
      <c r="K88" s="39"/>
      <c r="L88" s="117"/>
      <c r="S88" s="37"/>
      <c r="T88" s="37"/>
      <c r="U88" s="37"/>
      <c r="V88" s="37"/>
      <c r="W88" s="37"/>
      <c r="X88" s="37"/>
      <c r="Y88" s="37"/>
      <c r="Z88" s="37"/>
      <c r="AA88" s="37"/>
      <c r="AB88" s="37"/>
      <c r="AC88" s="37"/>
      <c r="AD88" s="37"/>
      <c r="AE88" s="37"/>
    </row>
    <row r="89" spans="1:65" s="2" customFormat="1" ht="25.7" customHeight="1">
      <c r="A89" s="37"/>
      <c r="B89" s="38"/>
      <c r="C89" s="32" t="s">
        <v>26</v>
      </c>
      <c r="D89" s="39"/>
      <c r="E89" s="39"/>
      <c r="F89" s="30" t="str">
        <f>E17</f>
        <v>UPOL PdF Olomouc</v>
      </c>
      <c r="G89" s="39"/>
      <c r="H89" s="39"/>
      <c r="I89" s="32" t="s">
        <v>32</v>
      </c>
      <c r="J89" s="35" t="str">
        <f>E23</f>
        <v>HEXAPLAN International</v>
      </c>
      <c r="K89" s="39"/>
      <c r="L89" s="117"/>
      <c r="S89" s="37"/>
      <c r="T89" s="37"/>
      <c r="U89" s="37"/>
      <c r="V89" s="37"/>
      <c r="W89" s="37"/>
      <c r="X89" s="37"/>
      <c r="Y89" s="37"/>
      <c r="Z89" s="37"/>
      <c r="AA89" s="37"/>
      <c r="AB89" s="37"/>
      <c r="AC89" s="37"/>
      <c r="AD89" s="37"/>
      <c r="AE89" s="37"/>
    </row>
    <row r="90" spans="1:65" s="2" customFormat="1" ht="25.7" customHeight="1">
      <c r="A90" s="37"/>
      <c r="B90" s="38"/>
      <c r="C90" s="32" t="s">
        <v>30</v>
      </c>
      <c r="D90" s="39"/>
      <c r="E90" s="39"/>
      <c r="F90" s="30" t="str">
        <f>IF(E20="","",E20)</f>
        <v>Vyplň údaj</v>
      </c>
      <c r="G90" s="39"/>
      <c r="H90" s="39"/>
      <c r="I90" s="32" t="s">
        <v>35</v>
      </c>
      <c r="J90" s="35" t="str">
        <f>E26</f>
        <v>Ing.J.Petlach, M.Masařík</v>
      </c>
      <c r="K90" s="39"/>
      <c r="L90" s="117"/>
      <c r="S90" s="37"/>
      <c r="T90" s="37"/>
      <c r="U90" s="37"/>
      <c r="V90" s="37"/>
      <c r="W90" s="37"/>
      <c r="X90" s="37"/>
      <c r="Y90" s="37"/>
      <c r="Z90" s="37"/>
      <c r="AA90" s="37"/>
      <c r="AB90" s="37"/>
      <c r="AC90" s="37"/>
      <c r="AD90" s="37"/>
      <c r="AE90" s="37"/>
    </row>
    <row r="91" spans="1:65" s="2" customFormat="1" ht="10.35" customHeight="1">
      <c r="A91" s="37"/>
      <c r="B91" s="38"/>
      <c r="C91" s="39"/>
      <c r="D91" s="39"/>
      <c r="E91" s="39"/>
      <c r="F91" s="39"/>
      <c r="G91" s="39"/>
      <c r="H91" s="39"/>
      <c r="I91" s="39"/>
      <c r="J91" s="39"/>
      <c r="K91" s="39"/>
      <c r="L91" s="117"/>
      <c r="S91" s="37"/>
      <c r="T91" s="37"/>
      <c r="U91" s="37"/>
      <c r="V91" s="37"/>
      <c r="W91" s="37"/>
      <c r="X91" s="37"/>
      <c r="Y91" s="37"/>
      <c r="Z91" s="37"/>
      <c r="AA91" s="37"/>
      <c r="AB91" s="37"/>
      <c r="AC91" s="37"/>
      <c r="AD91" s="37"/>
      <c r="AE91" s="37"/>
    </row>
    <row r="92" spans="1:65" s="11" customFormat="1" ht="29.25" customHeight="1">
      <c r="A92" s="155"/>
      <c r="B92" s="156"/>
      <c r="C92" s="157" t="s">
        <v>162</v>
      </c>
      <c r="D92" s="158" t="s">
        <v>58</v>
      </c>
      <c r="E92" s="158" t="s">
        <v>54</v>
      </c>
      <c r="F92" s="158" t="s">
        <v>55</v>
      </c>
      <c r="G92" s="158" t="s">
        <v>163</v>
      </c>
      <c r="H92" s="158" t="s">
        <v>164</v>
      </c>
      <c r="I92" s="158" t="s">
        <v>165</v>
      </c>
      <c r="J92" s="158" t="s">
        <v>140</v>
      </c>
      <c r="K92" s="159" t="s">
        <v>166</v>
      </c>
      <c r="L92" s="160"/>
      <c r="M92" s="71" t="s">
        <v>21</v>
      </c>
      <c r="N92" s="72" t="s">
        <v>43</v>
      </c>
      <c r="O92" s="72" t="s">
        <v>167</v>
      </c>
      <c r="P92" s="72" t="s">
        <v>168</v>
      </c>
      <c r="Q92" s="72" t="s">
        <v>169</v>
      </c>
      <c r="R92" s="72" t="s">
        <v>170</v>
      </c>
      <c r="S92" s="72" t="s">
        <v>171</v>
      </c>
      <c r="T92" s="73" t="s">
        <v>172</v>
      </c>
      <c r="U92" s="155"/>
      <c r="V92" s="155"/>
      <c r="W92" s="155"/>
      <c r="X92" s="155"/>
      <c r="Y92" s="155"/>
      <c r="Z92" s="155"/>
      <c r="AA92" s="155"/>
      <c r="AB92" s="155"/>
      <c r="AC92" s="155"/>
      <c r="AD92" s="155"/>
      <c r="AE92" s="155"/>
    </row>
    <row r="93" spans="1:65" s="2" customFormat="1" ht="22.9" customHeight="1">
      <c r="A93" s="37"/>
      <c r="B93" s="38"/>
      <c r="C93" s="78" t="s">
        <v>173</v>
      </c>
      <c r="D93" s="39"/>
      <c r="E93" s="39"/>
      <c r="F93" s="39"/>
      <c r="G93" s="39"/>
      <c r="H93" s="39"/>
      <c r="I93" s="39"/>
      <c r="J93" s="161">
        <f>BK93</f>
        <v>0</v>
      </c>
      <c r="K93" s="39"/>
      <c r="L93" s="42"/>
      <c r="M93" s="74"/>
      <c r="N93" s="162"/>
      <c r="O93" s="75"/>
      <c r="P93" s="163">
        <f>P94</f>
        <v>0</v>
      </c>
      <c r="Q93" s="75"/>
      <c r="R93" s="163">
        <f>R94</f>
        <v>0</v>
      </c>
      <c r="S93" s="75"/>
      <c r="T93" s="164">
        <f>T94</f>
        <v>0</v>
      </c>
      <c r="U93" s="37"/>
      <c r="V93" s="37"/>
      <c r="W93" s="37"/>
      <c r="X93" s="37"/>
      <c r="Y93" s="37"/>
      <c r="Z93" s="37"/>
      <c r="AA93" s="37"/>
      <c r="AB93" s="37"/>
      <c r="AC93" s="37"/>
      <c r="AD93" s="37"/>
      <c r="AE93" s="37"/>
      <c r="AT93" s="20" t="s">
        <v>72</v>
      </c>
      <c r="AU93" s="20" t="s">
        <v>141</v>
      </c>
      <c r="BK93" s="165">
        <f>BK94</f>
        <v>0</v>
      </c>
    </row>
    <row r="94" spans="1:65" s="12" customFormat="1" ht="25.9" customHeight="1">
      <c r="B94" s="166"/>
      <c r="C94" s="167"/>
      <c r="D94" s="168" t="s">
        <v>72</v>
      </c>
      <c r="E94" s="169" t="s">
        <v>1175</v>
      </c>
      <c r="F94" s="169" t="s">
        <v>1248</v>
      </c>
      <c r="G94" s="167"/>
      <c r="H94" s="167"/>
      <c r="I94" s="170"/>
      <c r="J94" s="171">
        <f>BK94</f>
        <v>0</v>
      </c>
      <c r="K94" s="167"/>
      <c r="L94" s="172"/>
      <c r="M94" s="173"/>
      <c r="N94" s="174"/>
      <c r="O94" s="174"/>
      <c r="P94" s="175">
        <f>P95+P99+P103+P108+P110+P117+P124</f>
        <v>0</v>
      </c>
      <c r="Q94" s="174"/>
      <c r="R94" s="175">
        <f>R95+R99+R103+R108+R110+R117+R124</f>
        <v>0</v>
      </c>
      <c r="S94" s="174"/>
      <c r="T94" s="176">
        <f>T95+T99+T103+T108+T110+T117+T124</f>
        <v>0</v>
      </c>
      <c r="AR94" s="177" t="s">
        <v>81</v>
      </c>
      <c r="AT94" s="178" t="s">
        <v>72</v>
      </c>
      <c r="AU94" s="178" t="s">
        <v>73</v>
      </c>
      <c r="AY94" s="177" t="s">
        <v>176</v>
      </c>
      <c r="BK94" s="179">
        <f>BK95+BK99+BK103+BK108+BK110+BK117+BK124</f>
        <v>0</v>
      </c>
    </row>
    <row r="95" spans="1:65" s="12" customFormat="1" ht="22.9" customHeight="1">
      <c r="B95" s="166"/>
      <c r="C95" s="167"/>
      <c r="D95" s="168" t="s">
        <v>72</v>
      </c>
      <c r="E95" s="180" t="s">
        <v>1249</v>
      </c>
      <c r="F95" s="180" t="s">
        <v>1250</v>
      </c>
      <c r="G95" s="167"/>
      <c r="H95" s="167"/>
      <c r="I95" s="170"/>
      <c r="J95" s="181">
        <f>BK95</f>
        <v>0</v>
      </c>
      <c r="K95" s="167"/>
      <c r="L95" s="172"/>
      <c r="M95" s="173"/>
      <c r="N95" s="174"/>
      <c r="O95" s="174"/>
      <c r="P95" s="175">
        <f>SUM(P96:P98)</f>
        <v>0</v>
      </c>
      <c r="Q95" s="174"/>
      <c r="R95" s="175">
        <f>SUM(R96:R98)</f>
        <v>0</v>
      </c>
      <c r="S95" s="174"/>
      <c r="T95" s="176">
        <f>SUM(T96:T98)</f>
        <v>0</v>
      </c>
      <c r="AR95" s="177" t="s">
        <v>81</v>
      </c>
      <c r="AT95" s="178" t="s">
        <v>72</v>
      </c>
      <c r="AU95" s="178" t="s">
        <v>81</v>
      </c>
      <c r="AY95" s="177" t="s">
        <v>176</v>
      </c>
      <c r="BK95" s="179">
        <f>SUM(BK96:BK98)</f>
        <v>0</v>
      </c>
    </row>
    <row r="96" spans="1:65" s="2" customFormat="1" ht="16.5" customHeight="1">
      <c r="A96" s="37"/>
      <c r="B96" s="38"/>
      <c r="C96" s="182" t="s">
        <v>81</v>
      </c>
      <c r="D96" s="182" t="s">
        <v>179</v>
      </c>
      <c r="E96" s="183" t="s">
        <v>1251</v>
      </c>
      <c r="F96" s="184" t="s">
        <v>1252</v>
      </c>
      <c r="G96" s="185" t="s">
        <v>762</v>
      </c>
      <c r="H96" s="186">
        <v>15</v>
      </c>
      <c r="I96" s="187"/>
      <c r="J96" s="188">
        <f>ROUND(I96*H96,2)</f>
        <v>0</v>
      </c>
      <c r="K96" s="184" t="s">
        <v>223</v>
      </c>
      <c r="L96" s="42"/>
      <c r="M96" s="189" t="s">
        <v>21</v>
      </c>
      <c r="N96" s="190" t="s">
        <v>44</v>
      </c>
      <c r="O96" s="67"/>
      <c r="P96" s="191">
        <f>O96*H96</f>
        <v>0</v>
      </c>
      <c r="Q96" s="191">
        <v>0</v>
      </c>
      <c r="R96" s="191">
        <f>Q96*H96</f>
        <v>0</v>
      </c>
      <c r="S96" s="191">
        <v>0</v>
      </c>
      <c r="T96" s="192">
        <f>S96*H96</f>
        <v>0</v>
      </c>
      <c r="U96" s="37"/>
      <c r="V96" s="37"/>
      <c r="W96" s="37"/>
      <c r="X96" s="37"/>
      <c r="Y96" s="37"/>
      <c r="Z96" s="37"/>
      <c r="AA96" s="37"/>
      <c r="AB96" s="37"/>
      <c r="AC96" s="37"/>
      <c r="AD96" s="37"/>
      <c r="AE96" s="37"/>
      <c r="AR96" s="193" t="s">
        <v>273</v>
      </c>
      <c r="AT96" s="193" t="s">
        <v>179</v>
      </c>
      <c r="AU96" s="193" t="s">
        <v>83</v>
      </c>
      <c r="AY96" s="20" t="s">
        <v>176</v>
      </c>
      <c r="BE96" s="194">
        <f>IF(N96="základní",J96,0)</f>
        <v>0</v>
      </c>
      <c r="BF96" s="194">
        <f>IF(N96="snížená",J96,0)</f>
        <v>0</v>
      </c>
      <c r="BG96" s="194">
        <f>IF(N96="zákl. přenesená",J96,0)</f>
        <v>0</v>
      </c>
      <c r="BH96" s="194">
        <f>IF(N96="sníž. přenesená",J96,0)</f>
        <v>0</v>
      </c>
      <c r="BI96" s="194">
        <f>IF(N96="nulová",J96,0)</f>
        <v>0</v>
      </c>
      <c r="BJ96" s="20" t="s">
        <v>81</v>
      </c>
      <c r="BK96" s="194">
        <f>ROUND(I96*H96,2)</f>
        <v>0</v>
      </c>
      <c r="BL96" s="20" t="s">
        <v>273</v>
      </c>
      <c r="BM96" s="193" t="s">
        <v>83</v>
      </c>
    </row>
    <row r="97" spans="1:65" s="2" customFormat="1" ht="16.5" customHeight="1">
      <c r="A97" s="37"/>
      <c r="B97" s="38"/>
      <c r="C97" s="182" t="s">
        <v>83</v>
      </c>
      <c r="D97" s="182" t="s">
        <v>179</v>
      </c>
      <c r="E97" s="183" t="s">
        <v>1253</v>
      </c>
      <c r="F97" s="184" t="s">
        <v>1254</v>
      </c>
      <c r="G97" s="185" t="s">
        <v>762</v>
      </c>
      <c r="H97" s="186">
        <v>12</v>
      </c>
      <c r="I97" s="187"/>
      <c r="J97" s="188">
        <f>ROUND(I97*H97,2)</f>
        <v>0</v>
      </c>
      <c r="K97" s="184" t="s">
        <v>223</v>
      </c>
      <c r="L97" s="42"/>
      <c r="M97" s="189" t="s">
        <v>21</v>
      </c>
      <c r="N97" s="190" t="s">
        <v>44</v>
      </c>
      <c r="O97" s="67"/>
      <c r="P97" s="191">
        <f>O97*H97</f>
        <v>0</v>
      </c>
      <c r="Q97" s="191">
        <v>0</v>
      </c>
      <c r="R97" s="191">
        <f>Q97*H97</f>
        <v>0</v>
      </c>
      <c r="S97" s="191">
        <v>0</v>
      </c>
      <c r="T97" s="192">
        <f>S97*H97</f>
        <v>0</v>
      </c>
      <c r="U97" s="37"/>
      <c r="V97" s="37"/>
      <c r="W97" s="37"/>
      <c r="X97" s="37"/>
      <c r="Y97" s="37"/>
      <c r="Z97" s="37"/>
      <c r="AA97" s="37"/>
      <c r="AB97" s="37"/>
      <c r="AC97" s="37"/>
      <c r="AD97" s="37"/>
      <c r="AE97" s="37"/>
      <c r="AR97" s="193" t="s">
        <v>273</v>
      </c>
      <c r="AT97" s="193" t="s">
        <v>179</v>
      </c>
      <c r="AU97" s="193" t="s">
        <v>83</v>
      </c>
      <c r="AY97" s="20" t="s">
        <v>176</v>
      </c>
      <c r="BE97" s="194">
        <f>IF(N97="základní",J97,0)</f>
        <v>0</v>
      </c>
      <c r="BF97" s="194">
        <f>IF(N97="snížená",J97,0)</f>
        <v>0</v>
      </c>
      <c r="BG97" s="194">
        <f>IF(N97="zákl. přenesená",J97,0)</f>
        <v>0</v>
      </c>
      <c r="BH97" s="194">
        <f>IF(N97="sníž. přenesená",J97,0)</f>
        <v>0</v>
      </c>
      <c r="BI97" s="194">
        <f>IF(N97="nulová",J97,0)</f>
        <v>0</v>
      </c>
      <c r="BJ97" s="20" t="s">
        <v>81</v>
      </c>
      <c r="BK97" s="194">
        <f>ROUND(I97*H97,2)</f>
        <v>0</v>
      </c>
      <c r="BL97" s="20" t="s">
        <v>273</v>
      </c>
      <c r="BM97" s="193" t="s">
        <v>183</v>
      </c>
    </row>
    <row r="98" spans="1:65" s="2" customFormat="1" ht="16.5" customHeight="1">
      <c r="A98" s="37"/>
      <c r="B98" s="38"/>
      <c r="C98" s="182" t="s">
        <v>99</v>
      </c>
      <c r="D98" s="182" t="s">
        <v>179</v>
      </c>
      <c r="E98" s="183" t="s">
        <v>1255</v>
      </c>
      <c r="F98" s="184" t="s">
        <v>1256</v>
      </c>
      <c r="G98" s="185" t="s">
        <v>762</v>
      </c>
      <c r="H98" s="186">
        <v>1</v>
      </c>
      <c r="I98" s="187"/>
      <c r="J98" s="188">
        <f>ROUND(I98*H98,2)</f>
        <v>0</v>
      </c>
      <c r="K98" s="184" t="s">
        <v>223</v>
      </c>
      <c r="L98" s="42"/>
      <c r="M98" s="189" t="s">
        <v>21</v>
      </c>
      <c r="N98" s="190" t="s">
        <v>44</v>
      </c>
      <c r="O98" s="67"/>
      <c r="P98" s="191">
        <f>O98*H98</f>
        <v>0</v>
      </c>
      <c r="Q98" s="191">
        <v>0</v>
      </c>
      <c r="R98" s="191">
        <f>Q98*H98</f>
        <v>0</v>
      </c>
      <c r="S98" s="191">
        <v>0</v>
      </c>
      <c r="T98" s="192">
        <f>S98*H98</f>
        <v>0</v>
      </c>
      <c r="U98" s="37"/>
      <c r="V98" s="37"/>
      <c r="W98" s="37"/>
      <c r="X98" s="37"/>
      <c r="Y98" s="37"/>
      <c r="Z98" s="37"/>
      <c r="AA98" s="37"/>
      <c r="AB98" s="37"/>
      <c r="AC98" s="37"/>
      <c r="AD98" s="37"/>
      <c r="AE98" s="37"/>
      <c r="AR98" s="193" t="s">
        <v>273</v>
      </c>
      <c r="AT98" s="193" t="s">
        <v>179</v>
      </c>
      <c r="AU98" s="193" t="s">
        <v>83</v>
      </c>
      <c r="AY98" s="20" t="s">
        <v>176</v>
      </c>
      <c r="BE98" s="194">
        <f>IF(N98="základní",J98,0)</f>
        <v>0</v>
      </c>
      <c r="BF98" s="194">
        <f>IF(N98="snížená",J98,0)</f>
        <v>0</v>
      </c>
      <c r="BG98" s="194">
        <f>IF(N98="zákl. přenesená",J98,0)</f>
        <v>0</v>
      </c>
      <c r="BH98" s="194">
        <f>IF(N98="sníž. přenesená",J98,0)</f>
        <v>0</v>
      </c>
      <c r="BI98" s="194">
        <f>IF(N98="nulová",J98,0)</f>
        <v>0</v>
      </c>
      <c r="BJ98" s="20" t="s">
        <v>81</v>
      </c>
      <c r="BK98" s="194">
        <f>ROUND(I98*H98,2)</f>
        <v>0</v>
      </c>
      <c r="BL98" s="20" t="s">
        <v>273</v>
      </c>
      <c r="BM98" s="193" t="s">
        <v>177</v>
      </c>
    </row>
    <row r="99" spans="1:65" s="12" customFormat="1" ht="22.9" customHeight="1">
      <c r="B99" s="166"/>
      <c r="C99" s="167"/>
      <c r="D99" s="168" t="s">
        <v>72</v>
      </c>
      <c r="E99" s="180" t="s">
        <v>1257</v>
      </c>
      <c r="F99" s="180" t="s">
        <v>1258</v>
      </c>
      <c r="G99" s="167"/>
      <c r="H99" s="167"/>
      <c r="I99" s="170"/>
      <c r="J99" s="181">
        <f>BK99</f>
        <v>0</v>
      </c>
      <c r="K99" s="167"/>
      <c r="L99" s="172"/>
      <c r="M99" s="173"/>
      <c r="N99" s="174"/>
      <c r="O99" s="174"/>
      <c r="P99" s="175">
        <f>SUM(P100:P102)</f>
        <v>0</v>
      </c>
      <c r="Q99" s="174"/>
      <c r="R99" s="175">
        <f>SUM(R100:R102)</f>
        <v>0</v>
      </c>
      <c r="S99" s="174"/>
      <c r="T99" s="176">
        <f>SUM(T100:T102)</f>
        <v>0</v>
      </c>
      <c r="AR99" s="177" t="s">
        <v>81</v>
      </c>
      <c r="AT99" s="178" t="s">
        <v>72</v>
      </c>
      <c r="AU99" s="178" t="s">
        <v>81</v>
      </c>
      <c r="AY99" s="177" t="s">
        <v>176</v>
      </c>
      <c r="BK99" s="179">
        <f>SUM(BK100:BK102)</f>
        <v>0</v>
      </c>
    </row>
    <row r="100" spans="1:65" s="2" customFormat="1" ht="16.5" customHeight="1">
      <c r="A100" s="37"/>
      <c r="B100" s="38"/>
      <c r="C100" s="182" t="s">
        <v>183</v>
      </c>
      <c r="D100" s="182" t="s">
        <v>179</v>
      </c>
      <c r="E100" s="183" t="s">
        <v>1259</v>
      </c>
      <c r="F100" s="184" t="s">
        <v>1260</v>
      </c>
      <c r="G100" s="185" t="s">
        <v>1261</v>
      </c>
      <c r="H100" s="186">
        <v>3</v>
      </c>
      <c r="I100" s="187"/>
      <c r="J100" s="188">
        <f>ROUND(I100*H100,2)</f>
        <v>0</v>
      </c>
      <c r="K100" s="184" t="s">
        <v>223</v>
      </c>
      <c r="L100" s="42"/>
      <c r="M100" s="189" t="s">
        <v>21</v>
      </c>
      <c r="N100" s="190" t="s">
        <v>44</v>
      </c>
      <c r="O100" s="67"/>
      <c r="P100" s="191">
        <f>O100*H100</f>
        <v>0</v>
      </c>
      <c r="Q100" s="191">
        <v>0</v>
      </c>
      <c r="R100" s="191">
        <f>Q100*H100</f>
        <v>0</v>
      </c>
      <c r="S100" s="191">
        <v>0</v>
      </c>
      <c r="T100" s="192">
        <f>S100*H100</f>
        <v>0</v>
      </c>
      <c r="U100" s="37"/>
      <c r="V100" s="37"/>
      <c r="W100" s="37"/>
      <c r="X100" s="37"/>
      <c r="Y100" s="37"/>
      <c r="Z100" s="37"/>
      <c r="AA100" s="37"/>
      <c r="AB100" s="37"/>
      <c r="AC100" s="37"/>
      <c r="AD100" s="37"/>
      <c r="AE100" s="37"/>
      <c r="AR100" s="193" t="s">
        <v>273</v>
      </c>
      <c r="AT100" s="193" t="s">
        <v>179</v>
      </c>
      <c r="AU100" s="193" t="s">
        <v>83</v>
      </c>
      <c r="AY100" s="20" t="s">
        <v>176</v>
      </c>
      <c r="BE100" s="194">
        <f>IF(N100="základní",J100,0)</f>
        <v>0</v>
      </c>
      <c r="BF100" s="194">
        <f>IF(N100="snížená",J100,0)</f>
        <v>0</v>
      </c>
      <c r="BG100" s="194">
        <f>IF(N100="zákl. přenesená",J100,0)</f>
        <v>0</v>
      </c>
      <c r="BH100" s="194">
        <f>IF(N100="sníž. přenesená",J100,0)</f>
        <v>0</v>
      </c>
      <c r="BI100" s="194">
        <f>IF(N100="nulová",J100,0)</f>
        <v>0</v>
      </c>
      <c r="BJ100" s="20" t="s">
        <v>81</v>
      </c>
      <c r="BK100" s="194">
        <f>ROUND(I100*H100,2)</f>
        <v>0</v>
      </c>
      <c r="BL100" s="20" t="s">
        <v>273</v>
      </c>
      <c r="BM100" s="193" t="s">
        <v>225</v>
      </c>
    </row>
    <row r="101" spans="1:65" s="2" customFormat="1" ht="16.5" customHeight="1">
      <c r="A101" s="37"/>
      <c r="B101" s="38"/>
      <c r="C101" s="182" t="s">
        <v>207</v>
      </c>
      <c r="D101" s="182" t="s">
        <v>179</v>
      </c>
      <c r="E101" s="183" t="s">
        <v>1262</v>
      </c>
      <c r="F101" s="184" t="s">
        <v>1263</v>
      </c>
      <c r="G101" s="185" t="s">
        <v>133</v>
      </c>
      <c r="H101" s="186">
        <v>3</v>
      </c>
      <c r="I101" s="187"/>
      <c r="J101" s="188">
        <f>ROUND(I101*H101,2)</f>
        <v>0</v>
      </c>
      <c r="K101" s="184" t="s">
        <v>223</v>
      </c>
      <c r="L101" s="42"/>
      <c r="M101" s="189" t="s">
        <v>21</v>
      </c>
      <c r="N101" s="190" t="s">
        <v>44</v>
      </c>
      <c r="O101" s="67"/>
      <c r="P101" s="191">
        <f>O101*H101</f>
        <v>0</v>
      </c>
      <c r="Q101" s="191">
        <v>0</v>
      </c>
      <c r="R101" s="191">
        <f>Q101*H101</f>
        <v>0</v>
      </c>
      <c r="S101" s="191">
        <v>0</v>
      </c>
      <c r="T101" s="192">
        <f>S101*H101</f>
        <v>0</v>
      </c>
      <c r="U101" s="37"/>
      <c r="V101" s="37"/>
      <c r="W101" s="37"/>
      <c r="X101" s="37"/>
      <c r="Y101" s="37"/>
      <c r="Z101" s="37"/>
      <c r="AA101" s="37"/>
      <c r="AB101" s="37"/>
      <c r="AC101" s="37"/>
      <c r="AD101" s="37"/>
      <c r="AE101" s="37"/>
      <c r="AR101" s="193" t="s">
        <v>273</v>
      </c>
      <c r="AT101" s="193" t="s">
        <v>179</v>
      </c>
      <c r="AU101" s="193" t="s">
        <v>83</v>
      </c>
      <c r="AY101" s="20" t="s">
        <v>176</v>
      </c>
      <c r="BE101" s="194">
        <f>IF(N101="základní",J101,0)</f>
        <v>0</v>
      </c>
      <c r="BF101" s="194">
        <f>IF(N101="snížená",J101,0)</f>
        <v>0</v>
      </c>
      <c r="BG101" s="194">
        <f>IF(N101="zákl. přenesená",J101,0)</f>
        <v>0</v>
      </c>
      <c r="BH101" s="194">
        <f>IF(N101="sníž. přenesená",J101,0)</f>
        <v>0</v>
      </c>
      <c r="BI101" s="194">
        <f>IF(N101="nulová",J101,0)</f>
        <v>0</v>
      </c>
      <c r="BJ101" s="20" t="s">
        <v>81</v>
      </c>
      <c r="BK101" s="194">
        <f>ROUND(I101*H101,2)</f>
        <v>0</v>
      </c>
      <c r="BL101" s="20" t="s">
        <v>273</v>
      </c>
      <c r="BM101" s="193" t="s">
        <v>235</v>
      </c>
    </row>
    <row r="102" spans="1:65" s="2" customFormat="1" ht="16.5" customHeight="1">
      <c r="A102" s="37"/>
      <c r="B102" s="38"/>
      <c r="C102" s="182" t="s">
        <v>177</v>
      </c>
      <c r="D102" s="182" t="s">
        <v>179</v>
      </c>
      <c r="E102" s="183" t="s">
        <v>1264</v>
      </c>
      <c r="F102" s="184" t="s">
        <v>1265</v>
      </c>
      <c r="G102" s="185" t="s">
        <v>222</v>
      </c>
      <c r="H102" s="186">
        <v>3</v>
      </c>
      <c r="I102" s="187"/>
      <c r="J102" s="188">
        <f>ROUND(I102*H102,2)</f>
        <v>0</v>
      </c>
      <c r="K102" s="184" t="s">
        <v>223</v>
      </c>
      <c r="L102" s="42"/>
      <c r="M102" s="189" t="s">
        <v>21</v>
      </c>
      <c r="N102" s="190" t="s">
        <v>44</v>
      </c>
      <c r="O102" s="67"/>
      <c r="P102" s="191">
        <f>O102*H102</f>
        <v>0</v>
      </c>
      <c r="Q102" s="191">
        <v>0</v>
      </c>
      <c r="R102" s="191">
        <f>Q102*H102</f>
        <v>0</v>
      </c>
      <c r="S102" s="191">
        <v>0</v>
      </c>
      <c r="T102" s="192">
        <f>S102*H102</f>
        <v>0</v>
      </c>
      <c r="U102" s="37"/>
      <c r="V102" s="37"/>
      <c r="W102" s="37"/>
      <c r="X102" s="37"/>
      <c r="Y102" s="37"/>
      <c r="Z102" s="37"/>
      <c r="AA102" s="37"/>
      <c r="AB102" s="37"/>
      <c r="AC102" s="37"/>
      <c r="AD102" s="37"/>
      <c r="AE102" s="37"/>
      <c r="AR102" s="193" t="s">
        <v>273</v>
      </c>
      <c r="AT102" s="193" t="s">
        <v>179</v>
      </c>
      <c r="AU102" s="193" t="s">
        <v>83</v>
      </c>
      <c r="AY102" s="20" t="s">
        <v>176</v>
      </c>
      <c r="BE102" s="194">
        <f>IF(N102="základní",J102,0)</f>
        <v>0</v>
      </c>
      <c r="BF102" s="194">
        <f>IF(N102="snížená",J102,0)</f>
        <v>0</v>
      </c>
      <c r="BG102" s="194">
        <f>IF(N102="zákl. přenesená",J102,0)</f>
        <v>0</v>
      </c>
      <c r="BH102" s="194">
        <f>IF(N102="sníž. přenesená",J102,0)</f>
        <v>0</v>
      </c>
      <c r="BI102" s="194">
        <f>IF(N102="nulová",J102,0)</f>
        <v>0</v>
      </c>
      <c r="BJ102" s="20" t="s">
        <v>81</v>
      </c>
      <c r="BK102" s="194">
        <f>ROUND(I102*H102,2)</f>
        <v>0</v>
      </c>
      <c r="BL102" s="20" t="s">
        <v>273</v>
      </c>
      <c r="BM102" s="193" t="s">
        <v>8</v>
      </c>
    </row>
    <row r="103" spans="1:65" s="12" customFormat="1" ht="22.9" customHeight="1">
      <c r="B103" s="166"/>
      <c r="C103" s="167"/>
      <c r="D103" s="168" t="s">
        <v>72</v>
      </c>
      <c r="E103" s="180" t="s">
        <v>1266</v>
      </c>
      <c r="F103" s="180" t="s">
        <v>1267</v>
      </c>
      <c r="G103" s="167"/>
      <c r="H103" s="167"/>
      <c r="I103" s="170"/>
      <c r="J103" s="181">
        <f>BK103</f>
        <v>0</v>
      </c>
      <c r="K103" s="167"/>
      <c r="L103" s="172"/>
      <c r="M103" s="173"/>
      <c r="N103" s="174"/>
      <c r="O103" s="174"/>
      <c r="P103" s="175">
        <f>SUM(P104:P107)</f>
        <v>0</v>
      </c>
      <c r="Q103" s="174"/>
      <c r="R103" s="175">
        <f>SUM(R104:R107)</f>
        <v>0</v>
      </c>
      <c r="S103" s="174"/>
      <c r="T103" s="176">
        <f>SUM(T104:T107)</f>
        <v>0</v>
      </c>
      <c r="AR103" s="177" t="s">
        <v>81</v>
      </c>
      <c r="AT103" s="178" t="s">
        <v>72</v>
      </c>
      <c r="AU103" s="178" t="s">
        <v>81</v>
      </c>
      <c r="AY103" s="177" t="s">
        <v>176</v>
      </c>
      <c r="BK103" s="179">
        <f>SUM(BK104:BK107)</f>
        <v>0</v>
      </c>
    </row>
    <row r="104" spans="1:65" s="2" customFormat="1" ht="16.5" customHeight="1">
      <c r="A104" s="37"/>
      <c r="B104" s="38"/>
      <c r="C104" s="182" t="s">
        <v>219</v>
      </c>
      <c r="D104" s="182" t="s">
        <v>179</v>
      </c>
      <c r="E104" s="183" t="s">
        <v>1268</v>
      </c>
      <c r="F104" s="184" t="s">
        <v>1260</v>
      </c>
      <c r="G104" s="185" t="s">
        <v>1261</v>
      </c>
      <c r="H104" s="186">
        <v>9</v>
      </c>
      <c r="I104" s="187"/>
      <c r="J104" s="188">
        <f>ROUND(I104*H104,2)</f>
        <v>0</v>
      </c>
      <c r="K104" s="184" t="s">
        <v>223</v>
      </c>
      <c r="L104" s="42"/>
      <c r="M104" s="189" t="s">
        <v>21</v>
      </c>
      <c r="N104" s="190" t="s">
        <v>44</v>
      </c>
      <c r="O104" s="67"/>
      <c r="P104" s="191">
        <f>O104*H104</f>
        <v>0</v>
      </c>
      <c r="Q104" s="191">
        <v>0</v>
      </c>
      <c r="R104" s="191">
        <f>Q104*H104</f>
        <v>0</v>
      </c>
      <c r="S104" s="191">
        <v>0</v>
      </c>
      <c r="T104" s="192">
        <f>S104*H104</f>
        <v>0</v>
      </c>
      <c r="U104" s="37"/>
      <c r="V104" s="37"/>
      <c r="W104" s="37"/>
      <c r="X104" s="37"/>
      <c r="Y104" s="37"/>
      <c r="Z104" s="37"/>
      <c r="AA104" s="37"/>
      <c r="AB104" s="37"/>
      <c r="AC104" s="37"/>
      <c r="AD104" s="37"/>
      <c r="AE104" s="37"/>
      <c r="AR104" s="193" t="s">
        <v>273</v>
      </c>
      <c r="AT104" s="193" t="s">
        <v>179</v>
      </c>
      <c r="AU104" s="193" t="s">
        <v>83</v>
      </c>
      <c r="AY104" s="20" t="s">
        <v>176</v>
      </c>
      <c r="BE104" s="194">
        <f>IF(N104="základní",J104,0)</f>
        <v>0</v>
      </c>
      <c r="BF104" s="194">
        <f>IF(N104="snížená",J104,0)</f>
        <v>0</v>
      </c>
      <c r="BG104" s="194">
        <f>IF(N104="zákl. přenesená",J104,0)</f>
        <v>0</v>
      </c>
      <c r="BH104" s="194">
        <f>IF(N104="sníž. přenesená",J104,0)</f>
        <v>0</v>
      </c>
      <c r="BI104" s="194">
        <f>IF(N104="nulová",J104,0)</f>
        <v>0</v>
      </c>
      <c r="BJ104" s="20" t="s">
        <v>81</v>
      </c>
      <c r="BK104" s="194">
        <f>ROUND(I104*H104,2)</f>
        <v>0</v>
      </c>
      <c r="BL104" s="20" t="s">
        <v>273</v>
      </c>
      <c r="BM104" s="193" t="s">
        <v>262</v>
      </c>
    </row>
    <row r="105" spans="1:65" s="2" customFormat="1" ht="16.5" customHeight="1">
      <c r="A105" s="37"/>
      <c r="B105" s="38"/>
      <c r="C105" s="182" t="s">
        <v>225</v>
      </c>
      <c r="D105" s="182" t="s">
        <v>179</v>
      </c>
      <c r="E105" s="183" t="s">
        <v>1269</v>
      </c>
      <c r="F105" s="184" t="s">
        <v>1270</v>
      </c>
      <c r="G105" s="185" t="s">
        <v>1261</v>
      </c>
      <c r="H105" s="186">
        <v>1</v>
      </c>
      <c r="I105" s="187"/>
      <c r="J105" s="188">
        <f>ROUND(I105*H105,2)</f>
        <v>0</v>
      </c>
      <c r="K105" s="184" t="s">
        <v>223</v>
      </c>
      <c r="L105" s="42"/>
      <c r="M105" s="189" t="s">
        <v>21</v>
      </c>
      <c r="N105" s="190" t="s">
        <v>44</v>
      </c>
      <c r="O105" s="67"/>
      <c r="P105" s="191">
        <f>O105*H105</f>
        <v>0</v>
      </c>
      <c r="Q105" s="191">
        <v>0</v>
      </c>
      <c r="R105" s="191">
        <f>Q105*H105</f>
        <v>0</v>
      </c>
      <c r="S105" s="191">
        <v>0</v>
      </c>
      <c r="T105" s="192">
        <f>S105*H105</f>
        <v>0</v>
      </c>
      <c r="U105" s="37"/>
      <c r="V105" s="37"/>
      <c r="W105" s="37"/>
      <c r="X105" s="37"/>
      <c r="Y105" s="37"/>
      <c r="Z105" s="37"/>
      <c r="AA105" s="37"/>
      <c r="AB105" s="37"/>
      <c r="AC105" s="37"/>
      <c r="AD105" s="37"/>
      <c r="AE105" s="37"/>
      <c r="AR105" s="193" t="s">
        <v>273</v>
      </c>
      <c r="AT105" s="193" t="s">
        <v>179</v>
      </c>
      <c r="AU105" s="193" t="s">
        <v>83</v>
      </c>
      <c r="AY105" s="20" t="s">
        <v>176</v>
      </c>
      <c r="BE105" s="194">
        <f>IF(N105="základní",J105,0)</f>
        <v>0</v>
      </c>
      <c r="BF105" s="194">
        <f>IF(N105="snížená",J105,0)</f>
        <v>0</v>
      </c>
      <c r="BG105" s="194">
        <f>IF(N105="zákl. přenesená",J105,0)</f>
        <v>0</v>
      </c>
      <c r="BH105" s="194">
        <f>IF(N105="sníž. přenesená",J105,0)</f>
        <v>0</v>
      </c>
      <c r="BI105" s="194">
        <f>IF(N105="nulová",J105,0)</f>
        <v>0</v>
      </c>
      <c r="BJ105" s="20" t="s">
        <v>81</v>
      </c>
      <c r="BK105" s="194">
        <f>ROUND(I105*H105,2)</f>
        <v>0</v>
      </c>
      <c r="BL105" s="20" t="s">
        <v>273</v>
      </c>
      <c r="BM105" s="193" t="s">
        <v>273</v>
      </c>
    </row>
    <row r="106" spans="1:65" s="2" customFormat="1" ht="16.5" customHeight="1">
      <c r="A106" s="37"/>
      <c r="B106" s="38"/>
      <c r="C106" s="182" t="s">
        <v>213</v>
      </c>
      <c r="D106" s="182" t="s">
        <v>179</v>
      </c>
      <c r="E106" s="183" t="s">
        <v>1271</v>
      </c>
      <c r="F106" s="184" t="s">
        <v>1263</v>
      </c>
      <c r="G106" s="185" t="s">
        <v>133</v>
      </c>
      <c r="H106" s="186">
        <v>9</v>
      </c>
      <c r="I106" s="187"/>
      <c r="J106" s="188">
        <f>ROUND(I106*H106,2)</f>
        <v>0</v>
      </c>
      <c r="K106" s="184" t="s">
        <v>223</v>
      </c>
      <c r="L106" s="42"/>
      <c r="M106" s="189" t="s">
        <v>21</v>
      </c>
      <c r="N106" s="190" t="s">
        <v>44</v>
      </c>
      <c r="O106" s="67"/>
      <c r="P106" s="191">
        <f>O106*H106</f>
        <v>0</v>
      </c>
      <c r="Q106" s="191">
        <v>0</v>
      </c>
      <c r="R106" s="191">
        <f>Q106*H106</f>
        <v>0</v>
      </c>
      <c r="S106" s="191">
        <v>0</v>
      </c>
      <c r="T106" s="192">
        <f>S106*H106</f>
        <v>0</v>
      </c>
      <c r="U106" s="37"/>
      <c r="V106" s="37"/>
      <c r="W106" s="37"/>
      <c r="X106" s="37"/>
      <c r="Y106" s="37"/>
      <c r="Z106" s="37"/>
      <c r="AA106" s="37"/>
      <c r="AB106" s="37"/>
      <c r="AC106" s="37"/>
      <c r="AD106" s="37"/>
      <c r="AE106" s="37"/>
      <c r="AR106" s="193" t="s">
        <v>273</v>
      </c>
      <c r="AT106" s="193" t="s">
        <v>179</v>
      </c>
      <c r="AU106" s="193" t="s">
        <v>83</v>
      </c>
      <c r="AY106" s="20" t="s">
        <v>176</v>
      </c>
      <c r="BE106" s="194">
        <f>IF(N106="základní",J106,0)</f>
        <v>0</v>
      </c>
      <c r="BF106" s="194">
        <f>IF(N106="snížená",J106,0)</f>
        <v>0</v>
      </c>
      <c r="BG106" s="194">
        <f>IF(N106="zákl. přenesená",J106,0)</f>
        <v>0</v>
      </c>
      <c r="BH106" s="194">
        <f>IF(N106="sníž. přenesená",J106,0)</f>
        <v>0</v>
      </c>
      <c r="BI106" s="194">
        <f>IF(N106="nulová",J106,0)</f>
        <v>0</v>
      </c>
      <c r="BJ106" s="20" t="s">
        <v>81</v>
      </c>
      <c r="BK106" s="194">
        <f>ROUND(I106*H106,2)</f>
        <v>0</v>
      </c>
      <c r="BL106" s="20" t="s">
        <v>273</v>
      </c>
      <c r="BM106" s="193" t="s">
        <v>287</v>
      </c>
    </row>
    <row r="107" spans="1:65" s="2" customFormat="1" ht="16.5" customHeight="1">
      <c r="A107" s="37"/>
      <c r="B107" s="38"/>
      <c r="C107" s="182" t="s">
        <v>235</v>
      </c>
      <c r="D107" s="182" t="s">
        <v>179</v>
      </c>
      <c r="E107" s="183" t="s">
        <v>1272</v>
      </c>
      <c r="F107" s="184" t="s">
        <v>1265</v>
      </c>
      <c r="G107" s="185" t="s">
        <v>222</v>
      </c>
      <c r="H107" s="186">
        <v>3</v>
      </c>
      <c r="I107" s="187"/>
      <c r="J107" s="188">
        <f>ROUND(I107*H107,2)</f>
        <v>0</v>
      </c>
      <c r="K107" s="184" t="s">
        <v>223</v>
      </c>
      <c r="L107" s="42"/>
      <c r="M107" s="189" t="s">
        <v>21</v>
      </c>
      <c r="N107" s="190" t="s">
        <v>44</v>
      </c>
      <c r="O107" s="67"/>
      <c r="P107" s="191">
        <f>O107*H107</f>
        <v>0</v>
      </c>
      <c r="Q107" s="191">
        <v>0</v>
      </c>
      <c r="R107" s="191">
        <f>Q107*H107</f>
        <v>0</v>
      </c>
      <c r="S107" s="191">
        <v>0</v>
      </c>
      <c r="T107" s="192">
        <f>S107*H107</f>
        <v>0</v>
      </c>
      <c r="U107" s="37"/>
      <c r="V107" s="37"/>
      <c r="W107" s="37"/>
      <c r="X107" s="37"/>
      <c r="Y107" s="37"/>
      <c r="Z107" s="37"/>
      <c r="AA107" s="37"/>
      <c r="AB107" s="37"/>
      <c r="AC107" s="37"/>
      <c r="AD107" s="37"/>
      <c r="AE107" s="37"/>
      <c r="AR107" s="193" t="s">
        <v>273</v>
      </c>
      <c r="AT107" s="193" t="s">
        <v>179</v>
      </c>
      <c r="AU107" s="193" t="s">
        <v>83</v>
      </c>
      <c r="AY107" s="20" t="s">
        <v>176</v>
      </c>
      <c r="BE107" s="194">
        <f>IF(N107="základní",J107,0)</f>
        <v>0</v>
      </c>
      <c r="BF107" s="194">
        <f>IF(N107="snížená",J107,0)</f>
        <v>0</v>
      </c>
      <c r="BG107" s="194">
        <f>IF(N107="zákl. přenesená",J107,0)</f>
        <v>0</v>
      </c>
      <c r="BH107" s="194">
        <f>IF(N107="sníž. přenesená",J107,0)</f>
        <v>0</v>
      </c>
      <c r="BI107" s="194">
        <f>IF(N107="nulová",J107,0)</f>
        <v>0</v>
      </c>
      <c r="BJ107" s="20" t="s">
        <v>81</v>
      </c>
      <c r="BK107" s="194">
        <f>ROUND(I107*H107,2)</f>
        <v>0</v>
      </c>
      <c r="BL107" s="20" t="s">
        <v>273</v>
      </c>
      <c r="BM107" s="193" t="s">
        <v>302</v>
      </c>
    </row>
    <row r="108" spans="1:65" s="12" customFormat="1" ht="22.9" customHeight="1">
      <c r="B108" s="166"/>
      <c r="C108" s="167"/>
      <c r="D108" s="168" t="s">
        <v>72</v>
      </c>
      <c r="E108" s="180" t="s">
        <v>1273</v>
      </c>
      <c r="F108" s="180" t="s">
        <v>1274</v>
      </c>
      <c r="G108" s="167"/>
      <c r="H108" s="167"/>
      <c r="I108" s="170"/>
      <c r="J108" s="181">
        <f>BK108</f>
        <v>0</v>
      </c>
      <c r="K108" s="167"/>
      <c r="L108" s="172"/>
      <c r="M108" s="173"/>
      <c r="N108" s="174"/>
      <c r="O108" s="174"/>
      <c r="P108" s="175">
        <f>P109</f>
        <v>0</v>
      </c>
      <c r="Q108" s="174"/>
      <c r="R108" s="175">
        <f>R109</f>
        <v>0</v>
      </c>
      <c r="S108" s="174"/>
      <c r="T108" s="176">
        <f>T109</f>
        <v>0</v>
      </c>
      <c r="AR108" s="177" t="s">
        <v>81</v>
      </c>
      <c r="AT108" s="178" t="s">
        <v>72</v>
      </c>
      <c r="AU108" s="178" t="s">
        <v>81</v>
      </c>
      <c r="AY108" s="177" t="s">
        <v>176</v>
      </c>
      <c r="BK108" s="179">
        <f>BK109</f>
        <v>0</v>
      </c>
    </row>
    <row r="109" spans="1:65" s="2" customFormat="1" ht="16.5" customHeight="1">
      <c r="A109" s="37"/>
      <c r="B109" s="38"/>
      <c r="C109" s="182" t="s">
        <v>240</v>
      </c>
      <c r="D109" s="182" t="s">
        <v>179</v>
      </c>
      <c r="E109" s="183" t="s">
        <v>1275</v>
      </c>
      <c r="F109" s="184" t="s">
        <v>1276</v>
      </c>
      <c r="G109" s="185" t="s">
        <v>762</v>
      </c>
      <c r="H109" s="186">
        <v>15</v>
      </c>
      <c r="I109" s="187"/>
      <c r="J109" s="188">
        <f>ROUND(I109*H109,2)</f>
        <v>0</v>
      </c>
      <c r="K109" s="184" t="s">
        <v>223</v>
      </c>
      <c r="L109" s="42"/>
      <c r="M109" s="189" t="s">
        <v>21</v>
      </c>
      <c r="N109" s="190" t="s">
        <v>44</v>
      </c>
      <c r="O109" s="67"/>
      <c r="P109" s="191">
        <f>O109*H109</f>
        <v>0</v>
      </c>
      <c r="Q109" s="191">
        <v>0</v>
      </c>
      <c r="R109" s="191">
        <f>Q109*H109</f>
        <v>0</v>
      </c>
      <c r="S109" s="191">
        <v>0</v>
      </c>
      <c r="T109" s="192">
        <f>S109*H109</f>
        <v>0</v>
      </c>
      <c r="U109" s="37"/>
      <c r="V109" s="37"/>
      <c r="W109" s="37"/>
      <c r="X109" s="37"/>
      <c r="Y109" s="37"/>
      <c r="Z109" s="37"/>
      <c r="AA109" s="37"/>
      <c r="AB109" s="37"/>
      <c r="AC109" s="37"/>
      <c r="AD109" s="37"/>
      <c r="AE109" s="37"/>
      <c r="AR109" s="193" t="s">
        <v>273</v>
      </c>
      <c r="AT109" s="193" t="s">
        <v>179</v>
      </c>
      <c r="AU109" s="193" t="s">
        <v>83</v>
      </c>
      <c r="AY109" s="20" t="s">
        <v>176</v>
      </c>
      <c r="BE109" s="194">
        <f>IF(N109="základní",J109,0)</f>
        <v>0</v>
      </c>
      <c r="BF109" s="194">
        <f>IF(N109="snížená",J109,0)</f>
        <v>0</v>
      </c>
      <c r="BG109" s="194">
        <f>IF(N109="zákl. přenesená",J109,0)</f>
        <v>0</v>
      </c>
      <c r="BH109" s="194">
        <f>IF(N109="sníž. přenesená",J109,0)</f>
        <v>0</v>
      </c>
      <c r="BI109" s="194">
        <f>IF(N109="nulová",J109,0)</f>
        <v>0</v>
      </c>
      <c r="BJ109" s="20" t="s">
        <v>81</v>
      </c>
      <c r="BK109" s="194">
        <f>ROUND(I109*H109,2)</f>
        <v>0</v>
      </c>
      <c r="BL109" s="20" t="s">
        <v>273</v>
      </c>
      <c r="BM109" s="193" t="s">
        <v>314</v>
      </c>
    </row>
    <row r="110" spans="1:65" s="12" customFormat="1" ht="22.9" customHeight="1">
      <c r="B110" s="166"/>
      <c r="C110" s="167"/>
      <c r="D110" s="168" t="s">
        <v>72</v>
      </c>
      <c r="E110" s="180" t="s">
        <v>1277</v>
      </c>
      <c r="F110" s="180" t="s">
        <v>1278</v>
      </c>
      <c r="G110" s="167"/>
      <c r="H110" s="167"/>
      <c r="I110" s="170"/>
      <c r="J110" s="181">
        <f>BK110</f>
        <v>0</v>
      </c>
      <c r="K110" s="167"/>
      <c r="L110" s="172"/>
      <c r="M110" s="173"/>
      <c r="N110" s="174"/>
      <c r="O110" s="174"/>
      <c r="P110" s="175">
        <f>SUM(P111:P116)</f>
        <v>0</v>
      </c>
      <c r="Q110" s="174"/>
      <c r="R110" s="175">
        <f>SUM(R111:R116)</f>
        <v>0</v>
      </c>
      <c r="S110" s="174"/>
      <c r="T110" s="176">
        <f>SUM(T111:T116)</f>
        <v>0</v>
      </c>
      <c r="AR110" s="177" t="s">
        <v>81</v>
      </c>
      <c r="AT110" s="178" t="s">
        <v>72</v>
      </c>
      <c r="AU110" s="178" t="s">
        <v>81</v>
      </c>
      <c r="AY110" s="177" t="s">
        <v>176</v>
      </c>
      <c r="BK110" s="179">
        <f>SUM(BK111:BK116)</f>
        <v>0</v>
      </c>
    </row>
    <row r="111" spans="1:65" s="2" customFormat="1" ht="16.5" customHeight="1">
      <c r="A111" s="37"/>
      <c r="B111" s="38"/>
      <c r="C111" s="182" t="s">
        <v>8</v>
      </c>
      <c r="D111" s="182" t="s">
        <v>179</v>
      </c>
      <c r="E111" s="183" t="s">
        <v>1279</v>
      </c>
      <c r="F111" s="184" t="s">
        <v>1280</v>
      </c>
      <c r="G111" s="185" t="s">
        <v>762</v>
      </c>
      <c r="H111" s="186">
        <v>1</v>
      </c>
      <c r="I111" s="187"/>
      <c r="J111" s="188">
        <f t="shared" ref="J111:J116" si="0">ROUND(I111*H111,2)</f>
        <v>0</v>
      </c>
      <c r="K111" s="184" t="s">
        <v>223</v>
      </c>
      <c r="L111" s="42"/>
      <c r="M111" s="189" t="s">
        <v>21</v>
      </c>
      <c r="N111" s="190" t="s">
        <v>44</v>
      </c>
      <c r="O111" s="67"/>
      <c r="P111" s="191">
        <f t="shared" ref="P111:P116" si="1">O111*H111</f>
        <v>0</v>
      </c>
      <c r="Q111" s="191">
        <v>0</v>
      </c>
      <c r="R111" s="191">
        <f t="shared" ref="R111:R116" si="2">Q111*H111</f>
        <v>0</v>
      </c>
      <c r="S111" s="191">
        <v>0</v>
      </c>
      <c r="T111" s="192">
        <f t="shared" ref="T111:T116" si="3">S111*H111</f>
        <v>0</v>
      </c>
      <c r="U111" s="37"/>
      <c r="V111" s="37"/>
      <c r="W111" s="37"/>
      <c r="X111" s="37"/>
      <c r="Y111" s="37"/>
      <c r="Z111" s="37"/>
      <c r="AA111" s="37"/>
      <c r="AB111" s="37"/>
      <c r="AC111" s="37"/>
      <c r="AD111" s="37"/>
      <c r="AE111" s="37"/>
      <c r="AR111" s="193" t="s">
        <v>273</v>
      </c>
      <c r="AT111" s="193" t="s">
        <v>179</v>
      </c>
      <c r="AU111" s="193" t="s">
        <v>83</v>
      </c>
      <c r="AY111" s="20" t="s">
        <v>176</v>
      </c>
      <c r="BE111" s="194">
        <f t="shared" ref="BE111:BE116" si="4">IF(N111="základní",J111,0)</f>
        <v>0</v>
      </c>
      <c r="BF111" s="194">
        <f t="shared" ref="BF111:BF116" si="5">IF(N111="snížená",J111,0)</f>
        <v>0</v>
      </c>
      <c r="BG111" s="194">
        <f t="shared" ref="BG111:BG116" si="6">IF(N111="zákl. přenesená",J111,0)</f>
        <v>0</v>
      </c>
      <c r="BH111" s="194">
        <f t="shared" ref="BH111:BH116" si="7">IF(N111="sníž. přenesená",J111,0)</f>
        <v>0</v>
      </c>
      <c r="BI111" s="194">
        <f t="shared" ref="BI111:BI116" si="8">IF(N111="nulová",J111,0)</f>
        <v>0</v>
      </c>
      <c r="BJ111" s="20" t="s">
        <v>81</v>
      </c>
      <c r="BK111" s="194">
        <f t="shared" ref="BK111:BK116" si="9">ROUND(I111*H111,2)</f>
        <v>0</v>
      </c>
      <c r="BL111" s="20" t="s">
        <v>273</v>
      </c>
      <c r="BM111" s="193" t="s">
        <v>324</v>
      </c>
    </row>
    <row r="112" spans="1:65" s="2" customFormat="1" ht="16.5" customHeight="1">
      <c r="A112" s="37"/>
      <c r="B112" s="38"/>
      <c r="C112" s="182" t="s">
        <v>253</v>
      </c>
      <c r="D112" s="182" t="s">
        <v>179</v>
      </c>
      <c r="E112" s="183" t="s">
        <v>1281</v>
      </c>
      <c r="F112" s="184" t="s">
        <v>1282</v>
      </c>
      <c r="G112" s="185" t="s">
        <v>762</v>
      </c>
      <c r="H112" s="186">
        <v>1</v>
      </c>
      <c r="I112" s="187"/>
      <c r="J112" s="188">
        <f t="shared" si="0"/>
        <v>0</v>
      </c>
      <c r="K112" s="184" t="s">
        <v>223</v>
      </c>
      <c r="L112" s="42"/>
      <c r="M112" s="189" t="s">
        <v>21</v>
      </c>
      <c r="N112" s="190" t="s">
        <v>44</v>
      </c>
      <c r="O112" s="67"/>
      <c r="P112" s="191">
        <f t="shared" si="1"/>
        <v>0</v>
      </c>
      <c r="Q112" s="191">
        <v>0</v>
      </c>
      <c r="R112" s="191">
        <f t="shared" si="2"/>
        <v>0</v>
      </c>
      <c r="S112" s="191">
        <v>0</v>
      </c>
      <c r="T112" s="192">
        <f t="shared" si="3"/>
        <v>0</v>
      </c>
      <c r="U112" s="37"/>
      <c r="V112" s="37"/>
      <c r="W112" s="37"/>
      <c r="X112" s="37"/>
      <c r="Y112" s="37"/>
      <c r="Z112" s="37"/>
      <c r="AA112" s="37"/>
      <c r="AB112" s="37"/>
      <c r="AC112" s="37"/>
      <c r="AD112" s="37"/>
      <c r="AE112" s="37"/>
      <c r="AR112" s="193" t="s">
        <v>273</v>
      </c>
      <c r="AT112" s="193" t="s">
        <v>179</v>
      </c>
      <c r="AU112" s="193" t="s">
        <v>83</v>
      </c>
      <c r="AY112" s="20" t="s">
        <v>176</v>
      </c>
      <c r="BE112" s="194">
        <f t="shared" si="4"/>
        <v>0</v>
      </c>
      <c r="BF112" s="194">
        <f t="shared" si="5"/>
        <v>0</v>
      </c>
      <c r="BG112" s="194">
        <f t="shared" si="6"/>
        <v>0</v>
      </c>
      <c r="BH112" s="194">
        <f t="shared" si="7"/>
        <v>0</v>
      </c>
      <c r="BI112" s="194">
        <f t="shared" si="8"/>
        <v>0</v>
      </c>
      <c r="BJ112" s="20" t="s">
        <v>81</v>
      </c>
      <c r="BK112" s="194">
        <f t="shared" si="9"/>
        <v>0</v>
      </c>
      <c r="BL112" s="20" t="s">
        <v>273</v>
      </c>
      <c r="BM112" s="193" t="s">
        <v>337</v>
      </c>
    </row>
    <row r="113" spans="1:65" s="2" customFormat="1" ht="24.2" customHeight="1">
      <c r="A113" s="37"/>
      <c r="B113" s="38"/>
      <c r="C113" s="182" t="s">
        <v>262</v>
      </c>
      <c r="D113" s="182" t="s">
        <v>179</v>
      </c>
      <c r="E113" s="183" t="s">
        <v>1283</v>
      </c>
      <c r="F113" s="184" t="s">
        <v>1284</v>
      </c>
      <c r="G113" s="185" t="s">
        <v>762</v>
      </c>
      <c r="H113" s="186">
        <v>6</v>
      </c>
      <c r="I113" s="187"/>
      <c r="J113" s="188">
        <f t="shared" si="0"/>
        <v>0</v>
      </c>
      <c r="K113" s="184" t="s">
        <v>223</v>
      </c>
      <c r="L113" s="42"/>
      <c r="M113" s="189" t="s">
        <v>21</v>
      </c>
      <c r="N113" s="190" t="s">
        <v>44</v>
      </c>
      <c r="O113" s="67"/>
      <c r="P113" s="191">
        <f t="shared" si="1"/>
        <v>0</v>
      </c>
      <c r="Q113" s="191">
        <v>0</v>
      </c>
      <c r="R113" s="191">
        <f t="shared" si="2"/>
        <v>0</v>
      </c>
      <c r="S113" s="191">
        <v>0</v>
      </c>
      <c r="T113" s="192">
        <f t="shared" si="3"/>
        <v>0</v>
      </c>
      <c r="U113" s="37"/>
      <c r="V113" s="37"/>
      <c r="W113" s="37"/>
      <c r="X113" s="37"/>
      <c r="Y113" s="37"/>
      <c r="Z113" s="37"/>
      <c r="AA113" s="37"/>
      <c r="AB113" s="37"/>
      <c r="AC113" s="37"/>
      <c r="AD113" s="37"/>
      <c r="AE113" s="37"/>
      <c r="AR113" s="193" t="s">
        <v>273</v>
      </c>
      <c r="AT113" s="193" t="s">
        <v>179</v>
      </c>
      <c r="AU113" s="193" t="s">
        <v>83</v>
      </c>
      <c r="AY113" s="20" t="s">
        <v>176</v>
      </c>
      <c r="BE113" s="194">
        <f t="shared" si="4"/>
        <v>0</v>
      </c>
      <c r="BF113" s="194">
        <f t="shared" si="5"/>
        <v>0</v>
      </c>
      <c r="BG113" s="194">
        <f t="shared" si="6"/>
        <v>0</v>
      </c>
      <c r="BH113" s="194">
        <f t="shared" si="7"/>
        <v>0</v>
      </c>
      <c r="BI113" s="194">
        <f t="shared" si="8"/>
        <v>0</v>
      </c>
      <c r="BJ113" s="20" t="s">
        <v>81</v>
      </c>
      <c r="BK113" s="194">
        <f t="shared" si="9"/>
        <v>0</v>
      </c>
      <c r="BL113" s="20" t="s">
        <v>273</v>
      </c>
      <c r="BM113" s="193" t="s">
        <v>350</v>
      </c>
    </row>
    <row r="114" spans="1:65" s="2" customFormat="1" ht="24.2" customHeight="1">
      <c r="A114" s="37"/>
      <c r="B114" s="38"/>
      <c r="C114" s="182" t="s">
        <v>268</v>
      </c>
      <c r="D114" s="182" t="s">
        <v>179</v>
      </c>
      <c r="E114" s="183" t="s">
        <v>1285</v>
      </c>
      <c r="F114" s="184" t="s">
        <v>1286</v>
      </c>
      <c r="G114" s="185" t="s">
        <v>762</v>
      </c>
      <c r="H114" s="186">
        <v>5</v>
      </c>
      <c r="I114" s="187"/>
      <c r="J114" s="188">
        <f t="shared" si="0"/>
        <v>0</v>
      </c>
      <c r="K114" s="184" t="s">
        <v>223</v>
      </c>
      <c r="L114" s="42"/>
      <c r="M114" s="189" t="s">
        <v>21</v>
      </c>
      <c r="N114" s="190" t="s">
        <v>44</v>
      </c>
      <c r="O114" s="67"/>
      <c r="P114" s="191">
        <f t="shared" si="1"/>
        <v>0</v>
      </c>
      <c r="Q114" s="191">
        <v>0</v>
      </c>
      <c r="R114" s="191">
        <f t="shared" si="2"/>
        <v>0</v>
      </c>
      <c r="S114" s="191">
        <v>0</v>
      </c>
      <c r="T114" s="192">
        <f t="shared" si="3"/>
        <v>0</v>
      </c>
      <c r="U114" s="37"/>
      <c r="V114" s="37"/>
      <c r="W114" s="37"/>
      <c r="X114" s="37"/>
      <c r="Y114" s="37"/>
      <c r="Z114" s="37"/>
      <c r="AA114" s="37"/>
      <c r="AB114" s="37"/>
      <c r="AC114" s="37"/>
      <c r="AD114" s="37"/>
      <c r="AE114" s="37"/>
      <c r="AR114" s="193" t="s">
        <v>273</v>
      </c>
      <c r="AT114" s="193" t="s">
        <v>179</v>
      </c>
      <c r="AU114" s="193" t="s">
        <v>83</v>
      </c>
      <c r="AY114" s="20" t="s">
        <v>176</v>
      </c>
      <c r="BE114" s="194">
        <f t="shared" si="4"/>
        <v>0</v>
      </c>
      <c r="BF114" s="194">
        <f t="shared" si="5"/>
        <v>0</v>
      </c>
      <c r="BG114" s="194">
        <f t="shared" si="6"/>
        <v>0</v>
      </c>
      <c r="BH114" s="194">
        <f t="shared" si="7"/>
        <v>0</v>
      </c>
      <c r="BI114" s="194">
        <f t="shared" si="8"/>
        <v>0</v>
      </c>
      <c r="BJ114" s="20" t="s">
        <v>81</v>
      </c>
      <c r="BK114" s="194">
        <f t="shared" si="9"/>
        <v>0</v>
      </c>
      <c r="BL114" s="20" t="s">
        <v>273</v>
      </c>
      <c r="BM114" s="193" t="s">
        <v>360</v>
      </c>
    </row>
    <row r="115" spans="1:65" s="2" customFormat="1" ht="24.2" customHeight="1">
      <c r="A115" s="37"/>
      <c r="B115" s="38"/>
      <c r="C115" s="182" t="s">
        <v>273</v>
      </c>
      <c r="D115" s="182" t="s">
        <v>179</v>
      </c>
      <c r="E115" s="183" t="s">
        <v>1287</v>
      </c>
      <c r="F115" s="184" t="s">
        <v>1288</v>
      </c>
      <c r="G115" s="185" t="s">
        <v>762</v>
      </c>
      <c r="H115" s="186">
        <v>4</v>
      </c>
      <c r="I115" s="187"/>
      <c r="J115" s="188">
        <f t="shared" si="0"/>
        <v>0</v>
      </c>
      <c r="K115" s="184" t="s">
        <v>223</v>
      </c>
      <c r="L115" s="42"/>
      <c r="M115" s="189" t="s">
        <v>21</v>
      </c>
      <c r="N115" s="190" t="s">
        <v>44</v>
      </c>
      <c r="O115" s="67"/>
      <c r="P115" s="191">
        <f t="shared" si="1"/>
        <v>0</v>
      </c>
      <c r="Q115" s="191">
        <v>0</v>
      </c>
      <c r="R115" s="191">
        <f t="shared" si="2"/>
        <v>0</v>
      </c>
      <c r="S115" s="191">
        <v>0</v>
      </c>
      <c r="T115" s="192">
        <f t="shared" si="3"/>
        <v>0</v>
      </c>
      <c r="U115" s="37"/>
      <c r="V115" s="37"/>
      <c r="W115" s="37"/>
      <c r="X115" s="37"/>
      <c r="Y115" s="37"/>
      <c r="Z115" s="37"/>
      <c r="AA115" s="37"/>
      <c r="AB115" s="37"/>
      <c r="AC115" s="37"/>
      <c r="AD115" s="37"/>
      <c r="AE115" s="37"/>
      <c r="AR115" s="193" t="s">
        <v>273</v>
      </c>
      <c r="AT115" s="193" t="s">
        <v>179</v>
      </c>
      <c r="AU115" s="193" t="s">
        <v>83</v>
      </c>
      <c r="AY115" s="20" t="s">
        <v>176</v>
      </c>
      <c r="BE115" s="194">
        <f t="shared" si="4"/>
        <v>0</v>
      </c>
      <c r="BF115" s="194">
        <f t="shared" si="5"/>
        <v>0</v>
      </c>
      <c r="BG115" s="194">
        <f t="shared" si="6"/>
        <v>0</v>
      </c>
      <c r="BH115" s="194">
        <f t="shared" si="7"/>
        <v>0</v>
      </c>
      <c r="BI115" s="194">
        <f t="shared" si="8"/>
        <v>0</v>
      </c>
      <c r="BJ115" s="20" t="s">
        <v>81</v>
      </c>
      <c r="BK115" s="194">
        <f t="shared" si="9"/>
        <v>0</v>
      </c>
      <c r="BL115" s="20" t="s">
        <v>273</v>
      </c>
      <c r="BM115" s="193" t="s">
        <v>306</v>
      </c>
    </row>
    <row r="116" spans="1:65" s="2" customFormat="1" ht="24.2" customHeight="1">
      <c r="A116" s="37"/>
      <c r="B116" s="38"/>
      <c r="C116" s="182" t="s">
        <v>280</v>
      </c>
      <c r="D116" s="182" t="s">
        <v>179</v>
      </c>
      <c r="E116" s="183" t="s">
        <v>1289</v>
      </c>
      <c r="F116" s="184" t="s">
        <v>1290</v>
      </c>
      <c r="G116" s="185" t="s">
        <v>762</v>
      </c>
      <c r="H116" s="186">
        <v>2</v>
      </c>
      <c r="I116" s="187"/>
      <c r="J116" s="188">
        <f t="shared" si="0"/>
        <v>0</v>
      </c>
      <c r="K116" s="184" t="s">
        <v>223</v>
      </c>
      <c r="L116" s="42"/>
      <c r="M116" s="189" t="s">
        <v>21</v>
      </c>
      <c r="N116" s="190" t="s">
        <v>44</v>
      </c>
      <c r="O116" s="67"/>
      <c r="P116" s="191">
        <f t="shared" si="1"/>
        <v>0</v>
      </c>
      <c r="Q116" s="191">
        <v>0</v>
      </c>
      <c r="R116" s="191">
        <f t="shared" si="2"/>
        <v>0</v>
      </c>
      <c r="S116" s="191">
        <v>0</v>
      </c>
      <c r="T116" s="192">
        <f t="shared" si="3"/>
        <v>0</v>
      </c>
      <c r="U116" s="37"/>
      <c r="V116" s="37"/>
      <c r="W116" s="37"/>
      <c r="X116" s="37"/>
      <c r="Y116" s="37"/>
      <c r="Z116" s="37"/>
      <c r="AA116" s="37"/>
      <c r="AB116" s="37"/>
      <c r="AC116" s="37"/>
      <c r="AD116" s="37"/>
      <c r="AE116" s="37"/>
      <c r="AR116" s="193" t="s">
        <v>273</v>
      </c>
      <c r="AT116" s="193" t="s">
        <v>179</v>
      </c>
      <c r="AU116" s="193" t="s">
        <v>83</v>
      </c>
      <c r="AY116" s="20" t="s">
        <v>176</v>
      </c>
      <c r="BE116" s="194">
        <f t="shared" si="4"/>
        <v>0</v>
      </c>
      <c r="BF116" s="194">
        <f t="shared" si="5"/>
        <v>0</v>
      </c>
      <c r="BG116" s="194">
        <f t="shared" si="6"/>
        <v>0</v>
      </c>
      <c r="BH116" s="194">
        <f t="shared" si="7"/>
        <v>0</v>
      </c>
      <c r="BI116" s="194">
        <f t="shared" si="8"/>
        <v>0</v>
      </c>
      <c r="BJ116" s="20" t="s">
        <v>81</v>
      </c>
      <c r="BK116" s="194">
        <f t="shared" si="9"/>
        <v>0</v>
      </c>
      <c r="BL116" s="20" t="s">
        <v>273</v>
      </c>
      <c r="BM116" s="193" t="s">
        <v>386</v>
      </c>
    </row>
    <row r="117" spans="1:65" s="12" customFormat="1" ht="22.9" customHeight="1">
      <c r="B117" s="166"/>
      <c r="C117" s="167"/>
      <c r="D117" s="168" t="s">
        <v>72</v>
      </c>
      <c r="E117" s="180" t="s">
        <v>1291</v>
      </c>
      <c r="F117" s="180" t="s">
        <v>1292</v>
      </c>
      <c r="G117" s="167"/>
      <c r="H117" s="167"/>
      <c r="I117" s="170"/>
      <c r="J117" s="181">
        <f>BK117</f>
        <v>0</v>
      </c>
      <c r="K117" s="167"/>
      <c r="L117" s="172"/>
      <c r="M117" s="173"/>
      <c r="N117" s="174"/>
      <c r="O117" s="174"/>
      <c r="P117" s="175">
        <f>SUM(P118:P123)</f>
        <v>0</v>
      </c>
      <c r="Q117" s="174"/>
      <c r="R117" s="175">
        <f>SUM(R118:R123)</f>
        <v>0</v>
      </c>
      <c r="S117" s="174"/>
      <c r="T117" s="176">
        <f>SUM(T118:T123)</f>
        <v>0</v>
      </c>
      <c r="AR117" s="177" t="s">
        <v>81</v>
      </c>
      <c r="AT117" s="178" t="s">
        <v>72</v>
      </c>
      <c r="AU117" s="178" t="s">
        <v>81</v>
      </c>
      <c r="AY117" s="177" t="s">
        <v>176</v>
      </c>
      <c r="BK117" s="179">
        <f>SUM(BK118:BK123)</f>
        <v>0</v>
      </c>
    </row>
    <row r="118" spans="1:65" s="2" customFormat="1" ht="24.2" customHeight="1">
      <c r="A118" s="37"/>
      <c r="B118" s="38"/>
      <c r="C118" s="182" t="s">
        <v>287</v>
      </c>
      <c r="D118" s="182" t="s">
        <v>179</v>
      </c>
      <c r="E118" s="183" t="s">
        <v>1293</v>
      </c>
      <c r="F118" s="184" t="s">
        <v>1294</v>
      </c>
      <c r="G118" s="185" t="s">
        <v>133</v>
      </c>
      <c r="H118" s="186">
        <v>70</v>
      </c>
      <c r="I118" s="187"/>
      <c r="J118" s="188">
        <f t="shared" ref="J118:J123" si="10">ROUND(I118*H118,2)</f>
        <v>0</v>
      </c>
      <c r="K118" s="184" t="s">
        <v>223</v>
      </c>
      <c r="L118" s="42"/>
      <c r="M118" s="189" t="s">
        <v>21</v>
      </c>
      <c r="N118" s="190" t="s">
        <v>44</v>
      </c>
      <c r="O118" s="67"/>
      <c r="P118" s="191">
        <f t="shared" ref="P118:P123" si="11">O118*H118</f>
        <v>0</v>
      </c>
      <c r="Q118" s="191">
        <v>0</v>
      </c>
      <c r="R118" s="191">
        <f t="shared" ref="R118:R123" si="12">Q118*H118</f>
        <v>0</v>
      </c>
      <c r="S118" s="191">
        <v>0</v>
      </c>
      <c r="T118" s="192">
        <f t="shared" ref="T118:T123" si="13">S118*H118</f>
        <v>0</v>
      </c>
      <c r="U118" s="37"/>
      <c r="V118" s="37"/>
      <c r="W118" s="37"/>
      <c r="X118" s="37"/>
      <c r="Y118" s="37"/>
      <c r="Z118" s="37"/>
      <c r="AA118" s="37"/>
      <c r="AB118" s="37"/>
      <c r="AC118" s="37"/>
      <c r="AD118" s="37"/>
      <c r="AE118" s="37"/>
      <c r="AR118" s="193" t="s">
        <v>273</v>
      </c>
      <c r="AT118" s="193" t="s">
        <v>179</v>
      </c>
      <c r="AU118" s="193" t="s">
        <v>83</v>
      </c>
      <c r="AY118" s="20" t="s">
        <v>176</v>
      </c>
      <c r="BE118" s="194">
        <f t="shared" ref="BE118:BE123" si="14">IF(N118="základní",J118,0)</f>
        <v>0</v>
      </c>
      <c r="BF118" s="194">
        <f t="shared" ref="BF118:BF123" si="15">IF(N118="snížená",J118,0)</f>
        <v>0</v>
      </c>
      <c r="BG118" s="194">
        <f t="shared" ref="BG118:BG123" si="16">IF(N118="zákl. přenesená",J118,0)</f>
        <v>0</v>
      </c>
      <c r="BH118" s="194">
        <f t="shared" ref="BH118:BH123" si="17">IF(N118="sníž. přenesená",J118,0)</f>
        <v>0</v>
      </c>
      <c r="BI118" s="194">
        <f t="shared" ref="BI118:BI123" si="18">IF(N118="nulová",J118,0)</f>
        <v>0</v>
      </c>
      <c r="BJ118" s="20" t="s">
        <v>81</v>
      </c>
      <c r="BK118" s="194">
        <f t="shared" ref="BK118:BK123" si="19">ROUND(I118*H118,2)</f>
        <v>0</v>
      </c>
      <c r="BL118" s="20" t="s">
        <v>273</v>
      </c>
      <c r="BM118" s="193" t="s">
        <v>399</v>
      </c>
    </row>
    <row r="119" spans="1:65" s="2" customFormat="1" ht="24.2" customHeight="1">
      <c r="A119" s="37"/>
      <c r="B119" s="38"/>
      <c r="C119" s="182" t="s">
        <v>296</v>
      </c>
      <c r="D119" s="182" t="s">
        <v>179</v>
      </c>
      <c r="E119" s="183" t="s">
        <v>1295</v>
      </c>
      <c r="F119" s="184" t="s">
        <v>1296</v>
      </c>
      <c r="G119" s="185" t="s">
        <v>133</v>
      </c>
      <c r="H119" s="186">
        <v>480</v>
      </c>
      <c r="I119" s="187"/>
      <c r="J119" s="188">
        <f t="shared" si="10"/>
        <v>0</v>
      </c>
      <c r="K119" s="184" t="s">
        <v>223</v>
      </c>
      <c r="L119" s="42"/>
      <c r="M119" s="189" t="s">
        <v>21</v>
      </c>
      <c r="N119" s="190" t="s">
        <v>44</v>
      </c>
      <c r="O119" s="67"/>
      <c r="P119" s="191">
        <f t="shared" si="11"/>
        <v>0</v>
      </c>
      <c r="Q119" s="191">
        <v>0</v>
      </c>
      <c r="R119" s="191">
        <f t="shared" si="12"/>
        <v>0</v>
      </c>
      <c r="S119" s="191">
        <v>0</v>
      </c>
      <c r="T119" s="192">
        <f t="shared" si="13"/>
        <v>0</v>
      </c>
      <c r="U119" s="37"/>
      <c r="V119" s="37"/>
      <c r="W119" s="37"/>
      <c r="X119" s="37"/>
      <c r="Y119" s="37"/>
      <c r="Z119" s="37"/>
      <c r="AA119" s="37"/>
      <c r="AB119" s="37"/>
      <c r="AC119" s="37"/>
      <c r="AD119" s="37"/>
      <c r="AE119" s="37"/>
      <c r="AR119" s="193" t="s">
        <v>273</v>
      </c>
      <c r="AT119" s="193" t="s">
        <v>179</v>
      </c>
      <c r="AU119" s="193" t="s">
        <v>83</v>
      </c>
      <c r="AY119" s="20" t="s">
        <v>176</v>
      </c>
      <c r="BE119" s="194">
        <f t="shared" si="14"/>
        <v>0</v>
      </c>
      <c r="BF119" s="194">
        <f t="shared" si="15"/>
        <v>0</v>
      </c>
      <c r="BG119" s="194">
        <f t="shared" si="16"/>
        <v>0</v>
      </c>
      <c r="BH119" s="194">
        <f t="shared" si="17"/>
        <v>0</v>
      </c>
      <c r="BI119" s="194">
        <f t="shared" si="18"/>
        <v>0</v>
      </c>
      <c r="BJ119" s="20" t="s">
        <v>81</v>
      </c>
      <c r="BK119" s="194">
        <f t="shared" si="19"/>
        <v>0</v>
      </c>
      <c r="BL119" s="20" t="s">
        <v>273</v>
      </c>
      <c r="BM119" s="193" t="s">
        <v>408</v>
      </c>
    </row>
    <row r="120" spans="1:65" s="2" customFormat="1" ht="24.2" customHeight="1">
      <c r="A120" s="37"/>
      <c r="B120" s="38"/>
      <c r="C120" s="182" t="s">
        <v>302</v>
      </c>
      <c r="D120" s="182" t="s">
        <v>179</v>
      </c>
      <c r="E120" s="183" t="s">
        <v>1297</v>
      </c>
      <c r="F120" s="184" t="s">
        <v>1298</v>
      </c>
      <c r="G120" s="185" t="s">
        <v>133</v>
      </c>
      <c r="H120" s="186">
        <v>50</v>
      </c>
      <c r="I120" s="187"/>
      <c r="J120" s="188">
        <f t="shared" si="10"/>
        <v>0</v>
      </c>
      <c r="K120" s="184" t="s">
        <v>223</v>
      </c>
      <c r="L120" s="42"/>
      <c r="M120" s="189" t="s">
        <v>21</v>
      </c>
      <c r="N120" s="190" t="s">
        <v>44</v>
      </c>
      <c r="O120" s="67"/>
      <c r="P120" s="191">
        <f t="shared" si="11"/>
        <v>0</v>
      </c>
      <c r="Q120" s="191">
        <v>0</v>
      </c>
      <c r="R120" s="191">
        <f t="shared" si="12"/>
        <v>0</v>
      </c>
      <c r="S120" s="191">
        <v>0</v>
      </c>
      <c r="T120" s="192">
        <f t="shared" si="13"/>
        <v>0</v>
      </c>
      <c r="U120" s="37"/>
      <c r="V120" s="37"/>
      <c r="W120" s="37"/>
      <c r="X120" s="37"/>
      <c r="Y120" s="37"/>
      <c r="Z120" s="37"/>
      <c r="AA120" s="37"/>
      <c r="AB120" s="37"/>
      <c r="AC120" s="37"/>
      <c r="AD120" s="37"/>
      <c r="AE120" s="37"/>
      <c r="AR120" s="193" t="s">
        <v>273</v>
      </c>
      <c r="AT120" s="193" t="s">
        <v>179</v>
      </c>
      <c r="AU120" s="193" t="s">
        <v>83</v>
      </c>
      <c r="AY120" s="20" t="s">
        <v>176</v>
      </c>
      <c r="BE120" s="194">
        <f t="shared" si="14"/>
        <v>0</v>
      </c>
      <c r="BF120" s="194">
        <f t="shared" si="15"/>
        <v>0</v>
      </c>
      <c r="BG120" s="194">
        <f t="shared" si="16"/>
        <v>0</v>
      </c>
      <c r="BH120" s="194">
        <f t="shared" si="17"/>
        <v>0</v>
      </c>
      <c r="BI120" s="194">
        <f t="shared" si="18"/>
        <v>0</v>
      </c>
      <c r="BJ120" s="20" t="s">
        <v>81</v>
      </c>
      <c r="BK120" s="194">
        <f t="shared" si="19"/>
        <v>0</v>
      </c>
      <c r="BL120" s="20" t="s">
        <v>273</v>
      </c>
      <c r="BM120" s="193" t="s">
        <v>417</v>
      </c>
    </row>
    <row r="121" spans="1:65" s="2" customFormat="1" ht="16.5" customHeight="1">
      <c r="A121" s="37"/>
      <c r="B121" s="38"/>
      <c r="C121" s="182" t="s">
        <v>7</v>
      </c>
      <c r="D121" s="182" t="s">
        <v>179</v>
      </c>
      <c r="E121" s="183" t="s">
        <v>1299</v>
      </c>
      <c r="F121" s="184" t="s">
        <v>1300</v>
      </c>
      <c r="G121" s="185" t="s">
        <v>762</v>
      </c>
      <c r="H121" s="186">
        <v>4</v>
      </c>
      <c r="I121" s="187"/>
      <c r="J121" s="188">
        <f t="shared" si="10"/>
        <v>0</v>
      </c>
      <c r="K121" s="184" t="s">
        <v>223</v>
      </c>
      <c r="L121" s="42"/>
      <c r="M121" s="189" t="s">
        <v>21</v>
      </c>
      <c r="N121" s="190" t="s">
        <v>44</v>
      </c>
      <c r="O121" s="67"/>
      <c r="P121" s="191">
        <f t="shared" si="11"/>
        <v>0</v>
      </c>
      <c r="Q121" s="191">
        <v>0</v>
      </c>
      <c r="R121" s="191">
        <f t="shared" si="12"/>
        <v>0</v>
      </c>
      <c r="S121" s="191">
        <v>0</v>
      </c>
      <c r="T121" s="192">
        <f t="shared" si="13"/>
        <v>0</v>
      </c>
      <c r="U121" s="37"/>
      <c r="V121" s="37"/>
      <c r="W121" s="37"/>
      <c r="X121" s="37"/>
      <c r="Y121" s="37"/>
      <c r="Z121" s="37"/>
      <c r="AA121" s="37"/>
      <c r="AB121" s="37"/>
      <c r="AC121" s="37"/>
      <c r="AD121" s="37"/>
      <c r="AE121" s="37"/>
      <c r="AR121" s="193" t="s">
        <v>273</v>
      </c>
      <c r="AT121" s="193" t="s">
        <v>179</v>
      </c>
      <c r="AU121" s="193" t="s">
        <v>83</v>
      </c>
      <c r="AY121" s="20" t="s">
        <v>176</v>
      </c>
      <c r="BE121" s="194">
        <f t="shared" si="14"/>
        <v>0</v>
      </c>
      <c r="BF121" s="194">
        <f t="shared" si="15"/>
        <v>0</v>
      </c>
      <c r="BG121" s="194">
        <f t="shared" si="16"/>
        <v>0</v>
      </c>
      <c r="BH121" s="194">
        <f t="shared" si="17"/>
        <v>0</v>
      </c>
      <c r="BI121" s="194">
        <f t="shared" si="18"/>
        <v>0</v>
      </c>
      <c r="BJ121" s="20" t="s">
        <v>81</v>
      </c>
      <c r="BK121" s="194">
        <f t="shared" si="19"/>
        <v>0</v>
      </c>
      <c r="BL121" s="20" t="s">
        <v>273</v>
      </c>
      <c r="BM121" s="193" t="s">
        <v>426</v>
      </c>
    </row>
    <row r="122" spans="1:65" s="2" customFormat="1" ht="16.5" customHeight="1">
      <c r="A122" s="37"/>
      <c r="B122" s="38"/>
      <c r="C122" s="182" t="s">
        <v>314</v>
      </c>
      <c r="D122" s="182" t="s">
        <v>179</v>
      </c>
      <c r="E122" s="183" t="s">
        <v>1301</v>
      </c>
      <c r="F122" s="184" t="s">
        <v>1302</v>
      </c>
      <c r="G122" s="185" t="s">
        <v>762</v>
      </c>
      <c r="H122" s="186">
        <v>41</v>
      </c>
      <c r="I122" s="187"/>
      <c r="J122" s="188">
        <f t="shared" si="10"/>
        <v>0</v>
      </c>
      <c r="K122" s="184" t="s">
        <v>223</v>
      </c>
      <c r="L122" s="42"/>
      <c r="M122" s="189" t="s">
        <v>21</v>
      </c>
      <c r="N122" s="190" t="s">
        <v>44</v>
      </c>
      <c r="O122" s="67"/>
      <c r="P122" s="191">
        <f t="shared" si="11"/>
        <v>0</v>
      </c>
      <c r="Q122" s="191">
        <v>0</v>
      </c>
      <c r="R122" s="191">
        <f t="shared" si="12"/>
        <v>0</v>
      </c>
      <c r="S122" s="191">
        <v>0</v>
      </c>
      <c r="T122" s="192">
        <f t="shared" si="13"/>
        <v>0</v>
      </c>
      <c r="U122" s="37"/>
      <c r="V122" s="37"/>
      <c r="W122" s="37"/>
      <c r="X122" s="37"/>
      <c r="Y122" s="37"/>
      <c r="Z122" s="37"/>
      <c r="AA122" s="37"/>
      <c r="AB122" s="37"/>
      <c r="AC122" s="37"/>
      <c r="AD122" s="37"/>
      <c r="AE122" s="37"/>
      <c r="AR122" s="193" t="s">
        <v>273</v>
      </c>
      <c r="AT122" s="193" t="s">
        <v>179</v>
      </c>
      <c r="AU122" s="193" t="s">
        <v>83</v>
      </c>
      <c r="AY122" s="20" t="s">
        <v>176</v>
      </c>
      <c r="BE122" s="194">
        <f t="shared" si="14"/>
        <v>0</v>
      </c>
      <c r="BF122" s="194">
        <f t="shared" si="15"/>
        <v>0</v>
      </c>
      <c r="BG122" s="194">
        <f t="shared" si="16"/>
        <v>0</v>
      </c>
      <c r="BH122" s="194">
        <f t="shared" si="17"/>
        <v>0</v>
      </c>
      <c r="BI122" s="194">
        <f t="shared" si="18"/>
        <v>0</v>
      </c>
      <c r="BJ122" s="20" t="s">
        <v>81</v>
      </c>
      <c r="BK122" s="194">
        <f t="shared" si="19"/>
        <v>0</v>
      </c>
      <c r="BL122" s="20" t="s">
        <v>273</v>
      </c>
      <c r="BM122" s="193" t="s">
        <v>435</v>
      </c>
    </row>
    <row r="123" spans="1:65" s="2" customFormat="1" ht="16.5" customHeight="1">
      <c r="A123" s="37"/>
      <c r="B123" s="38"/>
      <c r="C123" s="182" t="s">
        <v>318</v>
      </c>
      <c r="D123" s="182" t="s">
        <v>179</v>
      </c>
      <c r="E123" s="183" t="s">
        <v>1303</v>
      </c>
      <c r="F123" s="184" t="s">
        <v>1304</v>
      </c>
      <c r="G123" s="185" t="s">
        <v>762</v>
      </c>
      <c r="H123" s="186">
        <v>13</v>
      </c>
      <c r="I123" s="187"/>
      <c r="J123" s="188">
        <f t="shared" si="10"/>
        <v>0</v>
      </c>
      <c r="K123" s="184" t="s">
        <v>223</v>
      </c>
      <c r="L123" s="42"/>
      <c r="M123" s="189" t="s">
        <v>21</v>
      </c>
      <c r="N123" s="190" t="s">
        <v>44</v>
      </c>
      <c r="O123" s="67"/>
      <c r="P123" s="191">
        <f t="shared" si="11"/>
        <v>0</v>
      </c>
      <c r="Q123" s="191">
        <v>0</v>
      </c>
      <c r="R123" s="191">
        <f t="shared" si="12"/>
        <v>0</v>
      </c>
      <c r="S123" s="191">
        <v>0</v>
      </c>
      <c r="T123" s="192">
        <f t="shared" si="13"/>
        <v>0</v>
      </c>
      <c r="U123" s="37"/>
      <c r="V123" s="37"/>
      <c r="W123" s="37"/>
      <c r="X123" s="37"/>
      <c r="Y123" s="37"/>
      <c r="Z123" s="37"/>
      <c r="AA123" s="37"/>
      <c r="AB123" s="37"/>
      <c r="AC123" s="37"/>
      <c r="AD123" s="37"/>
      <c r="AE123" s="37"/>
      <c r="AR123" s="193" t="s">
        <v>273</v>
      </c>
      <c r="AT123" s="193" t="s">
        <v>179</v>
      </c>
      <c r="AU123" s="193" t="s">
        <v>83</v>
      </c>
      <c r="AY123" s="20" t="s">
        <v>176</v>
      </c>
      <c r="BE123" s="194">
        <f t="shared" si="14"/>
        <v>0</v>
      </c>
      <c r="BF123" s="194">
        <f t="shared" si="15"/>
        <v>0</v>
      </c>
      <c r="BG123" s="194">
        <f t="shared" si="16"/>
        <v>0</v>
      </c>
      <c r="BH123" s="194">
        <f t="shared" si="17"/>
        <v>0</v>
      </c>
      <c r="BI123" s="194">
        <f t="shared" si="18"/>
        <v>0</v>
      </c>
      <c r="BJ123" s="20" t="s">
        <v>81</v>
      </c>
      <c r="BK123" s="194">
        <f t="shared" si="19"/>
        <v>0</v>
      </c>
      <c r="BL123" s="20" t="s">
        <v>273</v>
      </c>
      <c r="BM123" s="193" t="s">
        <v>444</v>
      </c>
    </row>
    <row r="124" spans="1:65" s="12" customFormat="1" ht="22.9" customHeight="1">
      <c r="B124" s="166"/>
      <c r="C124" s="167"/>
      <c r="D124" s="168" t="s">
        <v>72</v>
      </c>
      <c r="E124" s="180" t="s">
        <v>1305</v>
      </c>
      <c r="F124" s="180" t="s">
        <v>1306</v>
      </c>
      <c r="G124" s="167"/>
      <c r="H124" s="167"/>
      <c r="I124" s="170"/>
      <c r="J124" s="181">
        <f>BK124</f>
        <v>0</v>
      </c>
      <c r="K124" s="167"/>
      <c r="L124" s="172"/>
      <c r="M124" s="173"/>
      <c r="N124" s="174"/>
      <c r="O124" s="174"/>
      <c r="P124" s="175">
        <f>SUM(P125:P128)</f>
        <v>0</v>
      </c>
      <c r="Q124" s="174"/>
      <c r="R124" s="175">
        <f>SUM(R125:R128)</f>
        <v>0</v>
      </c>
      <c r="S124" s="174"/>
      <c r="T124" s="176">
        <f>SUM(T125:T128)</f>
        <v>0</v>
      </c>
      <c r="AR124" s="177" t="s">
        <v>81</v>
      </c>
      <c r="AT124" s="178" t="s">
        <v>72</v>
      </c>
      <c r="AU124" s="178" t="s">
        <v>81</v>
      </c>
      <c r="AY124" s="177" t="s">
        <v>176</v>
      </c>
      <c r="BK124" s="179">
        <f>SUM(BK125:BK128)</f>
        <v>0</v>
      </c>
    </row>
    <row r="125" spans="1:65" s="2" customFormat="1" ht="16.5" customHeight="1">
      <c r="A125" s="37"/>
      <c r="B125" s="38"/>
      <c r="C125" s="182" t="s">
        <v>324</v>
      </c>
      <c r="D125" s="182" t="s">
        <v>179</v>
      </c>
      <c r="E125" s="183" t="s">
        <v>1307</v>
      </c>
      <c r="F125" s="184" t="s">
        <v>1308</v>
      </c>
      <c r="G125" s="185" t="s">
        <v>222</v>
      </c>
      <c r="H125" s="186">
        <v>4</v>
      </c>
      <c r="I125" s="187"/>
      <c r="J125" s="188">
        <f>ROUND(I125*H125,2)</f>
        <v>0</v>
      </c>
      <c r="K125" s="184" t="s">
        <v>223</v>
      </c>
      <c r="L125" s="42"/>
      <c r="M125" s="189" t="s">
        <v>21</v>
      </c>
      <c r="N125" s="190" t="s">
        <v>44</v>
      </c>
      <c r="O125" s="67"/>
      <c r="P125" s="191">
        <f>O125*H125</f>
        <v>0</v>
      </c>
      <c r="Q125" s="191">
        <v>0</v>
      </c>
      <c r="R125" s="191">
        <f>Q125*H125</f>
        <v>0</v>
      </c>
      <c r="S125" s="191">
        <v>0</v>
      </c>
      <c r="T125" s="192">
        <f>S125*H125</f>
        <v>0</v>
      </c>
      <c r="U125" s="37"/>
      <c r="V125" s="37"/>
      <c r="W125" s="37"/>
      <c r="X125" s="37"/>
      <c r="Y125" s="37"/>
      <c r="Z125" s="37"/>
      <c r="AA125" s="37"/>
      <c r="AB125" s="37"/>
      <c r="AC125" s="37"/>
      <c r="AD125" s="37"/>
      <c r="AE125" s="37"/>
      <c r="AR125" s="193" t="s">
        <v>273</v>
      </c>
      <c r="AT125" s="193" t="s">
        <v>179</v>
      </c>
      <c r="AU125" s="193" t="s">
        <v>83</v>
      </c>
      <c r="AY125" s="20" t="s">
        <v>176</v>
      </c>
      <c r="BE125" s="194">
        <f>IF(N125="základní",J125,0)</f>
        <v>0</v>
      </c>
      <c r="BF125" s="194">
        <f>IF(N125="snížená",J125,0)</f>
        <v>0</v>
      </c>
      <c r="BG125" s="194">
        <f>IF(N125="zákl. přenesená",J125,0)</f>
        <v>0</v>
      </c>
      <c r="BH125" s="194">
        <f>IF(N125="sníž. přenesená",J125,0)</f>
        <v>0</v>
      </c>
      <c r="BI125" s="194">
        <f>IF(N125="nulová",J125,0)</f>
        <v>0</v>
      </c>
      <c r="BJ125" s="20" t="s">
        <v>81</v>
      </c>
      <c r="BK125" s="194">
        <f>ROUND(I125*H125,2)</f>
        <v>0</v>
      </c>
      <c r="BL125" s="20" t="s">
        <v>273</v>
      </c>
      <c r="BM125" s="193" t="s">
        <v>453</v>
      </c>
    </row>
    <row r="126" spans="1:65" s="2" customFormat="1" ht="16.5" customHeight="1">
      <c r="A126" s="37"/>
      <c r="B126" s="38"/>
      <c r="C126" s="182" t="s">
        <v>331</v>
      </c>
      <c r="D126" s="182" t="s">
        <v>179</v>
      </c>
      <c r="E126" s="183" t="s">
        <v>1309</v>
      </c>
      <c r="F126" s="184" t="s">
        <v>1310</v>
      </c>
      <c r="G126" s="185" t="s">
        <v>222</v>
      </c>
      <c r="H126" s="186">
        <v>8</v>
      </c>
      <c r="I126" s="187"/>
      <c r="J126" s="188">
        <f>ROUND(I126*H126,2)</f>
        <v>0</v>
      </c>
      <c r="K126" s="184" t="s">
        <v>223</v>
      </c>
      <c r="L126" s="42"/>
      <c r="M126" s="189" t="s">
        <v>21</v>
      </c>
      <c r="N126" s="190" t="s">
        <v>44</v>
      </c>
      <c r="O126" s="67"/>
      <c r="P126" s="191">
        <f>O126*H126</f>
        <v>0</v>
      </c>
      <c r="Q126" s="191">
        <v>0</v>
      </c>
      <c r="R126" s="191">
        <f>Q126*H126</f>
        <v>0</v>
      </c>
      <c r="S126" s="191">
        <v>0</v>
      </c>
      <c r="T126" s="192">
        <f>S126*H126</f>
        <v>0</v>
      </c>
      <c r="U126" s="37"/>
      <c r="V126" s="37"/>
      <c r="W126" s="37"/>
      <c r="X126" s="37"/>
      <c r="Y126" s="37"/>
      <c r="Z126" s="37"/>
      <c r="AA126" s="37"/>
      <c r="AB126" s="37"/>
      <c r="AC126" s="37"/>
      <c r="AD126" s="37"/>
      <c r="AE126" s="37"/>
      <c r="AR126" s="193" t="s">
        <v>273</v>
      </c>
      <c r="AT126" s="193" t="s">
        <v>179</v>
      </c>
      <c r="AU126" s="193" t="s">
        <v>83</v>
      </c>
      <c r="AY126" s="20" t="s">
        <v>176</v>
      </c>
      <c r="BE126" s="194">
        <f>IF(N126="základní",J126,0)</f>
        <v>0</v>
      </c>
      <c r="BF126" s="194">
        <f>IF(N126="snížená",J126,0)</f>
        <v>0</v>
      </c>
      <c r="BG126" s="194">
        <f>IF(N126="zákl. přenesená",J126,0)</f>
        <v>0</v>
      </c>
      <c r="BH126" s="194">
        <f>IF(N126="sníž. přenesená",J126,0)</f>
        <v>0</v>
      </c>
      <c r="BI126" s="194">
        <f>IF(N126="nulová",J126,0)</f>
        <v>0</v>
      </c>
      <c r="BJ126" s="20" t="s">
        <v>81</v>
      </c>
      <c r="BK126" s="194">
        <f>ROUND(I126*H126,2)</f>
        <v>0</v>
      </c>
      <c r="BL126" s="20" t="s">
        <v>273</v>
      </c>
      <c r="BM126" s="193" t="s">
        <v>462</v>
      </c>
    </row>
    <row r="127" spans="1:65" s="2" customFormat="1" ht="16.5" customHeight="1">
      <c r="A127" s="37"/>
      <c r="B127" s="38"/>
      <c r="C127" s="182" t="s">
        <v>337</v>
      </c>
      <c r="D127" s="182" t="s">
        <v>179</v>
      </c>
      <c r="E127" s="183" t="s">
        <v>1311</v>
      </c>
      <c r="F127" s="184" t="s">
        <v>1312</v>
      </c>
      <c r="G127" s="185" t="s">
        <v>222</v>
      </c>
      <c r="H127" s="186">
        <v>4</v>
      </c>
      <c r="I127" s="187"/>
      <c r="J127" s="188">
        <f>ROUND(I127*H127,2)</f>
        <v>0</v>
      </c>
      <c r="K127" s="184" t="s">
        <v>223</v>
      </c>
      <c r="L127" s="42"/>
      <c r="M127" s="189" t="s">
        <v>21</v>
      </c>
      <c r="N127" s="190" t="s">
        <v>44</v>
      </c>
      <c r="O127" s="67"/>
      <c r="P127" s="191">
        <f>O127*H127</f>
        <v>0</v>
      </c>
      <c r="Q127" s="191">
        <v>0</v>
      </c>
      <c r="R127" s="191">
        <f>Q127*H127</f>
        <v>0</v>
      </c>
      <c r="S127" s="191">
        <v>0</v>
      </c>
      <c r="T127" s="192">
        <f>S127*H127</f>
        <v>0</v>
      </c>
      <c r="U127" s="37"/>
      <c r="V127" s="37"/>
      <c r="W127" s="37"/>
      <c r="X127" s="37"/>
      <c r="Y127" s="37"/>
      <c r="Z127" s="37"/>
      <c r="AA127" s="37"/>
      <c r="AB127" s="37"/>
      <c r="AC127" s="37"/>
      <c r="AD127" s="37"/>
      <c r="AE127" s="37"/>
      <c r="AR127" s="193" t="s">
        <v>273</v>
      </c>
      <c r="AT127" s="193" t="s">
        <v>179</v>
      </c>
      <c r="AU127" s="193" t="s">
        <v>83</v>
      </c>
      <c r="AY127" s="20" t="s">
        <v>176</v>
      </c>
      <c r="BE127" s="194">
        <f>IF(N127="základní",J127,0)</f>
        <v>0</v>
      </c>
      <c r="BF127" s="194">
        <f>IF(N127="snížená",J127,0)</f>
        <v>0</v>
      </c>
      <c r="BG127" s="194">
        <f>IF(N127="zákl. přenesená",J127,0)</f>
        <v>0</v>
      </c>
      <c r="BH127" s="194">
        <f>IF(N127="sníž. přenesená",J127,0)</f>
        <v>0</v>
      </c>
      <c r="BI127" s="194">
        <f>IF(N127="nulová",J127,0)</f>
        <v>0</v>
      </c>
      <c r="BJ127" s="20" t="s">
        <v>81</v>
      </c>
      <c r="BK127" s="194">
        <f>ROUND(I127*H127,2)</f>
        <v>0</v>
      </c>
      <c r="BL127" s="20" t="s">
        <v>273</v>
      </c>
      <c r="BM127" s="193" t="s">
        <v>474</v>
      </c>
    </row>
    <row r="128" spans="1:65" s="2" customFormat="1" ht="16.5" customHeight="1">
      <c r="A128" s="37"/>
      <c r="B128" s="38"/>
      <c r="C128" s="182" t="s">
        <v>342</v>
      </c>
      <c r="D128" s="182" t="s">
        <v>179</v>
      </c>
      <c r="E128" s="183" t="s">
        <v>1313</v>
      </c>
      <c r="F128" s="184" t="s">
        <v>1314</v>
      </c>
      <c r="G128" s="185" t="s">
        <v>222</v>
      </c>
      <c r="H128" s="186">
        <v>8</v>
      </c>
      <c r="I128" s="187"/>
      <c r="J128" s="188">
        <f>ROUND(I128*H128,2)</f>
        <v>0</v>
      </c>
      <c r="K128" s="184" t="s">
        <v>223</v>
      </c>
      <c r="L128" s="42"/>
      <c r="M128" s="259" t="s">
        <v>21</v>
      </c>
      <c r="N128" s="260" t="s">
        <v>44</v>
      </c>
      <c r="O128" s="261"/>
      <c r="P128" s="262">
        <f>O128*H128</f>
        <v>0</v>
      </c>
      <c r="Q128" s="262">
        <v>0</v>
      </c>
      <c r="R128" s="262">
        <f>Q128*H128</f>
        <v>0</v>
      </c>
      <c r="S128" s="262">
        <v>0</v>
      </c>
      <c r="T128" s="263">
        <f>S128*H128</f>
        <v>0</v>
      </c>
      <c r="U128" s="37"/>
      <c r="V128" s="37"/>
      <c r="W128" s="37"/>
      <c r="X128" s="37"/>
      <c r="Y128" s="37"/>
      <c r="Z128" s="37"/>
      <c r="AA128" s="37"/>
      <c r="AB128" s="37"/>
      <c r="AC128" s="37"/>
      <c r="AD128" s="37"/>
      <c r="AE128" s="37"/>
      <c r="AR128" s="193" t="s">
        <v>273</v>
      </c>
      <c r="AT128" s="193" t="s">
        <v>179</v>
      </c>
      <c r="AU128" s="193" t="s">
        <v>83</v>
      </c>
      <c r="AY128" s="20" t="s">
        <v>176</v>
      </c>
      <c r="BE128" s="194">
        <f>IF(N128="základní",J128,0)</f>
        <v>0</v>
      </c>
      <c r="BF128" s="194">
        <f>IF(N128="snížená",J128,0)</f>
        <v>0</v>
      </c>
      <c r="BG128" s="194">
        <f>IF(N128="zákl. přenesená",J128,0)</f>
        <v>0</v>
      </c>
      <c r="BH128" s="194">
        <f>IF(N128="sníž. přenesená",J128,0)</f>
        <v>0</v>
      </c>
      <c r="BI128" s="194">
        <f>IF(N128="nulová",J128,0)</f>
        <v>0</v>
      </c>
      <c r="BJ128" s="20" t="s">
        <v>81</v>
      </c>
      <c r="BK128" s="194">
        <f>ROUND(I128*H128,2)</f>
        <v>0</v>
      </c>
      <c r="BL128" s="20" t="s">
        <v>273</v>
      </c>
      <c r="BM128" s="193" t="s">
        <v>485</v>
      </c>
    </row>
    <row r="129" spans="1:31" s="2" customFormat="1" ht="6.95" customHeight="1">
      <c r="A129" s="37"/>
      <c r="B129" s="50"/>
      <c r="C129" s="51"/>
      <c r="D129" s="51"/>
      <c r="E129" s="51"/>
      <c r="F129" s="51"/>
      <c r="G129" s="51"/>
      <c r="H129" s="51"/>
      <c r="I129" s="51"/>
      <c r="J129" s="51"/>
      <c r="K129" s="51"/>
      <c r="L129" s="42"/>
      <c r="M129" s="37"/>
      <c r="O129" s="37"/>
      <c r="P129" s="37"/>
      <c r="Q129" s="37"/>
      <c r="R129" s="37"/>
      <c r="S129" s="37"/>
      <c r="T129" s="37"/>
      <c r="U129" s="37"/>
      <c r="V129" s="37"/>
      <c r="W129" s="37"/>
      <c r="X129" s="37"/>
      <c r="Y129" s="37"/>
      <c r="Z129" s="37"/>
      <c r="AA129" s="37"/>
      <c r="AB129" s="37"/>
      <c r="AC129" s="37"/>
      <c r="AD129" s="37"/>
      <c r="AE129" s="37"/>
    </row>
  </sheetData>
  <sheetProtection algorithmName="SHA-512" hashValue="XaVNE82du6RZoW3BVx8qyWAa7b1BUyYsbgbgjGz7zkzHElvRzrytFslCj07NonFnSHo8aQqCTy4SvbzR0sy/4Q==" saltValue="JL9Pb/vsYmwDOdzh7SVC2U8DKXXgZQLEZFUikmERSI2vqWAjk3awEZ0i+tlaKIhM4o2SLrJplcxBzkkOJkwMbA==" spinCount="100000" sheet="1" objects="1" scenarios="1" formatColumns="0" formatRows="0" autoFilter="0"/>
  <autoFilter ref="C92:K128"/>
  <mergeCells count="12">
    <mergeCell ref="E85:H85"/>
    <mergeCell ref="L2:V2"/>
    <mergeCell ref="E50:H50"/>
    <mergeCell ref="E52:H52"/>
    <mergeCell ref="E54:H54"/>
    <mergeCell ref="E81:H81"/>
    <mergeCell ref="E83:H83"/>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sheetPr>
    <pageSetUpPr fitToPage="1"/>
  </sheetPr>
  <dimension ref="A2:BM134"/>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5"/>
      <c r="M2" s="395"/>
      <c r="N2" s="395"/>
      <c r="O2" s="395"/>
      <c r="P2" s="395"/>
      <c r="Q2" s="395"/>
      <c r="R2" s="395"/>
      <c r="S2" s="395"/>
      <c r="T2" s="395"/>
      <c r="U2" s="395"/>
      <c r="V2" s="395"/>
      <c r="AT2" s="20" t="s">
        <v>100</v>
      </c>
    </row>
    <row r="3" spans="1:46" s="1" customFormat="1" ht="6.95" customHeight="1">
      <c r="B3" s="112"/>
      <c r="C3" s="113"/>
      <c r="D3" s="113"/>
      <c r="E3" s="113"/>
      <c r="F3" s="113"/>
      <c r="G3" s="113"/>
      <c r="H3" s="113"/>
      <c r="I3" s="113"/>
      <c r="J3" s="113"/>
      <c r="K3" s="113"/>
      <c r="L3" s="23"/>
      <c r="AT3" s="20" t="s">
        <v>83</v>
      </c>
    </row>
    <row r="4" spans="1:46" s="1" customFormat="1" ht="24.95" customHeight="1">
      <c r="B4" s="23"/>
      <c r="D4" s="114" t="s">
        <v>124</v>
      </c>
      <c r="L4" s="23"/>
      <c r="M4" s="115" t="s">
        <v>10</v>
      </c>
      <c r="AT4" s="20" t="s">
        <v>4</v>
      </c>
    </row>
    <row r="5" spans="1:46" s="1" customFormat="1" ht="6.95" customHeight="1">
      <c r="B5" s="23"/>
      <c r="L5" s="23"/>
    </row>
    <row r="6" spans="1:46" s="1" customFormat="1" ht="12" customHeight="1">
      <c r="B6" s="23"/>
      <c r="D6" s="116" t="s">
        <v>16</v>
      </c>
      <c r="L6" s="23"/>
    </row>
    <row r="7" spans="1:46" s="1" customFormat="1" ht="16.5" customHeight="1">
      <c r="B7" s="23"/>
      <c r="E7" s="413" t="str">
        <f>'Rekapitulace stavby'!K6</f>
        <v>UPOL LF, ul.Hněvotínská, Olomouc-dispoziční úprava 2.np (REVIZE č.1)</v>
      </c>
      <c r="F7" s="414"/>
      <c r="G7" s="414"/>
      <c r="H7" s="414"/>
      <c r="L7" s="23"/>
    </row>
    <row r="8" spans="1:46" ht="12.75">
      <c r="B8" s="23"/>
      <c r="D8" s="116" t="s">
        <v>135</v>
      </c>
      <c r="L8" s="23"/>
    </row>
    <row r="9" spans="1:46" s="1" customFormat="1" ht="16.5" customHeight="1">
      <c r="B9" s="23"/>
      <c r="E9" s="413" t="s">
        <v>1165</v>
      </c>
      <c r="F9" s="395"/>
      <c r="G9" s="395"/>
      <c r="H9" s="395"/>
      <c r="L9" s="23"/>
    </row>
    <row r="10" spans="1:46" s="1" customFormat="1" ht="12" customHeight="1">
      <c r="B10" s="23"/>
      <c r="D10" s="116" t="s">
        <v>1166</v>
      </c>
      <c r="L10" s="23"/>
    </row>
    <row r="11" spans="1:46" s="2" customFormat="1" ht="16.5" customHeight="1">
      <c r="A11" s="37"/>
      <c r="B11" s="42"/>
      <c r="C11" s="37"/>
      <c r="D11" s="37"/>
      <c r="E11" s="423" t="s">
        <v>1315</v>
      </c>
      <c r="F11" s="416"/>
      <c r="G11" s="416"/>
      <c r="H11" s="416"/>
      <c r="I11" s="37"/>
      <c r="J11" s="37"/>
      <c r="K11" s="37"/>
      <c r="L11" s="117"/>
      <c r="S11" s="37"/>
      <c r="T11" s="37"/>
      <c r="U11" s="37"/>
      <c r="V11" s="37"/>
      <c r="W11" s="37"/>
      <c r="X11" s="37"/>
      <c r="Y11" s="37"/>
      <c r="Z11" s="37"/>
      <c r="AA11" s="37"/>
      <c r="AB11" s="37"/>
      <c r="AC11" s="37"/>
      <c r="AD11" s="37"/>
      <c r="AE11" s="37"/>
    </row>
    <row r="12" spans="1:46" s="2" customFormat="1" ht="12" customHeight="1">
      <c r="A12" s="37"/>
      <c r="B12" s="42"/>
      <c r="C12" s="37"/>
      <c r="D12" s="116" t="s">
        <v>1316</v>
      </c>
      <c r="E12" s="37"/>
      <c r="F12" s="37"/>
      <c r="G12" s="37"/>
      <c r="H12" s="37"/>
      <c r="I12" s="37"/>
      <c r="J12" s="37"/>
      <c r="K12" s="37"/>
      <c r="L12" s="117"/>
      <c r="S12" s="37"/>
      <c r="T12" s="37"/>
      <c r="U12" s="37"/>
      <c r="V12" s="37"/>
      <c r="W12" s="37"/>
      <c r="X12" s="37"/>
      <c r="Y12" s="37"/>
      <c r="Z12" s="37"/>
      <c r="AA12" s="37"/>
      <c r="AB12" s="37"/>
      <c r="AC12" s="37"/>
      <c r="AD12" s="37"/>
      <c r="AE12" s="37"/>
    </row>
    <row r="13" spans="1:46" s="2" customFormat="1" ht="16.5" customHeight="1">
      <c r="A13" s="37"/>
      <c r="B13" s="42"/>
      <c r="C13" s="37"/>
      <c r="D13" s="37"/>
      <c r="E13" s="415" t="s">
        <v>1317</v>
      </c>
      <c r="F13" s="416"/>
      <c r="G13" s="416"/>
      <c r="H13" s="416"/>
      <c r="I13" s="37"/>
      <c r="J13" s="37"/>
      <c r="K13" s="37"/>
      <c r="L13" s="117"/>
      <c r="S13" s="37"/>
      <c r="T13" s="37"/>
      <c r="U13" s="37"/>
      <c r="V13" s="37"/>
      <c r="W13" s="37"/>
      <c r="X13" s="37"/>
      <c r="Y13" s="37"/>
      <c r="Z13" s="37"/>
      <c r="AA13" s="37"/>
      <c r="AB13" s="37"/>
      <c r="AC13" s="37"/>
      <c r="AD13" s="37"/>
      <c r="AE13" s="37"/>
    </row>
    <row r="14" spans="1:46" s="2" customFormat="1" ht="11.25">
      <c r="A14" s="37"/>
      <c r="B14" s="42"/>
      <c r="C14" s="37"/>
      <c r="D14" s="37"/>
      <c r="E14" s="37"/>
      <c r="F14" s="37"/>
      <c r="G14" s="37"/>
      <c r="H14" s="37"/>
      <c r="I14" s="37"/>
      <c r="J14" s="37"/>
      <c r="K14" s="37"/>
      <c r="L14" s="117"/>
      <c r="S14" s="37"/>
      <c r="T14" s="37"/>
      <c r="U14" s="37"/>
      <c r="V14" s="37"/>
      <c r="W14" s="37"/>
      <c r="X14" s="37"/>
      <c r="Y14" s="37"/>
      <c r="Z14" s="37"/>
      <c r="AA14" s="37"/>
      <c r="AB14" s="37"/>
      <c r="AC14" s="37"/>
      <c r="AD14" s="37"/>
      <c r="AE14" s="37"/>
    </row>
    <row r="15" spans="1:46" s="2" customFormat="1" ht="12" customHeight="1">
      <c r="A15" s="37"/>
      <c r="B15" s="42"/>
      <c r="C15" s="37"/>
      <c r="D15" s="116" t="s">
        <v>18</v>
      </c>
      <c r="E15" s="37"/>
      <c r="F15" s="106" t="s">
        <v>19</v>
      </c>
      <c r="G15" s="37"/>
      <c r="H15" s="37"/>
      <c r="I15" s="116" t="s">
        <v>20</v>
      </c>
      <c r="J15" s="106" t="s">
        <v>21</v>
      </c>
      <c r="K15" s="37"/>
      <c r="L15" s="117"/>
      <c r="S15" s="37"/>
      <c r="T15" s="37"/>
      <c r="U15" s="37"/>
      <c r="V15" s="37"/>
      <c r="W15" s="37"/>
      <c r="X15" s="37"/>
      <c r="Y15" s="37"/>
      <c r="Z15" s="37"/>
      <c r="AA15" s="37"/>
      <c r="AB15" s="37"/>
      <c r="AC15" s="37"/>
      <c r="AD15" s="37"/>
      <c r="AE15" s="37"/>
    </row>
    <row r="16" spans="1:46" s="2" customFormat="1" ht="12" customHeight="1">
      <c r="A16" s="37"/>
      <c r="B16" s="42"/>
      <c r="C16" s="37"/>
      <c r="D16" s="116" t="s">
        <v>22</v>
      </c>
      <c r="E16" s="37"/>
      <c r="F16" s="106" t="s">
        <v>23</v>
      </c>
      <c r="G16" s="37"/>
      <c r="H16" s="37"/>
      <c r="I16" s="116" t="s">
        <v>24</v>
      </c>
      <c r="J16" s="118" t="str">
        <f>'Rekapitulace stavby'!AN8</f>
        <v>6. 11. 2025</v>
      </c>
      <c r="K16" s="37"/>
      <c r="L16" s="117"/>
      <c r="S16" s="37"/>
      <c r="T16" s="37"/>
      <c r="U16" s="37"/>
      <c r="V16" s="37"/>
      <c r="W16" s="37"/>
      <c r="X16" s="37"/>
      <c r="Y16" s="37"/>
      <c r="Z16" s="37"/>
      <c r="AA16" s="37"/>
      <c r="AB16" s="37"/>
      <c r="AC16" s="37"/>
      <c r="AD16" s="37"/>
      <c r="AE16" s="37"/>
    </row>
    <row r="17" spans="1:31" s="2" customFormat="1" ht="10.9" customHeight="1">
      <c r="A17" s="37"/>
      <c r="B17" s="42"/>
      <c r="C17" s="37"/>
      <c r="D17" s="37"/>
      <c r="E17" s="37"/>
      <c r="F17" s="37"/>
      <c r="G17" s="37"/>
      <c r="H17" s="37"/>
      <c r="I17" s="37"/>
      <c r="J17" s="37"/>
      <c r="K17" s="37"/>
      <c r="L17" s="117"/>
      <c r="S17" s="37"/>
      <c r="T17" s="37"/>
      <c r="U17" s="37"/>
      <c r="V17" s="37"/>
      <c r="W17" s="37"/>
      <c r="X17" s="37"/>
      <c r="Y17" s="37"/>
      <c r="Z17" s="37"/>
      <c r="AA17" s="37"/>
      <c r="AB17" s="37"/>
      <c r="AC17" s="37"/>
      <c r="AD17" s="37"/>
      <c r="AE17" s="37"/>
    </row>
    <row r="18" spans="1:31" s="2" customFormat="1" ht="12" customHeight="1">
      <c r="A18" s="37"/>
      <c r="B18" s="42"/>
      <c r="C18" s="37"/>
      <c r="D18" s="116" t="s">
        <v>26</v>
      </c>
      <c r="E18" s="37"/>
      <c r="F18" s="37"/>
      <c r="G18" s="37"/>
      <c r="H18" s="37"/>
      <c r="I18" s="116" t="s">
        <v>27</v>
      </c>
      <c r="J18" s="106" t="s">
        <v>21</v>
      </c>
      <c r="K18" s="37"/>
      <c r="L18" s="117"/>
      <c r="S18" s="37"/>
      <c r="T18" s="37"/>
      <c r="U18" s="37"/>
      <c r="V18" s="37"/>
      <c r="W18" s="37"/>
      <c r="X18" s="37"/>
      <c r="Y18" s="37"/>
      <c r="Z18" s="37"/>
      <c r="AA18" s="37"/>
      <c r="AB18" s="37"/>
      <c r="AC18" s="37"/>
      <c r="AD18" s="37"/>
      <c r="AE18" s="37"/>
    </row>
    <row r="19" spans="1:31" s="2" customFormat="1" ht="18" customHeight="1">
      <c r="A19" s="37"/>
      <c r="B19" s="42"/>
      <c r="C19" s="37"/>
      <c r="D19" s="37"/>
      <c r="E19" s="106" t="s">
        <v>28</v>
      </c>
      <c r="F19" s="37"/>
      <c r="G19" s="37"/>
      <c r="H19" s="37"/>
      <c r="I19" s="116" t="s">
        <v>29</v>
      </c>
      <c r="J19" s="106" t="s">
        <v>21</v>
      </c>
      <c r="K19" s="37"/>
      <c r="L19" s="117"/>
      <c r="S19" s="37"/>
      <c r="T19" s="37"/>
      <c r="U19" s="37"/>
      <c r="V19" s="37"/>
      <c r="W19" s="37"/>
      <c r="X19" s="37"/>
      <c r="Y19" s="37"/>
      <c r="Z19" s="37"/>
      <c r="AA19" s="37"/>
      <c r="AB19" s="37"/>
      <c r="AC19" s="37"/>
      <c r="AD19" s="37"/>
      <c r="AE19" s="37"/>
    </row>
    <row r="20" spans="1:31" s="2" customFormat="1" ht="6.95" customHeight="1">
      <c r="A20" s="37"/>
      <c r="B20" s="42"/>
      <c r="C20" s="37"/>
      <c r="D20" s="37"/>
      <c r="E20" s="37"/>
      <c r="F20" s="37"/>
      <c r="G20" s="37"/>
      <c r="H20" s="37"/>
      <c r="I20" s="37"/>
      <c r="J20" s="37"/>
      <c r="K20" s="37"/>
      <c r="L20" s="117"/>
      <c r="S20" s="37"/>
      <c r="T20" s="37"/>
      <c r="U20" s="37"/>
      <c r="V20" s="37"/>
      <c r="W20" s="37"/>
      <c r="X20" s="37"/>
      <c r="Y20" s="37"/>
      <c r="Z20" s="37"/>
      <c r="AA20" s="37"/>
      <c r="AB20" s="37"/>
      <c r="AC20" s="37"/>
      <c r="AD20" s="37"/>
      <c r="AE20" s="37"/>
    </row>
    <row r="21" spans="1:31" s="2" customFormat="1" ht="12" customHeight="1">
      <c r="A21" s="37"/>
      <c r="B21" s="42"/>
      <c r="C21" s="37"/>
      <c r="D21" s="116" t="s">
        <v>30</v>
      </c>
      <c r="E21" s="37"/>
      <c r="F21" s="37"/>
      <c r="G21" s="37"/>
      <c r="H21" s="37"/>
      <c r="I21" s="116" t="s">
        <v>27</v>
      </c>
      <c r="J21" s="33" t="str">
        <f>'Rekapitulace stavby'!AN13</f>
        <v>Vyplň údaj</v>
      </c>
      <c r="K21" s="37"/>
      <c r="L21" s="117"/>
      <c r="S21" s="37"/>
      <c r="T21" s="37"/>
      <c r="U21" s="37"/>
      <c r="V21" s="37"/>
      <c r="W21" s="37"/>
      <c r="X21" s="37"/>
      <c r="Y21" s="37"/>
      <c r="Z21" s="37"/>
      <c r="AA21" s="37"/>
      <c r="AB21" s="37"/>
      <c r="AC21" s="37"/>
      <c r="AD21" s="37"/>
      <c r="AE21" s="37"/>
    </row>
    <row r="22" spans="1:31" s="2" customFormat="1" ht="18" customHeight="1">
      <c r="A22" s="37"/>
      <c r="B22" s="42"/>
      <c r="C22" s="37"/>
      <c r="D22" s="37"/>
      <c r="E22" s="417" t="str">
        <f>'Rekapitulace stavby'!E14</f>
        <v>Vyplň údaj</v>
      </c>
      <c r="F22" s="418"/>
      <c r="G22" s="418"/>
      <c r="H22" s="418"/>
      <c r="I22" s="116" t="s">
        <v>29</v>
      </c>
      <c r="J22" s="33" t="str">
        <f>'Rekapitulace stavby'!AN14</f>
        <v>Vyplň údaj</v>
      </c>
      <c r="K22" s="37"/>
      <c r="L22" s="117"/>
      <c r="S22" s="37"/>
      <c r="T22" s="37"/>
      <c r="U22" s="37"/>
      <c r="V22" s="37"/>
      <c r="W22" s="37"/>
      <c r="X22" s="37"/>
      <c r="Y22" s="37"/>
      <c r="Z22" s="37"/>
      <c r="AA22" s="37"/>
      <c r="AB22" s="37"/>
      <c r="AC22" s="37"/>
      <c r="AD22" s="37"/>
      <c r="AE22" s="37"/>
    </row>
    <row r="23" spans="1:31" s="2" customFormat="1" ht="6.95" customHeight="1">
      <c r="A23" s="37"/>
      <c r="B23" s="42"/>
      <c r="C23" s="37"/>
      <c r="D23" s="37"/>
      <c r="E23" s="37"/>
      <c r="F23" s="37"/>
      <c r="G23" s="37"/>
      <c r="H23" s="37"/>
      <c r="I23" s="37"/>
      <c r="J23" s="37"/>
      <c r="K23" s="37"/>
      <c r="L23" s="117"/>
      <c r="S23" s="37"/>
      <c r="T23" s="37"/>
      <c r="U23" s="37"/>
      <c r="V23" s="37"/>
      <c r="W23" s="37"/>
      <c r="X23" s="37"/>
      <c r="Y23" s="37"/>
      <c r="Z23" s="37"/>
      <c r="AA23" s="37"/>
      <c r="AB23" s="37"/>
      <c r="AC23" s="37"/>
      <c r="AD23" s="37"/>
      <c r="AE23" s="37"/>
    </row>
    <row r="24" spans="1:31" s="2" customFormat="1" ht="12" customHeight="1">
      <c r="A24" s="37"/>
      <c r="B24" s="42"/>
      <c r="C24" s="37"/>
      <c r="D24" s="116" t="s">
        <v>32</v>
      </c>
      <c r="E24" s="37"/>
      <c r="F24" s="37"/>
      <c r="G24" s="37"/>
      <c r="H24" s="37"/>
      <c r="I24" s="116" t="s">
        <v>27</v>
      </c>
      <c r="J24" s="106" t="s">
        <v>21</v>
      </c>
      <c r="K24" s="37"/>
      <c r="L24" s="117"/>
      <c r="S24" s="37"/>
      <c r="T24" s="37"/>
      <c r="U24" s="37"/>
      <c r="V24" s="37"/>
      <c r="W24" s="37"/>
      <c r="X24" s="37"/>
      <c r="Y24" s="37"/>
      <c r="Z24" s="37"/>
      <c r="AA24" s="37"/>
      <c r="AB24" s="37"/>
      <c r="AC24" s="37"/>
      <c r="AD24" s="37"/>
      <c r="AE24" s="37"/>
    </row>
    <row r="25" spans="1:31" s="2" customFormat="1" ht="18" customHeight="1">
      <c r="A25" s="37"/>
      <c r="B25" s="42"/>
      <c r="C25" s="37"/>
      <c r="D25" s="37"/>
      <c r="E25" s="106" t="s">
        <v>33</v>
      </c>
      <c r="F25" s="37"/>
      <c r="G25" s="37"/>
      <c r="H25" s="37"/>
      <c r="I25" s="116" t="s">
        <v>29</v>
      </c>
      <c r="J25" s="106" t="s">
        <v>21</v>
      </c>
      <c r="K25" s="37"/>
      <c r="L25" s="117"/>
      <c r="S25" s="37"/>
      <c r="T25" s="37"/>
      <c r="U25" s="37"/>
      <c r="V25" s="37"/>
      <c r="W25" s="37"/>
      <c r="X25" s="37"/>
      <c r="Y25" s="37"/>
      <c r="Z25" s="37"/>
      <c r="AA25" s="37"/>
      <c r="AB25" s="37"/>
      <c r="AC25" s="37"/>
      <c r="AD25" s="37"/>
      <c r="AE25" s="37"/>
    </row>
    <row r="26" spans="1:31" s="2" customFormat="1" ht="6.95" customHeight="1">
      <c r="A26" s="37"/>
      <c r="B26" s="42"/>
      <c r="C26" s="37"/>
      <c r="D26" s="37"/>
      <c r="E26" s="37"/>
      <c r="F26" s="37"/>
      <c r="G26" s="37"/>
      <c r="H26" s="37"/>
      <c r="I26" s="37"/>
      <c r="J26" s="37"/>
      <c r="K26" s="37"/>
      <c r="L26" s="117"/>
      <c r="S26" s="37"/>
      <c r="T26" s="37"/>
      <c r="U26" s="37"/>
      <c r="V26" s="37"/>
      <c r="W26" s="37"/>
      <c r="X26" s="37"/>
      <c r="Y26" s="37"/>
      <c r="Z26" s="37"/>
      <c r="AA26" s="37"/>
      <c r="AB26" s="37"/>
      <c r="AC26" s="37"/>
      <c r="AD26" s="37"/>
      <c r="AE26" s="37"/>
    </row>
    <row r="27" spans="1:31" s="2" customFormat="1" ht="12" customHeight="1">
      <c r="A27" s="37"/>
      <c r="B27" s="42"/>
      <c r="C27" s="37"/>
      <c r="D27" s="116" t="s">
        <v>35</v>
      </c>
      <c r="E27" s="37"/>
      <c r="F27" s="37"/>
      <c r="G27" s="37"/>
      <c r="H27" s="37"/>
      <c r="I27" s="116" t="s">
        <v>27</v>
      </c>
      <c r="J27" s="106" t="s">
        <v>21</v>
      </c>
      <c r="K27" s="37"/>
      <c r="L27" s="117"/>
      <c r="S27" s="37"/>
      <c r="T27" s="37"/>
      <c r="U27" s="37"/>
      <c r="V27" s="37"/>
      <c r="W27" s="37"/>
      <c r="X27" s="37"/>
      <c r="Y27" s="37"/>
      <c r="Z27" s="37"/>
      <c r="AA27" s="37"/>
      <c r="AB27" s="37"/>
      <c r="AC27" s="37"/>
      <c r="AD27" s="37"/>
      <c r="AE27" s="37"/>
    </row>
    <row r="28" spans="1:31" s="2" customFormat="1" ht="18" customHeight="1">
      <c r="A28" s="37"/>
      <c r="B28" s="42"/>
      <c r="C28" s="37"/>
      <c r="D28" s="37"/>
      <c r="E28" s="106" t="s">
        <v>1318</v>
      </c>
      <c r="F28" s="37"/>
      <c r="G28" s="37"/>
      <c r="H28" s="37"/>
      <c r="I28" s="116" t="s">
        <v>29</v>
      </c>
      <c r="J28" s="106" t="s">
        <v>21</v>
      </c>
      <c r="K28" s="37"/>
      <c r="L28" s="117"/>
      <c r="S28" s="37"/>
      <c r="T28" s="37"/>
      <c r="U28" s="37"/>
      <c r="V28" s="37"/>
      <c r="W28" s="37"/>
      <c r="X28" s="37"/>
      <c r="Y28" s="37"/>
      <c r="Z28" s="37"/>
      <c r="AA28" s="37"/>
      <c r="AB28" s="37"/>
      <c r="AC28" s="37"/>
      <c r="AD28" s="37"/>
      <c r="AE28" s="37"/>
    </row>
    <row r="29" spans="1:31" s="2" customFormat="1" ht="6.95" customHeight="1">
      <c r="A29" s="37"/>
      <c r="B29" s="42"/>
      <c r="C29" s="37"/>
      <c r="D29" s="37"/>
      <c r="E29" s="37"/>
      <c r="F29" s="37"/>
      <c r="G29" s="37"/>
      <c r="H29" s="37"/>
      <c r="I29" s="37"/>
      <c r="J29" s="37"/>
      <c r="K29" s="37"/>
      <c r="L29" s="117"/>
      <c r="S29" s="37"/>
      <c r="T29" s="37"/>
      <c r="U29" s="37"/>
      <c r="V29" s="37"/>
      <c r="W29" s="37"/>
      <c r="X29" s="37"/>
      <c r="Y29" s="37"/>
      <c r="Z29" s="37"/>
      <c r="AA29" s="37"/>
      <c r="AB29" s="37"/>
      <c r="AC29" s="37"/>
      <c r="AD29" s="37"/>
      <c r="AE29" s="37"/>
    </row>
    <row r="30" spans="1:31" s="2" customFormat="1" ht="12" customHeight="1">
      <c r="A30" s="37"/>
      <c r="B30" s="42"/>
      <c r="C30" s="37"/>
      <c r="D30" s="116" t="s">
        <v>37</v>
      </c>
      <c r="E30" s="37"/>
      <c r="F30" s="37"/>
      <c r="G30" s="37"/>
      <c r="H30" s="37"/>
      <c r="I30" s="37"/>
      <c r="J30" s="37"/>
      <c r="K30" s="37"/>
      <c r="L30" s="117"/>
      <c r="S30" s="37"/>
      <c r="T30" s="37"/>
      <c r="U30" s="37"/>
      <c r="V30" s="37"/>
      <c r="W30" s="37"/>
      <c r="X30" s="37"/>
      <c r="Y30" s="37"/>
      <c r="Z30" s="37"/>
      <c r="AA30" s="37"/>
      <c r="AB30" s="37"/>
      <c r="AC30" s="37"/>
      <c r="AD30" s="37"/>
      <c r="AE30" s="37"/>
    </row>
    <row r="31" spans="1:31" s="8" customFormat="1" ht="334.5" customHeight="1">
      <c r="A31" s="119"/>
      <c r="B31" s="120"/>
      <c r="C31" s="119"/>
      <c r="D31" s="119"/>
      <c r="E31" s="419" t="s">
        <v>1239</v>
      </c>
      <c r="F31" s="419"/>
      <c r="G31" s="419"/>
      <c r="H31" s="419"/>
      <c r="I31" s="119"/>
      <c r="J31" s="119"/>
      <c r="K31" s="119"/>
      <c r="L31" s="121"/>
      <c r="S31" s="119"/>
      <c r="T31" s="119"/>
      <c r="U31" s="119"/>
      <c r="V31" s="119"/>
      <c r="W31" s="119"/>
      <c r="X31" s="119"/>
      <c r="Y31" s="119"/>
      <c r="Z31" s="119"/>
      <c r="AA31" s="119"/>
      <c r="AB31" s="119"/>
      <c r="AC31" s="119"/>
      <c r="AD31" s="119"/>
      <c r="AE31" s="119"/>
    </row>
    <row r="32" spans="1:31" s="2" customFormat="1" ht="6.95" customHeight="1">
      <c r="A32" s="37"/>
      <c r="B32" s="42"/>
      <c r="C32" s="37"/>
      <c r="D32" s="37"/>
      <c r="E32" s="37"/>
      <c r="F32" s="37"/>
      <c r="G32" s="37"/>
      <c r="H32" s="37"/>
      <c r="I32" s="37"/>
      <c r="J32" s="37"/>
      <c r="K32" s="37"/>
      <c r="L32" s="117"/>
      <c r="S32" s="37"/>
      <c r="T32" s="37"/>
      <c r="U32" s="37"/>
      <c r="V32" s="37"/>
      <c r="W32" s="37"/>
      <c r="X32" s="37"/>
      <c r="Y32" s="37"/>
      <c r="Z32" s="37"/>
      <c r="AA32" s="37"/>
      <c r="AB32" s="37"/>
      <c r="AC32" s="37"/>
      <c r="AD32" s="37"/>
      <c r="AE32" s="37"/>
    </row>
    <row r="33" spans="1:31" s="2" customFormat="1" ht="6.95" customHeight="1">
      <c r="A33" s="37"/>
      <c r="B33" s="42"/>
      <c r="C33" s="37"/>
      <c r="D33" s="122"/>
      <c r="E33" s="122"/>
      <c r="F33" s="122"/>
      <c r="G33" s="122"/>
      <c r="H33" s="122"/>
      <c r="I33" s="122"/>
      <c r="J33" s="122"/>
      <c r="K33" s="122"/>
      <c r="L33" s="117"/>
      <c r="S33" s="37"/>
      <c r="T33" s="37"/>
      <c r="U33" s="37"/>
      <c r="V33" s="37"/>
      <c r="W33" s="37"/>
      <c r="X33" s="37"/>
      <c r="Y33" s="37"/>
      <c r="Z33" s="37"/>
      <c r="AA33" s="37"/>
      <c r="AB33" s="37"/>
      <c r="AC33" s="37"/>
      <c r="AD33" s="37"/>
      <c r="AE33" s="37"/>
    </row>
    <row r="34" spans="1:31" s="2" customFormat="1" ht="25.35" customHeight="1">
      <c r="A34" s="37"/>
      <c r="B34" s="42"/>
      <c r="C34" s="37"/>
      <c r="D34" s="123" t="s">
        <v>39</v>
      </c>
      <c r="E34" s="37"/>
      <c r="F34" s="37"/>
      <c r="G34" s="37"/>
      <c r="H34" s="37"/>
      <c r="I34" s="37"/>
      <c r="J34" s="124">
        <f>ROUND(J97, 2)</f>
        <v>0</v>
      </c>
      <c r="K34" s="37"/>
      <c r="L34" s="117"/>
      <c r="S34" s="37"/>
      <c r="T34" s="37"/>
      <c r="U34" s="37"/>
      <c r="V34" s="37"/>
      <c r="W34" s="37"/>
      <c r="X34" s="37"/>
      <c r="Y34" s="37"/>
      <c r="Z34" s="37"/>
      <c r="AA34" s="37"/>
      <c r="AB34" s="37"/>
      <c r="AC34" s="37"/>
      <c r="AD34" s="37"/>
      <c r="AE34" s="37"/>
    </row>
    <row r="35" spans="1:31" s="2" customFormat="1" ht="6.95" customHeight="1">
      <c r="A35" s="37"/>
      <c r="B35" s="42"/>
      <c r="C35" s="37"/>
      <c r="D35" s="122"/>
      <c r="E35" s="122"/>
      <c r="F35" s="122"/>
      <c r="G35" s="122"/>
      <c r="H35" s="122"/>
      <c r="I35" s="122"/>
      <c r="J35" s="122"/>
      <c r="K35" s="122"/>
      <c r="L35" s="117"/>
      <c r="S35" s="37"/>
      <c r="T35" s="37"/>
      <c r="U35" s="37"/>
      <c r="V35" s="37"/>
      <c r="W35" s="37"/>
      <c r="X35" s="37"/>
      <c r="Y35" s="37"/>
      <c r="Z35" s="37"/>
      <c r="AA35" s="37"/>
      <c r="AB35" s="37"/>
      <c r="AC35" s="37"/>
      <c r="AD35" s="37"/>
      <c r="AE35" s="37"/>
    </row>
    <row r="36" spans="1:31" s="2" customFormat="1" ht="14.45" customHeight="1">
      <c r="A36" s="37"/>
      <c r="B36" s="42"/>
      <c r="C36" s="37"/>
      <c r="D36" s="37"/>
      <c r="E36" s="37"/>
      <c r="F36" s="125" t="s">
        <v>41</v>
      </c>
      <c r="G36" s="37"/>
      <c r="H36" s="37"/>
      <c r="I36" s="125" t="s">
        <v>40</v>
      </c>
      <c r="J36" s="125" t="s">
        <v>42</v>
      </c>
      <c r="K36" s="37"/>
      <c r="L36" s="117"/>
      <c r="S36" s="37"/>
      <c r="T36" s="37"/>
      <c r="U36" s="37"/>
      <c r="V36" s="37"/>
      <c r="W36" s="37"/>
      <c r="X36" s="37"/>
      <c r="Y36" s="37"/>
      <c r="Z36" s="37"/>
      <c r="AA36" s="37"/>
      <c r="AB36" s="37"/>
      <c r="AC36" s="37"/>
      <c r="AD36" s="37"/>
      <c r="AE36" s="37"/>
    </row>
    <row r="37" spans="1:31" s="2" customFormat="1" ht="14.45" customHeight="1">
      <c r="A37" s="37"/>
      <c r="B37" s="42"/>
      <c r="C37" s="37"/>
      <c r="D37" s="126" t="s">
        <v>43</v>
      </c>
      <c r="E37" s="116" t="s">
        <v>44</v>
      </c>
      <c r="F37" s="127">
        <f>ROUND((SUM(BE97:BE133)),  2)</f>
        <v>0</v>
      </c>
      <c r="G37" s="37"/>
      <c r="H37" s="37"/>
      <c r="I37" s="128">
        <v>0.21</v>
      </c>
      <c r="J37" s="127">
        <f>ROUND(((SUM(BE97:BE133))*I37),  2)</f>
        <v>0</v>
      </c>
      <c r="K37" s="37"/>
      <c r="L37" s="117"/>
      <c r="S37" s="37"/>
      <c r="T37" s="37"/>
      <c r="U37" s="37"/>
      <c r="V37" s="37"/>
      <c r="W37" s="37"/>
      <c r="X37" s="37"/>
      <c r="Y37" s="37"/>
      <c r="Z37" s="37"/>
      <c r="AA37" s="37"/>
      <c r="AB37" s="37"/>
      <c r="AC37" s="37"/>
      <c r="AD37" s="37"/>
      <c r="AE37" s="37"/>
    </row>
    <row r="38" spans="1:31" s="2" customFormat="1" ht="14.45" customHeight="1">
      <c r="A38" s="37"/>
      <c r="B38" s="42"/>
      <c r="C38" s="37"/>
      <c r="D38" s="37"/>
      <c r="E38" s="116" t="s">
        <v>45</v>
      </c>
      <c r="F38" s="127">
        <f>ROUND((SUM(BF97:BF133)),  2)</f>
        <v>0</v>
      </c>
      <c r="G38" s="37"/>
      <c r="H38" s="37"/>
      <c r="I38" s="128">
        <v>0.12</v>
      </c>
      <c r="J38" s="127">
        <f>ROUND(((SUM(BF97:BF133))*I38),  2)</f>
        <v>0</v>
      </c>
      <c r="K38" s="37"/>
      <c r="L38" s="117"/>
      <c r="S38" s="37"/>
      <c r="T38" s="37"/>
      <c r="U38" s="37"/>
      <c r="V38" s="37"/>
      <c r="W38" s="37"/>
      <c r="X38" s="37"/>
      <c r="Y38" s="37"/>
      <c r="Z38" s="37"/>
      <c r="AA38" s="37"/>
      <c r="AB38" s="37"/>
      <c r="AC38" s="37"/>
      <c r="AD38" s="37"/>
      <c r="AE38" s="37"/>
    </row>
    <row r="39" spans="1:31" s="2" customFormat="1" ht="14.45" hidden="1" customHeight="1">
      <c r="A39" s="37"/>
      <c r="B39" s="42"/>
      <c r="C39" s="37"/>
      <c r="D39" s="37"/>
      <c r="E39" s="116" t="s">
        <v>46</v>
      </c>
      <c r="F39" s="127">
        <f>ROUND((SUM(BG97:BG133)),  2)</f>
        <v>0</v>
      </c>
      <c r="G39" s="37"/>
      <c r="H39" s="37"/>
      <c r="I39" s="128">
        <v>0.21</v>
      </c>
      <c r="J39" s="127">
        <f>0</f>
        <v>0</v>
      </c>
      <c r="K39" s="37"/>
      <c r="L39" s="117"/>
      <c r="S39" s="37"/>
      <c r="T39" s="37"/>
      <c r="U39" s="37"/>
      <c r="V39" s="37"/>
      <c r="W39" s="37"/>
      <c r="X39" s="37"/>
      <c r="Y39" s="37"/>
      <c r="Z39" s="37"/>
      <c r="AA39" s="37"/>
      <c r="AB39" s="37"/>
      <c r="AC39" s="37"/>
      <c r="AD39" s="37"/>
      <c r="AE39" s="37"/>
    </row>
    <row r="40" spans="1:31" s="2" customFormat="1" ht="14.45" hidden="1" customHeight="1">
      <c r="A40" s="37"/>
      <c r="B40" s="42"/>
      <c r="C40" s="37"/>
      <c r="D40" s="37"/>
      <c r="E40" s="116" t="s">
        <v>47</v>
      </c>
      <c r="F40" s="127">
        <f>ROUND((SUM(BH97:BH133)),  2)</f>
        <v>0</v>
      </c>
      <c r="G40" s="37"/>
      <c r="H40" s="37"/>
      <c r="I40" s="128">
        <v>0.12</v>
      </c>
      <c r="J40" s="127">
        <f>0</f>
        <v>0</v>
      </c>
      <c r="K40" s="37"/>
      <c r="L40" s="117"/>
      <c r="S40" s="37"/>
      <c r="T40" s="37"/>
      <c r="U40" s="37"/>
      <c r="V40" s="37"/>
      <c r="W40" s="37"/>
      <c r="X40" s="37"/>
      <c r="Y40" s="37"/>
      <c r="Z40" s="37"/>
      <c r="AA40" s="37"/>
      <c r="AB40" s="37"/>
      <c r="AC40" s="37"/>
      <c r="AD40" s="37"/>
      <c r="AE40" s="37"/>
    </row>
    <row r="41" spans="1:31" s="2" customFormat="1" ht="14.45" hidden="1" customHeight="1">
      <c r="A41" s="37"/>
      <c r="B41" s="42"/>
      <c r="C41" s="37"/>
      <c r="D41" s="37"/>
      <c r="E41" s="116" t="s">
        <v>48</v>
      </c>
      <c r="F41" s="127">
        <f>ROUND((SUM(BI97:BI133)),  2)</f>
        <v>0</v>
      </c>
      <c r="G41" s="37"/>
      <c r="H41" s="37"/>
      <c r="I41" s="128">
        <v>0</v>
      </c>
      <c r="J41" s="127">
        <f>0</f>
        <v>0</v>
      </c>
      <c r="K41" s="37"/>
      <c r="L41" s="117"/>
      <c r="S41" s="37"/>
      <c r="T41" s="37"/>
      <c r="U41" s="37"/>
      <c r="V41" s="37"/>
      <c r="W41" s="37"/>
      <c r="X41" s="37"/>
      <c r="Y41" s="37"/>
      <c r="Z41" s="37"/>
      <c r="AA41" s="37"/>
      <c r="AB41" s="37"/>
      <c r="AC41" s="37"/>
      <c r="AD41" s="37"/>
      <c r="AE41" s="37"/>
    </row>
    <row r="42" spans="1:31" s="2" customFormat="1" ht="6.95" customHeight="1">
      <c r="A42" s="37"/>
      <c r="B42" s="42"/>
      <c r="C42" s="37"/>
      <c r="D42" s="37"/>
      <c r="E42" s="37"/>
      <c r="F42" s="37"/>
      <c r="G42" s="37"/>
      <c r="H42" s="37"/>
      <c r="I42" s="37"/>
      <c r="J42" s="37"/>
      <c r="K42" s="37"/>
      <c r="L42" s="117"/>
      <c r="S42" s="37"/>
      <c r="T42" s="37"/>
      <c r="U42" s="37"/>
      <c r="V42" s="37"/>
      <c r="W42" s="37"/>
      <c r="X42" s="37"/>
      <c r="Y42" s="37"/>
      <c r="Z42" s="37"/>
      <c r="AA42" s="37"/>
      <c r="AB42" s="37"/>
      <c r="AC42" s="37"/>
      <c r="AD42" s="37"/>
      <c r="AE42" s="37"/>
    </row>
    <row r="43" spans="1:31" s="2" customFormat="1" ht="25.35" customHeight="1">
      <c r="A43" s="37"/>
      <c r="B43" s="42"/>
      <c r="C43" s="129"/>
      <c r="D43" s="130" t="s">
        <v>49</v>
      </c>
      <c r="E43" s="131"/>
      <c r="F43" s="131"/>
      <c r="G43" s="132" t="s">
        <v>50</v>
      </c>
      <c r="H43" s="133" t="s">
        <v>51</v>
      </c>
      <c r="I43" s="131"/>
      <c r="J43" s="134">
        <f>SUM(J34:J41)</f>
        <v>0</v>
      </c>
      <c r="K43" s="135"/>
      <c r="L43" s="117"/>
      <c r="S43" s="37"/>
      <c r="T43" s="37"/>
      <c r="U43" s="37"/>
      <c r="V43" s="37"/>
      <c r="W43" s="37"/>
      <c r="X43" s="37"/>
      <c r="Y43" s="37"/>
      <c r="Z43" s="37"/>
      <c r="AA43" s="37"/>
      <c r="AB43" s="37"/>
      <c r="AC43" s="37"/>
      <c r="AD43" s="37"/>
      <c r="AE43" s="37"/>
    </row>
    <row r="44" spans="1:31" s="2" customFormat="1" ht="14.45" customHeight="1">
      <c r="A44" s="37"/>
      <c r="B44" s="136"/>
      <c r="C44" s="137"/>
      <c r="D44" s="137"/>
      <c r="E44" s="137"/>
      <c r="F44" s="137"/>
      <c r="G44" s="137"/>
      <c r="H44" s="137"/>
      <c r="I44" s="137"/>
      <c r="J44" s="137"/>
      <c r="K44" s="137"/>
      <c r="L44" s="117"/>
      <c r="S44" s="37"/>
      <c r="T44" s="37"/>
      <c r="U44" s="37"/>
      <c r="V44" s="37"/>
      <c r="W44" s="37"/>
      <c r="X44" s="37"/>
      <c r="Y44" s="37"/>
      <c r="Z44" s="37"/>
      <c r="AA44" s="37"/>
      <c r="AB44" s="37"/>
      <c r="AC44" s="37"/>
      <c r="AD44" s="37"/>
      <c r="AE44" s="37"/>
    </row>
    <row r="48" spans="1:31" s="2" customFormat="1" ht="6.95" customHeight="1">
      <c r="A48" s="37"/>
      <c r="B48" s="138"/>
      <c r="C48" s="139"/>
      <c r="D48" s="139"/>
      <c r="E48" s="139"/>
      <c r="F48" s="139"/>
      <c r="G48" s="139"/>
      <c r="H48" s="139"/>
      <c r="I48" s="139"/>
      <c r="J48" s="139"/>
      <c r="K48" s="139"/>
      <c r="L48" s="117"/>
      <c r="S48" s="37"/>
      <c r="T48" s="37"/>
      <c r="U48" s="37"/>
      <c r="V48" s="37"/>
      <c r="W48" s="37"/>
      <c r="X48" s="37"/>
      <c r="Y48" s="37"/>
      <c r="Z48" s="37"/>
      <c r="AA48" s="37"/>
      <c r="AB48" s="37"/>
      <c r="AC48" s="37"/>
      <c r="AD48" s="37"/>
      <c r="AE48" s="37"/>
    </row>
    <row r="49" spans="1:31" s="2" customFormat="1" ht="24.95" customHeight="1">
      <c r="A49" s="37"/>
      <c r="B49" s="38"/>
      <c r="C49" s="26" t="s">
        <v>138</v>
      </c>
      <c r="D49" s="39"/>
      <c r="E49" s="39"/>
      <c r="F49" s="39"/>
      <c r="G49" s="39"/>
      <c r="H49" s="39"/>
      <c r="I49" s="39"/>
      <c r="J49" s="39"/>
      <c r="K49" s="39"/>
      <c r="L49" s="117"/>
      <c r="S49" s="37"/>
      <c r="T49" s="37"/>
      <c r="U49" s="37"/>
      <c r="V49" s="37"/>
      <c r="W49" s="37"/>
      <c r="X49" s="37"/>
      <c r="Y49" s="37"/>
      <c r="Z49" s="37"/>
      <c r="AA49" s="37"/>
      <c r="AB49" s="37"/>
      <c r="AC49" s="37"/>
      <c r="AD49" s="37"/>
      <c r="AE49" s="37"/>
    </row>
    <row r="50" spans="1:31" s="2" customFormat="1" ht="6.95" customHeight="1">
      <c r="A50" s="37"/>
      <c r="B50" s="38"/>
      <c r="C50" s="39"/>
      <c r="D50" s="39"/>
      <c r="E50" s="39"/>
      <c r="F50" s="39"/>
      <c r="G50" s="39"/>
      <c r="H50" s="39"/>
      <c r="I50" s="39"/>
      <c r="J50" s="39"/>
      <c r="K50" s="39"/>
      <c r="L50" s="117"/>
      <c r="S50" s="37"/>
      <c r="T50" s="37"/>
      <c r="U50" s="37"/>
      <c r="V50" s="37"/>
      <c r="W50" s="37"/>
      <c r="X50" s="37"/>
      <c r="Y50" s="37"/>
      <c r="Z50" s="37"/>
      <c r="AA50" s="37"/>
      <c r="AB50" s="37"/>
      <c r="AC50" s="37"/>
      <c r="AD50" s="37"/>
      <c r="AE50" s="37"/>
    </row>
    <row r="51" spans="1:31" s="2" customFormat="1" ht="12" customHeight="1">
      <c r="A51" s="37"/>
      <c r="B51" s="38"/>
      <c r="C51" s="32" t="s">
        <v>16</v>
      </c>
      <c r="D51" s="39"/>
      <c r="E51" s="39"/>
      <c r="F51" s="39"/>
      <c r="G51" s="39"/>
      <c r="H51" s="39"/>
      <c r="I51" s="39"/>
      <c r="J51" s="39"/>
      <c r="K51" s="39"/>
      <c r="L51" s="117"/>
      <c r="S51" s="37"/>
      <c r="T51" s="37"/>
      <c r="U51" s="37"/>
      <c r="V51" s="37"/>
      <c r="W51" s="37"/>
      <c r="X51" s="37"/>
      <c r="Y51" s="37"/>
      <c r="Z51" s="37"/>
      <c r="AA51" s="37"/>
      <c r="AB51" s="37"/>
      <c r="AC51" s="37"/>
      <c r="AD51" s="37"/>
      <c r="AE51" s="37"/>
    </row>
    <row r="52" spans="1:31" s="2" customFormat="1" ht="16.5" customHeight="1">
      <c r="A52" s="37"/>
      <c r="B52" s="38"/>
      <c r="C52" s="39"/>
      <c r="D52" s="39"/>
      <c r="E52" s="420" t="str">
        <f>E7</f>
        <v>UPOL LF, ul.Hněvotínská, Olomouc-dispoziční úprava 2.np (REVIZE č.1)</v>
      </c>
      <c r="F52" s="421"/>
      <c r="G52" s="421"/>
      <c r="H52" s="421"/>
      <c r="I52" s="39"/>
      <c r="J52" s="39"/>
      <c r="K52" s="39"/>
      <c r="L52" s="117"/>
      <c r="S52" s="37"/>
      <c r="T52" s="37"/>
      <c r="U52" s="37"/>
      <c r="V52" s="37"/>
      <c r="W52" s="37"/>
      <c r="X52" s="37"/>
      <c r="Y52" s="37"/>
      <c r="Z52" s="37"/>
      <c r="AA52" s="37"/>
      <c r="AB52" s="37"/>
      <c r="AC52" s="37"/>
      <c r="AD52" s="37"/>
      <c r="AE52" s="37"/>
    </row>
    <row r="53" spans="1:31" s="1" customFormat="1" ht="12" customHeight="1">
      <c r="B53" s="24"/>
      <c r="C53" s="32" t="s">
        <v>135</v>
      </c>
      <c r="D53" s="25"/>
      <c r="E53" s="25"/>
      <c r="F53" s="25"/>
      <c r="G53" s="25"/>
      <c r="H53" s="25"/>
      <c r="I53" s="25"/>
      <c r="J53" s="25"/>
      <c r="K53" s="25"/>
      <c r="L53" s="23"/>
    </row>
    <row r="54" spans="1:31" s="1" customFormat="1" ht="16.5" customHeight="1">
      <c r="B54" s="24"/>
      <c r="C54" s="25"/>
      <c r="D54" s="25"/>
      <c r="E54" s="420" t="s">
        <v>1165</v>
      </c>
      <c r="F54" s="380"/>
      <c r="G54" s="380"/>
      <c r="H54" s="380"/>
      <c r="I54" s="25"/>
      <c r="J54" s="25"/>
      <c r="K54" s="25"/>
      <c r="L54" s="23"/>
    </row>
    <row r="55" spans="1:31" s="1" customFormat="1" ht="12" customHeight="1">
      <c r="B55" s="24"/>
      <c r="C55" s="32" t="s">
        <v>1166</v>
      </c>
      <c r="D55" s="25"/>
      <c r="E55" s="25"/>
      <c r="F55" s="25"/>
      <c r="G55" s="25"/>
      <c r="H55" s="25"/>
      <c r="I55" s="25"/>
      <c r="J55" s="25"/>
      <c r="K55" s="25"/>
      <c r="L55" s="23"/>
    </row>
    <row r="56" spans="1:31" s="2" customFormat="1" ht="16.5" customHeight="1">
      <c r="A56" s="37"/>
      <c r="B56" s="38"/>
      <c r="C56" s="39"/>
      <c r="D56" s="39"/>
      <c r="E56" s="424" t="s">
        <v>1315</v>
      </c>
      <c r="F56" s="422"/>
      <c r="G56" s="422"/>
      <c r="H56" s="422"/>
      <c r="I56" s="39"/>
      <c r="J56" s="39"/>
      <c r="K56" s="39"/>
      <c r="L56" s="117"/>
      <c r="S56" s="37"/>
      <c r="T56" s="37"/>
      <c r="U56" s="37"/>
      <c r="V56" s="37"/>
      <c r="W56" s="37"/>
      <c r="X56" s="37"/>
      <c r="Y56" s="37"/>
      <c r="Z56" s="37"/>
      <c r="AA56" s="37"/>
      <c r="AB56" s="37"/>
      <c r="AC56" s="37"/>
      <c r="AD56" s="37"/>
      <c r="AE56" s="37"/>
    </row>
    <row r="57" spans="1:31" s="2" customFormat="1" ht="12" customHeight="1">
      <c r="A57" s="37"/>
      <c r="B57" s="38"/>
      <c r="C57" s="32" t="s">
        <v>1316</v>
      </c>
      <c r="D57" s="39"/>
      <c r="E57" s="39"/>
      <c r="F57" s="39"/>
      <c r="G57" s="39"/>
      <c r="H57" s="39"/>
      <c r="I57" s="39"/>
      <c r="J57" s="39"/>
      <c r="K57" s="39"/>
      <c r="L57" s="117"/>
      <c r="S57" s="37"/>
      <c r="T57" s="37"/>
      <c r="U57" s="37"/>
      <c r="V57" s="37"/>
      <c r="W57" s="37"/>
      <c r="X57" s="37"/>
      <c r="Y57" s="37"/>
      <c r="Z57" s="37"/>
      <c r="AA57" s="37"/>
      <c r="AB57" s="37"/>
      <c r="AC57" s="37"/>
      <c r="AD57" s="37"/>
      <c r="AE57" s="37"/>
    </row>
    <row r="58" spans="1:31" s="2" customFormat="1" ht="16.5" customHeight="1">
      <c r="A58" s="37"/>
      <c r="B58" s="38"/>
      <c r="C58" s="39"/>
      <c r="D58" s="39"/>
      <c r="E58" s="373" t="str">
        <f>E13</f>
        <v>2025/HEX/03-143-1 - D.1.4.3.1-Strukturovaná kabeláž (SK)</v>
      </c>
      <c r="F58" s="422"/>
      <c r="G58" s="422"/>
      <c r="H58" s="422"/>
      <c r="I58" s="39"/>
      <c r="J58" s="39"/>
      <c r="K58" s="39"/>
      <c r="L58" s="117"/>
      <c r="S58" s="37"/>
      <c r="T58" s="37"/>
      <c r="U58" s="37"/>
      <c r="V58" s="37"/>
      <c r="W58" s="37"/>
      <c r="X58" s="37"/>
      <c r="Y58" s="37"/>
      <c r="Z58" s="37"/>
      <c r="AA58" s="37"/>
      <c r="AB58" s="37"/>
      <c r="AC58" s="37"/>
      <c r="AD58" s="37"/>
      <c r="AE58" s="37"/>
    </row>
    <row r="59" spans="1:31" s="2" customFormat="1" ht="6.95" customHeight="1">
      <c r="A59" s="37"/>
      <c r="B59" s="38"/>
      <c r="C59" s="39"/>
      <c r="D59" s="39"/>
      <c r="E59" s="39"/>
      <c r="F59" s="39"/>
      <c r="G59" s="39"/>
      <c r="H59" s="39"/>
      <c r="I59" s="39"/>
      <c r="J59" s="39"/>
      <c r="K59" s="39"/>
      <c r="L59" s="117"/>
      <c r="S59" s="37"/>
      <c r="T59" s="37"/>
      <c r="U59" s="37"/>
      <c r="V59" s="37"/>
      <c r="W59" s="37"/>
      <c r="X59" s="37"/>
      <c r="Y59" s="37"/>
      <c r="Z59" s="37"/>
      <c r="AA59" s="37"/>
      <c r="AB59" s="37"/>
      <c r="AC59" s="37"/>
      <c r="AD59" s="37"/>
      <c r="AE59" s="37"/>
    </row>
    <row r="60" spans="1:31" s="2" customFormat="1" ht="12" customHeight="1">
      <c r="A60" s="37"/>
      <c r="B60" s="38"/>
      <c r="C60" s="32" t="s">
        <v>22</v>
      </c>
      <c r="D60" s="39"/>
      <c r="E60" s="39"/>
      <c r="F60" s="30" t="str">
        <f>F16</f>
        <v xml:space="preserve"> </v>
      </c>
      <c r="G60" s="39"/>
      <c r="H60" s="39"/>
      <c r="I60" s="32" t="s">
        <v>24</v>
      </c>
      <c r="J60" s="62" t="str">
        <f>IF(J16="","",J16)</f>
        <v>6. 11. 2025</v>
      </c>
      <c r="K60" s="39"/>
      <c r="L60" s="117"/>
      <c r="S60" s="37"/>
      <c r="T60" s="37"/>
      <c r="U60" s="37"/>
      <c r="V60" s="37"/>
      <c r="W60" s="37"/>
      <c r="X60" s="37"/>
      <c r="Y60" s="37"/>
      <c r="Z60" s="37"/>
      <c r="AA60" s="37"/>
      <c r="AB60" s="37"/>
      <c r="AC60" s="37"/>
      <c r="AD60" s="37"/>
      <c r="AE60" s="37"/>
    </row>
    <row r="61" spans="1:31" s="2" customFormat="1" ht="6.95" customHeight="1">
      <c r="A61" s="37"/>
      <c r="B61" s="38"/>
      <c r="C61" s="39"/>
      <c r="D61" s="39"/>
      <c r="E61" s="39"/>
      <c r="F61" s="39"/>
      <c r="G61" s="39"/>
      <c r="H61" s="39"/>
      <c r="I61" s="39"/>
      <c r="J61" s="39"/>
      <c r="K61" s="39"/>
      <c r="L61" s="117"/>
      <c r="S61" s="37"/>
      <c r="T61" s="37"/>
      <c r="U61" s="37"/>
      <c r="V61" s="37"/>
      <c r="W61" s="37"/>
      <c r="X61" s="37"/>
      <c r="Y61" s="37"/>
      <c r="Z61" s="37"/>
      <c r="AA61" s="37"/>
      <c r="AB61" s="37"/>
      <c r="AC61" s="37"/>
      <c r="AD61" s="37"/>
      <c r="AE61" s="37"/>
    </row>
    <row r="62" spans="1:31" s="2" customFormat="1" ht="25.7" customHeight="1">
      <c r="A62" s="37"/>
      <c r="B62" s="38"/>
      <c r="C62" s="32" t="s">
        <v>26</v>
      </c>
      <c r="D62" s="39"/>
      <c r="E62" s="39"/>
      <c r="F62" s="30" t="str">
        <f>E19</f>
        <v>UPOL PdF Olomouc</v>
      </c>
      <c r="G62" s="39"/>
      <c r="H62" s="39"/>
      <c r="I62" s="32" t="s">
        <v>32</v>
      </c>
      <c r="J62" s="35" t="str">
        <f>E25</f>
        <v>HEXAPLAN International</v>
      </c>
      <c r="K62" s="39"/>
      <c r="L62" s="117"/>
      <c r="S62" s="37"/>
      <c r="T62" s="37"/>
      <c r="U62" s="37"/>
      <c r="V62" s="37"/>
      <c r="W62" s="37"/>
      <c r="X62" s="37"/>
      <c r="Y62" s="37"/>
      <c r="Z62" s="37"/>
      <c r="AA62" s="37"/>
      <c r="AB62" s="37"/>
      <c r="AC62" s="37"/>
      <c r="AD62" s="37"/>
      <c r="AE62" s="37"/>
    </row>
    <row r="63" spans="1:31" s="2" customFormat="1" ht="15.2" customHeight="1">
      <c r="A63" s="37"/>
      <c r="B63" s="38"/>
      <c r="C63" s="32" t="s">
        <v>30</v>
      </c>
      <c r="D63" s="39"/>
      <c r="E63" s="39"/>
      <c r="F63" s="30" t="str">
        <f>IF(E22="","",E22)</f>
        <v>Vyplň údaj</v>
      </c>
      <c r="G63" s="39"/>
      <c r="H63" s="39"/>
      <c r="I63" s="32" t="s">
        <v>35</v>
      </c>
      <c r="J63" s="35" t="str">
        <f>E28</f>
        <v>Ing.E.Lobpraisová</v>
      </c>
      <c r="K63" s="39"/>
      <c r="L63" s="117"/>
      <c r="S63" s="37"/>
      <c r="T63" s="37"/>
      <c r="U63" s="37"/>
      <c r="V63" s="37"/>
      <c r="W63" s="37"/>
      <c r="X63" s="37"/>
      <c r="Y63" s="37"/>
      <c r="Z63" s="37"/>
      <c r="AA63" s="37"/>
      <c r="AB63" s="37"/>
      <c r="AC63" s="37"/>
      <c r="AD63" s="37"/>
      <c r="AE63" s="37"/>
    </row>
    <row r="64" spans="1:31" s="2" customFormat="1" ht="10.35" customHeight="1">
      <c r="A64" s="37"/>
      <c r="B64" s="38"/>
      <c r="C64" s="39"/>
      <c r="D64" s="39"/>
      <c r="E64" s="39"/>
      <c r="F64" s="39"/>
      <c r="G64" s="39"/>
      <c r="H64" s="39"/>
      <c r="I64" s="39"/>
      <c r="J64" s="39"/>
      <c r="K64" s="39"/>
      <c r="L64" s="117"/>
      <c r="S64" s="37"/>
      <c r="T64" s="37"/>
      <c r="U64" s="37"/>
      <c r="V64" s="37"/>
      <c r="W64" s="37"/>
      <c r="X64" s="37"/>
      <c r="Y64" s="37"/>
      <c r="Z64" s="37"/>
      <c r="AA64" s="37"/>
      <c r="AB64" s="37"/>
      <c r="AC64" s="37"/>
      <c r="AD64" s="37"/>
      <c r="AE64" s="37"/>
    </row>
    <row r="65" spans="1:47" s="2" customFormat="1" ht="29.25" customHeight="1">
      <c r="A65" s="37"/>
      <c r="B65" s="38"/>
      <c r="C65" s="140" t="s">
        <v>139</v>
      </c>
      <c r="D65" s="141"/>
      <c r="E65" s="141"/>
      <c r="F65" s="141"/>
      <c r="G65" s="141"/>
      <c r="H65" s="141"/>
      <c r="I65" s="141"/>
      <c r="J65" s="142" t="s">
        <v>140</v>
      </c>
      <c r="K65" s="141"/>
      <c r="L65" s="117"/>
      <c r="S65" s="37"/>
      <c r="T65" s="37"/>
      <c r="U65" s="37"/>
      <c r="V65" s="37"/>
      <c r="W65" s="37"/>
      <c r="X65" s="37"/>
      <c r="Y65" s="37"/>
      <c r="Z65" s="37"/>
      <c r="AA65" s="37"/>
      <c r="AB65" s="37"/>
      <c r="AC65" s="37"/>
      <c r="AD65" s="37"/>
      <c r="AE65" s="37"/>
    </row>
    <row r="66" spans="1:47" s="2" customFormat="1" ht="10.35" customHeight="1">
      <c r="A66" s="37"/>
      <c r="B66" s="38"/>
      <c r="C66" s="39"/>
      <c r="D66" s="39"/>
      <c r="E66" s="39"/>
      <c r="F66" s="39"/>
      <c r="G66" s="39"/>
      <c r="H66" s="39"/>
      <c r="I66" s="39"/>
      <c r="J66" s="39"/>
      <c r="K66" s="39"/>
      <c r="L66" s="117"/>
      <c r="S66" s="37"/>
      <c r="T66" s="37"/>
      <c r="U66" s="37"/>
      <c r="V66" s="37"/>
      <c r="W66" s="37"/>
      <c r="X66" s="37"/>
      <c r="Y66" s="37"/>
      <c r="Z66" s="37"/>
      <c r="AA66" s="37"/>
      <c r="AB66" s="37"/>
      <c r="AC66" s="37"/>
      <c r="AD66" s="37"/>
      <c r="AE66" s="37"/>
    </row>
    <row r="67" spans="1:47" s="2" customFormat="1" ht="22.9" customHeight="1">
      <c r="A67" s="37"/>
      <c r="B67" s="38"/>
      <c r="C67" s="143" t="s">
        <v>71</v>
      </c>
      <c r="D67" s="39"/>
      <c r="E67" s="39"/>
      <c r="F67" s="39"/>
      <c r="G67" s="39"/>
      <c r="H67" s="39"/>
      <c r="I67" s="39"/>
      <c r="J67" s="80">
        <f>J97</f>
        <v>0</v>
      </c>
      <c r="K67" s="39"/>
      <c r="L67" s="117"/>
      <c r="S67" s="37"/>
      <c r="T67" s="37"/>
      <c r="U67" s="37"/>
      <c r="V67" s="37"/>
      <c r="W67" s="37"/>
      <c r="X67" s="37"/>
      <c r="Y67" s="37"/>
      <c r="Z67" s="37"/>
      <c r="AA67" s="37"/>
      <c r="AB67" s="37"/>
      <c r="AC67" s="37"/>
      <c r="AD67" s="37"/>
      <c r="AE67" s="37"/>
      <c r="AU67" s="20" t="s">
        <v>141</v>
      </c>
    </row>
    <row r="68" spans="1:47" s="9" customFormat="1" ht="24.95" customHeight="1">
      <c r="B68" s="144"/>
      <c r="C68" s="145"/>
      <c r="D68" s="146" t="s">
        <v>1319</v>
      </c>
      <c r="E68" s="147"/>
      <c r="F68" s="147"/>
      <c r="G68" s="147"/>
      <c r="H68" s="147"/>
      <c r="I68" s="147"/>
      <c r="J68" s="148">
        <f>J98</f>
        <v>0</v>
      </c>
      <c r="K68" s="145"/>
      <c r="L68" s="149"/>
    </row>
    <row r="69" spans="1:47" s="10" customFormat="1" ht="19.899999999999999" customHeight="1">
      <c r="B69" s="150"/>
      <c r="C69" s="100"/>
      <c r="D69" s="151" t="s">
        <v>1320</v>
      </c>
      <c r="E69" s="152"/>
      <c r="F69" s="152"/>
      <c r="G69" s="152"/>
      <c r="H69" s="152"/>
      <c r="I69" s="152"/>
      <c r="J69" s="153">
        <f>J99</f>
        <v>0</v>
      </c>
      <c r="K69" s="100"/>
      <c r="L69" s="154"/>
    </row>
    <row r="70" spans="1:47" s="10" customFormat="1" ht="19.899999999999999" customHeight="1">
      <c r="B70" s="150"/>
      <c r="C70" s="100"/>
      <c r="D70" s="151" t="s">
        <v>1321</v>
      </c>
      <c r="E70" s="152"/>
      <c r="F70" s="152"/>
      <c r="G70" s="152"/>
      <c r="H70" s="152"/>
      <c r="I70" s="152"/>
      <c r="J70" s="153">
        <f>J108</f>
        <v>0</v>
      </c>
      <c r="K70" s="100"/>
      <c r="L70" s="154"/>
    </row>
    <row r="71" spans="1:47" s="10" customFormat="1" ht="19.899999999999999" customHeight="1">
      <c r="B71" s="150"/>
      <c r="C71" s="100"/>
      <c r="D71" s="151" t="s">
        <v>1322</v>
      </c>
      <c r="E71" s="152"/>
      <c r="F71" s="152"/>
      <c r="G71" s="152"/>
      <c r="H71" s="152"/>
      <c r="I71" s="152"/>
      <c r="J71" s="153">
        <f>J112</f>
        <v>0</v>
      </c>
      <c r="K71" s="100"/>
      <c r="L71" s="154"/>
    </row>
    <row r="72" spans="1:47" s="10" customFormat="1" ht="19.899999999999999" customHeight="1">
      <c r="B72" s="150"/>
      <c r="C72" s="100"/>
      <c r="D72" s="151" t="s">
        <v>1323</v>
      </c>
      <c r="E72" s="152"/>
      <c r="F72" s="152"/>
      <c r="G72" s="152"/>
      <c r="H72" s="152"/>
      <c r="I72" s="152"/>
      <c r="J72" s="153">
        <f>J121</f>
        <v>0</v>
      </c>
      <c r="K72" s="100"/>
      <c r="L72" s="154"/>
    </row>
    <row r="73" spans="1:47" s="10" customFormat="1" ht="19.899999999999999" customHeight="1">
      <c r="B73" s="150"/>
      <c r="C73" s="100"/>
      <c r="D73" s="151" t="s">
        <v>1324</v>
      </c>
      <c r="E73" s="152"/>
      <c r="F73" s="152"/>
      <c r="G73" s="152"/>
      <c r="H73" s="152"/>
      <c r="I73" s="152"/>
      <c r="J73" s="153">
        <f>J125</f>
        <v>0</v>
      </c>
      <c r="K73" s="100"/>
      <c r="L73" s="154"/>
    </row>
    <row r="74" spans="1:47" s="2" customFormat="1" ht="21.75" customHeight="1">
      <c r="A74" s="37"/>
      <c r="B74" s="38"/>
      <c r="C74" s="39"/>
      <c r="D74" s="39"/>
      <c r="E74" s="39"/>
      <c r="F74" s="39"/>
      <c r="G74" s="39"/>
      <c r="H74" s="39"/>
      <c r="I74" s="39"/>
      <c r="J74" s="39"/>
      <c r="K74" s="39"/>
      <c r="L74" s="117"/>
      <c r="S74" s="37"/>
      <c r="T74" s="37"/>
      <c r="U74" s="37"/>
      <c r="V74" s="37"/>
      <c r="W74" s="37"/>
      <c r="X74" s="37"/>
      <c r="Y74" s="37"/>
      <c r="Z74" s="37"/>
      <c r="AA74" s="37"/>
      <c r="AB74" s="37"/>
      <c r="AC74" s="37"/>
      <c r="AD74" s="37"/>
      <c r="AE74" s="37"/>
    </row>
    <row r="75" spans="1:47" s="2" customFormat="1" ht="6.95" customHeight="1">
      <c r="A75" s="37"/>
      <c r="B75" s="50"/>
      <c r="C75" s="51"/>
      <c r="D75" s="51"/>
      <c r="E75" s="51"/>
      <c r="F75" s="51"/>
      <c r="G75" s="51"/>
      <c r="H75" s="51"/>
      <c r="I75" s="51"/>
      <c r="J75" s="51"/>
      <c r="K75" s="51"/>
      <c r="L75" s="117"/>
      <c r="S75" s="37"/>
      <c r="T75" s="37"/>
      <c r="U75" s="37"/>
      <c r="V75" s="37"/>
      <c r="W75" s="37"/>
      <c r="X75" s="37"/>
      <c r="Y75" s="37"/>
      <c r="Z75" s="37"/>
      <c r="AA75" s="37"/>
      <c r="AB75" s="37"/>
      <c r="AC75" s="37"/>
      <c r="AD75" s="37"/>
      <c r="AE75" s="37"/>
    </row>
    <row r="79" spans="1:47" s="2" customFormat="1" ht="6.95" customHeight="1">
      <c r="A79" s="37"/>
      <c r="B79" s="52"/>
      <c r="C79" s="53"/>
      <c r="D79" s="53"/>
      <c r="E79" s="53"/>
      <c r="F79" s="53"/>
      <c r="G79" s="53"/>
      <c r="H79" s="53"/>
      <c r="I79" s="53"/>
      <c r="J79" s="53"/>
      <c r="K79" s="53"/>
      <c r="L79" s="117"/>
      <c r="S79" s="37"/>
      <c r="T79" s="37"/>
      <c r="U79" s="37"/>
      <c r="V79" s="37"/>
      <c r="W79" s="37"/>
      <c r="X79" s="37"/>
      <c r="Y79" s="37"/>
      <c r="Z79" s="37"/>
      <c r="AA79" s="37"/>
      <c r="AB79" s="37"/>
      <c r="AC79" s="37"/>
      <c r="AD79" s="37"/>
      <c r="AE79" s="37"/>
    </row>
    <row r="80" spans="1:47" s="2" customFormat="1" ht="24.95" customHeight="1">
      <c r="A80" s="37"/>
      <c r="B80" s="38"/>
      <c r="C80" s="26" t="s">
        <v>161</v>
      </c>
      <c r="D80" s="39"/>
      <c r="E80" s="39"/>
      <c r="F80" s="39"/>
      <c r="G80" s="39"/>
      <c r="H80" s="39"/>
      <c r="I80" s="39"/>
      <c r="J80" s="39"/>
      <c r="K80" s="39"/>
      <c r="L80" s="117"/>
      <c r="S80" s="37"/>
      <c r="T80" s="37"/>
      <c r="U80" s="37"/>
      <c r="V80" s="37"/>
      <c r="W80" s="37"/>
      <c r="X80" s="37"/>
      <c r="Y80" s="37"/>
      <c r="Z80" s="37"/>
      <c r="AA80" s="37"/>
      <c r="AB80" s="37"/>
      <c r="AC80" s="37"/>
      <c r="AD80" s="37"/>
      <c r="AE80" s="37"/>
    </row>
    <row r="81" spans="1:31" s="2" customFormat="1" ht="6.95" customHeight="1">
      <c r="A81" s="37"/>
      <c r="B81" s="38"/>
      <c r="C81" s="39"/>
      <c r="D81" s="39"/>
      <c r="E81" s="39"/>
      <c r="F81" s="39"/>
      <c r="G81" s="39"/>
      <c r="H81" s="39"/>
      <c r="I81" s="39"/>
      <c r="J81" s="39"/>
      <c r="K81" s="39"/>
      <c r="L81" s="117"/>
      <c r="S81" s="37"/>
      <c r="T81" s="37"/>
      <c r="U81" s="37"/>
      <c r="V81" s="37"/>
      <c r="W81" s="37"/>
      <c r="X81" s="37"/>
      <c r="Y81" s="37"/>
      <c r="Z81" s="37"/>
      <c r="AA81" s="37"/>
      <c r="AB81" s="37"/>
      <c r="AC81" s="37"/>
      <c r="AD81" s="37"/>
      <c r="AE81" s="37"/>
    </row>
    <row r="82" spans="1:31" s="2" customFormat="1" ht="12" customHeight="1">
      <c r="A82" s="37"/>
      <c r="B82" s="38"/>
      <c r="C82" s="32" t="s">
        <v>16</v>
      </c>
      <c r="D82" s="39"/>
      <c r="E82" s="39"/>
      <c r="F82" s="39"/>
      <c r="G82" s="39"/>
      <c r="H82" s="39"/>
      <c r="I82" s="39"/>
      <c r="J82" s="39"/>
      <c r="K82" s="39"/>
      <c r="L82" s="117"/>
      <c r="S82" s="37"/>
      <c r="T82" s="37"/>
      <c r="U82" s="37"/>
      <c r="V82" s="37"/>
      <c r="W82" s="37"/>
      <c r="X82" s="37"/>
      <c r="Y82" s="37"/>
      <c r="Z82" s="37"/>
      <c r="AA82" s="37"/>
      <c r="AB82" s="37"/>
      <c r="AC82" s="37"/>
      <c r="AD82" s="37"/>
      <c r="AE82" s="37"/>
    </row>
    <row r="83" spans="1:31" s="2" customFormat="1" ht="16.5" customHeight="1">
      <c r="A83" s="37"/>
      <c r="B83" s="38"/>
      <c r="C83" s="39"/>
      <c r="D83" s="39"/>
      <c r="E83" s="420" t="str">
        <f>E7</f>
        <v>UPOL LF, ul.Hněvotínská, Olomouc-dispoziční úprava 2.np (REVIZE č.1)</v>
      </c>
      <c r="F83" s="421"/>
      <c r="G83" s="421"/>
      <c r="H83" s="421"/>
      <c r="I83" s="39"/>
      <c r="J83" s="39"/>
      <c r="K83" s="39"/>
      <c r="L83" s="117"/>
      <c r="S83" s="37"/>
      <c r="T83" s="37"/>
      <c r="U83" s="37"/>
      <c r="V83" s="37"/>
      <c r="W83" s="37"/>
      <c r="X83" s="37"/>
      <c r="Y83" s="37"/>
      <c r="Z83" s="37"/>
      <c r="AA83" s="37"/>
      <c r="AB83" s="37"/>
      <c r="AC83" s="37"/>
      <c r="AD83" s="37"/>
      <c r="AE83" s="37"/>
    </row>
    <row r="84" spans="1:31" s="1" customFormat="1" ht="12" customHeight="1">
      <c r="B84" s="24"/>
      <c r="C84" s="32" t="s">
        <v>135</v>
      </c>
      <c r="D84" s="25"/>
      <c r="E84" s="25"/>
      <c r="F84" s="25"/>
      <c r="G84" s="25"/>
      <c r="H84" s="25"/>
      <c r="I84" s="25"/>
      <c r="J84" s="25"/>
      <c r="K84" s="25"/>
      <c r="L84" s="23"/>
    </row>
    <row r="85" spans="1:31" s="1" customFormat="1" ht="16.5" customHeight="1">
      <c r="B85" s="24"/>
      <c r="C85" s="25"/>
      <c r="D85" s="25"/>
      <c r="E85" s="420" t="s">
        <v>1165</v>
      </c>
      <c r="F85" s="380"/>
      <c r="G85" s="380"/>
      <c r="H85" s="380"/>
      <c r="I85" s="25"/>
      <c r="J85" s="25"/>
      <c r="K85" s="25"/>
      <c r="L85" s="23"/>
    </row>
    <row r="86" spans="1:31" s="1" customFormat="1" ht="12" customHeight="1">
      <c r="B86" s="24"/>
      <c r="C86" s="32" t="s">
        <v>1166</v>
      </c>
      <c r="D86" s="25"/>
      <c r="E86" s="25"/>
      <c r="F86" s="25"/>
      <c r="G86" s="25"/>
      <c r="H86" s="25"/>
      <c r="I86" s="25"/>
      <c r="J86" s="25"/>
      <c r="K86" s="25"/>
      <c r="L86" s="23"/>
    </row>
    <row r="87" spans="1:31" s="2" customFormat="1" ht="16.5" customHeight="1">
      <c r="A87" s="37"/>
      <c r="B87" s="38"/>
      <c r="C87" s="39"/>
      <c r="D87" s="39"/>
      <c r="E87" s="424" t="s">
        <v>1315</v>
      </c>
      <c r="F87" s="422"/>
      <c r="G87" s="422"/>
      <c r="H87" s="422"/>
      <c r="I87" s="39"/>
      <c r="J87" s="39"/>
      <c r="K87" s="39"/>
      <c r="L87" s="117"/>
      <c r="S87" s="37"/>
      <c r="T87" s="37"/>
      <c r="U87" s="37"/>
      <c r="V87" s="37"/>
      <c r="W87" s="37"/>
      <c r="X87" s="37"/>
      <c r="Y87" s="37"/>
      <c r="Z87" s="37"/>
      <c r="AA87" s="37"/>
      <c r="AB87" s="37"/>
      <c r="AC87" s="37"/>
      <c r="AD87" s="37"/>
      <c r="AE87" s="37"/>
    </row>
    <row r="88" spans="1:31" s="2" customFormat="1" ht="12" customHeight="1">
      <c r="A88" s="37"/>
      <c r="B88" s="38"/>
      <c r="C88" s="32" t="s">
        <v>1316</v>
      </c>
      <c r="D88" s="39"/>
      <c r="E88" s="39"/>
      <c r="F88" s="39"/>
      <c r="G88" s="39"/>
      <c r="H88" s="39"/>
      <c r="I88" s="39"/>
      <c r="J88" s="39"/>
      <c r="K88" s="39"/>
      <c r="L88" s="117"/>
      <c r="S88" s="37"/>
      <c r="T88" s="37"/>
      <c r="U88" s="37"/>
      <c r="V88" s="37"/>
      <c r="W88" s="37"/>
      <c r="X88" s="37"/>
      <c r="Y88" s="37"/>
      <c r="Z88" s="37"/>
      <c r="AA88" s="37"/>
      <c r="AB88" s="37"/>
      <c r="AC88" s="37"/>
      <c r="AD88" s="37"/>
      <c r="AE88" s="37"/>
    </row>
    <row r="89" spans="1:31" s="2" customFormat="1" ht="16.5" customHeight="1">
      <c r="A89" s="37"/>
      <c r="B89" s="38"/>
      <c r="C89" s="39"/>
      <c r="D89" s="39"/>
      <c r="E89" s="373" t="str">
        <f>E13</f>
        <v>2025/HEX/03-143-1 - D.1.4.3.1-Strukturovaná kabeláž (SK)</v>
      </c>
      <c r="F89" s="422"/>
      <c r="G89" s="422"/>
      <c r="H89" s="422"/>
      <c r="I89" s="39"/>
      <c r="J89" s="39"/>
      <c r="K89" s="39"/>
      <c r="L89" s="117"/>
      <c r="S89" s="37"/>
      <c r="T89" s="37"/>
      <c r="U89" s="37"/>
      <c r="V89" s="37"/>
      <c r="W89" s="37"/>
      <c r="X89" s="37"/>
      <c r="Y89" s="37"/>
      <c r="Z89" s="37"/>
      <c r="AA89" s="37"/>
      <c r="AB89" s="37"/>
      <c r="AC89" s="37"/>
      <c r="AD89" s="37"/>
      <c r="AE89" s="37"/>
    </row>
    <row r="90" spans="1:31" s="2" customFormat="1" ht="6.95" customHeight="1">
      <c r="A90" s="37"/>
      <c r="B90" s="38"/>
      <c r="C90" s="39"/>
      <c r="D90" s="39"/>
      <c r="E90" s="39"/>
      <c r="F90" s="39"/>
      <c r="G90" s="39"/>
      <c r="H90" s="39"/>
      <c r="I90" s="39"/>
      <c r="J90" s="39"/>
      <c r="K90" s="39"/>
      <c r="L90" s="117"/>
      <c r="S90" s="37"/>
      <c r="T90" s="37"/>
      <c r="U90" s="37"/>
      <c r="V90" s="37"/>
      <c r="W90" s="37"/>
      <c r="X90" s="37"/>
      <c r="Y90" s="37"/>
      <c r="Z90" s="37"/>
      <c r="AA90" s="37"/>
      <c r="AB90" s="37"/>
      <c r="AC90" s="37"/>
      <c r="AD90" s="37"/>
      <c r="AE90" s="37"/>
    </row>
    <row r="91" spans="1:31" s="2" customFormat="1" ht="12" customHeight="1">
      <c r="A91" s="37"/>
      <c r="B91" s="38"/>
      <c r="C91" s="32" t="s">
        <v>22</v>
      </c>
      <c r="D91" s="39"/>
      <c r="E91" s="39"/>
      <c r="F91" s="30" t="str">
        <f>F16</f>
        <v xml:space="preserve"> </v>
      </c>
      <c r="G91" s="39"/>
      <c r="H91" s="39"/>
      <c r="I91" s="32" t="s">
        <v>24</v>
      </c>
      <c r="J91" s="62" t="str">
        <f>IF(J16="","",J16)</f>
        <v>6. 11. 2025</v>
      </c>
      <c r="K91" s="39"/>
      <c r="L91" s="117"/>
      <c r="S91" s="37"/>
      <c r="T91" s="37"/>
      <c r="U91" s="37"/>
      <c r="V91" s="37"/>
      <c r="W91" s="37"/>
      <c r="X91" s="37"/>
      <c r="Y91" s="37"/>
      <c r="Z91" s="37"/>
      <c r="AA91" s="37"/>
      <c r="AB91" s="37"/>
      <c r="AC91" s="37"/>
      <c r="AD91" s="37"/>
      <c r="AE91" s="37"/>
    </row>
    <row r="92" spans="1:31" s="2" customFormat="1" ht="6.95" customHeight="1">
      <c r="A92" s="37"/>
      <c r="B92" s="38"/>
      <c r="C92" s="39"/>
      <c r="D92" s="39"/>
      <c r="E92" s="39"/>
      <c r="F92" s="39"/>
      <c r="G92" s="39"/>
      <c r="H92" s="39"/>
      <c r="I92" s="39"/>
      <c r="J92" s="39"/>
      <c r="K92" s="39"/>
      <c r="L92" s="117"/>
      <c r="S92" s="37"/>
      <c r="T92" s="37"/>
      <c r="U92" s="37"/>
      <c r="V92" s="37"/>
      <c r="W92" s="37"/>
      <c r="X92" s="37"/>
      <c r="Y92" s="37"/>
      <c r="Z92" s="37"/>
      <c r="AA92" s="37"/>
      <c r="AB92" s="37"/>
      <c r="AC92" s="37"/>
      <c r="AD92" s="37"/>
      <c r="AE92" s="37"/>
    </row>
    <row r="93" spans="1:31" s="2" customFormat="1" ht="25.7" customHeight="1">
      <c r="A93" s="37"/>
      <c r="B93" s="38"/>
      <c r="C93" s="32" t="s">
        <v>26</v>
      </c>
      <c r="D93" s="39"/>
      <c r="E93" s="39"/>
      <c r="F93" s="30" t="str">
        <f>E19</f>
        <v>UPOL PdF Olomouc</v>
      </c>
      <c r="G93" s="39"/>
      <c r="H93" s="39"/>
      <c r="I93" s="32" t="s">
        <v>32</v>
      </c>
      <c r="J93" s="35" t="str">
        <f>E25</f>
        <v>HEXAPLAN International</v>
      </c>
      <c r="K93" s="39"/>
      <c r="L93" s="117"/>
      <c r="S93" s="37"/>
      <c r="T93" s="37"/>
      <c r="U93" s="37"/>
      <c r="V93" s="37"/>
      <c r="W93" s="37"/>
      <c r="X93" s="37"/>
      <c r="Y93" s="37"/>
      <c r="Z93" s="37"/>
      <c r="AA93" s="37"/>
      <c r="AB93" s="37"/>
      <c r="AC93" s="37"/>
      <c r="AD93" s="37"/>
      <c r="AE93" s="37"/>
    </row>
    <row r="94" spans="1:31" s="2" customFormat="1" ht="15.2" customHeight="1">
      <c r="A94" s="37"/>
      <c r="B94" s="38"/>
      <c r="C94" s="32" t="s">
        <v>30</v>
      </c>
      <c r="D94" s="39"/>
      <c r="E94" s="39"/>
      <c r="F94" s="30" t="str">
        <f>IF(E22="","",E22)</f>
        <v>Vyplň údaj</v>
      </c>
      <c r="G94" s="39"/>
      <c r="H94" s="39"/>
      <c r="I94" s="32" t="s">
        <v>35</v>
      </c>
      <c r="J94" s="35" t="str">
        <f>E28</f>
        <v>Ing.E.Lobpraisová</v>
      </c>
      <c r="K94" s="39"/>
      <c r="L94" s="117"/>
      <c r="S94" s="37"/>
      <c r="T94" s="37"/>
      <c r="U94" s="37"/>
      <c r="V94" s="37"/>
      <c r="W94" s="37"/>
      <c r="X94" s="37"/>
      <c r="Y94" s="37"/>
      <c r="Z94" s="37"/>
      <c r="AA94" s="37"/>
      <c r="AB94" s="37"/>
      <c r="AC94" s="37"/>
      <c r="AD94" s="37"/>
      <c r="AE94" s="37"/>
    </row>
    <row r="95" spans="1:31" s="2" customFormat="1" ht="10.35" customHeight="1">
      <c r="A95" s="37"/>
      <c r="B95" s="38"/>
      <c r="C95" s="39"/>
      <c r="D95" s="39"/>
      <c r="E95" s="39"/>
      <c r="F95" s="39"/>
      <c r="G95" s="39"/>
      <c r="H95" s="39"/>
      <c r="I95" s="39"/>
      <c r="J95" s="39"/>
      <c r="K95" s="39"/>
      <c r="L95" s="117"/>
      <c r="S95" s="37"/>
      <c r="T95" s="37"/>
      <c r="U95" s="37"/>
      <c r="V95" s="37"/>
      <c r="W95" s="37"/>
      <c r="X95" s="37"/>
      <c r="Y95" s="37"/>
      <c r="Z95" s="37"/>
      <c r="AA95" s="37"/>
      <c r="AB95" s="37"/>
      <c r="AC95" s="37"/>
      <c r="AD95" s="37"/>
      <c r="AE95" s="37"/>
    </row>
    <row r="96" spans="1:31" s="11" customFormat="1" ht="29.25" customHeight="1">
      <c r="A96" s="155"/>
      <c r="B96" s="156"/>
      <c r="C96" s="157" t="s">
        <v>162</v>
      </c>
      <c r="D96" s="158" t="s">
        <v>58</v>
      </c>
      <c r="E96" s="158" t="s">
        <v>54</v>
      </c>
      <c r="F96" s="158" t="s">
        <v>55</v>
      </c>
      <c r="G96" s="158" t="s">
        <v>163</v>
      </c>
      <c r="H96" s="158" t="s">
        <v>164</v>
      </c>
      <c r="I96" s="158" t="s">
        <v>165</v>
      </c>
      <c r="J96" s="158" t="s">
        <v>140</v>
      </c>
      <c r="K96" s="159" t="s">
        <v>166</v>
      </c>
      <c r="L96" s="160"/>
      <c r="M96" s="71" t="s">
        <v>21</v>
      </c>
      <c r="N96" s="72" t="s">
        <v>43</v>
      </c>
      <c r="O96" s="72" t="s">
        <v>167</v>
      </c>
      <c r="P96" s="72" t="s">
        <v>168</v>
      </c>
      <c r="Q96" s="72" t="s">
        <v>169</v>
      </c>
      <c r="R96" s="72" t="s">
        <v>170</v>
      </c>
      <c r="S96" s="72" t="s">
        <v>171</v>
      </c>
      <c r="T96" s="73" t="s">
        <v>172</v>
      </c>
      <c r="U96" s="155"/>
      <c r="V96" s="155"/>
      <c r="W96" s="155"/>
      <c r="X96" s="155"/>
      <c r="Y96" s="155"/>
      <c r="Z96" s="155"/>
      <c r="AA96" s="155"/>
      <c r="AB96" s="155"/>
      <c r="AC96" s="155"/>
      <c r="AD96" s="155"/>
      <c r="AE96" s="155"/>
    </row>
    <row r="97" spans="1:65" s="2" customFormat="1" ht="22.9" customHeight="1">
      <c r="A97" s="37"/>
      <c r="B97" s="38"/>
      <c r="C97" s="78" t="s">
        <v>173</v>
      </c>
      <c r="D97" s="39"/>
      <c r="E97" s="39"/>
      <c r="F97" s="39"/>
      <c r="G97" s="39"/>
      <c r="H97" s="39"/>
      <c r="I97" s="39"/>
      <c r="J97" s="161">
        <f>BK97</f>
        <v>0</v>
      </c>
      <c r="K97" s="39"/>
      <c r="L97" s="42"/>
      <c r="M97" s="74"/>
      <c r="N97" s="162"/>
      <c r="O97" s="75"/>
      <c r="P97" s="163">
        <f>P98</f>
        <v>0</v>
      </c>
      <c r="Q97" s="75"/>
      <c r="R97" s="163">
        <f>R98</f>
        <v>0</v>
      </c>
      <c r="S97" s="75"/>
      <c r="T97" s="164">
        <f>T98</f>
        <v>0</v>
      </c>
      <c r="U97" s="37"/>
      <c r="V97" s="37"/>
      <c r="W97" s="37"/>
      <c r="X97" s="37"/>
      <c r="Y97" s="37"/>
      <c r="Z97" s="37"/>
      <c r="AA97" s="37"/>
      <c r="AB97" s="37"/>
      <c r="AC97" s="37"/>
      <c r="AD97" s="37"/>
      <c r="AE97" s="37"/>
      <c r="AT97" s="20" t="s">
        <v>72</v>
      </c>
      <c r="AU97" s="20" t="s">
        <v>141</v>
      </c>
      <c r="BK97" s="165">
        <f>BK98</f>
        <v>0</v>
      </c>
    </row>
    <row r="98" spans="1:65" s="12" customFormat="1" ht="25.9" customHeight="1">
      <c r="B98" s="166"/>
      <c r="C98" s="167"/>
      <c r="D98" s="168" t="s">
        <v>72</v>
      </c>
      <c r="E98" s="169" t="s">
        <v>1325</v>
      </c>
      <c r="F98" s="169" t="s">
        <v>1326</v>
      </c>
      <c r="G98" s="167"/>
      <c r="H98" s="167"/>
      <c r="I98" s="170"/>
      <c r="J98" s="171">
        <f>BK98</f>
        <v>0</v>
      </c>
      <c r="K98" s="167"/>
      <c r="L98" s="172"/>
      <c r="M98" s="173"/>
      <c r="N98" s="174"/>
      <c r="O98" s="174"/>
      <c r="P98" s="175">
        <f>P99+P108+P112+P121+P125</f>
        <v>0</v>
      </c>
      <c r="Q98" s="174"/>
      <c r="R98" s="175">
        <f>R99+R108+R112+R121+R125</f>
        <v>0</v>
      </c>
      <c r="S98" s="174"/>
      <c r="T98" s="176">
        <f>T99+T108+T112+T121+T125</f>
        <v>0</v>
      </c>
      <c r="AR98" s="177" t="s">
        <v>83</v>
      </c>
      <c r="AT98" s="178" t="s">
        <v>72</v>
      </c>
      <c r="AU98" s="178" t="s">
        <v>73</v>
      </c>
      <c r="AY98" s="177" t="s">
        <v>176</v>
      </c>
      <c r="BK98" s="179">
        <f>BK99+BK108+BK112+BK121+BK125</f>
        <v>0</v>
      </c>
    </row>
    <row r="99" spans="1:65" s="12" customFormat="1" ht="22.9" customHeight="1">
      <c r="B99" s="166"/>
      <c r="C99" s="167"/>
      <c r="D99" s="168" t="s">
        <v>72</v>
      </c>
      <c r="E99" s="180" t="s">
        <v>1175</v>
      </c>
      <c r="F99" s="180" t="s">
        <v>1327</v>
      </c>
      <c r="G99" s="167"/>
      <c r="H99" s="167"/>
      <c r="I99" s="170"/>
      <c r="J99" s="181">
        <f>BK99</f>
        <v>0</v>
      </c>
      <c r="K99" s="167"/>
      <c r="L99" s="172"/>
      <c r="M99" s="173"/>
      <c r="N99" s="174"/>
      <c r="O99" s="174"/>
      <c r="P99" s="175">
        <f>SUM(P100:P107)</f>
        <v>0</v>
      </c>
      <c r="Q99" s="174"/>
      <c r="R99" s="175">
        <f>SUM(R100:R107)</f>
        <v>0</v>
      </c>
      <c r="S99" s="174"/>
      <c r="T99" s="176">
        <f>SUM(T100:T107)</f>
        <v>0</v>
      </c>
      <c r="AR99" s="177" t="s">
        <v>81</v>
      </c>
      <c r="AT99" s="178" t="s">
        <v>72</v>
      </c>
      <c r="AU99" s="178" t="s">
        <v>81</v>
      </c>
      <c r="AY99" s="177" t="s">
        <v>176</v>
      </c>
      <c r="BK99" s="179">
        <f>SUM(BK100:BK107)</f>
        <v>0</v>
      </c>
    </row>
    <row r="100" spans="1:65" s="2" customFormat="1" ht="16.5" customHeight="1">
      <c r="A100" s="37"/>
      <c r="B100" s="38"/>
      <c r="C100" s="182" t="s">
        <v>81</v>
      </c>
      <c r="D100" s="182" t="s">
        <v>179</v>
      </c>
      <c r="E100" s="183" t="s">
        <v>1328</v>
      </c>
      <c r="F100" s="184" t="s">
        <v>1329</v>
      </c>
      <c r="G100" s="185" t="s">
        <v>133</v>
      </c>
      <c r="H100" s="186">
        <v>80</v>
      </c>
      <c r="I100" s="187"/>
      <c r="J100" s="188">
        <f t="shared" ref="J100:J107" si="0">ROUND(I100*H100,2)</f>
        <v>0</v>
      </c>
      <c r="K100" s="184" t="s">
        <v>223</v>
      </c>
      <c r="L100" s="42"/>
      <c r="M100" s="189" t="s">
        <v>21</v>
      </c>
      <c r="N100" s="190" t="s">
        <v>44</v>
      </c>
      <c r="O100" s="67"/>
      <c r="P100" s="191">
        <f t="shared" ref="P100:P107" si="1">O100*H100</f>
        <v>0</v>
      </c>
      <c r="Q100" s="191">
        <v>0</v>
      </c>
      <c r="R100" s="191">
        <f t="shared" ref="R100:R107" si="2">Q100*H100</f>
        <v>0</v>
      </c>
      <c r="S100" s="191">
        <v>0</v>
      </c>
      <c r="T100" s="192">
        <f t="shared" ref="T100:T107" si="3">S100*H100</f>
        <v>0</v>
      </c>
      <c r="U100" s="37"/>
      <c r="V100" s="37"/>
      <c r="W100" s="37"/>
      <c r="X100" s="37"/>
      <c r="Y100" s="37"/>
      <c r="Z100" s="37"/>
      <c r="AA100" s="37"/>
      <c r="AB100" s="37"/>
      <c r="AC100" s="37"/>
      <c r="AD100" s="37"/>
      <c r="AE100" s="37"/>
      <c r="AR100" s="193" t="s">
        <v>273</v>
      </c>
      <c r="AT100" s="193" t="s">
        <v>179</v>
      </c>
      <c r="AU100" s="193" t="s">
        <v>83</v>
      </c>
      <c r="AY100" s="20" t="s">
        <v>176</v>
      </c>
      <c r="BE100" s="194">
        <f t="shared" ref="BE100:BE107" si="4">IF(N100="základní",J100,0)</f>
        <v>0</v>
      </c>
      <c r="BF100" s="194">
        <f t="shared" ref="BF100:BF107" si="5">IF(N100="snížená",J100,0)</f>
        <v>0</v>
      </c>
      <c r="BG100" s="194">
        <f t="shared" ref="BG100:BG107" si="6">IF(N100="zákl. přenesená",J100,0)</f>
        <v>0</v>
      </c>
      <c r="BH100" s="194">
        <f t="shared" ref="BH100:BH107" si="7">IF(N100="sníž. přenesená",J100,0)</f>
        <v>0</v>
      </c>
      <c r="BI100" s="194">
        <f t="shared" ref="BI100:BI107" si="8">IF(N100="nulová",J100,0)</f>
        <v>0</v>
      </c>
      <c r="BJ100" s="20" t="s">
        <v>81</v>
      </c>
      <c r="BK100" s="194">
        <f t="shared" ref="BK100:BK107" si="9">ROUND(I100*H100,2)</f>
        <v>0</v>
      </c>
      <c r="BL100" s="20" t="s">
        <v>273</v>
      </c>
      <c r="BM100" s="193" t="s">
        <v>83</v>
      </c>
    </row>
    <row r="101" spans="1:65" s="2" customFormat="1" ht="16.5" customHeight="1">
      <c r="A101" s="37"/>
      <c r="B101" s="38"/>
      <c r="C101" s="182" t="s">
        <v>83</v>
      </c>
      <c r="D101" s="182" t="s">
        <v>179</v>
      </c>
      <c r="E101" s="183" t="s">
        <v>99</v>
      </c>
      <c r="F101" s="184" t="s">
        <v>1330</v>
      </c>
      <c r="G101" s="185" t="s">
        <v>133</v>
      </c>
      <c r="H101" s="186">
        <v>200</v>
      </c>
      <c r="I101" s="187"/>
      <c r="J101" s="188">
        <f t="shared" si="0"/>
        <v>0</v>
      </c>
      <c r="K101" s="184" t="s">
        <v>223</v>
      </c>
      <c r="L101" s="42"/>
      <c r="M101" s="189" t="s">
        <v>21</v>
      </c>
      <c r="N101" s="190" t="s">
        <v>44</v>
      </c>
      <c r="O101" s="67"/>
      <c r="P101" s="191">
        <f t="shared" si="1"/>
        <v>0</v>
      </c>
      <c r="Q101" s="191">
        <v>0</v>
      </c>
      <c r="R101" s="191">
        <f t="shared" si="2"/>
        <v>0</v>
      </c>
      <c r="S101" s="191">
        <v>0</v>
      </c>
      <c r="T101" s="192">
        <f t="shared" si="3"/>
        <v>0</v>
      </c>
      <c r="U101" s="37"/>
      <c r="V101" s="37"/>
      <c r="W101" s="37"/>
      <c r="X101" s="37"/>
      <c r="Y101" s="37"/>
      <c r="Z101" s="37"/>
      <c r="AA101" s="37"/>
      <c r="AB101" s="37"/>
      <c r="AC101" s="37"/>
      <c r="AD101" s="37"/>
      <c r="AE101" s="37"/>
      <c r="AR101" s="193" t="s">
        <v>273</v>
      </c>
      <c r="AT101" s="193" t="s">
        <v>179</v>
      </c>
      <c r="AU101" s="193" t="s">
        <v>83</v>
      </c>
      <c r="AY101" s="20" t="s">
        <v>176</v>
      </c>
      <c r="BE101" s="194">
        <f t="shared" si="4"/>
        <v>0</v>
      </c>
      <c r="BF101" s="194">
        <f t="shared" si="5"/>
        <v>0</v>
      </c>
      <c r="BG101" s="194">
        <f t="shared" si="6"/>
        <v>0</v>
      </c>
      <c r="BH101" s="194">
        <f t="shared" si="7"/>
        <v>0</v>
      </c>
      <c r="BI101" s="194">
        <f t="shared" si="8"/>
        <v>0</v>
      </c>
      <c r="BJ101" s="20" t="s">
        <v>81</v>
      </c>
      <c r="BK101" s="194">
        <f t="shared" si="9"/>
        <v>0</v>
      </c>
      <c r="BL101" s="20" t="s">
        <v>273</v>
      </c>
      <c r="BM101" s="193" t="s">
        <v>183</v>
      </c>
    </row>
    <row r="102" spans="1:65" s="2" customFormat="1" ht="16.5" customHeight="1">
      <c r="A102" s="37"/>
      <c r="B102" s="38"/>
      <c r="C102" s="182" t="s">
        <v>99</v>
      </c>
      <c r="D102" s="182" t="s">
        <v>179</v>
      </c>
      <c r="E102" s="183" t="s">
        <v>183</v>
      </c>
      <c r="F102" s="184" t="s">
        <v>1331</v>
      </c>
      <c r="G102" s="185" t="s">
        <v>133</v>
      </c>
      <c r="H102" s="186">
        <v>50</v>
      </c>
      <c r="I102" s="187"/>
      <c r="J102" s="188">
        <f t="shared" si="0"/>
        <v>0</v>
      </c>
      <c r="K102" s="184" t="s">
        <v>223</v>
      </c>
      <c r="L102" s="42"/>
      <c r="M102" s="189" t="s">
        <v>21</v>
      </c>
      <c r="N102" s="190" t="s">
        <v>44</v>
      </c>
      <c r="O102" s="67"/>
      <c r="P102" s="191">
        <f t="shared" si="1"/>
        <v>0</v>
      </c>
      <c r="Q102" s="191">
        <v>0</v>
      </c>
      <c r="R102" s="191">
        <f t="shared" si="2"/>
        <v>0</v>
      </c>
      <c r="S102" s="191">
        <v>0</v>
      </c>
      <c r="T102" s="192">
        <f t="shared" si="3"/>
        <v>0</v>
      </c>
      <c r="U102" s="37"/>
      <c r="V102" s="37"/>
      <c r="W102" s="37"/>
      <c r="X102" s="37"/>
      <c r="Y102" s="37"/>
      <c r="Z102" s="37"/>
      <c r="AA102" s="37"/>
      <c r="AB102" s="37"/>
      <c r="AC102" s="37"/>
      <c r="AD102" s="37"/>
      <c r="AE102" s="37"/>
      <c r="AR102" s="193" t="s">
        <v>273</v>
      </c>
      <c r="AT102" s="193" t="s">
        <v>179</v>
      </c>
      <c r="AU102" s="193" t="s">
        <v>83</v>
      </c>
      <c r="AY102" s="20" t="s">
        <v>176</v>
      </c>
      <c r="BE102" s="194">
        <f t="shared" si="4"/>
        <v>0</v>
      </c>
      <c r="BF102" s="194">
        <f t="shared" si="5"/>
        <v>0</v>
      </c>
      <c r="BG102" s="194">
        <f t="shared" si="6"/>
        <v>0</v>
      </c>
      <c r="BH102" s="194">
        <f t="shared" si="7"/>
        <v>0</v>
      </c>
      <c r="BI102" s="194">
        <f t="shared" si="8"/>
        <v>0</v>
      </c>
      <c r="BJ102" s="20" t="s">
        <v>81</v>
      </c>
      <c r="BK102" s="194">
        <f t="shared" si="9"/>
        <v>0</v>
      </c>
      <c r="BL102" s="20" t="s">
        <v>273</v>
      </c>
      <c r="BM102" s="193" t="s">
        <v>177</v>
      </c>
    </row>
    <row r="103" spans="1:65" s="2" customFormat="1" ht="16.5" customHeight="1">
      <c r="A103" s="37"/>
      <c r="B103" s="38"/>
      <c r="C103" s="182" t="s">
        <v>183</v>
      </c>
      <c r="D103" s="182" t="s">
        <v>179</v>
      </c>
      <c r="E103" s="183" t="s">
        <v>207</v>
      </c>
      <c r="F103" s="184" t="s">
        <v>1332</v>
      </c>
      <c r="G103" s="185" t="s">
        <v>133</v>
      </c>
      <c r="H103" s="186">
        <v>50</v>
      </c>
      <c r="I103" s="187"/>
      <c r="J103" s="188">
        <f t="shared" si="0"/>
        <v>0</v>
      </c>
      <c r="K103" s="184" t="s">
        <v>223</v>
      </c>
      <c r="L103" s="42"/>
      <c r="M103" s="189" t="s">
        <v>21</v>
      </c>
      <c r="N103" s="190" t="s">
        <v>44</v>
      </c>
      <c r="O103" s="67"/>
      <c r="P103" s="191">
        <f t="shared" si="1"/>
        <v>0</v>
      </c>
      <c r="Q103" s="191">
        <v>0</v>
      </c>
      <c r="R103" s="191">
        <f t="shared" si="2"/>
        <v>0</v>
      </c>
      <c r="S103" s="191">
        <v>0</v>
      </c>
      <c r="T103" s="192">
        <f t="shared" si="3"/>
        <v>0</v>
      </c>
      <c r="U103" s="37"/>
      <c r="V103" s="37"/>
      <c r="W103" s="37"/>
      <c r="X103" s="37"/>
      <c r="Y103" s="37"/>
      <c r="Z103" s="37"/>
      <c r="AA103" s="37"/>
      <c r="AB103" s="37"/>
      <c r="AC103" s="37"/>
      <c r="AD103" s="37"/>
      <c r="AE103" s="37"/>
      <c r="AR103" s="193" t="s">
        <v>273</v>
      </c>
      <c r="AT103" s="193" t="s">
        <v>179</v>
      </c>
      <c r="AU103" s="193" t="s">
        <v>83</v>
      </c>
      <c r="AY103" s="20" t="s">
        <v>176</v>
      </c>
      <c r="BE103" s="194">
        <f t="shared" si="4"/>
        <v>0</v>
      </c>
      <c r="BF103" s="194">
        <f t="shared" si="5"/>
        <v>0</v>
      </c>
      <c r="BG103" s="194">
        <f t="shared" si="6"/>
        <v>0</v>
      </c>
      <c r="BH103" s="194">
        <f t="shared" si="7"/>
        <v>0</v>
      </c>
      <c r="BI103" s="194">
        <f t="shared" si="8"/>
        <v>0</v>
      </c>
      <c r="BJ103" s="20" t="s">
        <v>81</v>
      </c>
      <c r="BK103" s="194">
        <f t="shared" si="9"/>
        <v>0</v>
      </c>
      <c r="BL103" s="20" t="s">
        <v>273</v>
      </c>
      <c r="BM103" s="193" t="s">
        <v>225</v>
      </c>
    </row>
    <row r="104" spans="1:65" s="2" customFormat="1" ht="16.5" customHeight="1">
      <c r="A104" s="37"/>
      <c r="B104" s="38"/>
      <c r="C104" s="182" t="s">
        <v>207</v>
      </c>
      <c r="D104" s="182" t="s">
        <v>179</v>
      </c>
      <c r="E104" s="183" t="s">
        <v>177</v>
      </c>
      <c r="F104" s="184" t="s">
        <v>1333</v>
      </c>
      <c r="G104" s="185" t="s">
        <v>762</v>
      </c>
      <c r="H104" s="186">
        <v>80</v>
      </c>
      <c r="I104" s="187"/>
      <c r="J104" s="188">
        <f t="shared" si="0"/>
        <v>0</v>
      </c>
      <c r="K104" s="184" t="s">
        <v>223</v>
      </c>
      <c r="L104" s="42"/>
      <c r="M104" s="189" t="s">
        <v>21</v>
      </c>
      <c r="N104" s="190" t="s">
        <v>44</v>
      </c>
      <c r="O104" s="67"/>
      <c r="P104" s="191">
        <f t="shared" si="1"/>
        <v>0</v>
      </c>
      <c r="Q104" s="191">
        <v>0</v>
      </c>
      <c r="R104" s="191">
        <f t="shared" si="2"/>
        <v>0</v>
      </c>
      <c r="S104" s="191">
        <v>0</v>
      </c>
      <c r="T104" s="192">
        <f t="shared" si="3"/>
        <v>0</v>
      </c>
      <c r="U104" s="37"/>
      <c r="V104" s="37"/>
      <c r="W104" s="37"/>
      <c r="X104" s="37"/>
      <c r="Y104" s="37"/>
      <c r="Z104" s="37"/>
      <c r="AA104" s="37"/>
      <c r="AB104" s="37"/>
      <c r="AC104" s="37"/>
      <c r="AD104" s="37"/>
      <c r="AE104" s="37"/>
      <c r="AR104" s="193" t="s">
        <v>273</v>
      </c>
      <c r="AT104" s="193" t="s">
        <v>179</v>
      </c>
      <c r="AU104" s="193" t="s">
        <v>83</v>
      </c>
      <c r="AY104" s="20" t="s">
        <v>176</v>
      </c>
      <c r="BE104" s="194">
        <f t="shared" si="4"/>
        <v>0</v>
      </c>
      <c r="BF104" s="194">
        <f t="shared" si="5"/>
        <v>0</v>
      </c>
      <c r="BG104" s="194">
        <f t="shared" si="6"/>
        <v>0</v>
      </c>
      <c r="BH104" s="194">
        <f t="shared" si="7"/>
        <v>0</v>
      </c>
      <c r="BI104" s="194">
        <f t="shared" si="8"/>
        <v>0</v>
      </c>
      <c r="BJ104" s="20" t="s">
        <v>81</v>
      </c>
      <c r="BK104" s="194">
        <f t="shared" si="9"/>
        <v>0</v>
      </c>
      <c r="BL104" s="20" t="s">
        <v>273</v>
      </c>
      <c r="BM104" s="193" t="s">
        <v>235</v>
      </c>
    </row>
    <row r="105" spans="1:65" s="2" customFormat="1" ht="16.5" customHeight="1">
      <c r="A105" s="37"/>
      <c r="B105" s="38"/>
      <c r="C105" s="182" t="s">
        <v>177</v>
      </c>
      <c r="D105" s="182" t="s">
        <v>179</v>
      </c>
      <c r="E105" s="183" t="s">
        <v>219</v>
      </c>
      <c r="F105" s="184" t="s">
        <v>1334</v>
      </c>
      <c r="G105" s="185" t="s">
        <v>762</v>
      </c>
      <c r="H105" s="186">
        <v>6</v>
      </c>
      <c r="I105" s="187"/>
      <c r="J105" s="188">
        <f t="shared" si="0"/>
        <v>0</v>
      </c>
      <c r="K105" s="184" t="s">
        <v>223</v>
      </c>
      <c r="L105" s="42"/>
      <c r="M105" s="189" t="s">
        <v>21</v>
      </c>
      <c r="N105" s="190" t="s">
        <v>44</v>
      </c>
      <c r="O105" s="67"/>
      <c r="P105" s="191">
        <f t="shared" si="1"/>
        <v>0</v>
      </c>
      <c r="Q105" s="191">
        <v>0</v>
      </c>
      <c r="R105" s="191">
        <f t="shared" si="2"/>
        <v>0</v>
      </c>
      <c r="S105" s="191">
        <v>0</v>
      </c>
      <c r="T105" s="192">
        <f t="shared" si="3"/>
        <v>0</v>
      </c>
      <c r="U105" s="37"/>
      <c r="V105" s="37"/>
      <c r="W105" s="37"/>
      <c r="X105" s="37"/>
      <c r="Y105" s="37"/>
      <c r="Z105" s="37"/>
      <c r="AA105" s="37"/>
      <c r="AB105" s="37"/>
      <c r="AC105" s="37"/>
      <c r="AD105" s="37"/>
      <c r="AE105" s="37"/>
      <c r="AR105" s="193" t="s">
        <v>273</v>
      </c>
      <c r="AT105" s="193" t="s">
        <v>179</v>
      </c>
      <c r="AU105" s="193" t="s">
        <v>83</v>
      </c>
      <c r="AY105" s="20" t="s">
        <v>176</v>
      </c>
      <c r="BE105" s="194">
        <f t="shared" si="4"/>
        <v>0</v>
      </c>
      <c r="BF105" s="194">
        <f t="shared" si="5"/>
        <v>0</v>
      </c>
      <c r="BG105" s="194">
        <f t="shared" si="6"/>
        <v>0</v>
      </c>
      <c r="BH105" s="194">
        <f t="shared" si="7"/>
        <v>0</v>
      </c>
      <c r="BI105" s="194">
        <f t="shared" si="8"/>
        <v>0</v>
      </c>
      <c r="BJ105" s="20" t="s">
        <v>81</v>
      </c>
      <c r="BK105" s="194">
        <f t="shared" si="9"/>
        <v>0</v>
      </c>
      <c r="BL105" s="20" t="s">
        <v>273</v>
      </c>
      <c r="BM105" s="193" t="s">
        <v>8</v>
      </c>
    </row>
    <row r="106" spans="1:65" s="2" customFormat="1" ht="16.5" customHeight="1">
      <c r="A106" s="37"/>
      <c r="B106" s="38"/>
      <c r="C106" s="182" t="s">
        <v>219</v>
      </c>
      <c r="D106" s="182" t="s">
        <v>179</v>
      </c>
      <c r="E106" s="183" t="s">
        <v>225</v>
      </c>
      <c r="F106" s="184" t="s">
        <v>1335</v>
      </c>
      <c r="G106" s="185" t="s">
        <v>762</v>
      </c>
      <c r="H106" s="186">
        <v>4</v>
      </c>
      <c r="I106" s="187"/>
      <c r="J106" s="188">
        <f t="shared" si="0"/>
        <v>0</v>
      </c>
      <c r="K106" s="184" t="s">
        <v>223</v>
      </c>
      <c r="L106" s="42"/>
      <c r="M106" s="189" t="s">
        <v>21</v>
      </c>
      <c r="N106" s="190" t="s">
        <v>44</v>
      </c>
      <c r="O106" s="67"/>
      <c r="P106" s="191">
        <f t="shared" si="1"/>
        <v>0</v>
      </c>
      <c r="Q106" s="191">
        <v>0</v>
      </c>
      <c r="R106" s="191">
        <f t="shared" si="2"/>
        <v>0</v>
      </c>
      <c r="S106" s="191">
        <v>0</v>
      </c>
      <c r="T106" s="192">
        <f t="shared" si="3"/>
        <v>0</v>
      </c>
      <c r="U106" s="37"/>
      <c r="V106" s="37"/>
      <c r="W106" s="37"/>
      <c r="X106" s="37"/>
      <c r="Y106" s="37"/>
      <c r="Z106" s="37"/>
      <c r="AA106" s="37"/>
      <c r="AB106" s="37"/>
      <c r="AC106" s="37"/>
      <c r="AD106" s="37"/>
      <c r="AE106" s="37"/>
      <c r="AR106" s="193" t="s">
        <v>273</v>
      </c>
      <c r="AT106" s="193" t="s">
        <v>179</v>
      </c>
      <c r="AU106" s="193" t="s">
        <v>83</v>
      </c>
      <c r="AY106" s="20" t="s">
        <v>176</v>
      </c>
      <c r="BE106" s="194">
        <f t="shared" si="4"/>
        <v>0</v>
      </c>
      <c r="BF106" s="194">
        <f t="shared" si="5"/>
        <v>0</v>
      </c>
      <c r="BG106" s="194">
        <f t="shared" si="6"/>
        <v>0</v>
      </c>
      <c r="BH106" s="194">
        <f t="shared" si="7"/>
        <v>0</v>
      </c>
      <c r="BI106" s="194">
        <f t="shared" si="8"/>
        <v>0</v>
      </c>
      <c r="BJ106" s="20" t="s">
        <v>81</v>
      </c>
      <c r="BK106" s="194">
        <f t="shared" si="9"/>
        <v>0</v>
      </c>
      <c r="BL106" s="20" t="s">
        <v>273</v>
      </c>
      <c r="BM106" s="193" t="s">
        <v>262</v>
      </c>
    </row>
    <row r="107" spans="1:65" s="2" customFormat="1" ht="16.5" customHeight="1">
      <c r="A107" s="37"/>
      <c r="B107" s="38"/>
      <c r="C107" s="182" t="s">
        <v>225</v>
      </c>
      <c r="D107" s="182" t="s">
        <v>179</v>
      </c>
      <c r="E107" s="183" t="s">
        <v>213</v>
      </c>
      <c r="F107" s="184" t="s">
        <v>1336</v>
      </c>
      <c r="G107" s="185" t="s">
        <v>334</v>
      </c>
      <c r="H107" s="186">
        <v>1</v>
      </c>
      <c r="I107" s="187"/>
      <c r="J107" s="188">
        <f t="shared" si="0"/>
        <v>0</v>
      </c>
      <c r="K107" s="184" t="s">
        <v>223</v>
      </c>
      <c r="L107" s="42"/>
      <c r="M107" s="189" t="s">
        <v>21</v>
      </c>
      <c r="N107" s="190" t="s">
        <v>44</v>
      </c>
      <c r="O107" s="67"/>
      <c r="P107" s="191">
        <f t="shared" si="1"/>
        <v>0</v>
      </c>
      <c r="Q107" s="191">
        <v>0</v>
      </c>
      <c r="R107" s="191">
        <f t="shared" si="2"/>
        <v>0</v>
      </c>
      <c r="S107" s="191">
        <v>0</v>
      </c>
      <c r="T107" s="192">
        <f t="shared" si="3"/>
        <v>0</v>
      </c>
      <c r="U107" s="37"/>
      <c r="V107" s="37"/>
      <c r="W107" s="37"/>
      <c r="X107" s="37"/>
      <c r="Y107" s="37"/>
      <c r="Z107" s="37"/>
      <c r="AA107" s="37"/>
      <c r="AB107" s="37"/>
      <c r="AC107" s="37"/>
      <c r="AD107" s="37"/>
      <c r="AE107" s="37"/>
      <c r="AR107" s="193" t="s">
        <v>273</v>
      </c>
      <c r="AT107" s="193" t="s">
        <v>179</v>
      </c>
      <c r="AU107" s="193" t="s">
        <v>83</v>
      </c>
      <c r="AY107" s="20" t="s">
        <v>176</v>
      </c>
      <c r="BE107" s="194">
        <f t="shared" si="4"/>
        <v>0</v>
      </c>
      <c r="BF107" s="194">
        <f t="shared" si="5"/>
        <v>0</v>
      </c>
      <c r="BG107" s="194">
        <f t="shared" si="6"/>
        <v>0</v>
      </c>
      <c r="BH107" s="194">
        <f t="shared" si="7"/>
        <v>0</v>
      </c>
      <c r="BI107" s="194">
        <f t="shared" si="8"/>
        <v>0</v>
      </c>
      <c r="BJ107" s="20" t="s">
        <v>81</v>
      </c>
      <c r="BK107" s="194">
        <f t="shared" si="9"/>
        <v>0</v>
      </c>
      <c r="BL107" s="20" t="s">
        <v>273</v>
      </c>
      <c r="BM107" s="193" t="s">
        <v>273</v>
      </c>
    </row>
    <row r="108" spans="1:65" s="12" customFormat="1" ht="22.9" customHeight="1">
      <c r="B108" s="166"/>
      <c r="C108" s="167"/>
      <c r="D108" s="168" t="s">
        <v>72</v>
      </c>
      <c r="E108" s="180" t="s">
        <v>235</v>
      </c>
      <c r="F108" s="180" t="s">
        <v>1337</v>
      </c>
      <c r="G108" s="167"/>
      <c r="H108" s="167"/>
      <c r="I108" s="170"/>
      <c r="J108" s="181">
        <f>BK108</f>
        <v>0</v>
      </c>
      <c r="K108" s="167"/>
      <c r="L108" s="172"/>
      <c r="M108" s="173"/>
      <c r="N108" s="174"/>
      <c r="O108" s="174"/>
      <c r="P108" s="175">
        <f>SUM(P109:P111)</f>
        <v>0</v>
      </c>
      <c r="Q108" s="174"/>
      <c r="R108" s="175">
        <f>SUM(R109:R111)</f>
        <v>0</v>
      </c>
      <c r="S108" s="174"/>
      <c r="T108" s="176">
        <f>SUM(T109:T111)</f>
        <v>0</v>
      </c>
      <c r="AR108" s="177" t="s">
        <v>81</v>
      </c>
      <c r="AT108" s="178" t="s">
        <v>72</v>
      </c>
      <c r="AU108" s="178" t="s">
        <v>81</v>
      </c>
      <c r="AY108" s="177" t="s">
        <v>176</v>
      </c>
      <c r="BK108" s="179">
        <f>SUM(BK109:BK111)</f>
        <v>0</v>
      </c>
    </row>
    <row r="109" spans="1:65" s="2" customFormat="1" ht="16.5" customHeight="1">
      <c r="A109" s="37"/>
      <c r="B109" s="38"/>
      <c r="C109" s="182" t="s">
        <v>213</v>
      </c>
      <c r="D109" s="182" t="s">
        <v>179</v>
      </c>
      <c r="E109" s="183" t="s">
        <v>240</v>
      </c>
      <c r="F109" s="184" t="s">
        <v>1338</v>
      </c>
      <c r="G109" s="185" t="s">
        <v>133</v>
      </c>
      <c r="H109" s="186">
        <v>400</v>
      </c>
      <c r="I109" s="187"/>
      <c r="J109" s="188">
        <f>ROUND(I109*H109,2)</f>
        <v>0</v>
      </c>
      <c r="K109" s="184" t="s">
        <v>223</v>
      </c>
      <c r="L109" s="42"/>
      <c r="M109" s="189" t="s">
        <v>21</v>
      </c>
      <c r="N109" s="190" t="s">
        <v>44</v>
      </c>
      <c r="O109" s="67"/>
      <c r="P109" s="191">
        <f>O109*H109</f>
        <v>0</v>
      </c>
      <c r="Q109" s="191">
        <v>0</v>
      </c>
      <c r="R109" s="191">
        <f>Q109*H109</f>
        <v>0</v>
      </c>
      <c r="S109" s="191">
        <v>0</v>
      </c>
      <c r="T109" s="192">
        <f>S109*H109</f>
        <v>0</v>
      </c>
      <c r="U109" s="37"/>
      <c r="V109" s="37"/>
      <c r="W109" s="37"/>
      <c r="X109" s="37"/>
      <c r="Y109" s="37"/>
      <c r="Z109" s="37"/>
      <c r="AA109" s="37"/>
      <c r="AB109" s="37"/>
      <c r="AC109" s="37"/>
      <c r="AD109" s="37"/>
      <c r="AE109" s="37"/>
      <c r="AR109" s="193" t="s">
        <v>273</v>
      </c>
      <c r="AT109" s="193" t="s">
        <v>179</v>
      </c>
      <c r="AU109" s="193" t="s">
        <v>83</v>
      </c>
      <c r="AY109" s="20" t="s">
        <v>176</v>
      </c>
      <c r="BE109" s="194">
        <f>IF(N109="základní",J109,0)</f>
        <v>0</v>
      </c>
      <c r="BF109" s="194">
        <f>IF(N109="snížená",J109,0)</f>
        <v>0</v>
      </c>
      <c r="BG109" s="194">
        <f>IF(N109="zákl. přenesená",J109,0)</f>
        <v>0</v>
      </c>
      <c r="BH109" s="194">
        <f>IF(N109="sníž. přenesená",J109,0)</f>
        <v>0</v>
      </c>
      <c r="BI109" s="194">
        <f>IF(N109="nulová",J109,0)</f>
        <v>0</v>
      </c>
      <c r="BJ109" s="20" t="s">
        <v>81</v>
      </c>
      <c r="BK109" s="194">
        <f>ROUND(I109*H109,2)</f>
        <v>0</v>
      </c>
      <c r="BL109" s="20" t="s">
        <v>273</v>
      </c>
      <c r="BM109" s="193" t="s">
        <v>287</v>
      </c>
    </row>
    <row r="110" spans="1:65" s="2" customFormat="1" ht="16.5" customHeight="1">
      <c r="A110" s="37"/>
      <c r="B110" s="38"/>
      <c r="C110" s="182" t="s">
        <v>235</v>
      </c>
      <c r="D110" s="182" t="s">
        <v>179</v>
      </c>
      <c r="E110" s="183" t="s">
        <v>1339</v>
      </c>
      <c r="F110" s="184" t="s">
        <v>1340</v>
      </c>
      <c r="G110" s="185" t="s">
        <v>762</v>
      </c>
      <c r="H110" s="186">
        <v>6</v>
      </c>
      <c r="I110" s="187"/>
      <c r="J110" s="188">
        <f>ROUND(I110*H110,2)</f>
        <v>0</v>
      </c>
      <c r="K110" s="184" t="s">
        <v>223</v>
      </c>
      <c r="L110" s="42"/>
      <c r="M110" s="189" t="s">
        <v>21</v>
      </c>
      <c r="N110" s="190" t="s">
        <v>44</v>
      </c>
      <c r="O110" s="67"/>
      <c r="P110" s="191">
        <f>O110*H110</f>
        <v>0</v>
      </c>
      <c r="Q110" s="191">
        <v>0</v>
      </c>
      <c r="R110" s="191">
        <f>Q110*H110</f>
        <v>0</v>
      </c>
      <c r="S110" s="191">
        <v>0</v>
      </c>
      <c r="T110" s="192">
        <f>S110*H110</f>
        <v>0</v>
      </c>
      <c r="U110" s="37"/>
      <c r="V110" s="37"/>
      <c r="W110" s="37"/>
      <c r="X110" s="37"/>
      <c r="Y110" s="37"/>
      <c r="Z110" s="37"/>
      <c r="AA110" s="37"/>
      <c r="AB110" s="37"/>
      <c r="AC110" s="37"/>
      <c r="AD110" s="37"/>
      <c r="AE110" s="37"/>
      <c r="AR110" s="193" t="s">
        <v>273</v>
      </c>
      <c r="AT110" s="193" t="s">
        <v>179</v>
      </c>
      <c r="AU110" s="193" t="s">
        <v>83</v>
      </c>
      <c r="AY110" s="20" t="s">
        <v>176</v>
      </c>
      <c r="BE110" s="194">
        <f>IF(N110="základní",J110,0)</f>
        <v>0</v>
      </c>
      <c r="BF110" s="194">
        <f>IF(N110="snížená",J110,0)</f>
        <v>0</v>
      </c>
      <c r="BG110" s="194">
        <f>IF(N110="zákl. přenesená",J110,0)</f>
        <v>0</v>
      </c>
      <c r="BH110" s="194">
        <f>IF(N110="sníž. přenesená",J110,0)</f>
        <v>0</v>
      </c>
      <c r="BI110" s="194">
        <f>IF(N110="nulová",J110,0)</f>
        <v>0</v>
      </c>
      <c r="BJ110" s="20" t="s">
        <v>81</v>
      </c>
      <c r="BK110" s="194">
        <f>ROUND(I110*H110,2)</f>
        <v>0</v>
      </c>
      <c r="BL110" s="20" t="s">
        <v>273</v>
      </c>
      <c r="BM110" s="193" t="s">
        <v>302</v>
      </c>
    </row>
    <row r="111" spans="1:65" s="2" customFormat="1" ht="16.5" customHeight="1">
      <c r="A111" s="37"/>
      <c r="B111" s="38"/>
      <c r="C111" s="182" t="s">
        <v>240</v>
      </c>
      <c r="D111" s="182" t="s">
        <v>179</v>
      </c>
      <c r="E111" s="183" t="s">
        <v>8</v>
      </c>
      <c r="F111" s="184" t="s">
        <v>1341</v>
      </c>
      <c r="G111" s="185" t="s">
        <v>762</v>
      </c>
      <c r="H111" s="186">
        <v>6</v>
      </c>
      <c r="I111" s="187"/>
      <c r="J111" s="188">
        <f>ROUND(I111*H111,2)</f>
        <v>0</v>
      </c>
      <c r="K111" s="184" t="s">
        <v>223</v>
      </c>
      <c r="L111" s="42"/>
      <c r="M111" s="189" t="s">
        <v>21</v>
      </c>
      <c r="N111" s="190" t="s">
        <v>44</v>
      </c>
      <c r="O111" s="67"/>
      <c r="P111" s="191">
        <f>O111*H111</f>
        <v>0</v>
      </c>
      <c r="Q111" s="191">
        <v>0</v>
      </c>
      <c r="R111" s="191">
        <f>Q111*H111</f>
        <v>0</v>
      </c>
      <c r="S111" s="191">
        <v>0</v>
      </c>
      <c r="T111" s="192">
        <f>S111*H111</f>
        <v>0</v>
      </c>
      <c r="U111" s="37"/>
      <c r="V111" s="37"/>
      <c r="W111" s="37"/>
      <c r="X111" s="37"/>
      <c r="Y111" s="37"/>
      <c r="Z111" s="37"/>
      <c r="AA111" s="37"/>
      <c r="AB111" s="37"/>
      <c r="AC111" s="37"/>
      <c r="AD111" s="37"/>
      <c r="AE111" s="37"/>
      <c r="AR111" s="193" t="s">
        <v>273</v>
      </c>
      <c r="AT111" s="193" t="s">
        <v>179</v>
      </c>
      <c r="AU111" s="193" t="s">
        <v>83</v>
      </c>
      <c r="AY111" s="20" t="s">
        <v>176</v>
      </c>
      <c r="BE111" s="194">
        <f>IF(N111="základní",J111,0)</f>
        <v>0</v>
      </c>
      <c r="BF111" s="194">
        <f>IF(N111="snížená",J111,0)</f>
        <v>0</v>
      </c>
      <c r="BG111" s="194">
        <f>IF(N111="zákl. přenesená",J111,0)</f>
        <v>0</v>
      </c>
      <c r="BH111" s="194">
        <f>IF(N111="sníž. přenesená",J111,0)</f>
        <v>0</v>
      </c>
      <c r="BI111" s="194">
        <f>IF(N111="nulová",J111,0)</f>
        <v>0</v>
      </c>
      <c r="BJ111" s="20" t="s">
        <v>81</v>
      </c>
      <c r="BK111" s="194">
        <f>ROUND(I111*H111,2)</f>
        <v>0</v>
      </c>
      <c r="BL111" s="20" t="s">
        <v>273</v>
      </c>
      <c r="BM111" s="193" t="s">
        <v>314</v>
      </c>
    </row>
    <row r="112" spans="1:65" s="12" customFormat="1" ht="22.9" customHeight="1">
      <c r="B112" s="166"/>
      <c r="C112" s="167"/>
      <c r="D112" s="168" t="s">
        <v>72</v>
      </c>
      <c r="E112" s="180" t="s">
        <v>1342</v>
      </c>
      <c r="F112" s="180" t="s">
        <v>1343</v>
      </c>
      <c r="G112" s="167"/>
      <c r="H112" s="167"/>
      <c r="I112" s="170"/>
      <c r="J112" s="181">
        <f>BK112</f>
        <v>0</v>
      </c>
      <c r="K112" s="167"/>
      <c r="L112" s="172"/>
      <c r="M112" s="173"/>
      <c r="N112" s="174"/>
      <c r="O112" s="174"/>
      <c r="P112" s="175">
        <f>SUM(P113:P120)</f>
        <v>0</v>
      </c>
      <c r="Q112" s="174"/>
      <c r="R112" s="175">
        <f>SUM(R113:R120)</f>
        <v>0</v>
      </c>
      <c r="S112" s="174"/>
      <c r="T112" s="176">
        <f>SUM(T113:T120)</f>
        <v>0</v>
      </c>
      <c r="AR112" s="177" t="s">
        <v>81</v>
      </c>
      <c r="AT112" s="178" t="s">
        <v>72</v>
      </c>
      <c r="AU112" s="178" t="s">
        <v>81</v>
      </c>
      <c r="AY112" s="177" t="s">
        <v>176</v>
      </c>
      <c r="BK112" s="179">
        <f>SUM(BK113:BK120)</f>
        <v>0</v>
      </c>
    </row>
    <row r="113" spans="1:65" s="2" customFormat="1" ht="16.5" customHeight="1">
      <c r="A113" s="37"/>
      <c r="B113" s="38"/>
      <c r="C113" s="182" t="s">
        <v>8</v>
      </c>
      <c r="D113" s="182" t="s">
        <v>179</v>
      </c>
      <c r="E113" s="183" t="s">
        <v>1344</v>
      </c>
      <c r="F113" s="184" t="s">
        <v>1345</v>
      </c>
      <c r="G113" s="185" t="s">
        <v>762</v>
      </c>
      <c r="H113" s="186">
        <v>1</v>
      </c>
      <c r="I113" s="187"/>
      <c r="J113" s="188">
        <f t="shared" ref="J113:J120" si="10">ROUND(I113*H113,2)</f>
        <v>0</v>
      </c>
      <c r="K113" s="184" t="s">
        <v>223</v>
      </c>
      <c r="L113" s="42"/>
      <c r="M113" s="189" t="s">
        <v>21</v>
      </c>
      <c r="N113" s="190" t="s">
        <v>44</v>
      </c>
      <c r="O113" s="67"/>
      <c r="P113" s="191">
        <f t="shared" ref="P113:P120" si="11">O113*H113</f>
        <v>0</v>
      </c>
      <c r="Q113" s="191">
        <v>0</v>
      </c>
      <c r="R113" s="191">
        <f t="shared" ref="R113:R120" si="12">Q113*H113</f>
        <v>0</v>
      </c>
      <c r="S113" s="191">
        <v>0</v>
      </c>
      <c r="T113" s="192">
        <f t="shared" ref="T113:T120" si="13">S113*H113</f>
        <v>0</v>
      </c>
      <c r="U113" s="37"/>
      <c r="V113" s="37"/>
      <c r="W113" s="37"/>
      <c r="X113" s="37"/>
      <c r="Y113" s="37"/>
      <c r="Z113" s="37"/>
      <c r="AA113" s="37"/>
      <c r="AB113" s="37"/>
      <c r="AC113" s="37"/>
      <c r="AD113" s="37"/>
      <c r="AE113" s="37"/>
      <c r="AR113" s="193" t="s">
        <v>273</v>
      </c>
      <c r="AT113" s="193" t="s">
        <v>179</v>
      </c>
      <c r="AU113" s="193" t="s">
        <v>83</v>
      </c>
      <c r="AY113" s="20" t="s">
        <v>176</v>
      </c>
      <c r="BE113" s="194">
        <f t="shared" ref="BE113:BE120" si="14">IF(N113="základní",J113,0)</f>
        <v>0</v>
      </c>
      <c r="BF113" s="194">
        <f t="shared" ref="BF113:BF120" si="15">IF(N113="snížená",J113,0)</f>
        <v>0</v>
      </c>
      <c r="BG113" s="194">
        <f t="shared" ref="BG113:BG120" si="16">IF(N113="zákl. přenesená",J113,0)</f>
        <v>0</v>
      </c>
      <c r="BH113" s="194">
        <f t="shared" ref="BH113:BH120" si="17">IF(N113="sníž. přenesená",J113,0)</f>
        <v>0</v>
      </c>
      <c r="BI113" s="194">
        <f t="shared" ref="BI113:BI120" si="18">IF(N113="nulová",J113,0)</f>
        <v>0</v>
      </c>
      <c r="BJ113" s="20" t="s">
        <v>81</v>
      </c>
      <c r="BK113" s="194">
        <f t="shared" ref="BK113:BK120" si="19">ROUND(I113*H113,2)</f>
        <v>0</v>
      </c>
      <c r="BL113" s="20" t="s">
        <v>273</v>
      </c>
      <c r="BM113" s="193" t="s">
        <v>324</v>
      </c>
    </row>
    <row r="114" spans="1:65" s="2" customFormat="1" ht="16.5" customHeight="1">
      <c r="A114" s="37"/>
      <c r="B114" s="38"/>
      <c r="C114" s="182" t="s">
        <v>253</v>
      </c>
      <c r="D114" s="182" t="s">
        <v>179</v>
      </c>
      <c r="E114" s="183" t="s">
        <v>1346</v>
      </c>
      <c r="F114" s="184" t="s">
        <v>1347</v>
      </c>
      <c r="G114" s="185" t="s">
        <v>762</v>
      </c>
      <c r="H114" s="186">
        <v>1</v>
      </c>
      <c r="I114" s="187"/>
      <c r="J114" s="188">
        <f t="shared" si="10"/>
        <v>0</v>
      </c>
      <c r="K114" s="184" t="s">
        <v>223</v>
      </c>
      <c r="L114" s="42"/>
      <c r="M114" s="189" t="s">
        <v>21</v>
      </c>
      <c r="N114" s="190" t="s">
        <v>44</v>
      </c>
      <c r="O114" s="67"/>
      <c r="P114" s="191">
        <f t="shared" si="11"/>
        <v>0</v>
      </c>
      <c r="Q114" s="191">
        <v>0</v>
      </c>
      <c r="R114" s="191">
        <f t="shared" si="12"/>
        <v>0</v>
      </c>
      <c r="S114" s="191">
        <v>0</v>
      </c>
      <c r="T114" s="192">
        <f t="shared" si="13"/>
        <v>0</v>
      </c>
      <c r="U114" s="37"/>
      <c r="V114" s="37"/>
      <c r="W114" s="37"/>
      <c r="X114" s="37"/>
      <c r="Y114" s="37"/>
      <c r="Z114" s="37"/>
      <c r="AA114" s="37"/>
      <c r="AB114" s="37"/>
      <c r="AC114" s="37"/>
      <c r="AD114" s="37"/>
      <c r="AE114" s="37"/>
      <c r="AR114" s="193" t="s">
        <v>273</v>
      </c>
      <c r="AT114" s="193" t="s">
        <v>179</v>
      </c>
      <c r="AU114" s="193" t="s">
        <v>83</v>
      </c>
      <c r="AY114" s="20" t="s">
        <v>176</v>
      </c>
      <c r="BE114" s="194">
        <f t="shared" si="14"/>
        <v>0</v>
      </c>
      <c r="BF114" s="194">
        <f t="shared" si="15"/>
        <v>0</v>
      </c>
      <c r="BG114" s="194">
        <f t="shared" si="16"/>
        <v>0</v>
      </c>
      <c r="BH114" s="194">
        <f t="shared" si="17"/>
        <v>0</v>
      </c>
      <c r="BI114" s="194">
        <f t="shared" si="18"/>
        <v>0</v>
      </c>
      <c r="BJ114" s="20" t="s">
        <v>81</v>
      </c>
      <c r="BK114" s="194">
        <f t="shared" si="19"/>
        <v>0</v>
      </c>
      <c r="BL114" s="20" t="s">
        <v>273</v>
      </c>
      <c r="BM114" s="193" t="s">
        <v>337</v>
      </c>
    </row>
    <row r="115" spans="1:65" s="2" customFormat="1" ht="16.5" customHeight="1">
      <c r="A115" s="37"/>
      <c r="B115" s="38"/>
      <c r="C115" s="182" t="s">
        <v>262</v>
      </c>
      <c r="D115" s="182" t="s">
        <v>179</v>
      </c>
      <c r="E115" s="183" t="s">
        <v>1348</v>
      </c>
      <c r="F115" s="184" t="s">
        <v>1349</v>
      </c>
      <c r="G115" s="185" t="s">
        <v>762</v>
      </c>
      <c r="H115" s="186">
        <v>6</v>
      </c>
      <c r="I115" s="187"/>
      <c r="J115" s="188">
        <f t="shared" si="10"/>
        <v>0</v>
      </c>
      <c r="K115" s="184" t="s">
        <v>223</v>
      </c>
      <c r="L115" s="42"/>
      <c r="M115" s="189" t="s">
        <v>21</v>
      </c>
      <c r="N115" s="190" t="s">
        <v>44</v>
      </c>
      <c r="O115" s="67"/>
      <c r="P115" s="191">
        <f t="shared" si="11"/>
        <v>0</v>
      </c>
      <c r="Q115" s="191">
        <v>0</v>
      </c>
      <c r="R115" s="191">
        <f t="shared" si="12"/>
        <v>0</v>
      </c>
      <c r="S115" s="191">
        <v>0</v>
      </c>
      <c r="T115" s="192">
        <f t="shared" si="13"/>
        <v>0</v>
      </c>
      <c r="U115" s="37"/>
      <c r="V115" s="37"/>
      <c r="W115" s="37"/>
      <c r="X115" s="37"/>
      <c r="Y115" s="37"/>
      <c r="Z115" s="37"/>
      <c r="AA115" s="37"/>
      <c r="AB115" s="37"/>
      <c r="AC115" s="37"/>
      <c r="AD115" s="37"/>
      <c r="AE115" s="37"/>
      <c r="AR115" s="193" t="s">
        <v>273</v>
      </c>
      <c r="AT115" s="193" t="s">
        <v>179</v>
      </c>
      <c r="AU115" s="193" t="s">
        <v>83</v>
      </c>
      <c r="AY115" s="20" t="s">
        <v>176</v>
      </c>
      <c r="BE115" s="194">
        <f t="shared" si="14"/>
        <v>0</v>
      </c>
      <c r="BF115" s="194">
        <f t="shared" si="15"/>
        <v>0</v>
      </c>
      <c r="BG115" s="194">
        <f t="shared" si="16"/>
        <v>0</v>
      </c>
      <c r="BH115" s="194">
        <f t="shared" si="17"/>
        <v>0</v>
      </c>
      <c r="BI115" s="194">
        <f t="shared" si="18"/>
        <v>0</v>
      </c>
      <c r="BJ115" s="20" t="s">
        <v>81</v>
      </c>
      <c r="BK115" s="194">
        <f t="shared" si="19"/>
        <v>0</v>
      </c>
      <c r="BL115" s="20" t="s">
        <v>273</v>
      </c>
      <c r="BM115" s="193" t="s">
        <v>350</v>
      </c>
    </row>
    <row r="116" spans="1:65" s="2" customFormat="1" ht="16.5" customHeight="1">
      <c r="A116" s="37"/>
      <c r="B116" s="38"/>
      <c r="C116" s="182" t="s">
        <v>268</v>
      </c>
      <c r="D116" s="182" t="s">
        <v>179</v>
      </c>
      <c r="E116" s="183" t="s">
        <v>1350</v>
      </c>
      <c r="F116" s="184" t="s">
        <v>1351</v>
      </c>
      <c r="G116" s="185" t="s">
        <v>762</v>
      </c>
      <c r="H116" s="186">
        <v>6</v>
      </c>
      <c r="I116" s="187"/>
      <c r="J116" s="188">
        <f t="shared" si="10"/>
        <v>0</v>
      </c>
      <c r="K116" s="184" t="s">
        <v>223</v>
      </c>
      <c r="L116" s="42"/>
      <c r="M116" s="189" t="s">
        <v>21</v>
      </c>
      <c r="N116" s="190" t="s">
        <v>44</v>
      </c>
      <c r="O116" s="67"/>
      <c r="P116" s="191">
        <f t="shared" si="11"/>
        <v>0</v>
      </c>
      <c r="Q116" s="191">
        <v>0</v>
      </c>
      <c r="R116" s="191">
        <f t="shared" si="12"/>
        <v>0</v>
      </c>
      <c r="S116" s="191">
        <v>0</v>
      </c>
      <c r="T116" s="192">
        <f t="shared" si="13"/>
        <v>0</v>
      </c>
      <c r="U116" s="37"/>
      <c r="V116" s="37"/>
      <c r="W116" s="37"/>
      <c r="X116" s="37"/>
      <c r="Y116" s="37"/>
      <c r="Z116" s="37"/>
      <c r="AA116" s="37"/>
      <c r="AB116" s="37"/>
      <c r="AC116" s="37"/>
      <c r="AD116" s="37"/>
      <c r="AE116" s="37"/>
      <c r="AR116" s="193" t="s">
        <v>273</v>
      </c>
      <c r="AT116" s="193" t="s">
        <v>179</v>
      </c>
      <c r="AU116" s="193" t="s">
        <v>83</v>
      </c>
      <c r="AY116" s="20" t="s">
        <v>176</v>
      </c>
      <c r="BE116" s="194">
        <f t="shared" si="14"/>
        <v>0</v>
      </c>
      <c r="BF116" s="194">
        <f t="shared" si="15"/>
        <v>0</v>
      </c>
      <c r="BG116" s="194">
        <f t="shared" si="16"/>
        <v>0</v>
      </c>
      <c r="BH116" s="194">
        <f t="shared" si="17"/>
        <v>0</v>
      </c>
      <c r="BI116" s="194">
        <f t="shared" si="18"/>
        <v>0</v>
      </c>
      <c r="BJ116" s="20" t="s">
        <v>81</v>
      </c>
      <c r="BK116" s="194">
        <f t="shared" si="19"/>
        <v>0</v>
      </c>
      <c r="BL116" s="20" t="s">
        <v>273</v>
      </c>
      <c r="BM116" s="193" t="s">
        <v>360</v>
      </c>
    </row>
    <row r="117" spans="1:65" s="2" customFormat="1" ht="16.5" customHeight="1">
      <c r="A117" s="37"/>
      <c r="B117" s="38"/>
      <c r="C117" s="182" t="s">
        <v>273</v>
      </c>
      <c r="D117" s="182" t="s">
        <v>179</v>
      </c>
      <c r="E117" s="183" t="s">
        <v>1352</v>
      </c>
      <c r="F117" s="184" t="s">
        <v>1353</v>
      </c>
      <c r="G117" s="185" t="s">
        <v>762</v>
      </c>
      <c r="H117" s="186">
        <v>12</v>
      </c>
      <c r="I117" s="187"/>
      <c r="J117" s="188">
        <f t="shared" si="10"/>
        <v>0</v>
      </c>
      <c r="K117" s="184" t="s">
        <v>223</v>
      </c>
      <c r="L117" s="42"/>
      <c r="M117" s="189" t="s">
        <v>21</v>
      </c>
      <c r="N117" s="190" t="s">
        <v>44</v>
      </c>
      <c r="O117" s="67"/>
      <c r="P117" s="191">
        <f t="shared" si="11"/>
        <v>0</v>
      </c>
      <c r="Q117" s="191">
        <v>0</v>
      </c>
      <c r="R117" s="191">
        <f t="shared" si="12"/>
        <v>0</v>
      </c>
      <c r="S117" s="191">
        <v>0</v>
      </c>
      <c r="T117" s="192">
        <f t="shared" si="13"/>
        <v>0</v>
      </c>
      <c r="U117" s="37"/>
      <c r="V117" s="37"/>
      <c r="W117" s="37"/>
      <c r="X117" s="37"/>
      <c r="Y117" s="37"/>
      <c r="Z117" s="37"/>
      <c r="AA117" s="37"/>
      <c r="AB117" s="37"/>
      <c r="AC117" s="37"/>
      <c r="AD117" s="37"/>
      <c r="AE117" s="37"/>
      <c r="AR117" s="193" t="s">
        <v>273</v>
      </c>
      <c r="AT117" s="193" t="s">
        <v>179</v>
      </c>
      <c r="AU117" s="193" t="s">
        <v>83</v>
      </c>
      <c r="AY117" s="20" t="s">
        <v>176</v>
      </c>
      <c r="BE117" s="194">
        <f t="shared" si="14"/>
        <v>0</v>
      </c>
      <c r="BF117" s="194">
        <f t="shared" si="15"/>
        <v>0</v>
      </c>
      <c r="BG117" s="194">
        <f t="shared" si="16"/>
        <v>0</v>
      </c>
      <c r="BH117" s="194">
        <f t="shared" si="17"/>
        <v>0</v>
      </c>
      <c r="BI117" s="194">
        <f t="shared" si="18"/>
        <v>0</v>
      </c>
      <c r="BJ117" s="20" t="s">
        <v>81</v>
      </c>
      <c r="BK117" s="194">
        <f t="shared" si="19"/>
        <v>0</v>
      </c>
      <c r="BL117" s="20" t="s">
        <v>273</v>
      </c>
      <c r="BM117" s="193" t="s">
        <v>306</v>
      </c>
    </row>
    <row r="118" spans="1:65" s="2" customFormat="1" ht="16.5" customHeight="1">
      <c r="A118" s="37"/>
      <c r="B118" s="38"/>
      <c r="C118" s="182" t="s">
        <v>280</v>
      </c>
      <c r="D118" s="182" t="s">
        <v>179</v>
      </c>
      <c r="E118" s="183" t="s">
        <v>1354</v>
      </c>
      <c r="F118" s="184" t="s">
        <v>1355</v>
      </c>
      <c r="G118" s="185" t="s">
        <v>762</v>
      </c>
      <c r="H118" s="186">
        <v>4</v>
      </c>
      <c r="I118" s="187"/>
      <c r="J118" s="188">
        <f t="shared" si="10"/>
        <v>0</v>
      </c>
      <c r="K118" s="184" t="s">
        <v>223</v>
      </c>
      <c r="L118" s="42"/>
      <c r="M118" s="189" t="s">
        <v>21</v>
      </c>
      <c r="N118" s="190" t="s">
        <v>44</v>
      </c>
      <c r="O118" s="67"/>
      <c r="P118" s="191">
        <f t="shared" si="11"/>
        <v>0</v>
      </c>
      <c r="Q118" s="191">
        <v>0</v>
      </c>
      <c r="R118" s="191">
        <f t="shared" si="12"/>
        <v>0</v>
      </c>
      <c r="S118" s="191">
        <v>0</v>
      </c>
      <c r="T118" s="192">
        <f t="shared" si="13"/>
        <v>0</v>
      </c>
      <c r="U118" s="37"/>
      <c r="V118" s="37"/>
      <c r="W118" s="37"/>
      <c r="X118" s="37"/>
      <c r="Y118" s="37"/>
      <c r="Z118" s="37"/>
      <c r="AA118" s="37"/>
      <c r="AB118" s="37"/>
      <c r="AC118" s="37"/>
      <c r="AD118" s="37"/>
      <c r="AE118" s="37"/>
      <c r="AR118" s="193" t="s">
        <v>273</v>
      </c>
      <c r="AT118" s="193" t="s">
        <v>179</v>
      </c>
      <c r="AU118" s="193" t="s">
        <v>83</v>
      </c>
      <c r="AY118" s="20" t="s">
        <v>176</v>
      </c>
      <c r="BE118" s="194">
        <f t="shared" si="14"/>
        <v>0</v>
      </c>
      <c r="BF118" s="194">
        <f t="shared" si="15"/>
        <v>0</v>
      </c>
      <c r="BG118" s="194">
        <f t="shared" si="16"/>
        <v>0</v>
      </c>
      <c r="BH118" s="194">
        <f t="shared" si="17"/>
        <v>0</v>
      </c>
      <c r="BI118" s="194">
        <f t="shared" si="18"/>
        <v>0</v>
      </c>
      <c r="BJ118" s="20" t="s">
        <v>81</v>
      </c>
      <c r="BK118" s="194">
        <f t="shared" si="19"/>
        <v>0</v>
      </c>
      <c r="BL118" s="20" t="s">
        <v>273</v>
      </c>
      <c r="BM118" s="193" t="s">
        <v>386</v>
      </c>
    </row>
    <row r="119" spans="1:65" s="2" customFormat="1" ht="16.5" customHeight="1">
      <c r="A119" s="37"/>
      <c r="B119" s="38"/>
      <c r="C119" s="182" t="s">
        <v>287</v>
      </c>
      <c r="D119" s="182" t="s">
        <v>179</v>
      </c>
      <c r="E119" s="183" t="s">
        <v>1356</v>
      </c>
      <c r="F119" s="184" t="s">
        <v>1357</v>
      </c>
      <c r="G119" s="185" t="s">
        <v>762</v>
      </c>
      <c r="H119" s="186">
        <v>6</v>
      </c>
      <c r="I119" s="187"/>
      <c r="J119" s="188">
        <f t="shared" si="10"/>
        <v>0</v>
      </c>
      <c r="K119" s="184" t="s">
        <v>223</v>
      </c>
      <c r="L119" s="42"/>
      <c r="M119" s="189" t="s">
        <v>21</v>
      </c>
      <c r="N119" s="190" t="s">
        <v>44</v>
      </c>
      <c r="O119" s="67"/>
      <c r="P119" s="191">
        <f t="shared" si="11"/>
        <v>0</v>
      </c>
      <c r="Q119" s="191">
        <v>0</v>
      </c>
      <c r="R119" s="191">
        <f t="shared" si="12"/>
        <v>0</v>
      </c>
      <c r="S119" s="191">
        <v>0</v>
      </c>
      <c r="T119" s="192">
        <f t="shared" si="13"/>
        <v>0</v>
      </c>
      <c r="U119" s="37"/>
      <c r="V119" s="37"/>
      <c r="W119" s="37"/>
      <c r="X119" s="37"/>
      <c r="Y119" s="37"/>
      <c r="Z119" s="37"/>
      <c r="AA119" s="37"/>
      <c r="AB119" s="37"/>
      <c r="AC119" s="37"/>
      <c r="AD119" s="37"/>
      <c r="AE119" s="37"/>
      <c r="AR119" s="193" t="s">
        <v>273</v>
      </c>
      <c r="AT119" s="193" t="s">
        <v>179</v>
      </c>
      <c r="AU119" s="193" t="s">
        <v>83</v>
      </c>
      <c r="AY119" s="20" t="s">
        <v>176</v>
      </c>
      <c r="BE119" s="194">
        <f t="shared" si="14"/>
        <v>0</v>
      </c>
      <c r="BF119" s="194">
        <f t="shared" si="15"/>
        <v>0</v>
      </c>
      <c r="BG119" s="194">
        <f t="shared" si="16"/>
        <v>0</v>
      </c>
      <c r="BH119" s="194">
        <f t="shared" si="17"/>
        <v>0</v>
      </c>
      <c r="BI119" s="194">
        <f t="shared" si="18"/>
        <v>0</v>
      </c>
      <c r="BJ119" s="20" t="s">
        <v>81</v>
      </c>
      <c r="BK119" s="194">
        <f t="shared" si="19"/>
        <v>0</v>
      </c>
      <c r="BL119" s="20" t="s">
        <v>273</v>
      </c>
      <c r="BM119" s="193" t="s">
        <v>399</v>
      </c>
    </row>
    <row r="120" spans="1:65" s="2" customFormat="1" ht="16.5" customHeight="1">
      <c r="A120" s="37"/>
      <c r="B120" s="38"/>
      <c r="C120" s="182" t="s">
        <v>296</v>
      </c>
      <c r="D120" s="182" t="s">
        <v>179</v>
      </c>
      <c r="E120" s="183" t="s">
        <v>1358</v>
      </c>
      <c r="F120" s="184" t="s">
        <v>1359</v>
      </c>
      <c r="G120" s="185" t="s">
        <v>334</v>
      </c>
      <c r="H120" s="186">
        <v>1</v>
      </c>
      <c r="I120" s="187"/>
      <c r="J120" s="188">
        <f t="shared" si="10"/>
        <v>0</v>
      </c>
      <c r="K120" s="184" t="s">
        <v>223</v>
      </c>
      <c r="L120" s="42"/>
      <c r="M120" s="189" t="s">
        <v>21</v>
      </c>
      <c r="N120" s="190" t="s">
        <v>44</v>
      </c>
      <c r="O120" s="67"/>
      <c r="P120" s="191">
        <f t="shared" si="11"/>
        <v>0</v>
      </c>
      <c r="Q120" s="191">
        <v>0</v>
      </c>
      <c r="R120" s="191">
        <f t="shared" si="12"/>
        <v>0</v>
      </c>
      <c r="S120" s="191">
        <v>0</v>
      </c>
      <c r="T120" s="192">
        <f t="shared" si="13"/>
        <v>0</v>
      </c>
      <c r="U120" s="37"/>
      <c r="V120" s="37"/>
      <c r="W120" s="37"/>
      <c r="X120" s="37"/>
      <c r="Y120" s="37"/>
      <c r="Z120" s="37"/>
      <c r="AA120" s="37"/>
      <c r="AB120" s="37"/>
      <c r="AC120" s="37"/>
      <c r="AD120" s="37"/>
      <c r="AE120" s="37"/>
      <c r="AR120" s="193" t="s">
        <v>273</v>
      </c>
      <c r="AT120" s="193" t="s">
        <v>179</v>
      </c>
      <c r="AU120" s="193" t="s">
        <v>83</v>
      </c>
      <c r="AY120" s="20" t="s">
        <v>176</v>
      </c>
      <c r="BE120" s="194">
        <f t="shared" si="14"/>
        <v>0</v>
      </c>
      <c r="BF120" s="194">
        <f t="shared" si="15"/>
        <v>0</v>
      </c>
      <c r="BG120" s="194">
        <f t="shared" si="16"/>
        <v>0</v>
      </c>
      <c r="BH120" s="194">
        <f t="shared" si="17"/>
        <v>0</v>
      </c>
      <c r="BI120" s="194">
        <f t="shared" si="18"/>
        <v>0</v>
      </c>
      <c r="BJ120" s="20" t="s">
        <v>81</v>
      </c>
      <c r="BK120" s="194">
        <f t="shared" si="19"/>
        <v>0</v>
      </c>
      <c r="BL120" s="20" t="s">
        <v>273</v>
      </c>
      <c r="BM120" s="193" t="s">
        <v>408</v>
      </c>
    </row>
    <row r="121" spans="1:65" s="12" customFormat="1" ht="22.9" customHeight="1">
      <c r="B121" s="166"/>
      <c r="C121" s="167"/>
      <c r="D121" s="168" t="s">
        <v>72</v>
      </c>
      <c r="E121" s="180" t="s">
        <v>1360</v>
      </c>
      <c r="F121" s="180" t="s">
        <v>1361</v>
      </c>
      <c r="G121" s="167"/>
      <c r="H121" s="167"/>
      <c r="I121" s="170"/>
      <c r="J121" s="181">
        <f>BK121</f>
        <v>0</v>
      </c>
      <c r="K121" s="167"/>
      <c r="L121" s="172"/>
      <c r="M121" s="173"/>
      <c r="N121" s="174"/>
      <c r="O121" s="174"/>
      <c r="P121" s="175">
        <f>SUM(P122:P124)</f>
        <v>0</v>
      </c>
      <c r="Q121" s="174"/>
      <c r="R121" s="175">
        <f>SUM(R122:R124)</f>
        <v>0</v>
      </c>
      <c r="S121" s="174"/>
      <c r="T121" s="176">
        <f>SUM(T122:T124)</f>
        <v>0</v>
      </c>
      <c r="AR121" s="177" t="s">
        <v>81</v>
      </c>
      <c r="AT121" s="178" t="s">
        <v>72</v>
      </c>
      <c r="AU121" s="178" t="s">
        <v>81</v>
      </c>
      <c r="AY121" s="177" t="s">
        <v>176</v>
      </c>
      <c r="BK121" s="179">
        <f>SUM(BK122:BK124)</f>
        <v>0</v>
      </c>
    </row>
    <row r="122" spans="1:65" s="2" customFormat="1" ht="16.5" customHeight="1">
      <c r="A122" s="37"/>
      <c r="B122" s="38"/>
      <c r="C122" s="182" t="s">
        <v>302</v>
      </c>
      <c r="D122" s="182" t="s">
        <v>179</v>
      </c>
      <c r="E122" s="183" t="s">
        <v>1362</v>
      </c>
      <c r="F122" s="184" t="s">
        <v>1363</v>
      </c>
      <c r="G122" s="185" t="s">
        <v>222</v>
      </c>
      <c r="H122" s="186">
        <v>24</v>
      </c>
      <c r="I122" s="187"/>
      <c r="J122" s="188">
        <f>ROUND(I122*H122,2)</f>
        <v>0</v>
      </c>
      <c r="K122" s="184" t="s">
        <v>223</v>
      </c>
      <c r="L122" s="42"/>
      <c r="M122" s="189" t="s">
        <v>21</v>
      </c>
      <c r="N122" s="190" t="s">
        <v>44</v>
      </c>
      <c r="O122" s="67"/>
      <c r="P122" s="191">
        <f>O122*H122</f>
        <v>0</v>
      </c>
      <c r="Q122" s="191">
        <v>0</v>
      </c>
      <c r="R122" s="191">
        <f>Q122*H122</f>
        <v>0</v>
      </c>
      <c r="S122" s="191">
        <v>0</v>
      </c>
      <c r="T122" s="192">
        <f>S122*H122</f>
        <v>0</v>
      </c>
      <c r="U122" s="37"/>
      <c r="V122" s="37"/>
      <c r="W122" s="37"/>
      <c r="X122" s="37"/>
      <c r="Y122" s="37"/>
      <c r="Z122" s="37"/>
      <c r="AA122" s="37"/>
      <c r="AB122" s="37"/>
      <c r="AC122" s="37"/>
      <c r="AD122" s="37"/>
      <c r="AE122" s="37"/>
      <c r="AR122" s="193" t="s">
        <v>273</v>
      </c>
      <c r="AT122" s="193" t="s">
        <v>179</v>
      </c>
      <c r="AU122" s="193" t="s">
        <v>83</v>
      </c>
      <c r="AY122" s="20" t="s">
        <v>176</v>
      </c>
      <c r="BE122" s="194">
        <f>IF(N122="základní",J122,0)</f>
        <v>0</v>
      </c>
      <c r="BF122" s="194">
        <f>IF(N122="snížená",J122,0)</f>
        <v>0</v>
      </c>
      <c r="BG122" s="194">
        <f>IF(N122="zákl. přenesená",J122,0)</f>
        <v>0</v>
      </c>
      <c r="BH122" s="194">
        <f>IF(N122="sníž. přenesená",J122,0)</f>
        <v>0</v>
      </c>
      <c r="BI122" s="194">
        <f>IF(N122="nulová",J122,0)</f>
        <v>0</v>
      </c>
      <c r="BJ122" s="20" t="s">
        <v>81</v>
      </c>
      <c r="BK122" s="194">
        <f>ROUND(I122*H122,2)</f>
        <v>0</v>
      </c>
      <c r="BL122" s="20" t="s">
        <v>273</v>
      </c>
      <c r="BM122" s="193" t="s">
        <v>417</v>
      </c>
    </row>
    <row r="123" spans="1:65" s="2" customFormat="1" ht="16.5" customHeight="1">
      <c r="A123" s="37"/>
      <c r="B123" s="38"/>
      <c r="C123" s="182" t="s">
        <v>7</v>
      </c>
      <c r="D123" s="182" t="s">
        <v>179</v>
      </c>
      <c r="E123" s="183" t="s">
        <v>1364</v>
      </c>
      <c r="F123" s="184" t="s">
        <v>1365</v>
      </c>
      <c r="G123" s="185" t="s">
        <v>222</v>
      </c>
      <c r="H123" s="186">
        <v>24</v>
      </c>
      <c r="I123" s="187"/>
      <c r="J123" s="188">
        <f>ROUND(I123*H123,2)</f>
        <v>0</v>
      </c>
      <c r="K123" s="184" t="s">
        <v>223</v>
      </c>
      <c r="L123" s="42"/>
      <c r="M123" s="189" t="s">
        <v>21</v>
      </c>
      <c r="N123" s="190" t="s">
        <v>44</v>
      </c>
      <c r="O123" s="67"/>
      <c r="P123" s="191">
        <f>O123*H123</f>
        <v>0</v>
      </c>
      <c r="Q123" s="191">
        <v>0</v>
      </c>
      <c r="R123" s="191">
        <f>Q123*H123</f>
        <v>0</v>
      </c>
      <c r="S123" s="191">
        <v>0</v>
      </c>
      <c r="T123" s="192">
        <f>S123*H123</f>
        <v>0</v>
      </c>
      <c r="U123" s="37"/>
      <c r="V123" s="37"/>
      <c r="W123" s="37"/>
      <c r="X123" s="37"/>
      <c r="Y123" s="37"/>
      <c r="Z123" s="37"/>
      <c r="AA123" s="37"/>
      <c r="AB123" s="37"/>
      <c r="AC123" s="37"/>
      <c r="AD123" s="37"/>
      <c r="AE123" s="37"/>
      <c r="AR123" s="193" t="s">
        <v>273</v>
      </c>
      <c r="AT123" s="193" t="s">
        <v>179</v>
      </c>
      <c r="AU123" s="193" t="s">
        <v>83</v>
      </c>
      <c r="AY123" s="20" t="s">
        <v>176</v>
      </c>
      <c r="BE123" s="194">
        <f>IF(N123="základní",J123,0)</f>
        <v>0</v>
      </c>
      <c r="BF123" s="194">
        <f>IF(N123="snížená",J123,0)</f>
        <v>0</v>
      </c>
      <c r="BG123" s="194">
        <f>IF(N123="zákl. přenesená",J123,0)</f>
        <v>0</v>
      </c>
      <c r="BH123" s="194">
        <f>IF(N123="sníž. přenesená",J123,0)</f>
        <v>0</v>
      </c>
      <c r="BI123" s="194">
        <f>IF(N123="nulová",J123,0)</f>
        <v>0</v>
      </c>
      <c r="BJ123" s="20" t="s">
        <v>81</v>
      </c>
      <c r="BK123" s="194">
        <f>ROUND(I123*H123,2)</f>
        <v>0</v>
      </c>
      <c r="BL123" s="20" t="s">
        <v>273</v>
      </c>
      <c r="BM123" s="193" t="s">
        <v>426</v>
      </c>
    </row>
    <row r="124" spans="1:65" s="2" customFormat="1" ht="16.5" customHeight="1">
      <c r="A124" s="37"/>
      <c r="B124" s="38"/>
      <c r="C124" s="182" t="s">
        <v>314</v>
      </c>
      <c r="D124" s="182" t="s">
        <v>179</v>
      </c>
      <c r="E124" s="183" t="s">
        <v>1366</v>
      </c>
      <c r="F124" s="184" t="s">
        <v>1367</v>
      </c>
      <c r="G124" s="185" t="s">
        <v>334</v>
      </c>
      <c r="H124" s="186">
        <v>1</v>
      </c>
      <c r="I124" s="187"/>
      <c r="J124" s="188">
        <f>ROUND(I124*H124,2)</f>
        <v>0</v>
      </c>
      <c r="K124" s="184" t="s">
        <v>223</v>
      </c>
      <c r="L124" s="42"/>
      <c r="M124" s="189" t="s">
        <v>21</v>
      </c>
      <c r="N124" s="190" t="s">
        <v>44</v>
      </c>
      <c r="O124" s="67"/>
      <c r="P124" s="191">
        <f>O124*H124</f>
        <v>0</v>
      </c>
      <c r="Q124" s="191">
        <v>0</v>
      </c>
      <c r="R124" s="191">
        <f>Q124*H124</f>
        <v>0</v>
      </c>
      <c r="S124" s="191">
        <v>0</v>
      </c>
      <c r="T124" s="192">
        <f>S124*H124</f>
        <v>0</v>
      </c>
      <c r="U124" s="37"/>
      <c r="V124" s="37"/>
      <c r="W124" s="37"/>
      <c r="X124" s="37"/>
      <c r="Y124" s="37"/>
      <c r="Z124" s="37"/>
      <c r="AA124" s="37"/>
      <c r="AB124" s="37"/>
      <c r="AC124" s="37"/>
      <c r="AD124" s="37"/>
      <c r="AE124" s="37"/>
      <c r="AR124" s="193" t="s">
        <v>273</v>
      </c>
      <c r="AT124" s="193" t="s">
        <v>179</v>
      </c>
      <c r="AU124" s="193" t="s">
        <v>83</v>
      </c>
      <c r="AY124" s="20" t="s">
        <v>176</v>
      </c>
      <c r="BE124" s="194">
        <f>IF(N124="základní",J124,0)</f>
        <v>0</v>
      </c>
      <c r="BF124" s="194">
        <f>IF(N124="snížená",J124,0)</f>
        <v>0</v>
      </c>
      <c r="BG124" s="194">
        <f>IF(N124="zákl. přenesená",J124,0)</f>
        <v>0</v>
      </c>
      <c r="BH124" s="194">
        <f>IF(N124="sníž. přenesená",J124,0)</f>
        <v>0</v>
      </c>
      <c r="BI124" s="194">
        <f>IF(N124="nulová",J124,0)</f>
        <v>0</v>
      </c>
      <c r="BJ124" s="20" t="s">
        <v>81</v>
      </c>
      <c r="BK124" s="194">
        <f>ROUND(I124*H124,2)</f>
        <v>0</v>
      </c>
      <c r="BL124" s="20" t="s">
        <v>273</v>
      </c>
      <c r="BM124" s="193" t="s">
        <v>435</v>
      </c>
    </row>
    <row r="125" spans="1:65" s="12" customFormat="1" ht="22.9" customHeight="1">
      <c r="B125" s="166"/>
      <c r="C125" s="167"/>
      <c r="D125" s="168" t="s">
        <v>72</v>
      </c>
      <c r="E125" s="180" t="s">
        <v>1368</v>
      </c>
      <c r="F125" s="180" t="s">
        <v>1369</v>
      </c>
      <c r="G125" s="167"/>
      <c r="H125" s="167"/>
      <c r="I125" s="170"/>
      <c r="J125" s="181">
        <f>BK125</f>
        <v>0</v>
      </c>
      <c r="K125" s="167"/>
      <c r="L125" s="172"/>
      <c r="M125" s="173"/>
      <c r="N125" s="174"/>
      <c r="O125" s="174"/>
      <c r="P125" s="175">
        <f>SUM(P126:P133)</f>
        <v>0</v>
      </c>
      <c r="Q125" s="174"/>
      <c r="R125" s="175">
        <f>SUM(R126:R133)</f>
        <v>0</v>
      </c>
      <c r="S125" s="174"/>
      <c r="T125" s="176">
        <f>SUM(T126:T133)</f>
        <v>0</v>
      </c>
      <c r="AR125" s="177" t="s">
        <v>81</v>
      </c>
      <c r="AT125" s="178" t="s">
        <v>72</v>
      </c>
      <c r="AU125" s="178" t="s">
        <v>81</v>
      </c>
      <c r="AY125" s="177" t="s">
        <v>176</v>
      </c>
      <c r="BK125" s="179">
        <f>SUM(BK126:BK133)</f>
        <v>0</v>
      </c>
    </row>
    <row r="126" spans="1:65" s="2" customFormat="1" ht="16.5" customHeight="1">
      <c r="A126" s="37"/>
      <c r="B126" s="38"/>
      <c r="C126" s="182" t="s">
        <v>318</v>
      </c>
      <c r="D126" s="182" t="s">
        <v>179</v>
      </c>
      <c r="E126" s="183" t="s">
        <v>1370</v>
      </c>
      <c r="F126" s="184" t="s">
        <v>1371</v>
      </c>
      <c r="G126" s="185" t="s">
        <v>222</v>
      </c>
      <c r="H126" s="186">
        <v>16</v>
      </c>
      <c r="I126" s="187"/>
      <c r="J126" s="188">
        <f t="shared" ref="J126:J133" si="20">ROUND(I126*H126,2)</f>
        <v>0</v>
      </c>
      <c r="K126" s="184" t="s">
        <v>223</v>
      </c>
      <c r="L126" s="42"/>
      <c r="M126" s="189" t="s">
        <v>21</v>
      </c>
      <c r="N126" s="190" t="s">
        <v>44</v>
      </c>
      <c r="O126" s="67"/>
      <c r="P126" s="191">
        <f t="shared" ref="P126:P133" si="21">O126*H126</f>
        <v>0</v>
      </c>
      <c r="Q126" s="191">
        <v>0</v>
      </c>
      <c r="R126" s="191">
        <f t="shared" ref="R126:R133" si="22">Q126*H126</f>
        <v>0</v>
      </c>
      <c r="S126" s="191">
        <v>0</v>
      </c>
      <c r="T126" s="192">
        <f t="shared" ref="T126:T133" si="23">S126*H126</f>
        <v>0</v>
      </c>
      <c r="U126" s="37"/>
      <c r="V126" s="37"/>
      <c r="W126" s="37"/>
      <c r="X126" s="37"/>
      <c r="Y126" s="37"/>
      <c r="Z126" s="37"/>
      <c r="AA126" s="37"/>
      <c r="AB126" s="37"/>
      <c r="AC126" s="37"/>
      <c r="AD126" s="37"/>
      <c r="AE126" s="37"/>
      <c r="AR126" s="193" t="s">
        <v>273</v>
      </c>
      <c r="AT126" s="193" t="s">
        <v>179</v>
      </c>
      <c r="AU126" s="193" t="s">
        <v>83</v>
      </c>
      <c r="AY126" s="20" t="s">
        <v>176</v>
      </c>
      <c r="BE126" s="194">
        <f t="shared" ref="BE126:BE133" si="24">IF(N126="základní",J126,0)</f>
        <v>0</v>
      </c>
      <c r="BF126" s="194">
        <f t="shared" ref="BF126:BF133" si="25">IF(N126="snížená",J126,0)</f>
        <v>0</v>
      </c>
      <c r="BG126" s="194">
        <f t="shared" ref="BG126:BG133" si="26">IF(N126="zákl. přenesená",J126,0)</f>
        <v>0</v>
      </c>
      <c r="BH126" s="194">
        <f t="shared" ref="BH126:BH133" si="27">IF(N126="sníž. přenesená",J126,0)</f>
        <v>0</v>
      </c>
      <c r="BI126" s="194">
        <f t="shared" ref="BI126:BI133" si="28">IF(N126="nulová",J126,0)</f>
        <v>0</v>
      </c>
      <c r="BJ126" s="20" t="s">
        <v>81</v>
      </c>
      <c r="BK126" s="194">
        <f t="shared" ref="BK126:BK133" si="29">ROUND(I126*H126,2)</f>
        <v>0</v>
      </c>
      <c r="BL126" s="20" t="s">
        <v>273</v>
      </c>
      <c r="BM126" s="193" t="s">
        <v>444</v>
      </c>
    </row>
    <row r="127" spans="1:65" s="2" customFormat="1" ht="16.5" customHeight="1">
      <c r="A127" s="37"/>
      <c r="B127" s="38"/>
      <c r="C127" s="182" t="s">
        <v>324</v>
      </c>
      <c r="D127" s="182" t="s">
        <v>179</v>
      </c>
      <c r="E127" s="183" t="s">
        <v>1372</v>
      </c>
      <c r="F127" s="184" t="s">
        <v>1373</v>
      </c>
      <c r="G127" s="185" t="s">
        <v>222</v>
      </c>
      <c r="H127" s="186">
        <v>56</v>
      </c>
      <c r="I127" s="187"/>
      <c r="J127" s="188">
        <f t="shared" si="20"/>
        <v>0</v>
      </c>
      <c r="K127" s="184" t="s">
        <v>223</v>
      </c>
      <c r="L127" s="42"/>
      <c r="M127" s="189" t="s">
        <v>21</v>
      </c>
      <c r="N127" s="190" t="s">
        <v>44</v>
      </c>
      <c r="O127" s="67"/>
      <c r="P127" s="191">
        <f t="shared" si="21"/>
        <v>0</v>
      </c>
      <c r="Q127" s="191">
        <v>0</v>
      </c>
      <c r="R127" s="191">
        <f t="shared" si="22"/>
        <v>0</v>
      </c>
      <c r="S127" s="191">
        <v>0</v>
      </c>
      <c r="T127" s="192">
        <f t="shared" si="23"/>
        <v>0</v>
      </c>
      <c r="U127" s="37"/>
      <c r="V127" s="37"/>
      <c r="W127" s="37"/>
      <c r="X127" s="37"/>
      <c r="Y127" s="37"/>
      <c r="Z127" s="37"/>
      <c r="AA127" s="37"/>
      <c r="AB127" s="37"/>
      <c r="AC127" s="37"/>
      <c r="AD127" s="37"/>
      <c r="AE127" s="37"/>
      <c r="AR127" s="193" t="s">
        <v>273</v>
      </c>
      <c r="AT127" s="193" t="s">
        <v>179</v>
      </c>
      <c r="AU127" s="193" t="s">
        <v>83</v>
      </c>
      <c r="AY127" s="20" t="s">
        <v>176</v>
      </c>
      <c r="BE127" s="194">
        <f t="shared" si="24"/>
        <v>0</v>
      </c>
      <c r="BF127" s="194">
        <f t="shared" si="25"/>
        <v>0</v>
      </c>
      <c r="BG127" s="194">
        <f t="shared" si="26"/>
        <v>0</v>
      </c>
      <c r="BH127" s="194">
        <f t="shared" si="27"/>
        <v>0</v>
      </c>
      <c r="BI127" s="194">
        <f t="shared" si="28"/>
        <v>0</v>
      </c>
      <c r="BJ127" s="20" t="s">
        <v>81</v>
      </c>
      <c r="BK127" s="194">
        <f t="shared" si="29"/>
        <v>0</v>
      </c>
      <c r="BL127" s="20" t="s">
        <v>273</v>
      </c>
      <c r="BM127" s="193" t="s">
        <v>453</v>
      </c>
    </row>
    <row r="128" spans="1:65" s="2" customFormat="1" ht="16.5" customHeight="1">
      <c r="A128" s="37"/>
      <c r="B128" s="38"/>
      <c r="C128" s="182" t="s">
        <v>331</v>
      </c>
      <c r="D128" s="182" t="s">
        <v>179</v>
      </c>
      <c r="E128" s="183" t="s">
        <v>1374</v>
      </c>
      <c r="F128" s="184" t="s">
        <v>1375</v>
      </c>
      <c r="G128" s="185" t="s">
        <v>222</v>
      </c>
      <c r="H128" s="186">
        <v>50</v>
      </c>
      <c r="I128" s="187"/>
      <c r="J128" s="188">
        <f t="shared" si="20"/>
        <v>0</v>
      </c>
      <c r="K128" s="184" t="s">
        <v>223</v>
      </c>
      <c r="L128" s="42"/>
      <c r="M128" s="189" t="s">
        <v>21</v>
      </c>
      <c r="N128" s="190" t="s">
        <v>44</v>
      </c>
      <c r="O128" s="67"/>
      <c r="P128" s="191">
        <f t="shared" si="21"/>
        <v>0</v>
      </c>
      <c r="Q128" s="191">
        <v>0</v>
      </c>
      <c r="R128" s="191">
        <f t="shared" si="22"/>
        <v>0</v>
      </c>
      <c r="S128" s="191">
        <v>0</v>
      </c>
      <c r="T128" s="192">
        <f t="shared" si="23"/>
        <v>0</v>
      </c>
      <c r="U128" s="37"/>
      <c r="V128" s="37"/>
      <c r="W128" s="37"/>
      <c r="X128" s="37"/>
      <c r="Y128" s="37"/>
      <c r="Z128" s="37"/>
      <c r="AA128" s="37"/>
      <c r="AB128" s="37"/>
      <c r="AC128" s="37"/>
      <c r="AD128" s="37"/>
      <c r="AE128" s="37"/>
      <c r="AR128" s="193" t="s">
        <v>273</v>
      </c>
      <c r="AT128" s="193" t="s">
        <v>179</v>
      </c>
      <c r="AU128" s="193" t="s">
        <v>83</v>
      </c>
      <c r="AY128" s="20" t="s">
        <v>176</v>
      </c>
      <c r="BE128" s="194">
        <f t="shared" si="24"/>
        <v>0</v>
      </c>
      <c r="BF128" s="194">
        <f t="shared" si="25"/>
        <v>0</v>
      </c>
      <c r="BG128" s="194">
        <f t="shared" si="26"/>
        <v>0</v>
      </c>
      <c r="BH128" s="194">
        <f t="shared" si="27"/>
        <v>0</v>
      </c>
      <c r="BI128" s="194">
        <f t="shared" si="28"/>
        <v>0</v>
      </c>
      <c r="BJ128" s="20" t="s">
        <v>81</v>
      </c>
      <c r="BK128" s="194">
        <f t="shared" si="29"/>
        <v>0</v>
      </c>
      <c r="BL128" s="20" t="s">
        <v>273</v>
      </c>
      <c r="BM128" s="193" t="s">
        <v>462</v>
      </c>
    </row>
    <row r="129" spans="1:65" s="2" customFormat="1" ht="16.5" customHeight="1">
      <c r="A129" s="37"/>
      <c r="B129" s="38"/>
      <c r="C129" s="182" t="s">
        <v>337</v>
      </c>
      <c r="D129" s="182" t="s">
        <v>179</v>
      </c>
      <c r="E129" s="183" t="s">
        <v>1376</v>
      </c>
      <c r="F129" s="184" t="s">
        <v>1377</v>
      </c>
      <c r="G129" s="185" t="s">
        <v>222</v>
      </c>
      <c r="H129" s="186">
        <v>36</v>
      </c>
      <c r="I129" s="187"/>
      <c r="J129" s="188">
        <f t="shared" si="20"/>
        <v>0</v>
      </c>
      <c r="K129" s="184" t="s">
        <v>223</v>
      </c>
      <c r="L129" s="42"/>
      <c r="M129" s="189" t="s">
        <v>21</v>
      </c>
      <c r="N129" s="190" t="s">
        <v>44</v>
      </c>
      <c r="O129" s="67"/>
      <c r="P129" s="191">
        <f t="shared" si="21"/>
        <v>0</v>
      </c>
      <c r="Q129" s="191">
        <v>0</v>
      </c>
      <c r="R129" s="191">
        <f t="shared" si="22"/>
        <v>0</v>
      </c>
      <c r="S129" s="191">
        <v>0</v>
      </c>
      <c r="T129" s="192">
        <f t="shared" si="23"/>
        <v>0</v>
      </c>
      <c r="U129" s="37"/>
      <c r="V129" s="37"/>
      <c r="W129" s="37"/>
      <c r="X129" s="37"/>
      <c r="Y129" s="37"/>
      <c r="Z129" s="37"/>
      <c r="AA129" s="37"/>
      <c r="AB129" s="37"/>
      <c r="AC129" s="37"/>
      <c r="AD129" s="37"/>
      <c r="AE129" s="37"/>
      <c r="AR129" s="193" t="s">
        <v>273</v>
      </c>
      <c r="AT129" s="193" t="s">
        <v>179</v>
      </c>
      <c r="AU129" s="193" t="s">
        <v>83</v>
      </c>
      <c r="AY129" s="20" t="s">
        <v>176</v>
      </c>
      <c r="BE129" s="194">
        <f t="shared" si="24"/>
        <v>0</v>
      </c>
      <c r="BF129" s="194">
        <f t="shared" si="25"/>
        <v>0</v>
      </c>
      <c r="BG129" s="194">
        <f t="shared" si="26"/>
        <v>0</v>
      </c>
      <c r="BH129" s="194">
        <f t="shared" si="27"/>
        <v>0</v>
      </c>
      <c r="BI129" s="194">
        <f t="shared" si="28"/>
        <v>0</v>
      </c>
      <c r="BJ129" s="20" t="s">
        <v>81</v>
      </c>
      <c r="BK129" s="194">
        <f t="shared" si="29"/>
        <v>0</v>
      </c>
      <c r="BL129" s="20" t="s">
        <v>273</v>
      </c>
      <c r="BM129" s="193" t="s">
        <v>474</v>
      </c>
    </row>
    <row r="130" spans="1:65" s="2" customFormat="1" ht="16.5" customHeight="1">
      <c r="A130" s="37"/>
      <c r="B130" s="38"/>
      <c r="C130" s="182" t="s">
        <v>342</v>
      </c>
      <c r="D130" s="182" t="s">
        <v>179</v>
      </c>
      <c r="E130" s="183" t="s">
        <v>1378</v>
      </c>
      <c r="F130" s="184" t="s">
        <v>1379</v>
      </c>
      <c r="G130" s="185" t="s">
        <v>222</v>
      </c>
      <c r="H130" s="186">
        <v>8</v>
      </c>
      <c r="I130" s="187"/>
      <c r="J130" s="188">
        <f t="shared" si="20"/>
        <v>0</v>
      </c>
      <c r="K130" s="184" t="s">
        <v>223</v>
      </c>
      <c r="L130" s="42"/>
      <c r="M130" s="189" t="s">
        <v>21</v>
      </c>
      <c r="N130" s="190" t="s">
        <v>44</v>
      </c>
      <c r="O130" s="67"/>
      <c r="P130" s="191">
        <f t="shared" si="21"/>
        <v>0</v>
      </c>
      <c r="Q130" s="191">
        <v>0</v>
      </c>
      <c r="R130" s="191">
        <f t="shared" si="22"/>
        <v>0</v>
      </c>
      <c r="S130" s="191">
        <v>0</v>
      </c>
      <c r="T130" s="192">
        <f t="shared" si="23"/>
        <v>0</v>
      </c>
      <c r="U130" s="37"/>
      <c r="V130" s="37"/>
      <c r="W130" s="37"/>
      <c r="X130" s="37"/>
      <c r="Y130" s="37"/>
      <c r="Z130" s="37"/>
      <c r="AA130" s="37"/>
      <c r="AB130" s="37"/>
      <c r="AC130" s="37"/>
      <c r="AD130" s="37"/>
      <c r="AE130" s="37"/>
      <c r="AR130" s="193" t="s">
        <v>273</v>
      </c>
      <c r="AT130" s="193" t="s">
        <v>179</v>
      </c>
      <c r="AU130" s="193" t="s">
        <v>83</v>
      </c>
      <c r="AY130" s="20" t="s">
        <v>176</v>
      </c>
      <c r="BE130" s="194">
        <f t="shared" si="24"/>
        <v>0</v>
      </c>
      <c r="BF130" s="194">
        <f t="shared" si="25"/>
        <v>0</v>
      </c>
      <c r="BG130" s="194">
        <f t="shared" si="26"/>
        <v>0</v>
      </c>
      <c r="BH130" s="194">
        <f t="shared" si="27"/>
        <v>0</v>
      </c>
      <c r="BI130" s="194">
        <f t="shared" si="28"/>
        <v>0</v>
      </c>
      <c r="BJ130" s="20" t="s">
        <v>81</v>
      </c>
      <c r="BK130" s="194">
        <f t="shared" si="29"/>
        <v>0</v>
      </c>
      <c r="BL130" s="20" t="s">
        <v>273</v>
      </c>
      <c r="BM130" s="193" t="s">
        <v>485</v>
      </c>
    </row>
    <row r="131" spans="1:65" s="2" customFormat="1" ht="16.5" customHeight="1">
      <c r="A131" s="37"/>
      <c r="B131" s="38"/>
      <c r="C131" s="182" t="s">
        <v>350</v>
      </c>
      <c r="D131" s="182" t="s">
        <v>179</v>
      </c>
      <c r="E131" s="183" t="s">
        <v>1380</v>
      </c>
      <c r="F131" s="184" t="s">
        <v>1381</v>
      </c>
      <c r="G131" s="185" t="s">
        <v>222</v>
      </c>
      <c r="H131" s="186">
        <v>50</v>
      </c>
      <c r="I131" s="187"/>
      <c r="J131" s="188">
        <f t="shared" si="20"/>
        <v>0</v>
      </c>
      <c r="K131" s="184" t="s">
        <v>223</v>
      </c>
      <c r="L131" s="42"/>
      <c r="M131" s="189" t="s">
        <v>21</v>
      </c>
      <c r="N131" s="190" t="s">
        <v>44</v>
      </c>
      <c r="O131" s="67"/>
      <c r="P131" s="191">
        <f t="shared" si="21"/>
        <v>0</v>
      </c>
      <c r="Q131" s="191">
        <v>0</v>
      </c>
      <c r="R131" s="191">
        <f t="shared" si="22"/>
        <v>0</v>
      </c>
      <c r="S131" s="191">
        <v>0</v>
      </c>
      <c r="T131" s="192">
        <f t="shared" si="23"/>
        <v>0</v>
      </c>
      <c r="U131" s="37"/>
      <c r="V131" s="37"/>
      <c r="W131" s="37"/>
      <c r="X131" s="37"/>
      <c r="Y131" s="37"/>
      <c r="Z131" s="37"/>
      <c r="AA131" s="37"/>
      <c r="AB131" s="37"/>
      <c r="AC131" s="37"/>
      <c r="AD131" s="37"/>
      <c r="AE131" s="37"/>
      <c r="AR131" s="193" t="s">
        <v>273</v>
      </c>
      <c r="AT131" s="193" t="s">
        <v>179</v>
      </c>
      <c r="AU131" s="193" t="s">
        <v>83</v>
      </c>
      <c r="AY131" s="20" t="s">
        <v>176</v>
      </c>
      <c r="BE131" s="194">
        <f t="shared" si="24"/>
        <v>0</v>
      </c>
      <c r="BF131" s="194">
        <f t="shared" si="25"/>
        <v>0</v>
      </c>
      <c r="BG131" s="194">
        <f t="shared" si="26"/>
        <v>0</v>
      </c>
      <c r="BH131" s="194">
        <f t="shared" si="27"/>
        <v>0</v>
      </c>
      <c r="BI131" s="194">
        <f t="shared" si="28"/>
        <v>0</v>
      </c>
      <c r="BJ131" s="20" t="s">
        <v>81</v>
      </c>
      <c r="BK131" s="194">
        <f t="shared" si="29"/>
        <v>0</v>
      </c>
      <c r="BL131" s="20" t="s">
        <v>273</v>
      </c>
      <c r="BM131" s="193" t="s">
        <v>495</v>
      </c>
    </row>
    <row r="132" spans="1:65" s="2" customFormat="1" ht="16.5" customHeight="1">
      <c r="A132" s="37"/>
      <c r="B132" s="38"/>
      <c r="C132" s="182" t="s">
        <v>355</v>
      </c>
      <c r="D132" s="182" t="s">
        <v>179</v>
      </c>
      <c r="E132" s="183" t="s">
        <v>1382</v>
      </c>
      <c r="F132" s="184" t="s">
        <v>1383</v>
      </c>
      <c r="G132" s="185" t="s">
        <v>762</v>
      </c>
      <c r="H132" s="186">
        <v>16</v>
      </c>
      <c r="I132" s="187"/>
      <c r="J132" s="188">
        <f t="shared" si="20"/>
        <v>0</v>
      </c>
      <c r="K132" s="184" t="s">
        <v>223</v>
      </c>
      <c r="L132" s="42"/>
      <c r="M132" s="189" t="s">
        <v>21</v>
      </c>
      <c r="N132" s="190" t="s">
        <v>44</v>
      </c>
      <c r="O132" s="67"/>
      <c r="P132" s="191">
        <f t="shared" si="21"/>
        <v>0</v>
      </c>
      <c r="Q132" s="191">
        <v>0</v>
      </c>
      <c r="R132" s="191">
        <f t="shared" si="22"/>
        <v>0</v>
      </c>
      <c r="S132" s="191">
        <v>0</v>
      </c>
      <c r="T132" s="192">
        <f t="shared" si="23"/>
        <v>0</v>
      </c>
      <c r="U132" s="37"/>
      <c r="V132" s="37"/>
      <c r="W132" s="37"/>
      <c r="X132" s="37"/>
      <c r="Y132" s="37"/>
      <c r="Z132" s="37"/>
      <c r="AA132" s="37"/>
      <c r="AB132" s="37"/>
      <c r="AC132" s="37"/>
      <c r="AD132" s="37"/>
      <c r="AE132" s="37"/>
      <c r="AR132" s="193" t="s">
        <v>273</v>
      </c>
      <c r="AT132" s="193" t="s">
        <v>179</v>
      </c>
      <c r="AU132" s="193" t="s">
        <v>83</v>
      </c>
      <c r="AY132" s="20" t="s">
        <v>176</v>
      </c>
      <c r="BE132" s="194">
        <f t="shared" si="24"/>
        <v>0</v>
      </c>
      <c r="BF132" s="194">
        <f t="shared" si="25"/>
        <v>0</v>
      </c>
      <c r="BG132" s="194">
        <f t="shared" si="26"/>
        <v>0</v>
      </c>
      <c r="BH132" s="194">
        <f t="shared" si="27"/>
        <v>0</v>
      </c>
      <c r="BI132" s="194">
        <f t="shared" si="28"/>
        <v>0</v>
      </c>
      <c r="BJ132" s="20" t="s">
        <v>81</v>
      </c>
      <c r="BK132" s="194">
        <f t="shared" si="29"/>
        <v>0</v>
      </c>
      <c r="BL132" s="20" t="s">
        <v>273</v>
      </c>
      <c r="BM132" s="193" t="s">
        <v>504</v>
      </c>
    </row>
    <row r="133" spans="1:65" s="2" customFormat="1" ht="16.5" customHeight="1">
      <c r="A133" s="37"/>
      <c r="B133" s="38"/>
      <c r="C133" s="182" t="s">
        <v>360</v>
      </c>
      <c r="D133" s="182" t="s">
        <v>179</v>
      </c>
      <c r="E133" s="183" t="s">
        <v>1384</v>
      </c>
      <c r="F133" s="184" t="s">
        <v>1385</v>
      </c>
      <c r="G133" s="185" t="s">
        <v>334</v>
      </c>
      <c r="H133" s="186">
        <v>1</v>
      </c>
      <c r="I133" s="187"/>
      <c r="J133" s="188">
        <f t="shared" si="20"/>
        <v>0</v>
      </c>
      <c r="K133" s="184" t="s">
        <v>223</v>
      </c>
      <c r="L133" s="42"/>
      <c r="M133" s="259" t="s">
        <v>21</v>
      </c>
      <c r="N133" s="260" t="s">
        <v>44</v>
      </c>
      <c r="O133" s="261"/>
      <c r="P133" s="262">
        <f t="shared" si="21"/>
        <v>0</v>
      </c>
      <c r="Q133" s="262">
        <v>0</v>
      </c>
      <c r="R133" s="262">
        <f t="shared" si="22"/>
        <v>0</v>
      </c>
      <c r="S133" s="262">
        <v>0</v>
      </c>
      <c r="T133" s="263">
        <f t="shared" si="23"/>
        <v>0</v>
      </c>
      <c r="U133" s="37"/>
      <c r="V133" s="37"/>
      <c r="W133" s="37"/>
      <c r="X133" s="37"/>
      <c r="Y133" s="37"/>
      <c r="Z133" s="37"/>
      <c r="AA133" s="37"/>
      <c r="AB133" s="37"/>
      <c r="AC133" s="37"/>
      <c r="AD133" s="37"/>
      <c r="AE133" s="37"/>
      <c r="AR133" s="193" t="s">
        <v>273</v>
      </c>
      <c r="AT133" s="193" t="s">
        <v>179</v>
      </c>
      <c r="AU133" s="193" t="s">
        <v>83</v>
      </c>
      <c r="AY133" s="20" t="s">
        <v>176</v>
      </c>
      <c r="BE133" s="194">
        <f t="shared" si="24"/>
        <v>0</v>
      </c>
      <c r="BF133" s="194">
        <f t="shared" si="25"/>
        <v>0</v>
      </c>
      <c r="BG133" s="194">
        <f t="shared" si="26"/>
        <v>0</v>
      </c>
      <c r="BH133" s="194">
        <f t="shared" si="27"/>
        <v>0</v>
      </c>
      <c r="BI133" s="194">
        <f t="shared" si="28"/>
        <v>0</v>
      </c>
      <c r="BJ133" s="20" t="s">
        <v>81</v>
      </c>
      <c r="BK133" s="194">
        <f t="shared" si="29"/>
        <v>0</v>
      </c>
      <c r="BL133" s="20" t="s">
        <v>273</v>
      </c>
      <c r="BM133" s="193" t="s">
        <v>528</v>
      </c>
    </row>
    <row r="134" spans="1:65" s="2" customFormat="1" ht="6.95" customHeight="1">
      <c r="A134" s="37"/>
      <c r="B134" s="50"/>
      <c r="C134" s="51"/>
      <c r="D134" s="51"/>
      <c r="E134" s="51"/>
      <c r="F134" s="51"/>
      <c r="G134" s="51"/>
      <c r="H134" s="51"/>
      <c r="I134" s="51"/>
      <c r="J134" s="51"/>
      <c r="K134" s="51"/>
      <c r="L134" s="42"/>
      <c r="M134" s="37"/>
      <c r="O134" s="37"/>
      <c r="P134" s="37"/>
      <c r="Q134" s="37"/>
      <c r="R134" s="37"/>
      <c r="S134" s="37"/>
      <c r="T134" s="37"/>
      <c r="U134" s="37"/>
      <c r="V134" s="37"/>
      <c r="W134" s="37"/>
      <c r="X134" s="37"/>
      <c r="Y134" s="37"/>
      <c r="Z134" s="37"/>
      <c r="AA134" s="37"/>
      <c r="AB134" s="37"/>
      <c r="AC134" s="37"/>
      <c r="AD134" s="37"/>
      <c r="AE134" s="37"/>
    </row>
  </sheetData>
  <sheetProtection algorithmName="SHA-512" hashValue="umRy6vRpXgh3ec2V/7LkTPZemxPM3NTovv1Tlv9tEYLZRyC6K+dwzo7B8pik5acjlJXB4hyA4IyYvuLj/H2YWQ==" saltValue="TDz6ngXpZ/57K2XXaLrzn/yWzkh7Vy7QAdg9dWVwqjKCR1smsJbieamaCgHwaD9KUHQF+VInr9XzC6ppUeyvNw==" spinCount="100000" sheet="1" objects="1" scenarios="1" formatColumns="0" formatRows="0" autoFilter="0"/>
  <autoFilter ref="C96:K133"/>
  <mergeCells count="15">
    <mergeCell ref="E83:H83"/>
    <mergeCell ref="E87:H87"/>
    <mergeCell ref="E85:H85"/>
    <mergeCell ref="E89:H89"/>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sheetPr>
    <pageSetUpPr fitToPage="1"/>
  </sheetPr>
  <dimension ref="A2:BM128"/>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5"/>
      <c r="M2" s="395"/>
      <c r="N2" s="395"/>
      <c r="O2" s="395"/>
      <c r="P2" s="395"/>
      <c r="Q2" s="395"/>
      <c r="R2" s="395"/>
      <c r="S2" s="395"/>
      <c r="T2" s="395"/>
      <c r="U2" s="395"/>
      <c r="V2" s="395"/>
      <c r="AT2" s="20" t="s">
        <v>103</v>
      </c>
    </row>
    <row r="3" spans="1:46" s="1" customFormat="1" ht="6.95" customHeight="1">
      <c r="B3" s="112"/>
      <c r="C3" s="113"/>
      <c r="D3" s="113"/>
      <c r="E3" s="113"/>
      <c r="F3" s="113"/>
      <c r="G3" s="113"/>
      <c r="H3" s="113"/>
      <c r="I3" s="113"/>
      <c r="J3" s="113"/>
      <c r="K3" s="113"/>
      <c r="L3" s="23"/>
      <c r="AT3" s="20" t="s">
        <v>83</v>
      </c>
    </row>
    <row r="4" spans="1:46" s="1" customFormat="1" ht="24.95" customHeight="1">
      <c r="B4" s="23"/>
      <c r="D4" s="114" t="s">
        <v>124</v>
      </c>
      <c r="L4" s="23"/>
      <c r="M4" s="115" t="s">
        <v>10</v>
      </c>
      <c r="AT4" s="20" t="s">
        <v>4</v>
      </c>
    </row>
    <row r="5" spans="1:46" s="1" customFormat="1" ht="6.95" customHeight="1">
      <c r="B5" s="23"/>
      <c r="L5" s="23"/>
    </row>
    <row r="6" spans="1:46" s="1" customFormat="1" ht="12" customHeight="1">
      <c r="B6" s="23"/>
      <c r="D6" s="116" t="s">
        <v>16</v>
      </c>
      <c r="L6" s="23"/>
    </row>
    <row r="7" spans="1:46" s="1" customFormat="1" ht="16.5" customHeight="1">
      <c r="B7" s="23"/>
      <c r="E7" s="413" t="str">
        <f>'Rekapitulace stavby'!K6</f>
        <v>UPOL LF, ul.Hněvotínská, Olomouc-dispoziční úprava 2.np (REVIZE č.1)</v>
      </c>
      <c r="F7" s="414"/>
      <c r="G7" s="414"/>
      <c r="H7" s="414"/>
      <c r="L7" s="23"/>
    </row>
    <row r="8" spans="1:46" ht="12.75">
      <c r="B8" s="23"/>
      <c r="D8" s="116" t="s">
        <v>135</v>
      </c>
      <c r="L8" s="23"/>
    </row>
    <row r="9" spans="1:46" s="1" customFormat="1" ht="16.5" customHeight="1">
      <c r="B9" s="23"/>
      <c r="E9" s="413" t="s">
        <v>1165</v>
      </c>
      <c r="F9" s="395"/>
      <c r="G9" s="395"/>
      <c r="H9" s="395"/>
      <c r="L9" s="23"/>
    </row>
    <row r="10" spans="1:46" s="1" customFormat="1" ht="12" customHeight="1">
      <c r="B10" s="23"/>
      <c r="D10" s="116" t="s">
        <v>1166</v>
      </c>
      <c r="L10" s="23"/>
    </row>
    <row r="11" spans="1:46" s="2" customFormat="1" ht="16.5" customHeight="1">
      <c r="A11" s="37"/>
      <c r="B11" s="42"/>
      <c r="C11" s="37"/>
      <c r="D11" s="37"/>
      <c r="E11" s="423" t="s">
        <v>1315</v>
      </c>
      <c r="F11" s="416"/>
      <c r="G11" s="416"/>
      <c r="H11" s="416"/>
      <c r="I11" s="37"/>
      <c r="J11" s="37"/>
      <c r="K11" s="37"/>
      <c r="L11" s="117"/>
      <c r="S11" s="37"/>
      <c r="T11" s="37"/>
      <c r="U11" s="37"/>
      <c r="V11" s="37"/>
      <c r="W11" s="37"/>
      <c r="X11" s="37"/>
      <c r="Y11" s="37"/>
      <c r="Z11" s="37"/>
      <c r="AA11" s="37"/>
      <c r="AB11" s="37"/>
      <c r="AC11" s="37"/>
      <c r="AD11" s="37"/>
      <c r="AE11" s="37"/>
    </row>
    <row r="12" spans="1:46" s="2" customFormat="1" ht="12" customHeight="1">
      <c r="A12" s="37"/>
      <c r="B12" s="42"/>
      <c r="C12" s="37"/>
      <c r="D12" s="116" t="s">
        <v>1316</v>
      </c>
      <c r="E12" s="37"/>
      <c r="F12" s="37"/>
      <c r="G12" s="37"/>
      <c r="H12" s="37"/>
      <c r="I12" s="37"/>
      <c r="J12" s="37"/>
      <c r="K12" s="37"/>
      <c r="L12" s="117"/>
      <c r="S12" s="37"/>
      <c r="T12" s="37"/>
      <c r="U12" s="37"/>
      <c r="V12" s="37"/>
      <c r="W12" s="37"/>
      <c r="X12" s="37"/>
      <c r="Y12" s="37"/>
      <c r="Z12" s="37"/>
      <c r="AA12" s="37"/>
      <c r="AB12" s="37"/>
      <c r="AC12" s="37"/>
      <c r="AD12" s="37"/>
      <c r="AE12" s="37"/>
    </row>
    <row r="13" spans="1:46" s="2" customFormat="1" ht="16.5" customHeight="1">
      <c r="A13" s="37"/>
      <c r="B13" s="42"/>
      <c r="C13" s="37"/>
      <c r="D13" s="37"/>
      <c r="E13" s="415" t="s">
        <v>1386</v>
      </c>
      <c r="F13" s="416"/>
      <c r="G13" s="416"/>
      <c r="H13" s="416"/>
      <c r="I13" s="37"/>
      <c r="J13" s="37"/>
      <c r="K13" s="37"/>
      <c r="L13" s="117"/>
      <c r="S13" s="37"/>
      <c r="T13" s="37"/>
      <c r="U13" s="37"/>
      <c r="V13" s="37"/>
      <c r="W13" s="37"/>
      <c r="X13" s="37"/>
      <c r="Y13" s="37"/>
      <c r="Z13" s="37"/>
      <c r="AA13" s="37"/>
      <c r="AB13" s="37"/>
      <c r="AC13" s="37"/>
      <c r="AD13" s="37"/>
      <c r="AE13" s="37"/>
    </row>
    <row r="14" spans="1:46" s="2" customFormat="1" ht="11.25">
      <c r="A14" s="37"/>
      <c r="B14" s="42"/>
      <c r="C14" s="37"/>
      <c r="D14" s="37"/>
      <c r="E14" s="37"/>
      <c r="F14" s="37"/>
      <c r="G14" s="37"/>
      <c r="H14" s="37"/>
      <c r="I14" s="37"/>
      <c r="J14" s="37"/>
      <c r="K14" s="37"/>
      <c r="L14" s="117"/>
      <c r="S14" s="37"/>
      <c r="T14" s="37"/>
      <c r="U14" s="37"/>
      <c r="V14" s="37"/>
      <c r="W14" s="37"/>
      <c r="X14" s="37"/>
      <c r="Y14" s="37"/>
      <c r="Z14" s="37"/>
      <c r="AA14" s="37"/>
      <c r="AB14" s="37"/>
      <c r="AC14" s="37"/>
      <c r="AD14" s="37"/>
      <c r="AE14" s="37"/>
    </row>
    <row r="15" spans="1:46" s="2" customFormat="1" ht="12" customHeight="1">
      <c r="A15" s="37"/>
      <c r="B15" s="42"/>
      <c r="C15" s="37"/>
      <c r="D15" s="116" t="s">
        <v>18</v>
      </c>
      <c r="E15" s="37"/>
      <c r="F15" s="106" t="s">
        <v>19</v>
      </c>
      <c r="G15" s="37"/>
      <c r="H15" s="37"/>
      <c r="I15" s="116" t="s">
        <v>20</v>
      </c>
      <c r="J15" s="106" t="s">
        <v>21</v>
      </c>
      <c r="K15" s="37"/>
      <c r="L15" s="117"/>
      <c r="S15" s="37"/>
      <c r="T15" s="37"/>
      <c r="U15" s="37"/>
      <c r="V15" s="37"/>
      <c r="W15" s="37"/>
      <c r="X15" s="37"/>
      <c r="Y15" s="37"/>
      <c r="Z15" s="37"/>
      <c r="AA15" s="37"/>
      <c r="AB15" s="37"/>
      <c r="AC15" s="37"/>
      <c r="AD15" s="37"/>
      <c r="AE15" s="37"/>
    </row>
    <row r="16" spans="1:46" s="2" customFormat="1" ht="12" customHeight="1">
      <c r="A16" s="37"/>
      <c r="B16" s="42"/>
      <c r="C16" s="37"/>
      <c r="D16" s="116" t="s">
        <v>22</v>
      </c>
      <c r="E16" s="37"/>
      <c r="F16" s="106" t="s">
        <v>23</v>
      </c>
      <c r="G16" s="37"/>
      <c r="H16" s="37"/>
      <c r="I16" s="116" t="s">
        <v>24</v>
      </c>
      <c r="J16" s="118" t="str">
        <f>'Rekapitulace stavby'!AN8</f>
        <v>6. 11. 2025</v>
      </c>
      <c r="K16" s="37"/>
      <c r="L16" s="117"/>
      <c r="S16" s="37"/>
      <c r="T16" s="37"/>
      <c r="U16" s="37"/>
      <c r="V16" s="37"/>
      <c r="W16" s="37"/>
      <c r="X16" s="37"/>
      <c r="Y16" s="37"/>
      <c r="Z16" s="37"/>
      <c r="AA16" s="37"/>
      <c r="AB16" s="37"/>
      <c r="AC16" s="37"/>
      <c r="AD16" s="37"/>
      <c r="AE16" s="37"/>
    </row>
    <row r="17" spans="1:31" s="2" customFormat="1" ht="10.9" customHeight="1">
      <c r="A17" s="37"/>
      <c r="B17" s="42"/>
      <c r="C17" s="37"/>
      <c r="D17" s="37"/>
      <c r="E17" s="37"/>
      <c r="F17" s="37"/>
      <c r="G17" s="37"/>
      <c r="H17" s="37"/>
      <c r="I17" s="37"/>
      <c r="J17" s="37"/>
      <c r="K17" s="37"/>
      <c r="L17" s="117"/>
      <c r="S17" s="37"/>
      <c r="T17" s="37"/>
      <c r="U17" s="37"/>
      <c r="V17" s="37"/>
      <c r="W17" s="37"/>
      <c r="X17" s="37"/>
      <c r="Y17" s="37"/>
      <c r="Z17" s="37"/>
      <c r="AA17" s="37"/>
      <c r="AB17" s="37"/>
      <c r="AC17" s="37"/>
      <c r="AD17" s="37"/>
      <c r="AE17" s="37"/>
    </row>
    <row r="18" spans="1:31" s="2" customFormat="1" ht="12" customHeight="1">
      <c r="A18" s="37"/>
      <c r="B18" s="42"/>
      <c r="C18" s="37"/>
      <c r="D18" s="116" t="s">
        <v>26</v>
      </c>
      <c r="E18" s="37"/>
      <c r="F18" s="37"/>
      <c r="G18" s="37"/>
      <c r="H18" s="37"/>
      <c r="I18" s="116" t="s">
        <v>27</v>
      </c>
      <c r="J18" s="106" t="s">
        <v>21</v>
      </c>
      <c r="K18" s="37"/>
      <c r="L18" s="117"/>
      <c r="S18" s="37"/>
      <c r="T18" s="37"/>
      <c r="U18" s="37"/>
      <c r="V18" s="37"/>
      <c r="W18" s="37"/>
      <c r="X18" s="37"/>
      <c r="Y18" s="37"/>
      <c r="Z18" s="37"/>
      <c r="AA18" s="37"/>
      <c r="AB18" s="37"/>
      <c r="AC18" s="37"/>
      <c r="AD18" s="37"/>
      <c r="AE18" s="37"/>
    </row>
    <row r="19" spans="1:31" s="2" customFormat="1" ht="18" customHeight="1">
      <c r="A19" s="37"/>
      <c r="B19" s="42"/>
      <c r="C19" s="37"/>
      <c r="D19" s="37"/>
      <c r="E19" s="106" t="s">
        <v>28</v>
      </c>
      <c r="F19" s="37"/>
      <c r="G19" s="37"/>
      <c r="H19" s="37"/>
      <c r="I19" s="116" t="s">
        <v>29</v>
      </c>
      <c r="J19" s="106" t="s">
        <v>21</v>
      </c>
      <c r="K19" s="37"/>
      <c r="L19" s="117"/>
      <c r="S19" s="37"/>
      <c r="T19" s="37"/>
      <c r="U19" s="37"/>
      <c r="V19" s="37"/>
      <c r="W19" s="37"/>
      <c r="X19" s="37"/>
      <c r="Y19" s="37"/>
      <c r="Z19" s="37"/>
      <c r="AA19" s="37"/>
      <c r="AB19" s="37"/>
      <c r="AC19" s="37"/>
      <c r="AD19" s="37"/>
      <c r="AE19" s="37"/>
    </row>
    <row r="20" spans="1:31" s="2" customFormat="1" ht="6.95" customHeight="1">
      <c r="A20" s="37"/>
      <c r="B20" s="42"/>
      <c r="C20" s="37"/>
      <c r="D20" s="37"/>
      <c r="E20" s="37"/>
      <c r="F20" s="37"/>
      <c r="G20" s="37"/>
      <c r="H20" s="37"/>
      <c r="I20" s="37"/>
      <c r="J20" s="37"/>
      <c r="K20" s="37"/>
      <c r="L20" s="117"/>
      <c r="S20" s="37"/>
      <c r="T20" s="37"/>
      <c r="U20" s="37"/>
      <c r="V20" s="37"/>
      <c r="W20" s="37"/>
      <c r="X20" s="37"/>
      <c r="Y20" s="37"/>
      <c r="Z20" s="37"/>
      <c r="AA20" s="37"/>
      <c r="AB20" s="37"/>
      <c r="AC20" s="37"/>
      <c r="AD20" s="37"/>
      <c r="AE20" s="37"/>
    </row>
    <row r="21" spans="1:31" s="2" customFormat="1" ht="12" customHeight="1">
      <c r="A21" s="37"/>
      <c r="B21" s="42"/>
      <c r="C21" s="37"/>
      <c r="D21" s="116" t="s">
        <v>30</v>
      </c>
      <c r="E21" s="37"/>
      <c r="F21" s="37"/>
      <c r="G21" s="37"/>
      <c r="H21" s="37"/>
      <c r="I21" s="116" t="s">
        <v>27</v>
      </c>
      <c r="J21" s="33" t="str">
        <f>'Rekapitulace stavby'!AN13</f>
        <v>Vyplň údaj</v>
      </c>
      <c r="K21" s="37"/>
      <c r="L21" s="117"/>
      <c r="S21" s="37"/>
      <c r="T21" s="37"/>
      <c r="U21" s="37"/>
      <c r="V21" s="37"/>
      <c r="W21" s="37"/>
      <c r="X21" s="37"/>
      <c r="Y21" s="37"/>
      <c r="Z21" s="37"/>
      <c r="AA21" s="37"/>
      <c r="AB21" s="37"/>
      <c r="AC21" s="37"/>
      <c r="AD21" s="37"/>
      <c r="AE21" s="37"/>
    </row>
    <row r="22" spans="1:31" s="2" customFormat="1" ht="18" customHeight="1">
      <c r="A22" s="37"/>
      <c r="B22" s="42"/>
      <c r="C22" s="37"/>
      <c r="D22" s="37"/>
      <c r="E22" s="417" t="str">
        <f>'Rekapitulace stavby'!E14</f>
        <v>Vyplň údaj</v>
      </c>
      <c r="F22" s="418"/>
      <c r="G22" s="418"/>
      <c r="H22" s="418"/>
      <c r="I22" s="116" t="s">
        <v>29</v>
      </c>
      <c r="J22" s="33" t="str">
        <f>'Rekapitulace stavby'!AN14</f>
        <v>Vyplň údaj</v>
      </c>
      <c r="K22" s="37"/>
      <c r="L22" s="117"/>
      <c r="S22" s="37"/>
      <c r="T22" s="37"/>
      <c r="U22" s="37"/>
      <c r="V22" s="37"/>
      <c r="W22" s="37"/>
      <c r="X22" s="37"/>
      <c r="Y22" s="37"/>
      <c r="Z22" s="37"/>
      <c r="AA22" s="37"/>
      <c r="AB22" s="37"/>
      <c r="AC22" s="37"/>
      <c r="AD22" s="37"/>
      <c r="AE22" s="37"/>
    </row>
    <row r="23" spans="1:31" s="2" customFormat="1" ht="6.95" customHeight="1">
      <c r="A23" s="37"/>
      <c r="B23" s="42"/>
      <c r="C23" s="37"/>
      <c r="D23" s="37"/>
      <c r="E23" s="37"/>
      <c r="F23" s="37"/>
      <c r="G23" s="37"/>
      <c r="H23" s="37"/>
      <c r="I23" s="37"/>
      <c r="J23" s="37"/>
      <c r="K23" s="37"/>
      <c r="L23" s="117"/>
      <c r="S23" s="37"/>
      <c r="T23" s="37"/>
      <c r="U23" s="37"/>
      <c r="V23" s="37"/>
      <c r="W23" s="37"/>
      <c r="X23" s="37"/>
      <c r="Y23" s="37"/>
      <c r="Z23" s="37"/>
      <c r="AA23" s="37"/>
      <c r="AB23" s="37"/>
      <c r="AC23" s="37"/>
      <c r="AD23" s="37"/>
      <c r="AE23" s="37"/>
    </row>
    <row r="24" spans="1:31" s="2" customFormat="1" ht="12" customHeight="1">
      <c r="A24" s="37"/>
      <c r="B24" s="42"/>
      <c r="C24" s="37"/>
      <c r="D24" s="116" t="s">
        <v>32</v>
      </c>
      <c r="E24" s="37"/>
      <c r="F24" s="37"/>
      <c r="G24" s="37"/>
      <c r="H24" s="37"/>
      <c r="I24" s="116" t="s">
        <v>27</v>
      </c>
      <c r="J24" s="106" t="s">
        <v>21</v>
      </c>
      <c r="K24" s="37"/>
      <c r="L24" s="117"/>
      <c r="S24" s="37"/>
      <c r="T24" s="37"/>
      <c r="U24" s="37"/>
      <c r="V24" s="37"/>
      <c r="W24" s="37"/>
      <c r="X24" s="37"/>
      <c r="Y24" s="37"/>
      <c r="Z24" s="37"/>
      <c r="AA24" s="37"/>
      <c r="AB24" s="37"/>
      <c r="AC24" s="37"/>
      <c r="AD24" s="37"/>
      <c r="AE24" s="37"/>
    </row>
    <row r="25" spans="1:31" s="2" customFormat="1" ht="18" customHeight="1">
      <c r="A25" s="37"/>
      <c r="B25" s="42"/>
      <c r="C25" s="37"/>
      <c r="D25" s="37"/>
      <c r="E25" s="106" t="s">
        <v>33</v>
      </c>
      <c r="F25" s="37"/>
      <c r="G25" s="37"/>
      <c r="H25" s="37"/>
      <c r="I25" s="116" t="s">
        <v>29</v>
      </c>
      <c r="J25" s="106" t="s">
        <v>21</v>
      </c>
      <c r="K25" s="37"/>
      <c r="L25" s="117"/>
      <c r="S25" s="37"/>
      <c r="T25" s="37"/>
      <c r="U25" s="37"/>
      <c r="V25" s="37"/>
      <c r="W25" s="37"/>
      <c r="X25" s="37"/>
      <c r="Y25" s="37"/>
      <c r="Z25" s="37"/>
      <c r="AA25" s="37"/>
      <c r="AB25" s="37"/>
      <c r="AC25" s="37"/>
      <c r="AD25" s="37"/>
      <c r="AE25" s="37"/>
    </row>
    <row r="26" spans="1:31" s="2" customFormat="1" ht="6.95" customHeight="1">
      <c r="A26" s="37"/>
      <c r="B26" s="42"/>
      <c r="C26" s="37"/>
      <c r="D26" s="37"/>
      <c r="E26" s="37"/>
      <c r="F26" s="37"/>
      <c r="G26" s="37"/>
      <c r="H26" s="37"/>
      <c r="I26" s="37"/>
      <c r="J26" s="37"/>
      <c r="K26" s="37"/>
      <c r="L26" s="117"/>
      <c r="S26" s="37"/>
      <c r="T26" s="37"/>
      <c r="U26" s="37"/>
      <c r="V26" s="37"/>
      <c r="W26" s="37"/>
      <c r="X26" s="37"/>
      <c r="Y26" s="37"/>
      <c r="Z26" s="37"/>
      <c r="AA26" s="37"/>
      <c r="AB26" s="37"/>
      <c r="AC26" s="37"/>
      <c r="AD26" s="37"/>
      <c r="AE26" s="37"/>
    </row>
    <row r="27" spans="1:31" s="2" customFormat="1" ht="12" customHeight="1">
      <c r="A27" s="37"/>
      <c r="B27" s="42"/>
      <c r="C27" s="37"/>
      <c r="D27" s="116" t="s">
        <v>35</v>
      </c>
      <c r="E27" s="37"/>
      <c r="F27" s="37"/>
      <c r="G27" s="37"/>
      <c r="H27" s="37"/>
      <c r="I27" s="116" t="s">
        <v>27</v>
      </c>
      <c r="J27" s="106" t="s">
        <v>21</v>
      </c>
      <c r="K27" s="37"/>
      <c r="L27" s="117"/>
      <c r="S27" s="37"/>
      <c r="T27" s="37"/>
      <c r="U27" s="37"/>
      <c r="V27" s="37"/>
      <c r="W27" s="37"/>
      <c r="X27" s="37"/>
      <c r="Y27" s="37"/>
      <c r="Z27" s="37"/>
      <c r="AA27" s="37"/>
      <c r="AB27" s="37"/>
      <c r="AC27" s="37"/>
      <c r="AD27" s="37"/>
      <c r="AE27" s="37"/>
    </row>
    <row r="28" spans="1:31" s="2" customFormat="1" ht="18" customHeight="1">
      <c r="A28" s="37"/>
      <c r="B28" s="42"/>
      <c r="C28" s="37"/>
      <c r="D28" s="37"/>
      <c r="E28" s="106" t="s">
        <v>1318</v>
      </c>
      <c r="F28" s="37"/>
      <c r="G28" s="37"/>
      <c r="H28" s="37"/>
      <c r="I28" s="116" t="s">
        <v>29</v>
      </c>
      <c r="J28" s="106" t="s">
        <v>21</v>
      </c>
      <c r="K28" s="37"/>
      <c r="L28" s="117"/>
      <c r="S28" s="37"/>
      <c r="T28" s="37"/>
      <c r="U28" s="37"/>
      <c r="V28" s="37"/>
      <c r="W28" s="37"/>
      <c r="X28" s="37"/>
      <c r="Y28" s="37"/>
      <c r="Z28" s="37"/>
      <c r="AA28" s="37"/>
      <c r="AB28" s="37"/>
      <c r="AC28" s="37"/>
      <c r="AD28" s="37"/>
      <c r="AE28" s="37"/>
    </row>
    <row r="29" spans="1:31" s="2" customFormat="1" ht="6.95" customHeight="1">
      <c r="A29" s="37"/>
      <c r="B29" s="42"/>
      <c r="C29" s="37"/>
      <c r="D29" s="37"/>
      <c r="E29" s="37"/>
      <c r="F29" s="37"/>
      <c r="G29" s="37"/>
      <c r="H29" s="37"/>
      <c r="I29" s="37"/>
      <c r="J29" s="37"/>
      <c r="K29" s="37"/>
      <c r="L29" s="117"/>
      <c r="S29" s="37"/>
      <c r="T29" s="37"/>
      <c r="U29" s="37"/>
      <c r="V29" s="37"/>
      <c r="W29" s="37"/>
      <c r="X29" s="37"/>
      <c r="Y29" s="37"/>
      <c r="Z29" s="37"/>
      <c r="AA29" s="37"/>
      <c r="AB29" s="37"/>
      <c r="AC29" s="37"/>
      <c r="AD29" s="37"/>
      <c r="AE29" s="37"/>
    </row>
    <row r="30" spans="1:31" s="2" customFormat="1" ht="12" customHeight="1">
      <c r="A30" s="37"/>
      <c r="B30" s="42"/>
      <c r="C30" s="37"/>
      <c r="D30" s="116" t="s">
        <v>37</v>
      </c>
      <c r="E30" s="37"/>
      <c r="F30" s="37"/>
      <c r="G30" s="37"/>
      <c r="H30" s="37"/>
      <c r="I30" s="37"/>
      <c r="J30" s="37"/>
      <c r="K30" s="37"/>
      <c r="L30" s="117"/>
      <c r="S30" s="37"/>
      <c r="T30" s="37"/>
      <c r="U30" s="37"/>
      <c r="V30" s="37"/>
      <c r="W30" s="37"/>
      <c r="X30" s="37"/>
      <c r="Y30" s="37"/>
      <c r="Z30" s="37"/>
      <c r="AA30" s="37"/>
      <c r="AB30" s="37"/>
      <c r="AC30" s="37"/>
      <c r="AD30" s="37"/>
      <c r="AE30" s="37"/>
    </row>
    <row r="31" spans="1:31" s="8" customFormat="1" ht="334.5" customHeight="1">
      <c r="A31" s="119"/>
      <c r="B31" s="120"/>
      <c r="C31" s="119"/>
      <c r="D31" s="119"/>
      <c r="E31" s="419" t="s">
        <v>1239</v>
      </c>
      <c r="F31" s="419"/>
      <c r="G31" s="419"/>
      <c r="H31" s="419"/>
      <c r="I31" s="119"/>
      <c r="J31" s="119"/>
      <c r="K31" s="119"/>
      <c r="L31" s="121"/>
      <c r="S31" s="119"/>
      <c r="T31" s="119"/>
      <c r="U31" s="119"/>
      <c r="V31" s="119"/>
      <c r="W31" s="119"/>
      <c r="X31" s="119"/>
      <c r="Y31" s="119"/>
      <c r="Z31" s="119"/>
      <c r="AA31" s="119"/>
      <c r="AB31" s="119"/>
      <c r="AC31" s="119"/>
      <c r="AD31" s="119"/>
      <c r="AE31" s="119"/>
    </row>
    <row r="32" spans="1:31" s="2" customFormat="1" ht="6.95" customHeight="1">
      <c r="A32" s="37"/>
      <c r="B32" s="42"/>
      <c r="C32" s="37"/>
      <c r="D32" s="37"/>
      <c r="E32" s="37"/>
      <c r="F32" s="37"/>
      <c r="G32" s="37"/>
      <c r="H32" s="37"/>
      <c r="I32" s="37"/>
      <c r="J32" s="37"/>
      <c r="K32" s="37"/>
      <c r="L32" s="117"/>
      <c r="S32" s="37"/>
      <c r="T32" s="37"/>
      <c r="U32" s="37"/>
      <c r="V32" s="37"/>
      <c r="W32" s="37"/>
      <c r="X32" s="37"/>
      <c r="Y32" s="37"/>
      <c r="Z32" s="37"/>
      <c r="AA32" s="37"/>
      <c r="AB32" s="37"/>
      <c r="AC32" s="37"/>
      <c r="AD32" s="37"/>
      <c r="AE32" s="37"/>
    </row>
    <row r="33" spans="1:31" s="2" customFormat="1" ht="6.95" customHeight="1">
      <c r="A33" s="37"/>
      <c r="B33" s="42"/>
      <c r="C33" s="37"/>
      <c r="D33" s="122"/>
      <c r="E33" s="122"/>
      <c r="F33" s="122"/>
      <c r="G33" s="122"/>
      <c r="H33" s="122"/>
      <c r="I33" s="122"/>
      <c r="J33" s="122"/>
      <c r="K33" s="122"/>
      <c r="L33" s="117"/>
      <c r="S33" s="37"/>
      <c r="T33" s="37"/>
      <c r="U33" s="37"/>
      <c r="V33" s="37"/>
      <c r="W33" s="37"/>
      <c r="X33" s="37"/>
      <c r="Y33" s="37"/>
      <c r="Z33" s="37"/>
      <c r="AA33" s="37"/>
      <c r="AB33" s="37"/>
      <c r="AC33" s="37"/>
      <c r="AD33" s="37"/>
      <c r="AE33" s="37"/>
    </row>
    <row r="34" spans="1:31" s="2" customFormat="1" ht="25.35" customHeight="1">
      <c r="A34" s="37"/>
      <c r="B34" s="42"/>
      <c r="C34" s="37"/>
      <c r="D34" s="123" t="s">
        <v>39</v>
      </c>
      <c r="E34" s="37"/>
      <c r="F34" s="37"/>
      <c r="G34" s="37"/>
      <c r="H34" s="37"/>
      <c r="I34" s="37"/>
      <c r="J34" s="124">
        <f>ROUND(J97, 2)</f>
        <v>0</v>
      </c>
      <c r="K34" s="37"/>
      <c r="L34" s="117"/>
      <c r="S34" s="37"/>
      <c r="T34" s="37"/>
      <c r="U34" s="37"/>
      <c r="V34" s="37"/>
      <c r="W34" s="37"/>
      <c r="X34" s="37"/>
      <c r="Y34" s="37"/>
      <c r="Z34" s="37"/>
      <c r="AA34" s="37"/>
      <c r="AB34" s="37"/>
      <c r="AC34" s="37"/>
      <c r="AD34" s="37"/>
      <c r="AE34" s="37"/>
    </row>
    <row r="35" spans="1:31" s="2" customFormat="1" ht="6.95" customHeight="1">
      <c r="A35" s="37"/>
      <c r="B35" s="42"/>
      <c r="C35" s="37"/>
      <c r="D35" s="122"/>
      <c r="E35" s="122"/>
      <c r="F35" s="122"/>
      <c r="G35" s="122"/>
      <c r="H35" s="122"/>
      <c r="I35" s="122"/>
      <c r="J35" s="122"/>
      <c r="K35" s="122"/>
      <c r="L35" s="117"/>
      <c r="S35" s="37"/>
      <c r="T35" s="37"/>
      <c r="U35" s="37"/>
      <c r="V35" s="37"/>
      <c r="W35" s="37"/>
      <c r="X35" s="37"/>
      <c r="Y35" s="37"/>
      <c r="Z35" s="37"/>
      <c r="AA35" s="37"/>
      <c r="AB35" s="37"/>
      <c r="AC35" s="37"/>
      <c r="AD35" s="37"/>
      <c r="AE35" s="37"/>
    </row>
    <row r="36" spans="1:31" s="2" customFormat="1" ht="14.45" customHeight="1">
      <c r="A36" s="37"/>
      <c r="B36" s="42"/>
      <c r="C36" s="37"/>
      <c r="D36" s="37"/>
      <c r="E36" s="37"/>
      <c r="F36" s="125" t="s">
        <v>41</v>
      </c>
      <c r="G36" s="37"/>
      <c r="H36" s="37"/>
      <c r="I36" s="125" t="s">
        <v>40</v>
      </c>
      <c r="J36" s="125" t="s">
        <v>42</v>
      </c>
      <c r="K36" s="37"/>
      <c r="L36" s="117"/>
      <c r="S36" s="37"/>
      <c r="T36" s="37"/>
      <c r="U36" s="37"/>
      <c r="V36" s="37"/>
      <c r="W36" s="37"/>
      <c r="X36" s="37"/>
      <c r="Y36" s="37"/>
      <c r="Z36" s="37"/>
      <c r="AA36" s="37"/>
      <c r="AB36" s="37"/>
      <c r="AC36" s="37"/>
      <c r="AD36" s="37"/>
      <c r="AE36" s="37"/>
    </row>
    <row r="37" spans="1:31" s="2" customFormat="1" ht="14.45" customHeight="1">
      <c r="A37" s="37"/>
      <c r="B37" s="42"/>
      <c r="C37" s="37"/>
      <c r="D37" s="126" t="s">
        <v>43</v>
      </c>
      <c r="E37" s="116" t="s">
        <v>44</v>
      </c>
      <c r="F37" s="127">
        <f>ROUND((SUM(BE97:BE127)),  2)</f>
        <v>0</v>
      </c>
      <c r="G37" s="37"/>
      <c r="H37" s="37"/>
      <c r="I37" s="128">
        <v>0.21</v>
      </c>
      <c r="J37" s="127">
        <f>ROUND(((SUM(BE97:BE127))*I37),  2)</f>
        <v>0</v>
      </c>
      <c r="K37" s="37"/>
      <c r="L37" s="117"/>
      <c r="S37" s="37"/>
      <c r="T37" s="37"/>
      <c r="U37" s="37"/>
      <c r="V37" s="37"/>
      <c r="W37" s="37"/>
      <c r="X37" s="37"/>
      <c r="Y37" s="37"/>
      <c r="Z37" s="37"/>
      <c r="AA37" s="37"/>
      <c r="AB37" s="37"/>
      <c r="AC37" s="37"/>
      <c r="AD37" s="37"/>
      <c r="AE37" s="37"/>
    </row>
    <row r="38" spans="1:31" s="2" customFormat="1" ht="14.45" customHeight="1">
      <c r="A38" s="37"/>
      <c r="B38" s="42"/>
      <c r="C38" s="37"/>
      <c r="D38" s="37"/>
      <c r="E38" s="116" t="s">
        <v>45</v>
      </c>
      <c r="F38" s="127">
        <f>ROUND((SUM(BF97:BF127)),  2)</f>
        <v>0</v>
      </c>
      <c r="G38" s="37"/>
      <c r="H38" s="37"/>
      <c r="I38" s="128">
        <v>0.12</v>
      </c>
      <c r="J38" s="127">
        <f>ROUND(((SUM(BF97:BF127))*I38),  2)</f>
        <v>0</v>
      </c>
      <c r="K38" s="37"/>
      <c r="L38" s="117"/>
      <c r="S38" s="37"/>
      <c r="T38" s="37"/>
      <c r="U38" s="37"/>
      <c r="V38" s="37"/>
      <c r="W38" s="37"/>
      <c r="X38" s="37"/>
      <c r="Y38" s="37"/>
      <c r="Z38" s="37"/>
      <c r="AA38" s="37"/>
      <c r="AB38" s="37"/>
      <c r="AC38" s="37"/>
      <c r="AD38" s="37"/>
      <c r="AE38" s="37"/>
    </row>
    <row r="39" spans="1:31" s="2" customFormat="1" ht="14.45" hidden="1" customHeight="1">
      <c r="A39" s="37"/>
      <c r="B39" s="42"/>
      <c r="C39" s="37"/>
      <c r="D39" s="37"/>
      <c r="E39" s="116" t="s">
        <v>46</v>
      </c>
      <c r="F39" s="127">
        <f>ROUND((SUM(BG97:BG127)),  2)</f>
        <v>0</v>
      </c>
      <c r="G39" s="37"/>
      <c r="H39" s="37"/>
      <c r="I39" s="128">
        <v>0.21</v>
      </c>
      <c r="J39" s="127">
        <f>0</f>
        <v>0</v>
      </c>
      <c r="K39" s="37"/>
      <c r="L39" s="117"/>
      <c r="S39" s="37"/>
      <c r="T39" s="37"/>
      <c r="U39" s="37"/>
      <c r="V39" s="37"/>
      <c r="W39" s="37"/>
      <c r="X39" s="37"/>
      <c r="Y39" s="37"/>
      <c r="Z39" s="37"/>
      <c r="AA39" s="37"/>
      <c r="AB39" s="37"/>
      <c r="AC39" s="37"/>
      <c r="AD39" s="37"/>
      <c r="AE39" s="37"/>
    </row>
    <row r="40" spans="1:31" s="2" customFormat="1" ht="14.45" hidden="1" customHeight="1">
      <c r="A40" s="37"/>
      <c r="B40" s="42"/>
      <c r="C40" s="37"/>
      <c r="D40" s="37"/>
      <c r="E40" s="116" t="s">
        <v>47</v>
      </c>
      <c r="F40" s="127">
        <f>ROUND((SUM(BH97:BH127)),  2)</f>
        <v>0</v>
      </c>
      <c r="G40" s="37"/>
      <c r="H40" s="37"/>
      <c r="I40" s="128">
        <v>0.12</v>
      </c>
      <c r="J40" s="127">
        <f>0</f>
        <v>0</v>
      </c>
      <c r="K40" s="37"/>
      <c r="L40" s="117"/>
      <c r="S40" s="37"/>
      <c r="T40" s="37"/>
      <c r="U40" s="37"/>
      <c r="V40" s="37"/>
      <c r="W40" s="37"/>
      <c r="X40" s="37"/>
      <c r="Y40" s="37"/>
      <c r="Z40" s="37"/>
      <c r="AA40" s="37"/>
      <c r="AB40" s="37"/>
      <c r="AC40" s="37"/>
      <c r="AD40" s="37"/>
      <c r="AE40" s="37"/>
    </row>
    <row r="41" spans="1:31" s="2" customFormat="1" ht="14.45" hidden="1" customHeight="1">
      <c r="A41" s="37"/>
      <c r="B41" s="42"/>
      <c r="C41" s="37"/>
      <c r="D41" s="37"/>
      <c r="E41" s="116" t="s">
        <v>48</v>
      </c>
      <c r="F41" s="127">
        <f>ROUND((SUM(BI97:BI127)),  2)</f>
        <v>0</v>
      </c>
      <c r="G41" s="37"/>
      <c r="H41" s="37"/>
      <c r="I41" s="128">
        <v>0</v>
      </c>
      <c r="J41" s="127">
        <f>0</f>
        <v>0</v>
      </c>
      <c r="K41" s="37"/>
      <c r="L41" s="117"/>
      <c r="S41" s="37"/>
      <c r="T41" s="37"/>
      <c r="U41" s="37"/>
      <c r="V41" s="37"/>
      <c r="W41" s="37"/>
      <c r="X41" s="37"/>
      <c r="Y41" s="37"/>
      <c r="Z41" s="37"/>
      <c r="AA41" s="37"/>
      <c r="AB41" s="37"/>
      <c r="AC41" s="37"/>
      <c r="AD41" s="37"/>
      <c r="AE41" s="37"/>
    </row>
    <row r="42" spans="1:31" s="2" customFormat="1" ht="6.95" customHeight="1">
      <c r="A42" s="37"/>
      <c r="B42" s="42"/>
      <c r="C42" s="37"/>
      <c r="D42" s="37"/>
      <c r="E42" s="37"/>
      <c r="F42" s="37"/>
      <c r="G42" s="37"/>
      <c r="H42" s="37"/>
      <c r="I42" s="37"/>
      <c r="J42" s="37"/>
      <c r="K42" s="37"/>
      <c r="L42" s="117"/>
      <c r="S42" s="37"/>
      <c r="T42" s="37"/>
      <c r="U42" s="37"/>
      <c r="V42" s="37"/>
      <c r="W42" s="37"/>
      <c r="X42" s="37"/>
      <c r="Y42" s="37"/>
      <c r="Z42" s="37"/>
      <c r="AA42" s="37"/>
      <c r="AB42" s="37"/>
      <c r="AC42" s="37"/>
      <c r="AD42" s="37"/>
      <c r="AE42" s="37"/>
    </row>
    <row r="43" spans="1:31" s="2" customFormat="1" ht="25.35" customHeight="1">
      <c r="A43" s="37"/>
      <c r="B43" s="42"/>
      <c r="C43" s="129"/>
      <c r="D43" s="130" t="s">
        <v>49</v>
      </c>
      <c r="E43" s="131"/>
      <c r="F43" s="131"/>
      <c r="G43" s="132" t="s">
        <v>50</v>
      </c>
      <c r="H43" s="133" t="s">
        <v>51</v>
      </c>
      <c r="I43" s="131"/>
      <c r="J43" s="134">
        <f>SUM(J34:J41)</f>
        <v>0</v>
      </c>
      <c r="K43" s="135"/>
      <c r="L43" s="117"/>
      <c r="S43" s="37"/>
      <c r="T43" s="37"/>
      <c r="U43" s="37"/>
      <c r="V43" s="37"/>
      <c r="W43" s="37"/>
      <c r="X43" s="37"/>
      <c r="Y43" s="37"/>
      <c r="Z43" s="37"/>
      <c r="AA43" s="37"/>
      <c r="AB43" s="37"/>
      <c r="AC43" s="37"/>
      <c r="AD43" s="37"/>
      <c r="AE43" s="37"/>
    </row>
    <row r="44" spans="1:31" s="2" customFormat="1" ht="14.45" customHeight="1">
      <c r="A44" s="37"/>
      <c r="B44" s="136"/>
      <c r="C44" s="137"/>
      <c r="D44" s="137"/>
      <c r="E44" s="137"/>
      <c r="F44" s="137"/>
      <c r="G44" s="137"/>
      <c r="H44" s="137"/>
      <c r="I44" s="137"/>
      <c r="J44" s="137"/>
      <c r="K44" s="137"/>
      <c r="L44" s="117"/>
      <c r="S44" s="37"/>
      <c r="T44" s="37"/>
      <c r="U44" s="37"/>
      <c r="V44" s="37"/>
      <c r="W44" s="37"/>
      <c r="X44" s="37"/>
      <c r="Y44" s="37"/>
      <c r="Z44" s="37"/>
      <c r="AA44" s="37"/>
      <c r="AB44" s="37"/>
      <c r="AC44" s="37"/>
      <c r="AD44" s="37"/>
      <c r="AE44" s="37"/>
    </row>
    <row r="48" spans="1:31" s="2" customFormat="1" ht="6.95" customHeight="1">
      <c r="A48" s="37"/>
      <c r="B48" s="138"/>
      <c r="C48" s="139"/>
      <c r="D48" s="139"/>
      <c r="E48" s="139"/>
      <c r="F48" s="139"/>
      <c r="G48" s="139"/>
      <c r="H48" s="139"/>
      <c r="I48" s="139"/>
      <c r="J48" s="139"/>
      <c r="K48" s="139"/>
      <c r="L48" s="117"/>
      <c r="S48" s="37"/>
      <c r="T48" s="37"/>
      <c r="U48" s="37"/>
      <c r="V48" s="37"/>
      <c r="W48" s="37"/>
      <c r="X48" s="37"/>
      <c r="Y48" s="37"/>
      <c r="Z48" s="37"/>
      <c r="AA48" s="37"/>
      <c r="AB48" s="37"/>
      <c r="AC48" s="37"/>
      <c r="AD48" s="37"/>
      <c r="AE48" s="37"/>
    </row>
    <row r="49" spans="1:31" s="2" customFormat="1" ht="24.95" customHeight="1">
      <c r="A49" s="37"/>
      <c r="B49" s="38"/>
      <c r="C49" s="26" t="s">
        <v>138</v>
      </c>
      <c r="D49" s="39"/>
      <c r="E49" s="39"/>
      <c r="F49" s="39"/>
      <c r="G49" s="39"/>
      <c r="H49" s="39"/>
      <c r="I49" s="39"/>
      <c r="J49" s="39"/>
      <c r="K49" s="39"/>
      <c r="L49" s="117"/>
      <c r="S49" s="37"/>
      <c r="T49" s="37"/>
      <c r="U49" s="37"/>
      <c r="V49" s="37"/>
      <c r="W49" s="37"/>
      <c r="X49" s="37"/>
      <c r="Y49" s="37"/>
      <c r="Z49" s="37"/>
      <c r="AA49" s="37"/>
      <c r="AB49" s="37"/>
      <c r="AC49" s="37"/>
      <c r="AD49" s="37"/>
      <c r="AE49" s="37"/>
    </row>
    <row r="50" spans="1:31" s="2" customFormat="1" ht="6.95" customHeight="1">
      <c r="A50" s="37"/>
      <c r="B50" s="38"/>
      <c r="C50" s="39"/>
      <c r="D50" s="39"/>
      <c r="E50" s="39"/>
      <c r="F50" s="39"/>
      <c r="G50" s="39"/>
      <c r="H50" s="39"/>
      <c r="I50" s="39"/>
      <c r="J50" s="39"/>
      <c r="K50" s="39"/>
      <c r="L50" s="117"/>
      <c r="S50" s="37"/>
      <c r="T50" s="37"/>
      <c r="U50" s="37"/>
      <c r="V50" s="37"/>
      <c r="W50" s="37"/>
      <c r="X50" s="37"/>
      <c r="Y50" s="37"/>
      <c r="Z50" s="37"/>
      <c r="AA50" s="37"/>
      <c r="AB50" s="37"/>
      <c r="AC50" s="37"/>
      <c r="AD50" s="37"/>
      <c r="AE50" s="37"/>
    </row>
    <row r="51" spans="1:31" s="2" customFormat="1" ht="12" customHeight="1">
      <c r="A51" s="37"/>
      <c r="B51" s="38"/>
      <c r="C51" s="32" t="s">
        <v>16</v>
      </c>
      <c r="D51" s="39"/>
      <c r="E51" s="39"/>
      <c r="F51" s="39"/>
      <c r="G51" s="39"/>
      <c r="H51" s="39"/>
      <c r="I51" s="39"/>
      <c r="J51" s="39"/>
      <c r="K51" s="39"/>
      <c r="L51" s="117"/>
      <c r="S51" s="37"/>
      <c r="T51" s="37"/>
      <c r="U51" s="37"/>
      <c r="V51" s="37"/>
      <c r="W51" s="37"/>
      <c r="X51" s="37"/>
      <c r="Y51" s="37"/>
      <c r="Z51" s="37"/>
      <c r="AA51" s="37"/>
      <c r="AB51" s="37"/>
      <c r="AC51" s="37"/>
      <c r="AD51" s="37"/>
      <c r="AE51" s="37"/>
    </row>
    <row r="52" spans="1:31" s="2" customFormat="1" ht="16.5" customHeight="1">
      <c r="A52" s="37"/>
      <c r="B52" s="38"/>
      <c r="C52" s="39"/>
      <c r="D52" s="39"/>
      <c r="E52" s="420" t="str">
        <f>E7</f>
        <v>UPOL LF, ul.Hněvotínská, Olomouc-dispoziční úprava 2.np (REVIZE č.1)</v>
      </c>
      <c r="F52" s="421"/>
      <c r="G52" s="421"/>
      <c r="H52" s="421"/>
      <c r="I52" s="39"/>
      <c r="J52" s="39"/>
      <c r="K52" s="39"/>
      <c r="L52" s="117"/>
      <c r="S52" s="37"/>
      <c r="T52" s="37"/>
      <c r="U52" s="37"/>
      <c r="V52" s="37"/>
      <c r="W52" s="37"/>
      <c r="X52" s="37"/>
      <c r="Y52" s="37"/>
      <c r="Z52" s="37"/>
      <c r="AA52" s="37"/>
      <c r="AB52" s="37"/>
      <c r="AC52" s="37"/>
      <c r="AD52" s="37"/>
      <c r="AE52" s="37"/>
    </row>
    <row r="53" spans="1:31" s="1" customFormat="1" ht="12" customHeight="1">
      <c r="B53" s="24"/>
      <c r="C53" s="32" t="s">
        <v>135</v>
      </c>
      <c r="D53" s="25"/>
      <c r="E53" s="25"/>
      <c r="F53" s="25"/>
      <c r="G53" s="25"/>
      <c r="H53" s="25"/>
      <c r="I53" s="25"/>
      <c r="J53" s="25"/>
      <c r="K53" s="25"/>
      <c r="L53" s="23"/>
    </row>
    <row r="54" spans="1:31" s="1" customFormat="1" ht="16.5" customHeight="1">
      <c r="B54" s="24"/>
      <c r="C54" s="25"/>
      <c r="D54" s="25"/>
      <c r="E54" s="420" t="s">
        <v>1165</v>
      </c>
      <c r="F54" s="380"/>
      <c r="G54" s="380"/>
      <c r="H54" s="380"/>
      <c r="I54" s="25"/>
      <c r="J54" s="25"/>
      <c r="K54" s="25"/>
      <c r="L54" s="23"/>
    </row>
    <row r="55" spans="1:31" s="1" customFormat="1" ht="12" customHeight="1">
      <c r="B55" s="24"/>
      <c r="C55" s="32" t="s">
        <v>1166</v>
      </c>
      <c r="D55" s="25"/>
      <c r="E55" s="25"/>
      <c r="F55" s="25"/>
      <c r="G55" s="25"/>
      <c r="H55" s="25"/>
      <c r="I55" s="25"/>
      <c r="J55" s="25"/>
      <c r="K55" s="25"/>
      <c r="L55" s="23"/>
    </row>
    <row r="56" spans="1:31" s="2" customFormat="1" ht="16.5" customHeight="1">
      <c r="A56" s="37"/>
      <c r="B56" s="38"/>
      <c r="C56" s="39"/>
      <c r="D56" s="39"/>
      <c r="E56" s="424" t="s">
        <v>1315</v>
      </c>
      <c r="F56" s="422"/>
      <c r="G56" s="422"/>
      <c r="H56" s="422"/>
      <c r="I56" s="39"/>
      <c r="J56" s="39"/>
      <c r="K56" s="39"/>
      <c r="L56" s="117"/>
      <c r="S56" s="37"/>
      <c r="T56" s="37"/>
      <c r="U56" s="37"/>
      <c r="V56" s="37"/>
      <c r="W56" s="37"/>
      <c r="X56" s="37"/>
      <c r="Y56" s="37"/>
      <c r="Z56" s="37"/>
      <c r="AA56" s="37"/>
      <c r="AB56" s="37"/>
      <c r="AC56" s="37"/>
      <c r="AD56" s="37"/>
      <c r="AE56" s="37"/>
    </row>
    <row r="57" spans="1:31" s="2" customFormat="1" ht="12" customHeight="1">
      <c r="A57" s="37"/>
      <c r="B57" s="38"/>
      <c r="C57" s="32" t="s">
        <v>1316</v>
      </c>
      <c r="D57" s="39"/>
      <c r="E57" s="39"/>
      <c r="F57" s="39"/>
      <c r="G57" s="39"/>
      <c r="H57" s="39"/>
      <c r="I57" s="39"/>
      <c r="J57" s="39"/>
      <c r="K57" s="39"/>
      <c r="L57" s="117"/>
      <c r="S57" s="37"/>
      <c r="T57" s="37"/>
      <c r="U57" s="37"/>
      <c r="V57" s="37"/>
      <c r="W57" s="37"/>
      <c r="X57" s="37"/>
      <c r="Y57" s="37"/>
      <c r="Z57" s="37"/>
      <c r="AA57" s="37"/>
      <c r="AB57" s="37"/>
      <c r="AC57" s="37"/>
      <c r="AD57" s="37"/>
      <c r="AE57" s="37"/>
    </row>
    <row r="58" spans="1:31" s="2" customFormat="1" ht="16.5" customHeight="1">
      <c r="A58" s="37"/>
      <c r="B58" s="38"/>
      <c r="C58" s="39"/>
      <c r="D58" s="39"/>
      <c r="E58" s="373" t="str">
        <f>E13</f>
        <v xml:space="preserve">2025/HEX/03-143-2 - D.1.4.3.2-Poplachový zabezpečovací a tísňový systém (PZTS) </v>
      </c>
      <c r="F58" s="422"/>
      <c r="G58" s="422"/>
      <c r="H58" s="422"/>
      <c r="I58" s="39"/>
      <c r="J58" s="39"/>
      <c r="K58" s="39"/>
      <c r="L58" s="117"/>
      <c r="S58" s="37"/>
      <c r="T58" s="37"/>
      <c r="U58" s="37"/>
      <c r="V58" s="37"/>
      <c r="W58" s="37"/>
      <c r="X58" s="37"/>
      <c r="Y58" s="37"/>
      <c r="Z58" s="37"/>
      <c r="AA58" s="37"/>
      <c r="AB58" s="37"/>
      <c r="AC58" s="37"/>
      <c r="AD58" s="37"/>
      <c r="AE58" s="37"/>
    </row>
    <row r="59" spans="1:31" s="2" customFormat="1" ht="6.95" customHeight="1">
      <c r="A59" s="37"/>
      <c r="B59" s="38"/>
      <c r="C59" s="39"/>
      <c r="D59" s="39"/>
      <c r="E59" s="39"/>
      <c r="F59" s="39"/>
      <c r="G59" s="39"/>
      <c r="H59" s="39"/>
      <c r="I59" s="39"/>
      <c r="J59" s="39"/>
      <c r="K59" s="39"/>
      <c r="L59" s="117"/>
      <c r="S59" s="37"/>
      <c r="T59" s="37"/>
      <c r="U59" s="37"/>
      <c r="V59" s="37"/>
      <c r="W59" s="37"/>
      <c r="X59" s="37"/>
      <c r="Y59" s="37"/>
      <c r="Z59" s="37"/>
      <c r="AA59" s="37"/>
      <c r="AB59" s="37"/>
      <c r="AC59" s="37"/>
      <c r="AD59" s="37"/>
      <c r="AE59" s="37"/>
    </row>
    <row r="60" spans="1:31" s="2" customFormat="1" ht="12" customHeight="1">
      <c r="A60" s="37"/>
      <c r="B60" s="38"/>
      <c r="C60" s="32" t="s">
        <v>22</v>
      </c>
      <c r="D60" s="39"/>
      <c r="E60" s="39"/>
      <c r="F60" s="30" t="str">
        <f>F16</f>
        <v xml:space="preserve"> </v>
      </c>
      <c r="G60" s="39"/>
      <c r="H60" s="39"/>
      <c r="I60" s="32" t="s">
        <v>24</v>
      </c>
      <c r="J60" s="62" t="str">
        <f>IF(J16="","",J16)</f>
        <v>6. 11. 2025</v>
      </c>
      <c r="K60" s="39"/>
      <c r="L60" s="117"/>
      <c r="S60" s="37"/>
      <c r="T60" s="37"/>
      <c r="U60" s="37"/>
      <c r="V60" s="37"/>
      <c r="W60" s="37"/>
      <c r="X60" s="37"/>
      <c r="Y60" s="37"/>
      <c r="Z60" s="37"/>
      <c r="AA60" s="37"/>
      <c r="AB60" s="37"/>
      <c r="AC60" s="37"/>
      <c r="AD60" s="37"/>
      <c r="AE60" s="37"/>
    </row>
    <row r="61" spans="1:31" s="2" customFormat="1" ht="6.95" customHeight="1">
      <c r="A61" s="37"/>
      <c r="B61" s="38"/>
      <c r="C61" s="39"/>
      <c r="D61" s="39"/>
      <c r="E61" s="39"/>
      <c r="F61" s="39"/>
      <c r="G61" s="39"/>
      <c r="H61" s="39"/>
      <c r="I61" s="39"/>
      <c r="J61" s="39"/>
      <c r="K61" s="39"/>
      <c r="L61" s="117"/>
      <c r="S61" s="37"/>
      <c r="T61" s="37"/>
      <c r="U61" s="37"/>
      <c r="V61" s="37"/>
      <c r="W61" s="37"/>
      <c r="X61" s="37"/>
      <c r="Y61" s="37"/>
      <c r="Z61" s="37"/>
      <c r="AA61" s="37"/>
      <c r="AB61" s="37"/>
      <c r="AC61" s="37"/>
      <c r="AD61" s="37"/>
      <c r="AE61" s="37"/>
    </row>
    <row r="62" spans="1:31" s="2" customFormat="1" ht="25.7" customHeight="1">
      <c r="A62" s="37"/>
      <c r="B62" s="38"/>
      <c r="C62" s="32" t="s">
        <v>26</v>
      </c>
      <c r="D62" s="39"/>
      <c r="E62" s="39"/>
      <c r="F62" s="30" t="str">
        <f>E19</f>
        <v>UPOL PdF Olomouc</v>
      </c>
      <c r="G62" s="39"/>
      <c r="H62" s="39"/>
      <c r="I62" s="32" t="s">
        <v>32</v>
      </c>
      <c r="J62" s="35" t="str">
        <f>E25</f>
        <v>HEXAPLAN International</v>
      </c>
      <c r="K62" s="39"/>
      <c r="L62" s="117"/>
      <c r="S62" s="37"/>
      <c r="T62" s="37"/>
      <c r="U62" s="37"/>
      <c r="V62" s="37"/>
      <c r="W62" s="37"/>
      <c r="X62" s="37"/>
      <c r="Y62" s="37"/>
      <c r="Z62" s="37"/>
      <c r="AA62" s="37"/>
      <c r="AB62" s="37"/>
      <c r="AC62" s="37"/>
      <c r="AD62" s="37"/>
      <c r="AE62" s="37"/>
    </row>
    <row r="63" spans="1:31" s="2" customFormat="1" ht="15.2" customHeight="1">
      <c r="A63" s="37"/>
      <c r="B63" s="38"/>
      <c r="C63" s="32" t="s">
        <v>30</v>
      </c>
      <c r="D63" s="39"/>
      <c r="E63" s="39"/>
      <c r="F63" s="30" t="str">
        <f>IF(E22="","",E22)</f>
        <v>Vyplň údaj</v>
      </c>
      <c r="G63" s="39"/>
      <c r="H63" s="39"/>
      <c r="I63" s="32" t="s">
        <v>35</v>
      </c>
      <c r="J63" s="35" t="str">
        <f>E28</f>
        <v>Ing.E.Lobpraisová</v>
      </c>
      <c r="K63" s="39"/>
      <c r="L63" s="117"/>
      <c r="S63" s="37"/>
      <c r="T63" s="37"/>
      <c r="U63" s="37"/>
      <c r="V63" s="37"/>
      <c r="W63" s="37"/>
      <c r="X63" s="37"/>
      <c r="Y63" s="37"/>
      <c r="Z63" s="37"/>
      <c r="AA63" s="37"/>
      <c r="AB63" s="37"/>
      <c r="AC63" s="37"/>
      <c r="AD63" s="37"/>
      <c r="AE63" s="37"/>
    </row>
    <row r="64" spans="1:31" s="2" customFormat="1" ht="10.35" customHeight="1">
      <c r="A64" s="37"/>
      <c r="B64" s="38"/>
      <c r="C64" s="39"/>
      <c r="D64" s="39"/>
      <c r="E64" s="39"/>
      <c r="F64" s="39"/>
      <c r="G64" s="39"/>
      <c r="H64" s="39"/>
      <c r="I64" s="39"/>
      <c r="J64" s="39"/>
      <c r="K64" s="39"/>
      <c r="L64" s="117"/>
      <c r="S64" s="37"/>
      <c r="T64" s="37"/>
      <c r="U64" s="37"/>
      <c r="V64" s="37"/>
      <c r="W64" s="37"/>
      <c r="X64" s="37"/>
      <c r="Y64" s="37"/>
      <c r="Z64" s="37"/>
      <c r="AA64" s="37"/>
      <c r="AB64" s="37"/>
      <c r="AC64" s="37"/>
      <c r="AD64" s="37"/>
      <c r="AE64" s="37"/>
    </row>
    <row r="65" spans="1:47" s="2" customFormat="1" ht="29.25" customHeight="1">
      <c r="A65" s="37"/>
      <c r="B65" s="38"/>
      <c r="C65" s="140" t="s">
        <v>139</v>
      </c>
      <c r="D65" s="141"/>
      <c r="E65" s="141"/>
      <c r="F65" s="141"/>
      <c r="G65" s="141"/>
      <c r="H65" s="141"/>
      <c r="I65" s="141"/>
      <c r="J65" s="142" t="s">
        <v>140</v>
      </c>
      <c r="K65" s="141"/>
      <c r="L65" s="117"/>
      <c r="S65" s="37"/>
      <c r="T65" s="37"/>
      <c r="U65" s="37"/>
      <c r="V65" s="37"/>
      <c r="W65" s="37"/>
      <c r="X65" s="37"/>
      <c r="Y65" s="37"/>
      <c r="Z65" s="37"/>
      <c r="AA65" s="37"/>
      <c r="AB65" s="37"/>
      <c r="AC65" s="37"/>
      <c r="AD65" s="37"/>
      <c r="AE65" s="37"/>
    </row>
    <row r="66" spans="1:47" s="2" customFormat="1" ht="10.35" customHeight="1">
      <c r="A66" s="37"/>
      <c r="B66" s="38"/>
      <c r="C66" s="39"/>
      <c r="D66" s="39"/>
      <c r="E66" s="39"/>
      <c r="F66" s="39"/>
      <c r="G66" s="39"/>
      <c r="H66" s="39"/>
      <c r="I66" s="39"/>
      <c r="J66" s="39"/>
      <c r="K66" s="39"/>
      <c r="L66" s="117"/>
      <c r="S66" s="37"/>
      <c r="T66" s="37"/>
      <c r="U66" s="37"/>
      <c r="V66" s="37"/>
      <c r="W66" s="37"/>
      <c r="X66" s="37"/>
      <c r="Y66" s="37"/>
      <c r="Z66" s="37"/>
      <c r="AA66" s="37"/>
      <c r="AB66" s="37"/>
      <c r="AC66" s="37"/>
      <c r="AD66" s="37"/>
      <c r="AE66" s="37"/>
    </row>
    <row r="67" spans="1:47" s="2" customFormat="1" ht="22.9" customHeight="1">
      <c r="A67" s="37"/>
      <c r="B67" s="38"/>
      <c r="C67" s="143" t="s">
        <v>71</v>
      </c>
      <c r="D67" s="39"/>
      <c r="E67" s="39"/>
      <c r="F67" s="39"/>
      <c r="G67" s="39"/>
      <c r="H67" s="39"/>
      <c r="I67" s="39"/>
      <c r="J67" s="80">
        <f>J97</f>
        <v>0</v>
      </c>
      <c r="K67" s="39"/>
      <c r="L67" s="117"/>
      <c r="S67" s="37"/>
      <c r="T67" s="37"/>
      <c r="U67" s="37"/>
      <c r="V67" s="37"/>
      <c r="W67" s="37"/>
      <c r="X67" s="37"/>
      <c r="Y67" s="37"/>
      <c r="Z67" s="37"/>
      <c r="AA67" s="37"/>
      <c r="AB67" s="37"/>
      <c r="AC67" s="37"/>
      <c r="AD67" s="37"/>
      <c r="AE67" s="37"/>
      <c r="AU67" s="20" t="s">
        <v>141</v>
      </c>
    </row>
    <row r="68" spans="1:47" s="9" customFormat="1" ht="24.95" customHeight="1">
      <c r="B68" s="144"/>
      <c r="C68" s="145"/>
      <c r="D68" s="146" t="s">
        <v>1387</v>
      </c>
      <c r="E68" s="147"/>
      <c r="F68" s="147"/>
      <c r="G68" s="147"/>
      <c r="H68" s="147"/>
      <c r="I68" s="147"/>
      <c r="J68" s="148">
        <f>J98</f>
        <v>0</v>
      </c>
      <c r="K68" s="145"/>
      <c r="L68" s="149"/>
    </row>
    <row r="69" spans="1:47" s="10" customFormat="1" ht="19.899999999999999" customHeight="1">
      <c r="B69" s="150"/>
      <c r="C69" s="100"/>
      <c r="D69" s="151" t="s">
        <v>1320</v>
      </c>
      <c r="E69" s="152"/>
      <c r="F69" s="152"/>
      <c r="G69" s="152"/>
      <c r="H69" s="152"/>
      <c r="I69" s="152"/>
      <c r="J69" s="153">
        <f>J99</f>
        <v>0</v>
      </c>
      <c r="K69" s="100"/>
      <c r="L69" s="154"/>
    </row>
    <row r="70" spans="1:47" s="10" customFormat="1" ht="14.85" customHeight="1">
      <c r="B70" s="150"/>
      <c r="C70" s="100"/>
      <c r="D70" s="151" t="s">
        <v>1388</v>
      </c>
      <c r="E70" s="152"/>
      <c r="F70" s="152"/>
      <c r="G70" s="152"/>
      <c r="H70" s="152"/>
      <c r="I70" s="152"/>
      <c r="J70" s="153">
        <f>J104</f>
        <v>0</v>
      </c>
      <c r="K70" s="100"/>
      <c r="L70" s="154"/>
    </row>
    <row r="71" spans="1:47" s="10" customFormat="1" ht="14.85" customHeight="1">
      <c r="B71" s="150"/>
      <c r="C71" s="100"/>
      <c r="D71" s="151" t="s">
        <v>1389</v>
      </c>
      <c r="E71" s="152"/>
      <c r="F71" s="152"/>
      <c r="G71" s="152"/>
      <c r="H71" s="152"/>
      <c r="I71" s="152"/>
      <c r="J71" s="153">
        <f>J108</f>
        <v>0</v>
      </c>
      <c r="K71" s="100"/>
      <c r="L71" s="154"/>
    </row>
    <row r="72" spans="1:47" s="10" customFormat="1" ht="14.85" customHeight="1">
      <c r="B72" s="150"/>
      <c r="C72" s="100"/>
      <c r="D72" s="151" t="s">
        <v>1390</v>
      </c>
      <c r="E72" s="152"/>
      <c r="F72" s="152"/>
      <c r="G72" s="152"/>
      <c r="H72" s="152"/>
      <c r="I72" s="152"/>
      <c r="J72" s="153">
        <f>J114</f>
        <v>0</v>
      </c>
      <c r="K72" s="100"/>
      <c r="L72" s="154"/>
    </row>
    <row r="73" spans="1:47" s="10" customFormat="1" ht="14.85" customHeight="1">
      <c r="B73" s="150"/>
      <c r="C73" s="100"/>
      <c r="D73" s="151" t="s">
        <v>1391</v>
      </c>
      <c r="E73" s="152"/>
      <c r="F73" s="152"/>
      <c r="G73" s="152"/>
      <c r="H73" s="152"/>
      <c r="I73" s="152"/>
      <c r="J73" s="153">
        <f>J118</f>
        <v>0</v>
      </c>
      <c r="K73" s="100"/>
      <c r="L73" s="154"/>
    </row>
    <row r="74" spans="1:47" s="2" customFormat="1" ht="21.75" customHeight="1">
      <c r="A74" s="37"/>
      <c r="B74" s="38"/>
      <c r="C74" s="39"/>
      <c r="D74" s="39"/>
      <c r="E74" s="39"/>
      <c r="F74" s="39"/>
      <c r="G74" s="39"/>
      <c r="H74" s="39"/>
      <c r="I74" s="39"/>
      <c r="J74" s="39"/>
      <c r="K74" s="39"/>
      <c r="L74" s="117"/>
      <c r="S74" s="37"/>
      <c r="T74" s="37"/>
      <c r="U74" s="37"/>
      <c r="V74" s="37"/>
      <c r="W74" s="37"/>
      <c r="X74" s="37"/>
      <c r="Y74" s="37"/>
      <c r="Z74" s="37"/>
      <c r="AA74" s="37"/>
      <c r="AB74" s="37"/>
      <c r="AC74" s="37"/>
      <c r="AD74" s="37"/>
      <c r="AE74" s="37"/>
    </row>
    <row r="75" spans="1:47" s="2" customFormat="1" ht="6.95" customHeight="1">
      <c r="A75" s="37"/>
      <c r="B75" s="50"/>
      <c r="C75" s="51"/>
      <c r="D75" s="51"/>
      <c r="E75" s="51"/>
      <c r="F75" s="51"/>
      <c r="G75" s="51"/>
      <c r="H75" s="51"/>
      <c r="I75" s="51"/>
      <c r="J75" s="51"/>
      <c r="K75" s="51"/>
      <c r="L75" s="117"/>
      <c r="S75" s="37"/>
      <c r="T75" s="37"/>
      <c r="U75" s="37"/>
      <c r="V75" s="37"/>
      <c r="W75" s="37"/>
      <c r="X75" s="37"/>
      <c r="Y75" s="37"/>
      <c r="Z75" s="37"/>
      <c r="AA75" s="37"/>
      <c r="AB75" s="37"/>
      <c r="AC75" s="37"/>
      <c r="AD75" s="37"/>
      <c r="AE75" s="37"/>
    </row>
    <row r="79" spans="1:47" s="2" customFormat="1" ht="6.95" customHeight="1">
      <c r="A79" s="37"/>
      <c r="B79" s="52"/>
      <c r="C79" s="53"/>
      <c r="D79" s="53"/>
      <c r="E79" s="53"/>
      <c r="F79" s="53"/>
      <c r="G79" s="53"/>
      <c r="H79" s="53"/>
      <c r="I79" s="53"/>
      <c r="J79" s="53"/>
      <c r="K79" s="53"/>
      <c r="L79" s="117"/>
      <c r="S79" s="37"/>
      <c r="T79" s="37"/>
      <c r="U79" s="37"/>
      <c r="V79" s="37"/>
      <c r="W79" s="37"/>
      <c r="X79" s="37"/>
      <c r="Y79" s="37"/>
      <c r="Z79" s="37"/>
      <c r="AA79" s="37"/>
      <c r="AB79" s="37"/>
      <c r="AC79" s="37"/>
      <c r="AD79" s="37"/>
      <c r="AE79" s="37"/>
    </row>
    <row r="80" spans="1:47" s="2" customFormat="1" ht="24.95" customHeight="1">
      <c r="A80" s="37"/>
      <c r="B80" s="38"/>
      <c r="C80" s="26" t="s">
        <v>161</v>
      </c>
      <c r="D80" s="39"/>
      <c r="E80" s="39"/>
      <c r="F80" s="39"/>
      <c r="G80" s="39"/>
      <c r="H80" s="39"/>
      <c r="I80" s="39"/>
      <c r="J80" s="39"/>
      <c r="K80" s="39"/>
      <c r="L80" s="117"/>
      <c r="S80" s="37"/>
      <c r="T80" s="37"/>
      <c r="U80" s="37"/>
      <c r="V80" s="37"/>
      <c r="W80" s="37"/>
      <c r="X80" s="37"/>
      <c r="Y80" s="37"/>
      <c r="Z80" s="37"/>
      <c r="AA80" s="37"/>
      <c r="AB80" s="37"/>
      <c r="AC80" s="37"/>
      <c r="AD80" s="37"/>
      <c r="AE80" s="37"/>
    </row>
    <row r="81" spans="1:31" s="2" customFormat="1" ht="6.95" customHeight="1">
      <c r="A81" s="37"/>
      <c r="B81" s="38"/>
      <c r="C81" s="39"/>
      <c r="D81" s="39"/>
      <c r="E81" s="39"/>
      <c r="F81" s="39"/>
      <c r="G81" s="39"/>
      <c r="H81" s="39"/>
      <c r="I81" s="39"/>
      <c r="J81" s="39"/>
      <c r="K81" s="39"/>
      <c r="L81" s="117"/>
      <c r="S81" s="37"/>
      <c r="T81" s="37"/>
      <c r="U81" s="37"/>
      <c r="V81" s="37"/>
      <c r="W81" s="37"/>
      <c r="X81" s="37"/>
      <c r="Y81" s="37"/>
      <c r="Z81" s="37"/>
      <c r="AA81" s="37"/>
      <c r="AB81" s="37"/>
      <c r="AC81" s="37"/>
      <c r="AD81" s="37"/>
      <c r="AE81" s="37"/>
    </row>
    <row r="82" spans="1:31" s="2" customFormat="1" ht="12" customHeight="1">
      <c r="A82" s="37"/>
      <c r="B82" s="38"/>
      <c r="C82" s="32" t="s">
        <v>16</v>
      </c>
      <c r="D82" s="39"/>
      <c r="E82" s="39"/>
      <c r="F82" s="39"/>
      <c r="G82" s="39"/>
      <c r="H82" s="39"/>
      <c r="I82" s="39"/>
      <c r="J82" s="39"/>
      <c r="K82" s="39"/>
      <c r="L82" s="117"/>
      <c r="S82" s="37"/>
      <c r="T82" s="37"/>
      <c r="U82" s="37"/>
      <c r="V82" s="37"/>
      <c r="W82" s="37"/>
      <c r="X82" s="37"/>
      <c r="Y82" s="37"/>
      <c r="Z82" s="37"/>
      <c r="AA82" s="37"/>
      <c r="AB82" s="37"/>
      <c r="AC82" s="37"/>
      <c r="AD82" s="37"/>
      <c r="AE82" s="37"/>
    </row>
    <row r="83" spans="1:31" s="2" customFormat="1" ht="16.5" customHeight="1">
      <c r="A83" s="37"/>
      <c r="B83" s="38"/>
      <c r="C83" s="39"/>
      <c r="D83" s="39"/>
      <c r="E83" s="420" t="str">
        <f>E7</f>
        <v>UPOL LF, ul.Hněvotínská, Olomouc-dispoziční úprava 2.np (REVIZE č.1)</v>
      </c>
      <c r="F83" s="421"/>
      <c r="G83" s="421"/>
      <c r="H83" s="421"/>
      <c r="I83" s="39"/>
      <c r="J83" s="39"/>
      <c r="K83" s="39"/>
      <c r="L83" s="117"/>
      <c r="S83" s="37"/>
      <c r="T83" s="37"/>
      <c r="U83" s="37"/>
      <c r="V83" s="37"/>
      <c r="W83" s="37"/>
      <c r="X83" s="37"/>
      <c r="Y83" s="37"/>
      <c r="Z83" s="37"/>
      <c r="AA83" s="37"/>
      <c r="AB83" s="37"/>
      <c r="AC83" s="37"/>
      <c r="AD83" s="37"/>
      <c r="AE83" s="37"/>
    </row>
    <row r="84" spans="1:31" s="1" customFormat="1" ht="12" customHeight="1">
      <c r="B84" s="24"/>
      <c r="C84" s="32" t="s">
        <v>135</v>
      </c>
      <c r="D84" s="25"/>
      <c r="E84" s="25"/>
      <c r="F84" s="25"/>
      <c r="G84" s="25"/>
      <c r="H84" s="25"/>
      <c r="I84" s="25"/>
      <c r="J84" s="25"/>
      <c r="K84" s="25"/>
      <c r="L84" s="23"/>
    </row>
    <row r="85" spans="1:31" s="1" customFormat="1" ht="16.5" customHeight="1">
      <c r="B85" s="24"/>
      <c r="C85" s="25"/>
      <c r="D85" s="25"/>
      <c r="E85" s="420" t="s">
        <v>1165</v>
      </c>
      <c r="F85" s="380"/>
      <c r="G85" s="380"/>
      <c r="H85" s="380"/>
      <c r="I85" s="25"/>
      <c r="J85" s="25"/>
      <c r="K85" s="25"/>
      <c r="L85" s="23"/>
    </row>
    <row r="86" spans="1:31" s="1" customFormat="1" ht="12" customHeight="1">
      <c r="B86" s="24"/>
      <c r="C86" s="32" t="s">
        <v>1166</v>
      </c>
      <c r="D86" s="25"/>
      <c r="E86" s="25"/>
      <c r="F86" s="25"/>
      <c r="G86" s="25"/>
      <c r="H86" s="25"/>
      <c r="I86" s="25"/>
      <c r="J86" s="25"/>
      <c r="K86" s="25"/>
      <c r="L86" s="23"/>
    </row>
    <row r="87" spans="1:31" s="2" customFormat="1" ht="16.5" customHeight="1">
      <c r="A87" s="37"/>
      <c r="B87" s="38"/>
      <c r="C87" s="39"/>
      <c r="D87" s="39"/>
      <c r="E87" s="424" t="s">
        <v>1315</v>
      </c>
      <c r="F87" s="422"/>
      <c r="G87" s="422"/>
      <c r="H87" s="422"/>
      <c r="I87" s="39"/>
      <c r="J87" s="39"/>
      <c r="K87" s="39"/>
      <c r="L87" s="117"/>
      <c r="S87" s="37"/>
      <c r="T87" s="37"/>
      <c r="U87" s="37"/>
      <c r="V87" s="37"/>
      <c r="W87" s="37"/>
      <c r="X87" s="37"/>
      <c r="Y87" s="37"/>
      <c r="Z87" s="37"/>
      <c r="AA87" s="37"/>
      <c r="AB87" s="37"/>
      <c r="AC87" s="37"/>
      <c r="AD87" s="37"/>
      <c r="AE87" s="37"/>
    </row>
    <row r="88" spans="1:31" s="2" customFormat="1" ht="12" customHeight="1">
      <c r="A88" s="37"/>
      <c r="B88" s="38"/>
      <c r="C88" s="32" t="s">
        <v>1316</v>
      </c>
      <c r="D88" s="39"/>
      <c r="E88" s="39"/>
      <c r="F88" s="39"/>
      <c r="G88" s="39"/>
      <c r="H88" s="39"/>
      <c r="I88" s="39"/>
      <c r="J88" s="39"/>
      <c r="K88" s="39"/>
      <c r="L88" s="117"/>
      <c r="S88" s="37"/>
      <c r="T88" s="37"/>
      <c r="U88" s="37"/>
      <c r="V88" s="37"/>
      <c r="W88" s="37"/>
      <c r="X88" s="37"/>
      <c r="Y88" s="37"/>
      <c r="Z88" s="37"/>
      <c r="AA88" s="37"/>
      <c r="AB88" s="37"/>
      <c r="AC88" s="37"/>
      <c r="AD88" s="37"/>
      <c r="AE88" s="37"/>
    </row>
    <row r="89" spans="1:31" s="2" customFormat="1" ht="16.5" customHeight="1">
      <c r="A89" s="37"/>
      <c r="B89" s="38"/>
      <c r="C89" s="39"/>
      <c r="D89" s="39"/>
      <c r="E89" s="373" t="str">
        <f>E13</f>
        <v xml:space="preserve">2025/HEX/03-143-2 - D.1.4.3.2-Poplachový zabezpečovací a tísňový systém (PZTS) </v>
      </c>
      <c r="F89" s="422"/>
      <c r="G89" s="422"/>
      <c r="H89" s="422"/>
      <c r="I89" s="39"/>
      <c r="J89" s="39"/>
      <c r="K89" s="39"/>
      <c r="L89" s="117"/>
      <c r="S89" s="37"/>
      <c r="T89" s="37"/>
      <c r="U89" s="37"/>
      <c r="V89" s="37"/>
      <c r="W89" s="37"/>
      <c r="X89" s="37"/>
      <c r="Y89" s="37"/>
      <c r="Z89" s="37"/>
      <c r="AA89" s="37"/>
      <c r="AB89" s="37"/>
      <c r="AC89" s="37"/>
      <c r="AD89" s="37"/>
      <c r="AE89" s="37"/>
    </row>
    <row r="90" spans="1:31" s="2" customFormat="1" ht="6.95" customHeight="1">
      <c r="A90" s="37"/>
      <c r="B90" s="38"/>
      <c r="C90" s="39"/>
      <c r="D90" s="39"/>
      <c r="E90" s="39"/>
      <c r="F90" s="39"/>
      <c r="G90" s="39"/>
      <c r="H90" s="39"/>
      <c r="I90" s="39"/>
      <c r="J90" s="39"/>
      <c r="K90" s="39"/>
      <c r="L90" s="117"/>
      <c r="S90" s="37"/>
      <c r="T90" s="37"/>
      <c r="U90" s="37"/>
      <c r="V90" s="37"/>
      <c r="W90" s="37"/>
      <c r="X90" s="37"/>
      <c r="Y90" s="37"/>
      <c r="Z90" s="37"/>
      <c r="AA90" s="37"/>
      <c r="AB90" s="37"/>
      <c r="AC90" s="37"/>
      <c r="AD90" s="37"/>
      <c r="AE90" s="37"/>
    </row>
    <row r="91" spans="1:31" s="2" customFormat="1" ht="12" customHeight="1">
      <c r="A91" s="37"/>
      <c r="B91" s="38"/>
      <c r="C91" s="32" t="s">
        <v>22</v>
      </c>
      <c r="D91" s="39"/>
      <c r="E91" s="39"/>
      <c r="F91" s="30" t="str">
        <f>F16</f>
        <v xml:space="preserve"> </v>
      </c>
      <c r="G91" s="39"/>
      <c r="H91" s="39"/>
      <c r="I91" s="32" t="s">
        <v>24</v>
      </c>
      <c r="J91" s="62" t="str">
        <f>IF(J16="","",J16)</f>
        <v>6. 11. 2025</v>
      </c>
      <c r="K91" s="39"/>
      <c r="L91" s="117"/>
      <c r="S91" s="37"/>
      <c r="T91" s="37"/>
      <c r="U91" s="37"/>
      <c r="V91" s="37"/>
      <c r="W91" s="37"/>
      <c r="X91" s="37"/>
      <c r="Y91" s="37"/>
      <c r="Z91" s="37"/>
      <c r="AA91" s="37"/>
      <c r="AB91" s="37"/>
      <c r="AC91" s="37"/>
      <c r="AD91" s="37"/>
      <c r="AE91" s="37"/>
    </row>
    <row r="92" spans="1:31" s="2" customFormat="1" ht="6.95" customHeight="1">
      <c r="A92" s="37"/>
      <c r="B92" s="38"/>
      <c r="C92" s="39"/>
      <c r="D92" s="39"/>
      <c r="E92" s="39"/>
      <c r="F92" s="39"/>
      <c r="G92" s="39"/>
      <c r="H92" s="39"/>
      <c r="I92" s="39"/>
      <c r="J92" s="39"/>
      <c r="K92" s="39"/>
      <c r="L92" s="117"/>
      <c r="S92" s="37"/>
      <c r="T92" s="37"/>
      <c r="U92" s="37"/>
      <c r="V92" s="37"/>
      <c r="W92" s="37"/>
      <c r="X92" s="37"/>
      <c r="Y92" s="37"/>
      <c r="Z92" s="37"/>
      <c r="AA92" s="37"/>
      <c r="AB92" s="37"/>
      <c r="AC92" s="37"/>
      <c r="AD92" s="37"/>
      <c r="AE92" s="37"/>
    </row>
    <row r="93" spans="1:31" s="2" customFormat="1" ht="25.7" customHeight="1">
      <c r="A93" s="37"/>
      <c r="B93" s="38"/>
      <c r="C93" s="32" t="s">
        <v>26</v>
      </c>
      <c r="D93" s="39"/>
      <c r="E93" s="39"/>
      <c r="F93" s="30" t="str">
        <f>E19</f>
        <v>UPOL PdF Olomouc</v>
      </c>
      <c r="G93" s="39"/>
      <c r="H93" s="39"/>
      <c r="I93" s="32" t="s">
        <v>32</v>
      </c>
      <c r="J93" s="35" t="str">
        <f>E25</f>
        <v>HEXAPLAN International</v>
      </c>
      <c r="K93" s="39"/>
      <c r="L93" s="117"/>
      <c r="S93" s="37"/>
      <c r="T93" s="37"/>
      <c r="U93" s="37"/>
      <c r="V93" s="37"/>
      <c r="W93" s="37"/>
      <c r="X93" s="37"/>
      <c r="Y93" s="37"/>
      <c r="Z93" s="37"/>
      <c r="AA93" s="37"/>
      <c r="AB93" s="37"/>
      <c r="AC93" s="37"/>
      <c r="AD93" s="37"/>
      <c r="AE93" s="37"/>
    </row>
    <row r="94" spans="1:31" s="2" customFormat="1" ht="15.2" customHeight="1">
      <c r="A94" s="37"/>
      <c r="B94" s="38"/>
      <c r="C94" s="32" t="s">
        <v>30</v>
      </c>
      <c r="D94" s="39"/>
      <c r="E94" s="39"/>
      <c r="F94" s="30" t="str">
        <f>IF(E22="","",E22)</f>
        <v>Vyplň údaj</v>
      </c>
      <c r="G94" s="39"/>
      <c r="H94" s="39"/>
      <c r="I94" s="32" t="s">
        <v>35</v>
      </c>
      <c r="J94" s="35" t="str">
        <f>E28</f>
        <v>Ing.E.Lobpraisová</v>
      </c>
      <c r="K94" s="39"/>
      <c r="L94" s="117"/>
      <c r="S94" s="37"/>
      <c r="T94" s="37"/>
      <c r="U94" s="37"/>
      <c r="V94" s="37"/>
      <c r="W94" s="37"/>
      <c r="X94" s="37"/>
      <c r="Y94" s="37"/>
      <c r="Z94" s="37"/>
      <c r="AA94" s="37"/>
      <c r="AB94" s="37"/>
      <c r="AC94" s="37"/>
      <c r="AD94" s="37"/>
      <c r="AE94" s="37"/>
    </row>
    <row r="95" spans="1:31" s="2" customFormat="1" ht="10.35" customHeight="1">
      <c r="A95" s="37"/>
      <c r="B95" s="38"/>
      <c r="C95" s="39"/>
      <c r="D95" s="39"/>
      <c r="E95" s="39"/>
      <c r="F95" s="39"/>
      <c r="G95" s="39"/>
      <c r="H95" s="39"/>
      <c r="I95" s="39"/>
      <c r="J95" s="39"/>
      <c r="K95" s="39"/>
      <c r="L95" s="117"/>
      <c r="S95" s="37"/>
      <c r="T95" s="37"/>
      <c r="U95" s="37"/>
      <c r="V95" s="37"/>
      <c r="W95" s="37"/>
      <c r="X95" s="37"/>
      <c r="Y95" s="37"/>
      <c r="Z95" s="37"/>
      <c r="AA95" s="37"/>
      <c r="AB95" s="37"/>
      <c r="AC95" s="37"/>
      <c r="AD95" s="37"/>
      <c r="AE95" s="37"/>
    </row>
    <row r="96" spans="1:31" s="11" customFormat="1" ht="29.25" customHeight="1">
      <c r="A96" s="155"/>
      <c r="B96" s="156"/>
      <c r="C96" s="157" t="s">
        <v>162</v>
      </c>
      <c r="D96" s="158" t="s">
        <v>58</v>
      </c>
      <c r="E96" s="158" t="s">
        <v>54</v>
      </c>
      <c r="F96" s="158" t="s">
        <v>55</v>
      </c>
      <c r="G96" s="158" t="s">
        <v>163</v>
      </c>
      <c r="H96" s="158" t="s">
        <v>164</v>
      </c>
      <c r="I96" s="158" t="s">
        <v>165</v>
      </c>
      <c r="J96" s="158" t="s">
        <v>140</v>
      </c>
      <c r="K96" s="159" t="s">
        <v>166</v>
      </c>
      <c r="L96" s="160"/>
      <c r="M96" s="71" t="s">
        <v>21</v>
      </c>
      <c r="N96" s="72" t="s">
        <v>43</v>
      </c>
      <c r="O96" s="72" t="s">
        <v>167</v>
      </c>
      <c r="P96" s="72" t="s">
        <v>168</v>
      </c>
      <c r="Q96" s="72" t="s">
        <v>169</v>
      </c>
      <c r="R96" s="72" t="s">
        <v>170</v>
      </c>
      <c r="S96" s="72" t="s">
        <v>171</v>
      </c>
      <c r="T96" s="73" t="s">
        <v>172</v>
      </c>
      <c r="U96" s="155"/>
      <c r="V96" s="155"/>
      <c r="W96" s="155"/>
      <c r="X96" s="155"/>
      <c r="Y96" s="155"/>
      <c r="Z96" s="155"/>
      <c r="AA96" s="155"/>
      <c r="AB96" s="155"/>
      <c r="AC96" s="155"/>
      <c r="AD96" s="155"/>
      <c r="AE96" s="155"/>
    </row>
    <row r="97" spans="1:65" s="2" customFormat="1" ht="22.9" customHeight="1">
      <c r="A97" s="37"/>
      <c r="B97" s="38"/>
      <c r="C97" s="78" t="s">
        <v>173</v>
      </c>
      <c r="D97" s="39"/>
      <c r="E97" s="39"/>
      <c r="F97" s="39"/>
      <c r="G97" s="39"/>
      <c r="H97" s="39"/>
      <c r="I97" s="39"/>
      <c r="J97" s="161">
        <f>BK97</f>
        <v>0</v>
      </c>
      <c r="K97" s="39"/>
      <c r="L97" s="42"/>
      <c r="M97" s="74"/>
      <c r="N97" s="162"/>
      <c r="O97" s="75"/>
      <c r="P97" s="163">
        <f>P98</f>
        <v>0</v>
      </c>
      <c r="Q97" s="75"/>
      <c r="R97" s="163">
        <f>R98</f>
        <v>0</v>
      </c>
      <c r="S97" s="75"/>
      <c r="T97" s="164">
        <f>T98</f>
        <v>0</v>
      </c>
      <c r="U97" s="37"/>
      <c r="V97" s="37"/>
      <c r="W97" s="37"/>
      <c r="X97" s="37"/>
      <c r="Y97" s="37"/>
      <c r="Z97" s="37"/>
      <c r="AA97" s="37"/>
      <c r="AB97" s="37"/>
      <c r="AC97" s="37"/>
      <c r="AD97" s="37"/>
      <c r="AE97" s="37"/>
      <c r="AT97" s="20" t="s">
        <v>72</v>
      </c>
      <c r="AU97" s="20" t="s">
        <v>141</v>
      </c>
      <c r="BK97" s="165">
        <f>BK98</f>
        <v>0</v>
      </c>
    </row>
    <row r="98" spans="1:65" s="12" customFormat="1" ht="25.9" customHeight="1">
      <c r="B98" s="166"/>
      <c r="C98" s="167"/>
      <c r="D98" s="168" t="s">
        <v>72</v>
      </c>
      <c r="E98" s="169" t="s">
        <v>1325</v>
      </c>
      <c r="F98" s="169" t="s">
        <v>1392</v>
      </c>
      <c r="G98" s="167"/>
      <c r="H98" s="167"/>
      <c r="I98" s="170"/>
      <c r="J98" s="171">
        <f>BK98</f>
        <v>0</v>
      </c>
      <c r="K98" s="167"/>
      <c r="L98" s="172"/>
      <c r="M98" s="173"/>
      <c r="N98" s="174"/>
      <c r="O98" s="174"/>
      <c r="P98" s="175">
        <f>P99</f>
        <v>0</v>
      </c>
      <c r="Q98" s="174"/>
      <c r="R98" s="175">
        <f>R99</f>
        <v>0</v>
      </c>
      <c r="S98" s="174"/>
      <c r="T98" s="176">
        <f>T99</f>
        <v>0</v>
      </c>
      <c r="AR98" s="177" t="s">
        <v>83</v>
      </c>
      <c r="AT98" s="178" t="s">
        <v>72</v>
      </c>
      <c r="AU98" s="178" t="s">
        <v>73</v>
      </c>
      <c r="AY98" s="177" t="s">
        <v>176</v>
      </c>
      <c r="BK98" s="179">
        <f>BK99</f>
        <v>0</v>
      </c>
    </row>
    <row r="99" spans="1:65" s="12" customFormat="1" ht="22.9" customHeight="1">
      <c r="B99" s="166"/>
      <c r="C99" s="167"/>
      <c r="D99" s="168" t="s">
        <v>72</v>
      </c>
      <c r="E99" s="180" t="s">
        <v>1175</v>
      </c>
      <c r="F99" s="180" t="s">
        <v>1327</v>
      </c>
      <c r="G99" s="167"/>
      <c r="H99" s="167"/>
      <c r="I99" s="170"/>
      <c r="J99" s="181">
        <f>BK99</f>
        <v>0</v>
      </c>
      <c r="K99" s="167"/>
      <c r="L99" s="172"/>
      <c r="M99" s="173"/>
      <c r="N99" s="174"/>
      <c r="O99" s="174"/>
      <c r="P99" s="175">
        <f>P100+SUM(P101:P104)+P108+P114+P118</f>
        <v>0</v>
      </c>
      <c r="Q99" s="174"/>
      <c r="R99" s="175">
        <f>R100+SUM(R101:R104)+R108+R114+R118</f>
        <v>0</v>
      </c>
      <c r="S99" s="174"/>
      <c r="T99" s="176">
        <f>T100+SUM(T101:T104)+T108+T114+T118</f>
        <v>0</v>
      </c>
      <c r="AR99" s="177" t="s">
        <v>81</v>
      </c>
      <c r="AT99" s="178" t="s">
        <v>72</v>
      </c>
      <c r="AU99" s="178" t="s">
        <v>81</v>
      </c>
      <c r="AY99" s="177" t="s">
        <v>176</v>
      </c>
      <c r="BK99" s="179">
        <f>BK100+SUM(BK101:BK104)+BK108+BK114+BK118</f>
        <v>0</v>
      </c>
    </row>
    <row r="100" spans="1:65" s="2" customFormat="1" ht="16.5" customHeight="1">
      <c r="A100" s="37"/>
      <c r="B100" s="38"/>
      <c r="C100" s="182" t="s">
        <v>81</v>
      </c>
      <c r="D100" s="182" t="s">
        <v>179</v>
      </c>
      <c r="E100" s="183" t="s">
        <v>1328</v>
      </c>
      <c r="F100" s="184" t="s">
        <v>1329</v>
      </c>
      <c r="G100" s="185" t="s">
        <v>133</v>
      </c>
      <c r="H100" s="186">
        <v>20</v>
      </c>
      <c r="I100" s="187"/>
      <c r="J100" s="188">
        <f>ROUND(I100*H100,2)</f>
        <v>0</v>
      </c>
      <c r="K100" s="184" t="s">
        <v>223</v>
      </c>
      <c r="L100" s="42"/>
      <c r="M100" s="189" t="s">
        <v>21</v>
      </c>
      <c r="N100" s="190" t="s">
        <v>44</v>
      </c>
      <c r="O100" s="67"/>
      <c r="P100" s="191">
        <f>O100*H100</f>
        <v>0</v>
      </c>
      <c r="Q100" s="191">
        <v>0</v>
      </c>
      <c r="R100" s="191">
        <f>Q100*H100</f>
        <v>0</v>
      </c>
      <c r="S100" s="191">
        <v>0</v>
      </c>
      <c r="T100" s="192">
        <f>S100*H100</f>
        <v>0</v>
      </c>
      <c r="U100" s="37"/>
      <c r="V100" s="37"/>
      <c r="W100" s="37"/>
      <c r="X100" s="37"/>
      <c r="Y100" s="37"/>
      <c r="Z100" s="37"/>
      <c r="AA100" s="37"/>
      <c r="AB100" s="37"/>
      <c r="AC100" s="37"/>
      <c r="AD100" s="37"/>
      <c r="AE100" s="37"/>
      <c r="AR100" s="193" t="s">
        <v>273</v>
      </c>
      <c r="AT100" s="193" t="s">
        <v>179</v>
      </c>
      <c r="AU100" s="193" t="s">
        <v>83</v>
      </c>
      <c r="AY100" s="20" t="s">
        <v>176</v>
      </c>
      <c r="BE100" s="194">
        <f>IF(N100="základní",J100,0)</f>
        <v>0</v>
      </c>
      <c r="BF100" s="194">
        <f>IF(N100="snížená",J100,0)</f>
        <v>0</v>
      </c>
      <c r="BG100" s="194">
        <f>IF(N100="zákl. přenesená",J100,0)</f>
        <v>0</v>
      </c>
      <c r="BH100" s="194">
        <f>IF(N100="sníž. přenesená",J100,0)</f>
        <v>0</v>
      </c>
      <c r="BI100" s="194">
        <f>IF(N100="nulová",J100,0)</f>
        <v>0</v>
      </c>
      <c r="BJ100" s="20" t="s">
        <v>81</v>
      </c>
      <c r="BK100" s="194">
        <f>ROUND(I100*H100,2)</f>
        <v>0</v>
      </c>
      <c r="BL100" s="20" t="s">
        <v>273</v>
      </c>
      <c r="BM100" s="193" t="s">
        <v>83</v>
      </c>
    </row>
    <row r="101" spans="1:65" s="2" customFormat="1" ht="16.5" customHeight="1">
      <c r="A101" s="37"/>
      <c r="B101" s="38"/>
      <c r="C101" s="182" t="s">
        <v>83</v>
      </c>
      <c r="D101" s="182" t="s">
        <v>179</v>
      </c>
      <c r="E101" s="183" t="s">
        <v>83</v>
      </c>
      <c r="F101" s="184" t="s">
        <v>1393</v>
      </c>
      <c r="G101" s="185" t="s">
        <v>133</v>
      </c>
      <c r="H101" s="186">
        <v>20</v>
      </c>
      <c r="I101" s="187"/>
      <c r="J101" s="188">
        <f>ROUND(I101*H101,2)</f>
        <v>0</v>
      </c>
      <c r="K101" s="184" t="s">
        <v>223</v>
      </c>
      <c r="L101" s="42"/>
      <c r="M101" s="189" t="s">
        <v>21</v>
      </c>
      <c r="N101" s="190" t="s">
        <v>44</v>
      </c>
      <c r="O101" s="67"/>
      <c r="P101" s="191">
        <f>O101*H101</f>
        <v>0</v>
      </c>
      <c r="Q101" s="191">
        <v>0</v>
      </c>
      <c r="R101" s="191">
        <f>Q101*H101</f>
        <v>0</v>
      </c>
      <c r="S101" s="191">
        <v>0</v>
      </c>
      <c r="T101" s="192">
        <f>S101*H101</f>
        <v>0</v>
      </c>
      <c r="U101" s="37"/>
      <c r="V101" s="37"/>
      <c r="W101" s="37"/>
      <c r="X101" s="37"/>
      <c r="Y101" s="37"/>
      <c r="Z101" s="37"/>
      <c r="AA101" s="37"/>
      <c r="AB101" s="37"/>
      <c r="AC101" s="37"/>
      <c r="AD101" s="37"/>
      <c r="AE101" s="37"/>
      <c r="AR101" s="193" t="s">
        <v>273</v>
      </c>
      <c r="AT101" s="193" t="s">
        <v>179</v>
      </c>
      <c r="AU101" s="193" t="s">
        <v>83</v>
      </c>
      <c r="AY101" s="20" t="s">
        <v>176</v>
      </c>
      <c r="BE101" s="194">
        <f>IF(N101="základní",J101,0)</f>
        <v>0</v>
      </c>
      <c r="BF101" s="194">
        <f>IF(N101="snížená",J101,0)</f>
        <v>0</v>
      </c>
      <c r="BG101" s="194">
        <f>IF(N101="zákl. přenesená",J101,0)</f>
        <v>0</v>
      </c>
      <c r="BH101" s="194">
        <f>IF(N101="sníž. přenesená",J101,0)</f>
        <v>0</v>
      </c>
      <c r="BI101" s="194">
        <f>IF(N101="nulová",J101,0)</f>
        <v>0</v>
      </c>
      <c r="BJ101" s="20" t="s">
        <v>81</v>
      </c>
      <c r="BK101" s="194">
        <f>ROUND(I101*H101,2)</f>
        <v>0</v>
      </c>
      <c r="BL101" s="20" t="s">
        <v>273</v>
      </c>
      <c r="BM101" s="193" t="s">
        <v>183</v>
      </c>
    </row>
    <row r="102" spans="1:65" s="2" customFormat="1" ht="16.5" customHeight="1">
      <c r="A102" s="37"/>
      <c r="B102" s="38"/>
      <c r="C102" s="182" t="s">
        <v>99</v>
      </c>
      <c r="D102" s="182" t="s">
        <v>179</v>
      </c>
      <c r="E102" s="183" t="s">
        <v>99</v>
      </c>
      <c r="F102" s="184" t="s">
        <v>1330</v>
      </c>
      <c r="G102" s="185" t="s">
        <v>133</v>
      </c>
      <c r="H102" s="186">
        <v>80</v>
      </c>
      <c r="I102" s="187"/>
      <c r="J102" s="188">
        <f>ROUND(I102*H102,2)</f>
        <v>0</v>
      </c>
      <c r="K102" s="184" t="s">
        <v>223</v>
      </c>
      <c r="L102" s="42"/>
      <c r="M102" s="189" t="s">
        <v>21</v>
      </c>
      <c r="N102" s="190" t="s">
        <v>44</v>
      </c>
      <c r="O102" s="67"/>
      <c r="P102" s="191">
        <f>O102*H102</f>
        <v>0</v>
      </c>
      <c r="Q102" s="191">
        <v>0</v>
      </c>
      <c r="R102" s="191">
        <f>Q102*H102</f>
        <v>0</v>
      </c>
      <c r="S102" s="191">
        <v>0</v>
      </c>
      <c r="T102" s="192">
        <f>S102*H102</f>
        <v>0</v>
      </c>
      <c r="U102" s="37"/>
      <c r="V102" s="37"/>
      <c r="W102" s="37"/>
      <c r="X102" s="37"/>
      <c r="Y102" s="37"/>
      <c r="Z102" s="37"/>
      <c r="AA102" s="37"/>
      <c r="AB102" s="37"/>
      <c r="AC102" s="37"/>
      <c r="AD102" s="37"/>
      <c r="AE102" s="37"/>
      <c r="AR102" s="193" t="s">
        <v>273</v>
      </c>
      <c r="AT102" s="193" t="s">
        <v>179</v>
      </c>
      <c r="AU102" s="193" t="s">
        <v>83</v>
      </c>
      <c r="AY102" s="20" t="s">
        <v>176</v>
      </c>
      <c r="BE102" s="194">
        <f>IF(N102="základní",J102,0)</f>
        <v>0</v>
      </c>
      <c r="BF102" s="194">
        <f>IF(N102="snížená",J102,0)</f>
        <v>0</v>
      </c>
      <c r="BG102" s="194">
        <f>IF(N102="zákl. přenesená",J102,0)</f>
        <v>0</v>
      </c>
      <c r="BH102" s="194">
        <f>IF(N102="sníž. přenesená",J102,0)</f>
        <v>0</v>
      </c>
      <c r="BI102" s="194">
        <f>IF(N102="nulová",J102,0)</f>
        <v>0</v>
      </c>
      <c r="BJ102" s="20" t="s">
        <v>81</v>
      </c>
      <c r="BK102" s="194">
        <f>ROUND(I102*H102,2)</f>
        <v>0</v>
      </c>
      <c r="BL102" s="20" t="s">
        <v>273</v>
      </c>
      <c r="BM102" s="193" t="s">
        <v>177</v>
      </c>
    </row>
    <row r="103" spans="1:65" s="2" customFormat="1" ht="16.5" customHeight="1">
      <c r="A103" s="37"/>
      <c r="B103" s="38"/>
      <c r="C103" s="182" t="s">
        <v>183</v>
      </c>
      <c r="D103" s="182" t="s">
        <v>179</v>
      </c>
      <c r="E103" s="183" t="s">
        <v>183</v>
      </c>
      <c r="F103" s="184" t="s">
        <v>1336</v>
      </c>
      <c r="G103" s="185" t="s">
        <v>334</v>
      </c>
      <c r="H103" s="186">
        <v>1</v>
      </c>
      <c r="I103" s="187"/>
      <c r="J103" s="188">
        <f>ROUND(I103*H103,2)</f>
        <v>0</v>
      </c>
      <c r="K103" s="184" t="s">
        <v>223</v>
      </c>
      <c r="L103" s="42"/>
      <c r="M103" s="189" t="s">
        <v>21</v>
      </c>
      <c r="N103" s="190" t="s">
        <v>44</v>
      </c>
      <c r="O103" s="67"/>
      <c r="P103" s="191">
        <f>O103*H103</f>
        <v>0</v>
      </c>
      <c r="Q103" s="191">
        <v>0</v>
      </c>
      <c r="R103" s="191">
        <f>Q103*H103</f>
        <v>0</v>
      </c>
      <c r="S103" s="191">
        <v>0</v>
      </c>
      <c r="T103" s="192">
        <f>S103*H103</f>
        <v>0</v>
      </c>
      <c r="U103" s="37"/>
      <c r="V103" s="37"/>
      <c r="W103" s="37"/>
      <c r="X103" s="37"/>
      <c r="Y103" s="37"/>
      <c r="Z103" s="37"/>
      <c r="AA103" s="37"/>
      <c r="AB103" s="37"/>
      <c r="AC103" s="37"/>
      <c r="AD103" s="37"/>
      <c r="AE103" s="37"/>
      <c r="AR103" s="193" t="s">
        <v>273</v>
      </c>
      <c r="AT103" s="193" t="s">
        <v>179</v>
      </c>
      <c r="AU103" s="193" t="s">
        <v>83</v>
      </c>
      <c r="AY103" s="20" t="s">
        <v>176</v>
      </c>
      <c r="BE103" s="194">
        <f>IF(N103="základní",J103,0)</f>
        <v>0</v>
      </c>
      <c r="BF103" s="194">
        <f>IF(N103="snížená",J103,0)</f>
        <v>0</v>
      </c>
      <c r="BG103" s="194">
        <f>IF(N103="zákl. přenesená",J103,0)</f>
        <v>0</v>
      </c>
      <c r="BH103" s="194">
        <f>IF(N103="sníž. přenesená",J103,0)</f>
        <v>0</v>
      </c>
      <c r="BI103" s="194">
        <f>IF(N103="nulová",J103,0)</f>
        <v>0</v>
      </c>
      <c r="BJ103" s="20" t="s">
        <v>81</v>
      </c>
      <c r="BK103" s="194">
        <f>ROUND(I103*H103,2)</f>
        <v>0</v>
      </c>
      <c r="BL103" s="20" t="s">
        <v>273</v>
      </c>
      <c r="BM103" s="193" t="s">
        <v>225</v>
      </c>
    </row>
    <row r="104" spans="1:65" s="12" customFormat="1" ht="20.85" customHeight="1">
      <c r="B104" s="166"/>
      <c r="C104" s="167"/>
      <c r="D104" s="168" t="s">
        <v>72</v>
      </c>
      <c r="E104" s="180" t="s">
        <v>207</v>
      </c>
      <c r="F104" s="180" t="s">
        <v>1394</v>
      </c>
      <c r="G104" s="167"/>
      <c r="H104" s="167"/>
      <c r="I104" s="170"/>
      <c r="J104" s="181">
        <f>BK104</f>
        <v>0</v>
      </c>
      <c r="K104" s="167"/>
      <c r="L104" s="172"/>
      <c r="M104" s="173"/>
      <c r="N104" s="174"/>
      <c r="O104" s="174"/>
      <c r="P104" s="175">
        <f>SUM(P105:P107)</f>
        <v>0</v>
      </c>
      <c r="Q104" s="174"/>
      <c r="R104" s="175">
        <f>SUM(R105:R107)</f>
        <v>0</v>
      </c>
      <c r="S104" s="174"/>
      <c r="T104" s="176">
        <f>SUM(T105:T107)</f>
        <v>0</v>
      </c>
      <c r="AR104" s="177" t="s">
        <v>81</v>
      </c>
      <c r="AT104" s="178" t="s">
        <v>72</v>
      </c>
      <c r="AU104" s="178" t="s">
        <v>83</v>
      </c>
      <c r="AY104" s="177" t="s">
        <v>176</v>
      </c>
      <c r="BK104" s="179">
        <f>SUM(BK105:BK107)</f>
        <v>0</v>
      </c>
    </row>
    <row r="105" spans="1:65" s="2" customFormat="1" ht="16.5" customHeight="1">
      <c r="A105" s="37"/>
      <c r="B105" s="38"/>
      <c r="C105" s="182" t="s">
        <v>207</v>
      </c>
      <c r="D105" s="182" t="s">
        <v>179</v>
      </c>
      <c r="E105" s="183" t="s">
        <v>177</v>
      </c>
      <c r="F105" s="184" t="s">
        <v>1395</v>
      </c>
      <c r="G105" s="185" t="s">
        <v>133</v>
      </c>
      <c r="H105" s="186">
        <v>30</v>
      </c>
      <c r="I105" s="187"/>
      <c r="J105" s="188">
        <f>ROUND(I105*H105,2)</f>
        <v>0</v>
      </c>
      <c r="K105" s="184" t="s">
        <v>223</v>
      </c>
      <c r="L105" s="42"/>
      <c r="M105" s="189" t="s">
        <v>21</v>
      </c>
      <c r="N105" s="190" t="s">
        <v>44</v>
      </c>
      <c r="O105" s="67"/>
      <c r="P105" s="191">
        <f>O105*H105</f>
        <v>0</v>
      </c>
      <c r="Q105" s="191">
        <v>0</v>
      </c>
      <c r="R105" s="191">
        <f>Q105*H105</f>
        <v>0</v>
      </c>
      <c r="S105" s="191">
        <v>0</v>
      </c>
      <c r="T105" s="192">
        <f>S105*H105</f>
        <v>0</v>
      </c>
      <c r="U105" s="37"/>
      <c r="V105" s="37"/>
      <c r="W105" s="37"/>
      <c r="X105" s="37"/>
      <c r="Y105" s="37"/>
      <c r="Z105" s="37"/>
      <c r="AA105" s="37"/>
      <c r="AB105" s="37"/>
      <c r="AC105" s="37"/>
      <c r="AD105" s="37"/>
      <c r="AE105" s="37"/>
      <c r="AR105" s="193" t="s">
        <v>273</v>
      </c>
      <c r="AT105" s="193" t="s">
        <v>179</v>
      </c>
      <c r="AU105" s="193" t="s">
        <v>99</v>
      </c>
      <c r="AY105" s="20" t="s">
        <v>176</v>
      </c>
      <c r="BE105" s="194">
        <f>IF(N105="základní",J105,0)</f>
        <v>0</v>
      </c>
      <c r="BF105" s="194">
        <f>IF(N105="snížená",J105,0)</f>
        <v>0</v>
      </c>
      <c r="BG105" s="194">
        <f>IF(N105="zákl. přenesená",J105,0)</f>
        <v>0</v>
      </c>
      <c r="BH105" s="194">
        <f>IF(N105="sníž. přenesená",J105,0)</f>
        <v>0</v>
      </c>
      <c r="BI105" s="194">
        <f>IF(N105="nulová",J105,0)</f>
        <v>0</v>
      </c>
      <c r="BJ105" s="20" t="s">
        <v>81</v>
      </c>
      <c r="BK105" s="194">
        <f>ROUND(I105*H105,2)</f>
        <v>0</v>
      </c>
      <c r="BL105" s="20" t="s">
        <v>273</v>
      </c>
      <c r="BM105" s="193" t="s">
        <v>235</v>
      </c>
    </row>
    <row r="106" spans="1:65" s="2" customFormat="1" ht="16.5" customHeight="1">
      <c r="A106" s="37"/>
      <c r="B106" s="38"/>
      <c r="C106" s="182" t="s">
        <v>177</v>
      </c>
      <c r="D106" s="182" t="s">
        <v>179</v>
      </c>
      <c r="E106" s="183" t="s">
        <v>219</v>
      </c>
      <c r="F106" s="184" t="s">
        <v>1396</v>
      </c>
      <c r="G106" s="185" t="s">
        <v>133</v>
      </c>
      <c r="H106" s="186">
        <v>30</v>
      </c>
      <c r="I106" s="187"/>
      <c r="J106" s="188">
        <f>ROUND(I106*H106,2)</f>
        <v>0</v>
      </c>
      <c r="K106" s="184" t="s">
        <v>223</v>
      </c>
      <c r="L106" s="42"/>
      <c r="M106" s="189" t="s">
        <v>21</v>
      </c>
      <c r="N106" s="190" t="s">
        <v>44</v>
      </c>
      <c r="O106" s="67"/>
      <c r="P106" s="191">
        <f>O106*H106</f>
        <v>0</v>
      </c>
      <c r="Q106" s="191">
        <v>0</v>
      </c>
      <c r="R106" s="191">
        <f>Q106*H106</f>
        <v>0</v>
      </c>
      <c r="S106" s="191">
        <v>0</v>
      </c>
      <c r="T106" s="192">
        <f>S106*H106</f>
        <v>0</v>
      </c>
      <c r="U106" s="37"/>
      <c r="V106" s="37"/>
      <c r="W106" s="37"/>
      <c r="X106" s="37"/>
      <c r="Y106" s="37"/>
      <c r="Z106" s="37"/>
      <c r="AA106" s="37"/>
      <c r="AB106" s="37"/>
      <c r="AC106" s="37"/>
      <c r="AD106" s="37"/>
      <c r="AE106" s="37"/>
      <c r="AR106" s="193" t="s">
        <v>273</v>
      </c>
      <c r="AT106" s="193" t="s">
        <v>179</v>
      </c>
      <c r="AU106" s="193" t="s">
        <v>99</v>
      </c>
      <c r="AY106" s="20" t="s">
        <v>176</v>
      </c>
      <c r="BE106" s="194">
        <f>IF(N106="základní",J106,0)</f>
        <v>0</v>
      </c>
      <c r="BF106" s="194">
        <f>IF(N106="snížená",J106,0)</f>
        <v>0</v>
      </c>
      <c r="BG106" s="194">
        <f>IF(N106="zákl. přenesená",J106,0)</f>
        <v>0</v>
      </c>
      <c r="BH106" s="194">
        <f>IF(N106="sníž. přenesená",J106,0)</f>
        <v>0</v>
      </c>
      <c r="BI106" s="194">
        <f>IF(N106="nulová",J106,0)</f>
        <v>0</v>
      </c>
      <c r="BJ106" s="20" t="s">
        <v>81</v>
      </c>
      <c r="BK106" s="194">
        <f>ROUND(I106*H106,2)</f>
        <v>0</v>
      </c>
      <c r="BL106" s="20" t="s">
        <v>273</v>
      </c>
      <c r="BM106" s="193" t="s">
        <v>8</v>
      </c>
    </row>
    <row r="107" spans="1:65" s="2" customFormat="1" ht="16.5" customHeight="1">
      <c r="A107" s="37"/>
      <c r="B107" s="38"/>
      <c r="C107" s="182" t="s">
        <v>219</v>
      </c>
      <c r="D107" s="182" t="s">
        <v>179</v>
      </c>
      <c r="E107" s="183" t="s">
        <v>225</v>
      </c>
      <c r="F107" s="184" t="s">
        <v>1397</v>
      </c>
      <c r="G107" s="185" t="s">
        <v>133</v>
      </c>
      <c r="H107" s="186">
        <v>100</v>
      </c>
      <c r="I107" s="187"/>
      <c r="J107" s="188">
        <f>ROUND(I107*H107,2)</f>
        <v>0</v>
      </c>
      <c r="K107" s="184" t="s">
        <v>223</v>
      </c>
      <c r="L107" s="42"/>
      <c r="M107" s="189" t="s">
        <v>21</v>
      </c>
      <c r="N107" s="190" t="s">
        <v>44</v>
      </c>
      <c r="O107" s="67"/>
      <c r="P107" s="191">
        <f>O107*H107</f>
        <v>0</v>
      </c>
      <c r="Q107" s="191">
        <v>0</v>
      </c>
      <c r="R107" s="191">
        <f>Q107*H107</f>
        <v>0</v>
      </c>
      <c r="S107" s="191">
        <v>0</v>
      </c>
      <c r="T107" s="192">
        <f>S107*H107</f>
        <v>0</v>
      </c>
      <c r="U107" s="37"/>
      <c r="V107" s="37"/>
      <c r="W107" s="37"/>
      <c r="X107" s="37"/>
      <c r="Y107" s="37"/>
      <c r="Z107" s="37"/>
      <c r="AA107" s="37"/>
      <c r="AB107" s="37"/>
      <c r="AC107" s="37"/>
      <c r="AD107" s="37"/>
      <c r="AE107" s="37"/>
      <c r="AR107" s="193" t="s">
        <v>273</v>
      </c>
      <c r="AT107" s="193" t="s">
        <v>179</v>
      </c>
      <c r="AU107" s="193" t="s">
        <v>99</v>
      </c>
      <c r="AY107" s="20" t="s">
        <v>176</v>
      </c>
      <c r="BE107" s="194">
        <f>IF(N107="základní",J107,0)</f>
        <v>0</v>
      </c>
      <c r="BF107" s="194">
        <f>IF(N107="snížená",J107,0)</f>
        <v>0</v>
      </c>
      <c r="BG107" s="194">
        <f>IF(N107="zákl. přenesená",J107,0)</f>
        <v>0</v>
      </c>
      <c r="BH107" s="194">
        <f>IF(N107="sníž. přenesená",J107,0)</f>
        <v>0</v>
      </c>
      <c r="BI107" s="194">
        <f>IF(N107="nulová",J107,0)</f>
        <v>0</v>
      </c>
      <c r="BJ107" s="20" t="s">
        <v>81</v>
      </c>
      <c r="BK107" s="194">
        <f>ROUND(I107*H107,2)</f>
        <v>0</v>
      </c>
      <c r="BL107" s="20" t="s">
        <v>273</v>
      </c>
      <c r="BM107" s="193" t="s">
        <v>262</v>
      </c>
    </row>
    <row r="108" spans="1:65" s="12" customFormat="1" ht="20.85" customHeight="1">
      <c r="B108" s="166"/>
      <c r="C108" s="167"/>
      <c r="D108" s="168" t="s">
        <v>72</v>
      </c>
      <c r="E108" s="180" t="s">
        <v>213</v>
      </c>
      <c r="F108" s="180" t="s">
        <v>1398</v>
      </c>
      <c r="G108" s="167"/>
      <c r="H108" s="167"/>
      <c r="I108" s="170"/>
      <c r="J108" s="181">
        <f>BK108</f>
        <v>0</v>
      </c>
      <c r="K108" s="167"/>
      <c r="L108" s="172"/>
      <c r="M108" s="173"/>
      <c r="N108" s="174"/>
      <c r="O108" s="174"/>
      <c r="P108" s="175">
        <f>SUM(P109:P113)</f>
        <v>0</v>
      </c>
      <c r="Q108" s="174"/>
      <c r="R108" s="175">
        <f>SUM(R109:R113)</f>
        <v>0</v>
      </c>
      <c r="S108" s="174"/>
      <c r="T108" s="176">
        <f>SUM(T109:T113)</f>
        <v>0</v>
      </c>
      <c r="AR108" s="177" t="s">
        <v>81</v>
      </c>
      <c r="AT108" s="178" t="s">
        <v>72</v>
      </c>
      <c r="AU108" s="178" t="s">
        <v>83</v>
      </c>
      <c r="AY108" s="177" t="s">
        <v>176</v>
      </c>
      <c r="BK108" s="179">
        <f>SUM(BK109:BK113)</f>
        <v>0</v>
      </c>
    </row>
    <row r="109" spans="1:65" s="2" customFormat="1" ht="16.5" customHeight="1">
      <c r="A109" s="37"/>
      <c r="B109" s="38"/>
      <c r="C109" s="182" t="s">
        <v>225</v>
      </c>
      <c r="D109" s="182" t="s">
        <v>179</v>
      </c>
      <c r="E109" s="183" t="s">
        <v>235</v>
      </c>
      <c r="F109" s="184" t="s">
        <v>1399</v>
      </c>
      <c r="G109" s="185" t="s">
        <v>762</v>
      </c>
      <c r="H109" s="186">
        <v>1</v>
      </c>
      <c r="I109" s="187"/>
      <c r="J109" s="188">
        <f>ROUND(I109*H109,2)</f>
        <v>0</v>
      </c>
      <c r="K109" s="184" t="s">
        <v>223</v>
      </c>
      <c r="L109" s="42"/>
      <c r="M109" s="189" t="s">
        <v>21</v>
      </c>
      <c r="N109" s="190" t="s">
        <v>44</v>
      </c>
      <c r="O109" s="67"/>
      <c r="P109" s="191">
        <f>O109*H109</f>
        <v>0</v>
      </c>
      <c r="Q109" s="191">
        <v>0</v>
      </c>
      <c r="R109" s="191">
        <f>Q109*H109</f>
        <v>0</v>
      </c>
      <c r="S109" s="191">
        <v>0</v>
      </c>
      <c r="T109" s="192">
        <f>S109*H109</f>
        <v>0</v>
      </c>
      <c r="U109" s="37"/>
      <c r="V109" s="37"/>
      <c r="W109" s="37"/>
      <c r="X109" s="37"/>
      <c r="Y109" s="37"/>
      <c r="Z109" s="37"/>
      <c r="AA109" s="37"/>
      <c r="AB109" s="37"/>
      <c r="AC109" s="37"/>
      <c r="AD109" s="37"/>
      <c r="AE109" s="37"/>
      <c r="AR109" s="193" t="s">
        <v>273</v>
      </c>
      <c r="AT109" s="193" t="s">
        <v>179</v>
      </c>
      <c r="AU109" s="193" t="s">
        <v>99</v>
      </c>
      <c r="AY109" s="20" t="s">
        <v>176</v>
      </c>
      <c r="BE109" s="194">
        <f>IF(N109="základní",J109,0)</f>
        <v>0</v>
      </c>
      <c r="BF109" s="194">
        <f>IF(N109="snížená",J109,0)</f>
        <v>0</v>
      </c>
      <c r="BG109" s="194">
        <f>IF(N109="zákl. přenesená",J109,0)</f>
        <v>0</v>
      </c>
      <c r="BH109" s="194">
        <f>IF(N109="sníž. přenesená",J109,0)</f>
        <v>0</v>
      </c>
      <c r="BI109" s="194">
        <f>IF(N109="nulová",J109,0)</f>
        <v>0</v>
      </c>
      <c r="BJ109" s="20" t="s">
        <v>81</v>
      </c>
      <c r="BK109" s="194">
        <f>ROUND(I109*H109,2)</f>
        <v>0</v>
      </c>
      <c r="BL109" s="20" t="s">
        <v>273</v>
      </c>
      <c r="BM109" s="193" t="s">
        <v>273</v>
      </c>
    </row>
    <row r="110" spans="1:65" s="2" customFormat="1" ht="16.5" customHeight="1">
      <c r="A110" s="37"/>
      <c r="B110" s="38"/>
      <c r="C110" s="182" t="s">
        <v>213</v>
      </c>
      <c r="D110" s="182" t="s">
        <v>179</v>
      </c>
      <c r="E110" s="183" t="s">
        <v>240</v>
      </c>
      <c r="F110" s="184" t="s">
        <v>1400</v>
      </c>
      <c r="G110" s="185" t="s">
        <v>762</v>
      </c>
      <c r="H110" s="186">
        <v>3</v>
      </c>
      <c r="I110" s="187"/>
      <c r="J110" s="188">
        <f>ROUND(I110*H110,2)</f>
        <v>0</v>
      </c>
      <c r="K110" s="184" t="s">
        <v>223</v>
      </c>
      <c r="L110" s="42"/>
      <c r="M110" s="189" t="s">
        <v>21</v>
      </c>
      <c r="N110" s="190" t="s">
        <v>44</v>
      </c>
      <c r="O110" s="67"/>
      <c r="P110" s="191">
        <f>O110*H110</f>
        <v>0</v>
      </c>
      <c r="Q110" s="191">
        <v>0</v>
      </c>
      <c r="R110" s="191">
        <f>Q110*H110</f>
        <v>0</v>
      </c>
      <c r="S110" s="191">
        <v>0</v>
      </c>
      <c r="T110" s="192">
        <f>S110*H110</f>
        <v>0</v>
      </c>
      <c r="U110" s="37"/>
      <c r="V110" s="37"/>
      <c r="W110" s="37"/>
      <c r="X110" s="37"/>
      <c r="Y110" s="37"/>
      <c r="Z110" s="37"/>
      <c r="AA110" s="37"/>
      <c r="AB110" s="37"/>
      <c r="AC110" s="37"/>
      <c r="AD110" s="37"/>
      <c r="AE110" s="37"/>
      <c r="AR110" s="193" t="s">
        <v>273</v>
      </c>
      <c r="AT110" s="193" t="s">
        <v>179</v>
      </c>
      <c r="AU110" s="193" t="s">
        <v>99</v>
      </c>
      <c r="AY110" s="20" t="s">
        <v>176</v>
      </c>
      <c r="BE110" s="194">
        <f>IF(N110="základní",J110,0)</f>
        <v>0</v>
      </c>
      <c r="BF110" s="194">
        <f>IF(N110="snížená",J110,0)</f>
        <v>0</v>
      </c>
      <c r="BG110" s="194">
        <f>IF(N110="zákl. přenesená",J110,0)</f>
        <v>0</v>
      </c>
      <c r="BH110" s="194">
        <f>IF(N110="sníž. přenesená",J110,0)</f>
        <v>0</v>
      </c>
      <c r="BI110" s="194">
        <f>IF(N110="nulová",J110,0)</f>
        <v>0</v>
      </c>
      <c r="BJ110" s="20" t="s">
        <v>81</v>
      </c>
      <c r="BK110" s="194">
        <f>ROUND(I110*H110,2)</f>
        <v>0</v>
      </c>
      <c r="BL110" s="20" t="s">
        <v>273</v>
      </c>
      <c r="BM110" s="193" t="s">
        <v>287</v>
      </c>
    </row>
    <row r="111" spans="1:65" s="2" customFormat="1" ht="16.5" customHeight="1">
      <c r="A111" s="37"/>
      <c r="B111" s="38"/>
      <c r="C111" s="182" t="s">
        <v>235</v>
      </c>
      <c r="D111" s="182" t="s">
        <v>179</v>
      </c>
      <c r="E111" s="183" t="s">
        <v>8</v>
      </c>
      <c r="F111" s="184" t="s">
        <v>1401</v>
      </c>
      <c r="G111" s="185" t="s">
        <v>762</v>
      </c>
      <c r="H111" s="186">
        <v>2</v>
      </c>
      <c r="I111" s="187"/>
      <c r="J111" s="188">
        <f>ROUND(I111*H111,2)</f>
        <v>0</v>
      </c>
      <c r="K111" s="184" t="s">
        <v>223</v>
      </c>
      <c r="L111" s="42"/>
      <c r="M111" s="189" t="s">
        <v>21</v>
      </c>
      <c r="N111" s="190" t="s">
        <v>44</v>
      </c>
      <c r="O111" s="67"/>
      <c r="P111" s="191">
        <f>O111*H111</f>
        <v>0</v>
      </c>
      <c r="Q111" s="191">
        <v>0</v>
      </c>
      <c r="R111" s="191">
        <f>Q111*H111</f>
        <v>0</v>
      </c>
      <c r="S111" s="191">
        <v>0</v>
      </c>
      <c r="T111" s="192">
        <f>S111*H111</f>
        <v>0</v>
      </c>
      <c r="U111" s="37"/>
      <c r="V111" s="37"/>
      <c r="W111" s="37"/>
      <c r="X111" s="37"/>
      <c r="Y111" s="37"/>
      <c r="Z111" s="37"/>
      <c r="AA111" s="37"/>
      <c r="AB111" s="37"/>
      <c r="AC111" s="37"/>
      <c r="AD111" s="37"/>
      <c r="AE111" s="37"/>
      <c r="AR111" s="193" t="s">
        <v>273</v>
      </c>
      <c r="AT111" s="193" t="s">
        <v>179</v>
      </c>
      <c r="AU111" s="193" t="s">
        <v>99</v>
      </c>
      <c r="AY111" s="20" t="s">
        <v>176</v>
      </c>
      <c r="BE111" s="194">
        <f>IF(N111="základní",J111,0)</f>
        <v>0</v>
      </c>
      <c r="BF111" s="194">
        <f>IF(N111="snížená",J111,0)</f>
        <v>0</v>
      </c>
      <c r="BG111" s="194">
        <f>IF(N111="zákl. přenesená",J111,0)</f>
        <v>0</v>
      </c>
      <c r="BH111" s="194">
        <f>IF(N111="sníž. přenesená",J111,0)</f>
        <v>0</v>
      </c>
      <c r="BI111" s="194">
        <f>IF(N111="nulová",J111,0)</f>
        <v>0</v>
      </c>
      <c r="BJ111" s="20" t="s">
        <v>81</v>
      </c>
      <c r="BK111" s="194">
        <f>ROUND(I111*H111,2)</f>
        <v>0</v>
      </c>
      <c r="BL111" s="20" t="s">
        <v>273</v>
      </c>
      <c r="BM111" s="193" t="s">
        <v>302</v>
      </c>
    </row>
    <row r="112" spans="1:65" s="2" customFormat="1" ht="24.2" customHeight="1">
      <c r="A112" s="37"/>
      <c r="B112" s="38"/>
      <c r="C112" s="182" t="s">
        <v>240</v>
      </c>
      <c r="D112" s="182" t="s">
        <v>179</v>
      </c>
      <c r="E112" s="183" t="s">
        <v>1342</v>
      </c>
      <c r="F112" s="184" t="s">
        <v>1402</v>
      </c>
      <c r="G112" s="185" t="s">
        <v>762</v>
      </c>
      <c r="H112" s="186">
        <v>1</v>
      </c>
      <c r="I112" s="187"/>
      <c r="J112" s="188">
        <f>ROUND(I112*H112,2)</f>
        <v>0</v>
      </c>
      <c r="K112" s="184" t="s">
        <v>223</v>
      </c>
      <c r="L112" s="42"/>
      <c r="M112" s="189" t="s">
        <v>21</v>
      </c>
      <c r="N112" s="190" t="s">
        <v>44</v>
      </c>
      <c r="O112" s="67"/>
      <c r="P112" s="191">
        <f>O112*H112</f>
        <v>0</v>
      </c>
      <c r="Q112" s="191">
        <v>0</v>
      </c>
      <c r="R112" s="191">
        <f>Q112*H112</f>
        <v>0</v>
      </c>
      <c r="S112" s="191">
        <v>0</v>
      </c>
      <c r="T112" s="192">
        <f>S112*H112</f>
        <v>0</v>
      </c>
      <c r="U112" s="37"/>
      <c r="V112" s="37"/>
      <c r="W112" s="37"/>
      <c r="X112" s="37"/>
      <c r="Y112" s="37"/>
      <c r="Z112" s="37"/>
      <c r="AA112" s="37"/>
      <c r="AB112" s="37"/>
      <c r="AC112" s="37"/>
      <c r="AD112" s="37"/>
      <c r="AE112" s="37"/>
      <c r="AR112" s="193" t="s">
        <v>273</v>
      </c>
      <c r="AT112" s="193" t="s">
        <v>179</v>
      </c>
      <c r="AU112" s="193" t="s">
        <v>99</v>
      </c>
      <c r="AY112" s="20" t="s">
        <v>176</v>
      </c>
      <c r="BE112" s="194">
        <f>IF(N112="základní",J112,0)</f>
        <v>0</v>
      </c>
      <c r="BF112" s="194">
        <f>IF(N112="snížená",J112,0)</f>
        <v>0</v>
      </c>
      <c r="BG112" s="194">
        <f>IF(N112="zákl. přenesená",J112,0)</f>
        <v>0</v>
      </c>
      <c r="BH112" s="194">
        <f>IF(N112="sníž. přenesená",J112,0)</f>
        <v>0</v>
      </c>
      <c r="BI112" s="194">
        <f>IF(N112="nulová",J112,0)</f>
        <v>0</v>
      </c>
      <c r="BJ112" s="20" t="s">
        <v>81</v>
      </c>
      <c r="BK112" s="194">
        <f>ROUND(I112*H112,2)</f>
        <v>0</v>
      </c>
      <c r="BL112" s="20" t="s">
        <v>273</v>
      </c>
      <c r="BM112" s="193" t="s">
        <v>314</v>
      </c>
    </row>
    <row r="113" spans="1:65" s="2" customFormat="1" ht="16.5" customHeight="1">
      <c r="A113" s="37"/>
      <c r="B113" s="38"/>
      <c r="C113" s="182" t="s">
        <v>8</v>
      </c>
      <c r="D113" s="182" t="s">
        <v>179</v>
      </c>
      <c r="E113" s="183" t="s">
        <v>1344</v>
      </c>
      <c r="F113" s="184" t="s">
        <v>1359</v>
      </c>
      <c r="G113" s="185" t="s">
        <v>334</v>
      </c>
      <c r="H113" s="186">
        <v>1</v>
      </c>
      <c r="I113" s="187"/>
      <c r="J113" s="188">
        <f>ROUND(I113*H113,2)</f>
        <v>0</v>
      </c>
      <c r="K113" s="184" t="s">
        <v>223</v>
      </c>
      <c r="L113" s="42"/>
      <c r="M113" s="189" t="s">
        <v>21</v>
      </c>
      <c r="N113" s="190" t="s">
        <v>44</v>
      </c>
      <c r="O113" s="67"/>
      <c r="P113" s="191">
        <f>O113*H113</f>
        <v>0</v>
      </c>
      <c r="Q113" s="191">
        <v>0</v>
      </c>
      <c r="R113" s="191">
        <f>Q113*H113</f>
        <v>0</v>
      </c>
      <c r="S113" s="191">
        <v>0</v>
      </c>
      <c r="T113" s="192">
        <f>S113*H113</f>
        <v>0</v>
      </c>
      <c r="U113" s="37"/>
      <c r="V113" s="37"/>
      <c r="W113" s="37"/>
      <c r="X113" s="37"/>
      <c r="Y113" s="37"/>
      <c r="Z113" s="37"/>
      <c r="AA113" s="37"/>
      <c r="AB113" s="37"/>
      <c r="AC113" s="37"/>
      <c r="AD113" s="37"/>
      <c r="AE113" s="37"/>
      <c r="AR113" s="193" t="s">
        <v>273</v>
      </c>
      <c r="AT113" s="193" t="s">
        <v>179</v>
      </c>
      <c r="AU113" s="193" t="s">
        <v>99</v>
      </c>
      <c r="AY113" s="20" t="s">
        <v>176</v>
      </c>
      <c r="BE113" s="194">
        <f>IF(N113="základní",J113,0)</f>
        <v>0</v>
      </c>
      <c r="BF113" s="194">
        <f>IF(N113="snížená",J113,0)</f>
        <v>0</v>
      </c>
      <c r="BG113" s="194">
        <f>IF(N113="zákl. přenesená",J113,0)</f>
        <v>0</v>
      </c>
      <c r="BH113" s="194">
        <f>IF(N113="sníž. přenesená",J113,0)</f>
        <v>0</v>
      </c>
      <c r="BI113" s="194">
        <f>IF(N113="nulová",J113,0)</f>
        <v>0</v>
      </c>
      <c r="BJ113" s="20" t="s">
        <v>81</v>
      </c>
      <c r="BK113" s="194">
        <f>ROUND(I113*H113,2)</f>
        <v>0</v>
      </c>
      <c r="BL113" s="20" t="s">
        <v>273</v>
      </c>
      <c r="BM113" s="193" t="s">
        <v>324</v>
      </c>
    </row>
    <row r="114" spans="1:65" s="12" customFormat="1" ht="20.85" customHeight="1">
      <c r="B114" s="166"/>
      <c r="C114" s="167"/>
      <c r="D114" s="168" t="s">
        <v>72</v>
      </c>
      <c r="E114" s="180" t="s">
        <v>1346</v>
      </c>
      <c r="F114" s="180" t="s">
        <v>1361</v>
      </c>
      <c r="G114" s="167"/>
      <c r="H114" s="167"/>
      <c r="I114" s="170"/>
      <c r="J114" s="181">
        <f>BK114</f>
        <v>0</v>
      </c>
      <c r="K114" s="167"/>
      <c r="L114" s="172"/>
      <c r="M114" s="173"/>
      <c r="N114" s="174"/>
      <c r="O114" s="174"/>
      <c r="P114" s="175">
        <f>SUM(P115:P117)</f>
        <v>0</v>
      </c>
      <c r="Q114" s="174"/>
      <c r="R114" s="175">
        <f>SUM(R115:R117)</f>
        <v>0</v>
      </c>
      <c r="S114" s="174"/>
      <c r="T114" s="176">
        <f>SUM(T115:T117)</f>
        <v>0</v>
      </c>
      <c r="AR114" s="177" t="s">
        <v>81</v>
      </c>
      <c r="AT114" s="178" t="s">
        <v>72</v>
      </c>
      <c r="AU114" s="178" t="s">
        <v>83</v>
      </c>
      <c r="AY114" s="177" t="s">
        <v>176</v>
      </c>
      <c r="BK114" s="179">
        <f>SUM(BK115:BK117)</f>
        <v>0</v>
      </c>
    </row>
    <row r="115" spans="1:65" s="2" customFormat="1" ht="16.5" customHeight="1">
      <c r="A115" s="37"/>
      <c r="B115" s="38"/>
      <c r="C115" s="182" t="s">
        <v>253</v>
      </c>
      <c r="D115" s="182" t="s">
        <v>179</v>
      </c>
      <c r="E115" s="183" t="s">
        <v>1348</v>
      </c>
      <c r="F115" s="184" t="s">
        <v>1363</v>
      </c>
      <c r="G115" s="185" t="s">
        <v>222</v>
      </c>
      <c r="H115" s="186">
        <v>16</v>
      </c>
      <c r="I115" s="187"/>
      <c r="J115" s="188">
        <f>ROUND(I115*H115,2)</f>
        <v>0</v>
      </c>
      <c r="K115" s="184" t="s">
        <v>223</v>
      </c>
      <c r="L115" s="42"/>
      <c r="M115" s="189" t="s">
        <v>21</v>
      </c>
      <c r="N115" s="190" t="s">
        <v>44</v>
      </c>
      <c r="O115" s="67"/>
      <c r="P115" s="191">
        <f>O115*H115</f>
        <v>0</v>
      </c>
      <c r="Q115" s="191">
        <v>0</v>
      </c>
      <c r="R115" s="191">
        <f>Q115*H115</f>
        <v>0</v>
      </c>
      <c r="S115" s="191">
        <v>0</v>
      </c>
      <c r="T115" s="192">
        <f>S115*H115</f>
        <v>0</v>
      </c>
      <c r="U115" s="37"/>
      <c r="V115" s="37"/>
      <c r="W115" s="37"/>
      <c r="X115" s="37"/>
      <c r="Y115" s="37"/>
      <c r="Z115" s="37"/>
      <c r="AA115" s="37"/>
      <c r="AB115" s="37"/>
      <c r="AC115" s="37"/>
      <c r="AD115" s="37"/>
      <c r="AE115" s="37"/>
      <c r="AR115" s="193" t="s">
        <v>273</v>
      </c>
      <c r="AT115" s="193" t="s">
        <v>179</v>
      </c>
      <c r="AU115" s="193" t="s">
        <v>99</v>
      </c>
      <c r="AY115" s="20" t="s">
        <v>176</v>
      </c>
      <c r="BE115" s="194">
        <f>IF(N115="základní",J115,0)</f>
        <v>0</v>
      </c>
      <c r="BF115" s="194">
        <f>IF(N115="snížená",J115,0)</f>
        <v>0</v>
      </c>
      <c r="BG115" s="194">
        <f>IF(N115="zákl. přenesená",J115,0)</f>
        <v>0</v>
      </c>
      <c r="BH115" s="194">
        <f>IF(N115="sníž. přenesená",J115,0)</f>
        <v>0</v>
      </c>
      <c r="BI115" s="194">
        <f>IF(N115="nulová",J115,0)</f>
        <v>0</v>
      </c>
      <c r="BJ115" s="20" t="s">
        <v>81</v>
      </c>
      <c r="BK115" s="194">
        <f>ROUND(I115*H115,2)</f>
        <v>0</v>
      </c>
      <c r="BL115" s="20" t="s">
        <v>273</v>
      </c>
      <c r="BM115" s="193" t="s">
        <v>337</v>
      </c>
    </row>
    <row r="116" spans="1:65" s="2" customFormat="1" ht="16.5" customHeight="1">
      <c r="A116" s="37"/>
      <c r="B116" s="38"/>
      <c r="C116" s="182" t="s">
        <v>262</v>
      </c>
      <c r="D116" s="182" t="s">
        <v>179</v>
      </c>
      <c r="E116" s="183" t="s">
        <v>1350</v>
      </c>
      <c r="F116" s="184" t="s">
        <v>1403</v>
      </c>
      <c r="G116" s="185" t="s">
        <v>222</v>
      </c>
      <c r="H116" s="186">
        <v>16</v>
      </c>
      <c r="I116" s="187"/>
      <c r="J116" s="188">
        <f>ROUND(I116*H116,2)</f>
        <v>0</v>
      </c>
      <c r="K116" s="184" t="s">
        <v>223</v>
      </c>
      <c r="L116" s="42"/>
      <c r="M116" s="189" t="s">
        <v>21</v>
      </c>
      <c r="N116" s="190" t="s">
        <v>44</v>
      </c>
      <c r="O116" s="67"/>
      <c r="P116" s="191">
        <f>O116*H116</f>
        <v>0</v>
      </c>
      <c r="Q116" s="191">
        <v>0</v>
      </c>
      <c r="R116" s="191">
        <f>Q116*H116</f>
        <v>0</v>
      </c>
      <c r="S116" s="191">
        <v>0</v>
      </c>
      <c r="T116" s="192">
        <f>S116*H116</f>
        <v>0</v>
      </c>
      <c r="U116" s="37"/>
      <c r="V116" s="37"/>
      <c r="W116" s="37"/>
      <c r="X116" s="37"/>
      <c r="Y116" s="37"/>
      <c r="Z116" s="37"/>
      <c r="AA116" s="37"/>
      <c r="AB116" s="37"/>
      <c r="AC116" s="37"/>
      <c r="AD116" s="37"/>
      <c r="AE116" s="37"/>
      <c r="AR116" s="193" t="s">
        <v>273</v>
      </c>
      <c r="AT116" s="193" t="s">
        <v>179</v>
      </c>
      <c r="AU116" s="193" t="s">
        <v>99</v>
      </c>
      <c r="AY116" s="20" t="s">
        <v>176</v>
      </c>
      <c r="BE116" s="194">
        <f>IF(N116="základní",J116,0)</f>
        <v>0</v>
      </c>
      <c r="BF116" s="194">
        <f>IF(N116="snížená",J116,0)</f>
        <v>0</v>
      </c>
      <c r="BG116" s="194">
        <f>IF(N116="zákl. přenesená",J116,0)</f>
        <v>0</v>
      </c>
      <c r="BH116" s="194">
        <f>IF(N116="sníž. přenesená",J116,0)</f>
        <v>0</v>
      </c>
      <c r="BI116" s="194">
        <f>IF(N116="nulová",J116,0)</f>
        <v>0</v>
      </c>
      <c r="BJ116" s="20" t="s">
        <v>81</v>
      </c>
      <c r="BK116" s="194">
        <f>ROUND(I116*H116,2)</f>
        <v>0</v>
      </c>
      <c r="BL116" s="20" t="s">
        <v>273</v>
      </c>
      <c r="BM116" s="193" t="s">
        <v>350</v>
      </c>
    </row>
    <row r="117" spans="1:65" s="2" customFormat="1" ht="16.5" customHeight="1">
      <c r="A117" s="37"/>
      <c r="B117" s="38"/>
      <c r="C117" s="182" t="s">
        <v>268</v>
      </c>
      <c r="D117" s="182" t="s">
        <v>179</v>
      </c>
      <c r="E117" s="183" t="s">
        <v>1352</v>
      </c>
      <c r="F117" s="184" t="s">
        <v>1367</v>
      </c>
      <c r="G117" s="185" t="s">
        <v>334</v>
      </c>
      <c r="H117" s="186">
        <v>1</v>
      </c>
      <c r="I117" s="187"/>
      <c r="J117" s="188">
        <f>ROUND(I117*H117,2)</f>
        <v>0</v>
      </c>
      <c r="K117" s="184" t="s">
        <v>223</v>
      </c>
      <c r="L117" s="42"/>
      <c r="M117" s="189" t="s">
        <v>21</v>
      </c>
      <c r="N117" s="190" t="s">
        <v>44</v>
      </c>
      <c r="O117" s="67"/>
      <c r="P117" s="191">
        <f>O117*H117</f>
        <v>0</v>
      </c>
      <c r="Q117" s="191">
        <v>0</v>
      </c>
      <c r="R117" s="191">
        <f>Q117*H117</f>
        <v>0</v>
      </c>
      <c r="S117" s="191">
        <v>0</v>
      </c>
      <c r="T117" s="192">
        <f>S117*H117</f>
        <v>0</v>
      </c>
      <c r="U117" s="37"/>
      <c r="V117" s="37"/>
      <c r="W117" s="37"/>
      <c r="X117" s="37"/>
      <c r="Y117" s="37"/>
      <c r="Z117" s="37"/>
      <c r="AA117" s="37"/>
      <c r="AB117" s="37"/>
      <c r="AC117" s="37"/>
      <c r="AD117" s="37"/>
      <c r="AE117" s="37"/>
      <c r="AR117" s="193" t="s">
        <v>273</v>
      </c>
      <c r="AT117" s="193" t="s">
        <v>179</v>
      </c>
      <c r="AU117" s="193" t="s">
        <v>99</v>
      </c>
      <c r="AY117" s="20" t="s">
        <v>176</v>
      </c>
      <c r="BE117" s="194">
        <f>IF(N117="základní",J117,0)</f>
        <v>0</v>
      </c>
      <c r="BF117" s="194">
        <f>IF(N117="snížená",J117,0)</f>
        <v>0</v>
      </c>
      <c r="BG117" s="194">
        <f>IF(N117="zákl. přenesená",J117,0)</f>
        <v>0</v>
      </c>
      <c r="BH117" s="194">
        <f>IF(N117="sníž. přenesená",J117,0)</f>
        <v>0</v>
      </c>
      <c r="BI117" s="194">
        <f>IF(N117="nulová",J117,0)</f>
        <v>0</v>
      </c>
      <c r="BJ117" s="20" t="s">
        <v>81</v>
      </c>
      <c r="BK117" s="194">
        <f>ROUND(I117*H117,2)</f>
        <v>0</v>
      </c>
      <c r="BL117" s="20" t="s">
        <v>273</v>
      </c>
      <c r="BM117" s="193" t="s">
        <v>360</v>
      </c>
    </row>
    <row r="118" spans="1:65" s="12" customFormat="1" ht="20.85" customHeight="1">
      <c r="B118" s="166"/>
      <c r="C118" s="167"/>
      <c r="D118" s="168" t="s">
        <v>72</v>
      </c>
      <c r="E118" s="180" t="s">
        <v>1354</v>
      </c>
      <c r="F118" s="180" t="s">
        <v>1369</v>
      </c>
      <c r="G118" s="167"/>
      <c r="H118" s="167"/>
      <c r="I118" s="170"/>
      <c r="J118" s="181">
        <f>BK118</f>
        <v>0</v>
      </c>
      <c r="K118" s="167"/>
      <c r="L118" s="172"/>
      <c r="M118" s="173"/>
      <c r="N118" s="174"/>
      <c r="O118" s="174"/>
      <c r="P118" s="175">
        <f>SUM(P119:P127)</f>
        <v>0</v>
      </c>
      <c r="Q118" s="174"/>
      <c r="R118" s="175">
        <f>SUM(R119:R127)</f>
        <v>0</v>
      </c>
      <c r="S118" s="174"/>
      <c r="T118" s="176">
        <f>SUM(T119:T127)</f>
        <v>0</v>
      </c>
      <c r="AR118" s="177" t="s">
        <v>81</v>
      </c>
      <c r="AT118" s="178" t="s">
        <v>72</v>
      </c>
      <c r="AU118" s="178" t="s">
        <v>83</v>
      </c>
      <c r="AY118" s="177" t="s">
        <v>176</v>
      </c>
      <c r="BK118" s="179">
        <f>SUM(BK119:BK127)</f>
        <v>0</v>
      </c>
    </row>
    <row r="119" spans="1:65" s="2" customFormat="1" ht="16.5" customHeight="1">
      <c r="A119" s="37"/>
      <c r="B119" s="38"/>
      <c r="C119" s="182" t="s">
        <v>273</v>
      </c>
      <c r="D119" s="182" t="s">
        <v>179</v>
      </c>
      <c r="E119" s="183" t="s">
        <v>1356</v>
      </c>
      <c r="F119" s="184" t="s">
        <v>1371</v>
      </c>
      <c r="G119" s="185" t="s">
        <v>222</v>
      </c>
      <c r="H119" s="186">
        <v>8</v>
      </c>
      <c r="I119" s="187"/>
      <c r="J119" s="188">
        <f t="shared" ref="J119:J127" si="0">ROUND(I119*H119,2)</f>
        <v>0</v>
      </c>
      <c r="K119" s="184" t="s">
        <v>223</v>
      </c>
      <c r="L119" s="42"/>
      <c r="M119" s="189" t="s">
        <v>21</v>
      </c>
      <c r="N119" s="190" t="s">
        <v>44</v>
      </c>
      <c r="O119" s="67"/>
      <c r="P119" s="191">
        <f t="shared" ref="P119:P127" si="1">O119*H119</f>
        <v>0</v>
      </c>
      <c r="Q119" s="191">
        <v>0</v>
      </c>
      <c r="R119" s="191">
        <f t="shared" ref="R119:R127" si="2">Q119*H119</f>
        <v>0</v>
      </c>
      <c r="S119" s="191">
        <v>0</v>
      </c>
      <c r="T119" s="192">
        <f t="shared" ref="T119:T127" si="3">S119*H119</f>
        <v>0</v>
      </c>
      <c r="U119" s="37"/>
      <c r="V119" s="37"/>
      <c r="W119" s="37"/>
      <c r="X119" s="37"/>
      <c r="Y119" s="37"/>
      <c r="Z119" s="37"/>
      <c r="AA119" s="37"/>
      <c r="AB119" s="37"/>
      <c r="AC119" s="37"/>
      <c r="AD119" s="37"/>
      <c r="AE119" s="37"/>
      <c r="AR119" s="193" t="s">
        <v>273</v>
      </c>
      <c r="AT119" s="193" t="s">
        <v>179</v>
      </c>
      <c r="AU119" s="193" t="s">
        <v>99</v>
      </c>
      <c r="AY119" s="20" t="s">
        <v>176</v>
      </c>
      <c r="BE119" s="194">
        <f t="shared" ref="BE119:BE127" si="4">IF(N119="základní",J119,0)</f>
        <v>0</v>
      </c>
      <c r="BF119" s="194">
        <f t="shared" ref="BF119:BF127" si="5">IF(N119="snížená",J119,0)</f>
        <v>0</v>
      </c>
      <c r="BG119" s="194">
        <f t="shared" ref="BG119:BG127" si="6">IF(N119="zákl. přenesená",J119,0)</f>
        <v>0</v>
      </c>
      <c r="BH119" s="194">
        <f t="shared" ref="BH119:BH127" si="7">IF(N119="sníž. přenesená",J119,0)</f>
        <v>0</v>
      </c>
      <c r="BI119" s="194">
        <f t="shared" ref="BI119:BI127" si="8">IF(N119="nulová",J119,0)</f>
        <v>0</v>
      </c>
      <c r="BJ119" s="20" t="s">
        <v>81</v>
      </c>
      <c r="BK119" s="194">
        <f t="shared" ref="BK119:BK127" si="9">ROUND(I119*H119,2)</f>
        <v>0</v>
      </c>
      <c r="BL119" s="20" t="s">
        <v>273</v>
      </c>
      <c r="BM119" s="193" t="s">
        <v>306</v>
      </c>
    </row>
    <row r="120" spans="1:65" s="2" customFormat="1" ht="16.5" customHeight="1">
      <c r="A120" s="37"/>
      <c r="B120" s="38"/>
      <c r="C120" s="182" t="s">
        <v>280</v>
      </c>
      <c r="D120" s="182" t="s">
        <v>179</v>
      </c>
      <c r="E120" s="183" t="s">
        <v>1358</v>
      </c>
      <c r="F120" s="184" t="s">
        <v>1373</v>
      </c>
      <c r="G120" s="185" t="s">
        <v>222</v>
      </c>
      <c r="H120" s="186">
        <v>28</v>
      </c>
      <c r="I120" s="187"/>
      <c r="J120" s="188">
        <f t="shared" si="0"/>
        <v>0</v>
      </c>
      <c r="K120" s="184" t="s">
        <v>223</v>
      </c>
      <c r="L120" s="42"/>
      <c r="M120" s="189" t="s">
        <v>21</v>
      </c>
      <c r="N120" s="190" t="s">
        <v>44</v>
      </c>
      <c r="O120" s="67"/>
      <c r="P120" s="191">
        <f t="shared" si="1"/>
        <v>0</v>
      </c>
      <c r="Q120" s="191">
        <v>0</v>
      </c>
      <c r="R120" s="191">
        <f t="shared" si="2"/>
        <v>0</v>
      </c>
      <c r="S120" s="191">
        <v>0</v>
      </c>
      <c r="T120" s="192">
        <f t="shared" si="3"/>
        <v>0</v>
      </c>
      <c r="U120" s="37"/>
      <c r="V120" s="37"/>
      <c r="W120" s="37"/>
      <c r="X120" s="37"/>
      <c r="Y120" s="37"/>
      <c r="Z120" s="37"/>
      <c r="AA120" s="37"/>
      <c r="AB120" s="37"/>
      <c r="AC120" s="37"/>
      <c r="AD120" s="37"/>
      <c r="AE120" s="37"/>
      <c r="AR120" s="193" t="s">
        <v>273</v>
      </c>
      <c r="AT120" s="193" t="s">
        <v>179</v>
      </c>
      <c r="AU120" s="193" t="s">
        <v>99</v>
      </c>
      <c r="AY120" s="20" t="s">
        <v>176</v>
      </c>
      <c r="BE120" s="194">
        <f t="shared" si="4"/>
        <v>0</v>
      </c>
      <c r="BF120" s="194">
        <f t="shared" si="5"/>
        <v>0</v>
      </c>
      <c r="BG120" s="194">
        <f t="shared" si="6"/>
        <v>0</v>
      </c>
      <c r="BH120" s="194">
        <f t="shared" si="7"/>
        <v>0</v>
      </c>
      <c r="BI120" s="194">
        <f t="shared" si="8"/>
        <v>0</v>
      </c>
      <c r="BJ120" s="20" t="s">
        <v>81</v>
      </c>
      <c r="BK120" s="194">
        <f t="shared" si="9"/>
        <v>0</v>
      </c>
      <c r="BL120" s="20" t="s">
        <v>273</v>
      </c>
      <c r="BM120" s="193" t="s">
        <v>386</v>
      </c>
    </row>
    <row r="121" spans="1:65" s="2" customFormat="1" ht="16.5" customHeight="1">
      <c r="A121" s="37"/>
      <c r="B121" s="38"/>
      <c r="C121" s="182" t="s">
        <v>287</v>
      </c>
      <c r="D121" s="182" t="s">
        <v>179</v>
      </c>
      <c r="E121" s="183" t="s">
        <v>1360</v>
      </c>
      <c r="F121" s="184" t="s">
        <v>1375</v>
      </c>
      <c r="G121" s="185" t="s">
        <v>222</v>
      </c>
      <c r="H121" s="186">
        <v>16</v>
      </c>
      <c r="I121" s="187"/>
      <c r="J121" s="188">
        <f t="shared" si="0"/>
        <v>0</v>
      </c>
      <c r="K121" s="184" t="s">
        <v>223</v>
      </c>
      <c r="L121" s="42"/>
      <c r="M121" s="189" t="s">
        <v>21</v>
      </c>
      <c r="N121" s="190" t="s">
        <v>44</v>
      </c>
      <c r="O121" s="67"/>
      <c r="P121" s="191">
        <f t="shared" si="1"/>
        <v>0</v>
      </c>
      <c r="Q121" s="191">
        <v>0</v>
      </c>
      <c r="R121" s="191">
        <f t="shared" si="2"/>
        <v>0</v>
      </c>
      <c r="S121" s="191">
        <v>0</v>
      </c>
      <c r="T121" s="192">
        <f t="shared" si="3"/>
        <v>0</v>
      </c>
      <c r="U121" s="37"/>
      <c r="V121" s="37"/>
      <c r="W121" s="37"/>
      <c r="X121" s="37"/>
      <c r="Y121" s="37"/>
      <c r="Z121" s="37"/>
      <c r="AA121" s="37"/>
      <c r="AB121" s="37"/>
      <c r="AC121" s="37"/>
      <c r="AD121" s="37"/>
      <c r="AE121" s="37"/>
      <c r="AR121" s="193" t="s">
        <v>273</v>
      </c>
      <c r="AT121" s="193" t="s">
        <v>179</v>
      </c>
      <c r="AU121" s="193" t="s">
        <v>99</v>
      </c>
      <c r="AY121" s="20" t="s">
        <v>176</v>
      </c>
      <c r="BE121" s="194">
        <f t="shared" si="4"/>
        <v>0</v>
      </c>
      <c r="BF121" s="194">
        <f t="shared" si="5"/>
        <v>0</v>
      </c>
      <c r="BG121" s="194">
        <f t="shared" si="6"/>
        <v>0</v>
      </c>
      <c r="BH121" s="194">
        <f t="shared" si="7"/>
        <v>0</v>
      </c>
      <c r="BI121" s="194">
        <f t="shared" si="8"/>
        <v>0</v>
      </c>
      <c r="BJ121" s="20" t="s">
        <v>81</v>
      </c>
      <c r="BK121" s="194">
        <f t="shared" si="9"/>
        <v>0</v>
      </c>
      <c r="BL121" s="20" t="s">
        <v>273</v>
      </c>
      <c r="BM121" s="193" t="s">
        <v>399</v>
      </c>
    </row>
    <row r="122" spans="1:65" s="2" customFormat="1" ht="16.5" customHeight="1">
      <c r="A122" s="37"/>
      <c r="B122" s="38"/>
      <c r="C122" s="182" t="s">
        <v>296</v>
      </c>
      <c r="D122" s="182" t="s">
        <v>179</v>
      </c>
      <c r="E122" s="183" t="s">
        <v>1362</v>
      </c>
      <c r="F122" s="184" t="s">
        <v>1404</v>
      </c>
      <c r="G122" s="185" t="s">
        <v>222</v>
      </c>
      <c r="H122" s="186">
        <v>8</v>
      </c>
      <c r="I122" s="187"/>
      <c r="J122" s="188">
        <f t="shared" si="0"/>
        <v>0</v>
      </c>
      <c r="K122" s="184" t="s">
        <v>223</v>
      </c>
      <c r="L122" s="42"/>
      <c r="M122" s="189" t="s">
        <v>21</v>
      </c>
      <c r="N122" s="190" t="s">
        <v>44</v>
      </c>
      <c r="O122" s="67"/>
      <c r="P122" s="191">
        <f t="shared" si="1"/>
        <v>0</v>
      </c>
      <c r="Q122" s="191">
        <v>0</v>
      </c>
      <c r="R122" s="191">
        <f t="shared" si="2"/>
        <v>0</v>
      </c>
      <c r="S122" s="191">
        <v>0</v>
      </c>
      <c r="T122" s="192">
        <f t="shared" si="3"/>
        <v>0</v>
      </c>
      <c r="U122" s="37"/>
      <c r="V122" s="37"/>
      <c r="W122" s="37"/>
      <c r="X122" s="37"/>
      <c r="Y122" s="37"/>
      <c r="Z122" s="37"/>
      <c r="AA122" s="37"/>
      <c r="AB122" s="37"/>
      <c r="AC122" s="37"/>
      <c r="AD122" s="37"/>
      <c r="AE122" s="37"/>
      <c r="AR122" s="193" t="s">
        <v>273</v>
      </c>
      <c r="AT122" s="193" t="s">
        <v>179</v>
      </c>
      <c r="AU122" s="193" t="s">
        <v>99</v>
      </c>
      <c r="AY122" s="20" t="s">
        <v>176</v>
      </c>
      <c r="BE122" s="194">
        <f t="shared" si="4"/>
        <v>0</v>
      </c>
      <c r="BF122" s="194">
        <f t="shared" si="5"/>
        <v>0</v>
      </c>
      <c r="BG122" s="194">
        <f t="shared" si="6"/>
        <v>0</v>
      </c>
      <c r="BH122" s="194">
        <f t="shared" si="7"/>
        <v>0</v>
      </c>
      <c r="BI122" s="194">
        <f t="shared" si="8"/>
        <v>0</v>
      </c>
      <c r="BJ122" s="20" t="s">
        <v>81</v>
      </c>
      <c r="BK122" s="194">
        <f t="shared" si="9"/>
        <v>0</v>
      </c>
      <c r="BL122" s="20" t="s">
        <v>273</v>
      </c>
      <c r="BM122" s="193" t="s">
        <v>408</v>
      </c>
    </row>
    <row r="123" spans="1:65" s="2" customFormat="1" ht="16.5" customHeight="1">
      <c r="A123" s="37"/>
      <c r="B123" s="38"/>
      <c r="C123" s="182" t="s">
        <v>302</v>
      </c>
      <c r="D123" s="182" t="s">
        <v>179</v>
      </c>
      <c r="E123" s="183" t="s">
        <v>1364</v>
      </c>
      <c r="F123" s="184" t="s">
        <v>1379</v>
      </c>
      <c r="G123" s="185" t="s">
        <v>222</v>
      </c>
      <c r="H123" s="186">
        <v>8</v>
      </c>
      <c r="I123" s="187"/>
      <c r="J123" s="188">
        <f t="shared" si="0"/>
        <v>0</v>
      </c>
      <c r="K123" s="184" t="s">
        <v>223</v>
      </c>
      <c r="L123" s="42"/>
      <c r="M123" s="189" t="s">
        <v>21</v>
      </c>
      <c r="N123" s="190" t="s">
        <v>44</v>
      </c>
      <c r="O123" s="67"/>
      <c r="P123" s="191">
        <f t="shared" si="1"/>
        <v>0</v>
      </c>
      <c r="Q123" s="191">
        <v>0</v>
      </c>
      <c r="R123" s="191">
        <f t="shared" si="2"/>
        <v>0</v>
      </c>
      <c r="S123" s="191">
        <v>0</v>
      </c>
      <c r="T123" s="192">
        <f t="shared" si="3"/>
        <v>0</v>
      </c>
      <c r="U123" s="37"/>
      <c r="V123" s="37"/>
      <c r="W123" s="37"/>
      <c r="X123" s="37"/>
      <c r="Y123" s="37"/>
      <c r="Z123" s="37"/>
      <c r="AA123" s="37"/>
      <c r="AB123" s="37"/>
      <c r="AC123" s="37"/>
      <c r="AD123" s="37"/>
      <c r="AE123" s="37"/>
      <c r="AR123" s="193" t="s">
        <v>273</v>
      </c>
      <c r="AT123" s="193" t="s">
        <v>179</v>
      </c>
      <c r="AU123" s="193" t="s">
        <v>99</v>
      </c>
      <c r="AY123" s="20" t="s">
        <v>176</v>
      </c>
      <c r="BE123" s="194">
        <f t="shared" si="4"/>
        <v>0</v>
      </c>
      <c r="BF123" s="194">
        <f t="shared" si="5"/>
        <v>0</v>
      </c>
      <c r="BG123" s="194">
        <f t="shared" si="6"/>
        <v>0</v>
      </c>
      <c r="BH123" s="194">
        <f t="shared" si="7"/>
        <v>0</v>
      </c>
      <c r="BI123" s="194">
        <f t="shared" si="8"/>
        <v>0</v>
      </c>
      <c r="BJ123" s="20" t="s">
        <v>81</v>
      </c>
      <c r="BK123" s="194">
        <f t="shared" si="9"/>
        <v>0</v>
      </c>
      <c r="BL123" s="20" t="s">
        <v>273</v>
      </c>
      <c r="BM123" s="193" t="s">
        <v>417</v>
      </c>
    </row>
    <row r="124" spans="1:65" s="2" customFormat="1" ht="16.5" customHeight="1">
      <c r="A124" s="37"/>
      <c r="B124" s="38"/>
      <c r="C124" s="182" t="s">
        <v>7</v>
      </c>
      <c r="D124" s="182" t="s">
        <v>179</v>
      </c>
      <c r="E124" s="183" t="s">
        <v>1366</v>
      </c>
      <c r="F124" s="184" t="s">
        <v>1405</v>
      </c>
      <c r="G124" s="185" t="s">
        <v>222</v>
      </c>
      <c r="H124" s="186">
        <v>8</v>
      </c>
      <c r="I124" s="187"/>
      <c r="J124" s="188">
        <f t="shared" si="0"/>
        <v>0</v>
      </c>
      <c r="K124" s="184" t="s">
        <v>223</v>
      </c>
      <c r="L124" s="42"/>
      <c r="M124" s="189" t="s">
        <v>21</v>
      </c>
      <c r="N124" s="190" t="s">
        <v>44</v>
      </c>
      <c r="O124" s="67"/>
      <c r="P124" s="191">
        <f t="shared" si="1"/>
        <v>0</v>
      </c>
      <c r="Q124" s="191">
        <v>0</v>
      </c>
      <c r="R124" s="191">
        <f t="shared" si="2"/>
        <v>0</v>
      </c>
      <c r="S124" s="191">
        <v>0</v>
      </c>
      <c r="T124" s="192">
        <f t="shared" si="3"/>
        <v>0</v>
      </c>
      <c r="U124" s="37"/>
      <c r="V124" s="37"/>
      <c r="W124" s="37"/>
      <c r="X124" s="37"/>
      <c r="Y124" s="37"/>
      <c r="Z124" s="37"/>
      <c r="AA124" s="37"/>
      <c r="AB124" s="37"/>
      <c r="AC124" s="37"/>
      <c r="AD124" s="37"/>
      <c r="AE124" s="37"/>
      <c r="AR124" s="193" t="s">
        <v>273</v>
      </c>
      <c r="AT124" s="193" t="s">
        <v>179</v>
      </c>
      <c r="AU124" s="193" t="s">
        <v>99</v>
      </c>
      <c r="AY124" s="20" t="s">
        <v>176</v>
      </c>
      <c r="BE124" s="194">
        <f t="shared" si="4"/>
        <v>0</v>
      </c>
      <c r="BF124" s="194">
        <f t="shared" si="5"/>
        <v>0</v>
      </c>
      <c r="BG124" s="194">
        <f t="shared" si="6"/>
        <v>0</v>
      </c>
      <c r="BH124" s="194">
        <f t="shared" si="7"/>
        <v>0</v>
      </c>
      <c r="BI124" s="194">
        <f t="shared" si="8"/>
        <v>0</v>
      </c>
      <c r="BJ124" s="20" t="s">
        <v>81</v>
      </c>
      <c r="BK124" s="194">
        <f t="shared" si="9"/>
        <v>0</v>
      </c>
      <c r="BL124" s="20" t="s">
        <v>273</v>
      </c>
      <c r="BM124" s="193" t="s">
        <v>426</v>
      </c>
    </row>
    <row r="125" spans="1:65" s="2" customFormat="1" ht="16.5" customHeight="1">
      <c r="A125" s="37"/>
      <c r="B125" s="38"/>
      <c r="C125" s="182" t="s">
        <v>314</v>
      </c>
      <c r="D125" s="182" t="s">
        <v>179</v>
      </c>
      <c r="E125" s="183" t="s">
        <v>1368</v>
      </c>
      <c r="F125" s="184" t="s">
        <v>1406</v>
      </c>
      <c r="G125" s="185" t="s">
        <v>222</v>
      </c>
      <c r="H125" s="186">
        <v>8</v>
      </c>
      <c r="I125" s="187"/>
      <c r="J125" s="188">
        <f t="shared" si="0"/>
        <v>0</v>
      </c>
      <c r="K125" s="184" t="s">
        <v>223</v>
      </c>
      <c r="L125" s="42"/>
      <c r="M125" s="189" t="s">
        <v>21</v>
      </c>
      <c r="N125" s="190" t="s">
        <v>44</v>
      </c>
      <c r="O125" s="67"/>
      <c r="P125" s="191">
        <f t="shared" si="1"/>
        <v>0</v>
      </c>
      <c r="Q125" s="191">
        <v>0</v>
      </c>
      <c r="R125" s="191">
        <f t="shared" si="2"/>
        <v>0</v>
      </c>
      <c r="S125" s="191">
        <v>0</v>
      </c>
      <c r="T125" s="192">
        <f t="shared" si="3"/>
        <v>0</v>
      </c>
      <c r="U125" s="37"/>
      <c r="V125" s="37"/>
      <c r="W125" s="37"/>
      <c r="X125" s="37"/>
      <c r="Y125" s="37"/>
      <c r="Z125" s="37"/>
      <c r="AA125" s="37"/>
      <c r="AB125" s="37"/>
      <c r="AC125" s="37"/>
      <c r="AD125" s="37"/>
      <c r="AE125" s="37"/>
      <c r="AR125" s="193" t="s">
        <v>273</v>
      </c>
      <c r="AT125" s="193" t="s">
        <v>179</v>
      </c>
      <c r="AU125" s="193" t="s">
        <v>99</v>
      </c>
      <c r="AY125" s="20" t="s">
        <v>176</v>
      </c>
      <c r="BE125" s="194">
        <f t="shared" si="4"/>
        <v>0</v>
      </c>
      <c r="BF125" s="194">
        <f t="shared" si="5"/>
        <v>0</v>
      </c>
      <c r="BG125" s="194">
        <f t="shared" si="6"/>
        <v>0</v>
      </c>
      <c r="BH125" s="194">
        <f t="shared" si="7"/>
        <v>0</v>
      </c>
      <c r="BI125" s="194">
        <f t="shared" si="8"/>
        <v>0</v>
      </c>
      <c r="BJ125" s="20" t="s">
        <v>81</v>
      </c>
      <c r="BK125" s="194">
        <f t="shared" si="9"/>
        <v>0</v>
      </c>
      <c r="BL125" s="20" t="s">
        <v>273</v>
      </c>
      <c r="BM125" s="193" t="s">
        <v>435</v>
      </c>
    </row>
    <row r="126" spans="1:65" s="2" customFormat="1" ht="16.5" customHeight="1">
      <c r="A126" s="37"/>
      <c r="B126" s="38"/>
      <c r="C126" s="182" t="s">
        <v>318</v>
      </c>
      <c r="D126" s="182" t="s">
        <v>179</v>
      </c>
      <c r="E126" s="183" t="s">
        <v>1370</v>
      </c>
      <c r="F126" s="184" t="s">
        <v>1407</v>
      </c>
      <c r="G126" s="185" t="s">
        <v>222</v>
      </c>
      <c r="H126" s="186">
        <v>8</v>
      </c>
      <c r="I126" s="187"/>
      <c r="J126" s="188">
        <f t="shared" si="0"/>
        <v>0</v>
      </c>
      <c r="K126" s="184" t="s">
        <v>223</v>
      </c>
      <c r="L126" s="42"/>
      <c r="M126" s="189" t="s">
        <v>21</v>
      </c>
      <c r="N126" s="190" t="s">
        <v>44</v>
      </c>
      <c r="O126" s="67"/>
      <c r="P126" s="191">
        <f t="shared" si="1"/>
        <v>0</v>
      </c>
      <c r="Q126" s="191">
        <v>0</v>
      </c>
      <c r="R126" s="191">
        <f t="shared" si="2"/>
        <v>0</v>
      </c>
      <c r="S126" s="191">
        <v>0</v>
      </c>
      <c r="T126" s="192">
        <f t="shared" si="3"/>
        <v>0</v>
      </c>
      <c r="U126" s="37"/>
      <c r="V126" s="37"/>
      <c r="W126" s="37"/>
      <c r="X126" s="37"/>
      <c r="Y126" s="37"/>
      <c r="Z126" s="37"/>
      <c r="AA126" s="37"/>
      <c r="AB126" s="37"/>
      <c r="AC126" s="37"/>
      <c r="AD126" s="37"/>
      <c r="AE126" s="37"/>
      <c r="AR126" s="193" t="s">
        <v>273</v>
      </c>
      <c r="AT126" s="193" t="s">
        <v>179</v>
      </c>
      <c r="AU126" s="193" t="s">
        <v>99</v>
      </c>
      <c r="AY126" s="20" t="s">
        <v>176</v>
      </c>
      <c r="BE126" s="194">
        <f t="shared" si="4"/>
        <v>0</v>
      </c>
      <c r="BF126" s="194">
        <f t="shared" si="5"/>
        <v>0</v>
      </c>
      <c r="BG126" s="194">
        <f t="shared" si="6"/>
        <v>0</v>
      </c>
      <c r="BH126" s="194">
        <f t="shared" si="7"/>
        <v>0</v>
      </c>
      <c r="BI126" s="194">
        <f t="shared" si="8"/>
        <v>0</v>
      </c>
      <c r="BJ126" s="20" t="s">
        <v>81</v>
      </c>
      <c r="BK126" s="194">
        <f t="shared" si="9"/>
        <v>0</v>
      </c>
      <c r="BL126" s="20" t="s">
        <v>273</v>
      </c>
      <c r="BM126" s="193" t="s">
        <v>444</v>
      </c>
    </row>
    <row r="127" spans="1:65" s="2" customFormat="1" ht="16.5" customHeight="1">
      <c r="A127" s="37"/>
      <c r="B127" s="38"/>
      <c r="C127" s="182" t="s">
        <v>324</v>
      </c>
      <c r="D127" s="182" t="s">
        <v>179</v>
      </c>
      <c r="E127" s="183" t="s">
        <v>1374</v>
      </c>
      <c r="F127" s="184" t="s">
        <v>1385</v>
      </c>
      <c r="G127" s="185" t="s">
        <v>334</v>
      </c>
      <c r="H127" s="186">
        <v>1</v>
      </c>
      <c r="I127" s="187"/>
      <c r="J127" s="188">
        <f t="shared" si="0"/>
        <v>0</v>
      </c>
      <c r="K127" s="184" t="s">
        <v>223</v>
      </c>
      <c r="L127" s="42"/>
      <c r="M127" s="259" t="s">
        <v>21</v>
      </c>
      <c r="N127" s="260" t="s">
        <v>44</v>
      </c>
      <c r="O127" s="261"/>
      <c r="P127" s="262">
        <f t="shared" si="1"/>
        <v>0</v>
      </c>
      <c r="Q127" s="262">
        <v>0</v>
      </c>
      <c r="R127" s="262">
        <f t="shared" si="2"/>
        <v>0</v>
      </c>
      <c r="S127" s="262">
        <v>0</v>
      </c>
      <c r="T127" s="263">
        <f t="shared" si="3"/>
        <v>0</v>
      </c>
      <c r="U127" s="37"/>
      <c r="V127" s="37"/>
      <c r="W127" s="37"/>
      <c r="X127" s="37"/>
      <c r="Y127" s="37"/>
      <c r="Z127" s="37"/>
      <c r="AA127" s="37"/>
      <c r="AB127" s="37"/>
      <c r="AC127" s="37"/>
      <c r="AD127" s="37"/>
      <c r="AE127" s="37"/>
      <c r="AR127" s="193" t="s">
        <v>273</v>
      </c>
      <c r="AT127" s="193" t="s">
        <v>179</v>
      </c>
      <c r="AU127" s="193" t="s">
        <v>99</v>
      </c>
      <c r="AY127" s="20" t="s">
        <v>176</v>
      </c>
      <c r="BE127" s="194">
        <f t="shared" si="4"/>
        <v>0</v>
      </c>
      <c r="BF127" s="194">
        <f t="shared" si="5"/>
        <v>0</v>
      </c>
      <c r="BG127" s="194">
        <f t="shared" si="6"/>
        <v>0</v>
      </c>
      <c r="BH127" s="194">
        <f t="shared" si="7"/>
        <v>0</v>
      </c>
      <c r="BI127" s="194">
        <f t="shared" si="8"/>
        <v>0</v>
      </c>
      <c r="BJ127" s="20" t="s">
        <v>81</v>
      </c>
      <c r="BK127" s="194">
        <f t="shared" si="9"/>
        <v>0</v>
      </c>
      <c r="BL127" s="20" t="s">
        <v>273</v>
      </c>
      <c r="BM127" s="193" t="s">
        <v>462</v>
      </c>
    </row>
    <row r="128" spans="1:65" s="2" customFormat="1" ht="6.95" customHeight="1">
      <c r="A128" s="37"/>
      <c r="B128" s="50"/>
      <c r="C128" s="51"/>
      <c r="D128" s="51"/>
      <c r="E128" s="51"/>
      <c r="F128" s="51"/>
      <c r="G128" s="51"/>
      <c r="H128" s="51"/>
      <c r="I128" s="51"/>
      <c r="J128" s="51"/>
      <c r="K128" s="51"/>
      <c r="L128" s="42"/>
      <c r="M128" s="37"/>
      <c r="O128" s="37"/>
      <c r="P128" s="37"/>
      <c r="Q128" s="37"/>
      <c r="R128" s="37"/>
      <c r="S128" s="37"/>
      <c r="T128" s="37"/>
      <c r="U128" s="37"/>
      <c r="V128" s="37"/>
      <c r="W128" s="37"/>
      <c r="X128" s="37"/>
      <c r="Y128" s="37"/>
      <c r="Z128" s="37"/>
      <c r="AA128" s="37"/>
      <c r="AB128" s="37"/>
      <c r="AC128" s="37"/>
      <c r="AD128" s="37"/>
      <c r="AE128" s="37"/>
    </row>
  </sheetData>
  <sheetProtection algorithmName="SHA-512" hashValue="wyY5Co8VxQd6nimKFRJf9RxDE9YbNZR9MeYHGOiV2/kOP1Yjs52ixkqxfUyod4gHj+y3Lsx5oF9LB22OEBeGlA==" saltValue="P6KmrW3aOhdXs7utPS4CWsa6x09NwVEbG2sPiBcZB2SzM6FCXj+FIAecFY8uYitYyvKpNYRktmIwQVXq2TEfVw==" spinCount="100000" sheet="1" objects="1" scenarios="1" formatColumns="0" formatRows="0" autoFilter="0"/>
  <autoFilter ref="C96:K127"/>
  <mergeCells count="15">
    <mergeCell ref="E83:H83"/>
    <mergeCell ref="E87:H87"/>
    <mergeCell ref="E85:H85"/>
    <mergeCell ref="E89:H89"/>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sheetPr>
    <pageSetUpPr fitToPage="1"/>
  </sheetPr>
  <dimension ref="A2:BM95"/>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5"/>
      <c r="M2" s="395"/>
      <c r="N2" s="395"/>
      <c r="O2" s="395"/>
      <c r="P2" s="395"/>
      <c r="Q2" s="395"/>
      <c r="R2" s="395"/>
      <c r="S2" s="395"/>
      <c r="T2" s="395"/>
      <c r="U2" s="395"/>
      <c r="V2" s="395"/>
      <c r="AT2" s="20" t="s">
        <v>106</v>
      </c>
    </row>
    <row r="3" spans="1:46" s="1" customFormat="1" ht="6.95" customHeight="1">
      <c r="B3" s="112"/>
      <c r="C3" s="113"/>
      <c r="D3" s="113"/>
      <c r="E3" s="113"/>
      <c r="F3" s="113"/>
      <c r="G3" s="113"/>
      <c r="H3" s="113"/>
      <c r="I3" s="113"/>
      <c r="J3" s="113"/>
      <c r="K3" s="113"/>
      <c r="L3" s="23"/>
      <c r="AT3" s="20" t="s">
        <v>83</v>
      </c>
    </row>
    <row r="4" spans="1:46" s="1" customFormat="1" ht="24.95" customHeight="1">
      <c r="B4" s="23"/>
      <c r="D4" s="114" t="s">
        <v>124</v>
      </c>
      <c r="L4" s="23"/>
      <c r="M4" s="115" t="s">
        <v>10</v>
      </c>
      <c r="AT4" s="20" t="s">
        <v>4</v>
      </c>
    </row>
    <row r="5" spans="1:46" s="1" customFormat="1" ht="6.95" customHeight="1">
      <c r="B5" s="23"/>
      <c r="L5" s="23"/>
    </row>
    <row r="6" spans="1:46" s="1" customFormat="1" ht="12" customHeight="1">
      <c r="B6" s="23"/>
      <c r="D6" s="116" t="s">
        <v>16</v>
      </c>
      <c r="L6" s="23"/>
    </row>
    <row r="7" spans="1:46" s="1" customFormat="1" ht="16.5" customHeight="1">
      <c r="B7" s="23"/>
      <c r="E7" s="413" t="str">
        <f>'Rekapitulace stavby'!K6</f>
        <v>UPOL LF, ul.Hněvotínská, Olomouc-dispoziční úprava 2.np (REVIZE č.1)</v>
      </c>
      <c r="F7" s="414"/>
      <c r="G7" s="414"/>
      <c r="H7" s="414"/>
      <c r="L7" s="23"/>
    </row>
    <row r="8" spans="1:46" ht="12.75">
      <c r="B8" s="23"/>
      <c r="D8" s="116" t="s">
        <v>135</v>
      </c>
      <c r="L8" s="23"/>
    </row>
    <row r="9" spans="1:46" s="1" customFormat="1" ht="16.5" customHeight="1">
      <c r="B9" s="23"/>
      <c r="E9" s="413" t="s">
        <v>1165</v>
      </c>
      <c r="F9" s="395"/>
      <c r="G9" s="395"/>
      <c r="H9" s="395"/>
      <c r="L9" s="23"/>
    </row>
    <row r="10" spans="1:46" s="1" customFormat="1" ht="12" customHeight="1">
      <c r="B10" s="23"/>
      <c r="D10" s="116" t="s">
        <v>1166</v>
      </c>
      <c r="L10" s="23"/>
    </row>
    <row r="11" spans="1:46" s="2" customFormat="1" ht="16.5" customHeight="1">
      <c r="A11" s="37"/>
      <c r="B11" s="42"/>
      <c r="C11" s="37"/>
      <c r="D11" s="37"/>
      <c r="E11" s="423" t="s">
        <v>1315</v>
      </c>
      <c r="F11" s="416"/>
      <c r="G11" s="416"/>
      <c r="H11" s="416"/>
      <c r="I11" s="37"/>
      <c r="J11" s="37"/>
      <c r="K11" s="37"/>
      <c r="L11" s="117"/>
      <c r="S11" s="37"/>
      <c r="T11" s="37"/>
      <c r="U11" s="37"/>
      <c r="V11" s="37"/>
      <c r="W11" s="37"/>
      <c r="X11" s="37"/>
      <c r="Y11" s="37"/>
      <c r="Z11" s="37"/>
      <c r="AA11" s="37"/>
      <c r="AB11" s="37"/>
      <c r="AC11" s="37"/>
      <c r="AD11" s="37"/>
      <c r="AE11" s="37"/>
    </row>
    <row r="12" spans="1:46" s="2" customFormat="1" ht="12" customHeight="1">
      <c r="A12" s="37"/>
      <c r="B12" s="42"/>
      <c r="C12" s="37"/>
      <c r="D12" s="116" t="s">
        <v>1316</v>
      </c>
      <c r="E12" s="37"/>
      <c r="F12" s="37"/>
      <c r="G12" s="37"/>
      <c r="H12" s="37"/>
      <c r="I12" s="37"/>
      <c r="J12" s="37"/>
      <c r="K12" s="37"/>
      <c r="L12" s="117"/>
      <c r="S12" s="37"/>
      <c r="T12" s="37"/>
      <c r="U12" s="37"/>
      <c r="V12" s="37"/>
      <c r="W12" s="37"/>
      <c r="X12" s="37"/>
      <c r="Y12" s="37"/>
      <c r="Z12" s="37"/>
      <c r="AA12" s="37"/>
      <c r="AB12" s="37"/>
      <c r="AC12" s="37"/>
      <c r="AD12" s="37"/>
      <c r="AE12" s="37"/>
    </row>
    <row r="13" spans="1:46" s="2" customFormat="1" ht="16.5" customHeight="1">
      <c r="A13" s="37"/>
      <c r="B13" s="42"/>
      <c r="C13" s="37"/>
      <c r="D13" s="37"/>
      <c r="E13" s="415" t="s">
        <v>1408</v>
      </c>
      <c r="F13" s="416"/>
      <c r="G13" s="416"/>
      <c r="H13" s="416"/>
      <c r="I13" s="37"/>
      <c r="J13" s="37"/>
      <c r="K13" s="37"/>
      <c r="L13" s="117"/>
      <c r="S13" s="37"/>
      <c r="T13" s="37"/>
      <c r="U13" s="37"/>
      <c r="V13" s="37"/>
      <c r="W13" s="37"/>
      <c r="X13" s="37"/>
      <c r="Y13" s="37"/>
      <c r="Z13" s="37"/>
      <c r="AA13" s="37"/>
      <c r="AB13" s="37"/>
      <c r="AC13" s="37"/>
      <c r="AD13" s="37"/>
      <c r="AE13" s="37"/>
    </row>
    <row r="14" spans="1:46" s="2" customFormat="1" ht="11.25">
      <c r="A14" s="37"/>
      <c r="B14" s="42"/>
      <c r="C14" s="37"/>
      <c r="D14" s="37"/>
      <c r="E14" s="37"/>
      <c r="F14" s="37"/>
      <c r="G14" s="37"/>
      <c r="H14" s="37"/>
      <c r="I14" s="37"/>
      <c r="J14" s="37"/>
      <c r="K14" s="37"/>
      <c r="L14" s="117"/>
      <c r="S14" s="37"/>
      <c r="T14" s="37"/>
      <c r="U14" s="37"/>
      <c r="V14" s="37"/>
      <c r="W14" s="37"/>
      <c r="X14" s="37"/>
      <c r="Y14" s="37"/>
      <c r="Z14" s="37"/>
      <c r="AA14" s="37"/>
      <c r="AB14" s="37"/>
      <c r="AC14" s="37"/>
      <c r="AD14" s="37"/>
      <c r="AE14" s="37"/>
    </row>
    <row r="15" spans="1:46" s="2" customFormat="1" ht="12" customHeight="1">
      <c r="A15" s="37"/>
      <c r="B15" s="42"/>
      <c r="C15" s="37"/>
      <c r="D15" s="116" t="s">
        <v>18</v>
      </c>
      <c r="E15" s="37"/>
      <c r="F15" s="106" t="s">
        <v>19</v>
      </c>
      <c r="G15" s="37"/>
      <c r="H15" s="37"/>
      <c r="I15" s="116" t="s">
        <v>20</v>
      </c>
      <c r="J15" s="106" t="s">
        <v>21</v>
      </c>
      <c r="K15" s="37"/>
      <c r="L15" s="117"/>
      <c r="S15" s="37"/>
      <c r="T15" s="37"/>
      <c r="U15" s="37"/>
      <c r="V15" s="37"/>
      <c r="W15" s="37"/>
      <c r="X15" s="37"/>
      <c r="Y15" s="37"/>
      <c r="Z15" s="37"/>
      <c r="AA15" s="37"/>
      <c r="AB15" s="37"/>
      <c r="AC15" s="37"/>
      <c r="AD15" s="37"/>
      <c r="AE15" s="37"/>
    </row>
    <row r="16" spans="1:46" s="2" customFormat="1" ht="12" customHeight="1">
      <c r="A16" s="37"/>
      <c r="B16" s="42"/>
      <c r="C16" s="37"/>
      <c r="D16" s="116" t="s">
        <v>22</v>
      </c>
      <c r="E16" s="37"/>
      <c r="F16" s="106" t="s">
        <v>23</v>
      </c>
      <c r="G16" s="37"/>
      <c r="H16" s="37"/>
      <c r="I16" s="116" t="s">
        <v>24</v>
      </c>
      <c r="J16" s="118" t="str">
        <f>'Rekapitulace stavby'!AN8</f>
        <v>6. 11. 2025</v>
      </c>
      <c r="K16" s="37"/>
      <c r="L16" s="117"/>
      <c r="S16" s="37"/>
      <c r="T16" s="37"/>
      <c r="U16" s="37"/>
      <c r="V16" s="37"/>
      <c r="W16" s="37"/>
      <c r="X16" s="37"/>
      <c r="Y16" s="37"/>
      <c r="Z16" s="37"/>
      <c r="AA16" s="37"/>
      <c r="AB16" s="37"/>
      <c r="AC16" s="37"/>
      <c r="AD16" s="37"/>
      <c r="AE16" s="37"/>
    </row>
    <row r="17" spans="1:31" s="2" customFormat="1" ht="10.9" customHeight="1">
      <c r="A17" s="37"/>
      <c r="B17" s="42"/>
      <c r="C17" s="37"/>
      <c r="D17" s="37"/>
      <c r="E17" s="37"/>
      <c r="F17" s="37"/>
      <c r="G17" s="37"/>
      <c r="H17" s="37"/>
      <c r="I17" s="37"/>
      <c r="J17" s="37"/>
      <c r="K17" s="37"/>
      <c r="L17" s="117"/>
      <c r="S17" s="37"/>
      <c r="T17" s="37"/>
      <c r="U17" s="37"/>
      <c r="V17" s="37"/>
      <c r="W17" s="37"/>
      <c r="X17" s="37"/>
      <c r="Y17" s="37"/>
      <c r="Z17" s="37"/>
      <c r="AA17" s="37"/>
      <c r="AB17" s="37"/>
      <c r="AC17" s="37"/>
      <c r="AD17" s="37"/>
      <c r="AE17" s="37"/>
    </row>
    <row r="18" spans="1:31" s="2" customFormat="1" ht="12" customHeight="1">
      <c r="A18" s="37"/>
      <c r="B18" s="42"/>
      <c r="C18" s="37"/>
      <c r="D18" s="116" t="s">
        <v>26</v>
      </c>
      <c r="E18" s="37"/>
      <c r="F18" s="37"/>
      <c r="G18" s="37"/>
      <c r="H18" s="37"/>
      <c r="I18" s="116" t="s">
        <v>27</v>
      </c>
      <c r="J18" s="106" t="s">
        <v>21</v>
      </c>
      <c r="K18" s="37"/>
      <c r="L18" s="117"/>
      <c r="S18" s="37"/>
      <c r="T18" s="37"/>
      <c r="U18" s="37"/>
      <c r="V18" s="37"/>
      <c r="W18" s="37"/>
      <c r="X18" s="37"/>
      <c r="Y18" s="37"/>
      <c r="Z18" s="37"/>
      <c r="AA18" s="37"/>
      <c r="AB18" s="37"/>
      <c r="AC18" s="37"/>
      <c r="AD18" s="37"/>
      <c r="AE18" s="37"/>
    </row>
    <row r="19" spans="1:31" s="2" customFormat="1" ht="18" customHeight="1">
      <c r="A19" s="37"/>
      <c r="B19" s="42"/>
      <c r="C19" s="37"/>
      <c r="D19" s="37"/>
      <c r="E19" s="106" t="s">
        <v>28</v>
      </c>
      <c r="F19" s="37"/>
      <c r="G19" s="37"/>
      <c r="H19" s="37"/>
      <c r="I19" s="116" t="s">
        <v>29</v>
      </c>
      <c r="J19" s="106" t="s">
        <v>21</v>
      </c>
      <c r="K19" s="37"/>
      <c r="L19" s="117"/>
      <c r="S19" s="37"/>
      <c r="T19" s="37"/>
      <c r="U19" s="37"/>
      <c r="V19" s="37"/>
      <c r="W19" s="37"/>
      <c r="X19" s="37"/>
      <c r="Y19" s="37"/>
      <c r="Z19" s="37"/>
      <c r="AA19" s="37"/>
      <c r="AB19" s="37"/>
      <c r="AC19" s="37"/>
      <c r="AD19" s="37"/>
      <c r="AE19" s="37"/>
    </row>
    <row r="20" spans="1:31" s="2" customFormat="1" ht="6.95" customHeight="1">
      <c r="A20" s="37"/>
      <c r="B20" s="42"/>
      <c r="C20" s="37"/>
      <c r="D20" s="37"/>
      <c r="E20" s="37"/>
      <c r="F20" s="37"/>
      <c r="G20" s="37"/>
      <c r="H20" s="37"/>
      <c r="I20" s="37"/>
      <c r="J20" s="37"/>
      <c r="K20" s="37"/>
      <c r="L20" s="117"/>
      <c r="S20" s="37"/>
      <c r="T20" s="37"/>
      <c r="U20" s="37"/>
      <c r="V20" s="37"/>
      <c r="W20" s="37"/>
      <c r="X20" s="37"/>
      <c r="Y20" s="37"/>
      <c r="Z20" s="37"/>
      <c r="AA20" s="37"/>
      <c r="AB20" s="37"/>
      <c r="AC20" s="37"/>
      <c r="AD20" s="37"/>
      <c r="AE20" s="37"/>
    </row>
    <row r="21" spans="1:31" s="2" customFormat="1" ht="12" customHeight="1">
      <c r="A21" s="37"/>
      <c r="B21" s="42"/>
      <c r="C21" s="37"/>
      <c r="D21" s="116" t="s">
        <v>30</v>
      </c>
      <c r="E21" s="37"/>
      <c r="F21" s="37"/>
      <c r="G21" s="37"/>
      <c r="H21" s="37"/>
      <c r="I21" s="116" t="s">
        <v>27</v>
      </c>
      <c r="J21" s="33" t="str">
        <f>'Rekapitulace stavby'!AN13</f>
        <v>Vyplň údaj</v>
      </c>
      <c r="K21" s="37"/>
      <c r="L21" s="117"/>
      <c r="S21" s="37"/>
      <c r="T21" s="37"/>
      <c r="U21" s="37"/>
      <c r="V21" s="37"/>
      <c r="W21" s="37"/>
      <c r="X21" s="37"/>
      <c r="Y21" s="37"/>
      <c r="Z21" s="37"/>
      <c r="AA21" s="37"/>
      <c r="AB21" s="37"/>
      <c r="AC21" s="37"/>
      <c r="AD21" s="37"/>
      <c r="AE21" s="37"/>
    </row>
    <row r="22" spans="1:31" s="2" customFormat="1" ht="18" customHeight="1">
      <c r="A22" s="37"/>
      <c r="B22" s="42"/>
      <c r="C22" s="37"/>
      <c r="D22" s="37"/>
      <c r="E22" s="417" t="str">
        <f>'Rekapitulace stavby'!E14</f>
        <v>Vyplň údaj</v>
      </c>
      <c r="F22" s="418"/>
      <c r="G22" s="418"/>
      <c r="H22" s="418"/>
      <c r="I22" s="116" t="s">
        <v>29</v>
      </c>
      <c r="J22" s="33" t="str">
        <f>'Rekapitulace stavby'!AN14</f>
        <v>Vyplň údaj</v>
      </c>
      <c r="K22" s="37"/>
      <c r="L22" s="117"/>
      <c r="S22" s="37"/>
      <c r="T22" s="37"/>
      <c r="U22" s="37"/>
      <c r="V22" s="37"/>
      <c r="W22" s="37"/>
      <c r="X22" s="37"/>
      <c r="Y22" s="37"/>
      <c r="Z22" s="37"/>
      <c r="AA22" s="37"/>
      <c r="AB22" s="37"/>
      <c r="AC22" s="37"/>
      <c r="AD22" s="37"/>
      <c r="AE22" s="37"/>
    </row>
    <row r="23" spans="1:31" s="2" customFormat="1" ht="6.95" customHeight="1">
      <c r="A23" s="37"/>
      <c r="B23" s="42"/>
      <c r="C23" s="37"/>
      <c r="D23" s="37"/>
      <c r="E23" s="37"/>
      <c r="F23" s="37"/>
      <c r="G23" s="37"/>
      <c r="H23" s="37"/>
      <c r="I23" s="37"/>
      <c r="J23" s="37"/>
      <c r="K23" s="37"/>
      <c r="L23" s="117"/>
      <c r="S23" s="37"/>
      <c r="T23" s="37"/>
      <c r="U23" s="37"/>
      <c r="V23" s="37"/>
      <c r="W23" s="37"/>
      <c r="X23" s="37"/>
      <c r="Y23" s="37"/>
      <c r="Z23" s="37"/>
      <c r="AA23" s="37"/>
      <c r="AB23" s="37"/>
      <c r="AC23" s="37"/>
      <c r="AD23" s="37"/>
      <c r="AE23" s="37"/>
    </row>
    <row r="24" spans="1:31" s="2" customFormat="1" ht="12" customHeight="1">
      <c r="A24" s="37"/>
      <c r="B24" s="42"/>
      <c r="C24" s="37"/>
      <c r="D24" s="116" t="s">
        <v>32</v>
      </c>
      <c r="E24" s="37"/>
      <c r="F24" s="37"/>
      <c r="G24" s="37"/>
      <c r="H24" s="37"/>
      <c r="I24" s="116" t="s">
        <v>27</v>
      </c>
      <c r="J24" s="106" t="s">
        <v>21</v>
      </c>
      <c r="K24" s="37"/>
      <c r="L24" s="117"/>
      <c r="S24" s="37"/>
      <c r="T24" s="37"/>
      <c r="U24" s="37"/>
      <c r="V24" s="37"/>
      <c r="W24" s="37"/>
      <c r="X24" s="37"/>
      <c r="Y24" s="37"/>
      <c r="Z24" s="37"/>
      <c r="AA24" s="37"/>
      <c r="AB24" s="37"/>
      <c r="AC24" s="37"/>
      <c r="AD24" s="37"/>
      <c r="AE24" s="37"/>
    </row>
    <row r="25" spans="1:31" s="2" customFormat="1" ht="18" customHeight="1">
      <c r="A25" s="37"/>
      <c r="B25" s="42"/>
      <c r="C25" s="37"/>
      <c r="D25" s="37"/>
      <c r="E25" s="106" t="s">
        <v>33</v>
      </c>
      <c r="F25" s="37"/>
      <c r="G25" s="37"/>
      <c r="H25" s="37"/>
      <c r="I25" s="116" t="s">
        <v>29</v>
      </c>
      <c r="J25" s="106" t="s">
        <v>21</v>
      </c>
      <c r="K25" s="37"/>
      <c r="L25" s="117"/>
      <c r="S25" s="37"/>
      <c r="T25" s="37"/>
      <c r="U25" s="37"/>
      <c r="V25" s="37"/>
      <c r="W25" s="37"/>
      <c r="X25" s="37"/>
      <c r="Y25" s="37"/>
      <c r="Z25" s="37"/>
      <c r="AA25" s="37"/>
      <c r="AB25" s="37"/>
      <c r="AC25" s="37"/>
      <c r="AD25" s="37"/>
      <c r="AE25" s="37"/>
    </row>
    <row r="26" spans="1:31" s="2" customFormat="1" ht="6.95" customHeight="1">
      <c r="A26" s="37"/>
      <c r="B26" s="42"/>
      <c r="C26" s="37"/>
      <c r="D26" s="37"/>
      <c r="E26" s="37"/>
      <c r="F26" s="37"/>
      <c r="G26" s="37"/>
      <c r="H26" s="37"/>
      <c r="I26" s="37"/>
      <c r="J26" s="37"/>
      <c r="K26" s="37"/>
      <c r="L26" s="117"/>
      <c r="S26" s="37"/>
      <c r="T26" s="37"/>
      <c r="U26" s="37"/>
      <c r="V26" s="37"/>
      <c r="W26" s="37"/>
      <c r="X26" s="37"/>
      <c r="Y26" s="37"/>
      <c r="Z26" s="37"/>
      <c r="AA26" s="37"/>
      <c r="AB26" s="37"/>
      <c r="AC26" s="37"/>
      <c r="AD26" s="37"/>
      <c r="AE26" s="37"/>
    </row>
    <row r="27" spans="1:31" s="2" customFormat="1" ht="12" customHeight="1">
      <c r="A27" s="37"/>
      <c r="B27" s="42"/>
      <c r="C27" s="37"/>
      <c r="D27" s="116" t="s">
        <v>35</v>
      </c>
      <c r="E27" s="37"/>
      <c r="F27" s="37"/>
      <c r="G27" s="37"/>
      <c r="H27" s="37"/>
      <c r="I27" s="116" t="s">
        <v>27</v>
      </c>
      <c r="J27" s="106" t="s">
        <v>21</v>
      </c>
      <c r="K27" s="37"/>
      <c r="L27" s="117"/>
      <c r="S27" s="37"/>
      <c r="T27" s="37"/>
      <c r="U27" s="37"/>
      <c r="V27" s="37"/>
      <c r="W27" s="37"/>
      <c r="X27" s="37"/>
      <c r="Y27" s="37"/>
      <c r="Z27" s="37"/>
      <c r="AA27" s="37"/>
      <c r="AB27" s="37"/>
      <c r="AC27" s="37"/>
      <c r="AD27" s="37"/>
      <c r="AE27" s="37"/>
    </row>
    <row r="28" spans="1:31" s="2" customFormat="1" ht="18" customHeight="1">
      <c r="A28" s="37"/>
      <c r="B28" s="42"/>
      <c r="C28" s="37"/>
      <c r="D28" s="37"/>
      <c r="E28" s="106" t="s">
        <v>1318</v>
      </c>
      <c r="F28" s="37"/>
      <c r="G28" s="37"/>
      <c r="H28" s="37"/>
      <c r="I28" s="116" t="s">
        <v>29</v>
      </c>
      <c r="J28" s="106" t="s">
        <v>21</v>
      </c>
      <c r="K28" s="37"/>
      <c r="L28" s="117"/>
      <c r="S28" s="37"/>
      <c r="T28" s="37"/>
      <c r="U28" s="37"/>
      <c r="V28" s="37"/>
      <c r="W28" s="37"/>
      <c r="X28" s="37"/>
      <c r="Y28" s="37"/>
      <c r="Z28" s="37"/>
      <c r="AA28" s="37"/>
      <c r="AB28" s="37"/>
      <c r="AC28" s="37"/>
      <c r="AD28" s="37"/>
      <c r="AE28" s="37"/>
    </row>
    <row r="29" spans="1:31" s="2" customFormat="1" ht="6.95" customHeight="1">
      <c r="A29" s="37"/>
      <c r="B29" s="42"/>
      <c r="C29" s="37"/>
      <c r="D29" s="37"/>
      <c r="E29" s="37"/>
      <c r="F29" s="37"/>
      <c r="G29" s="37"/>
      <c r="H29" s="37"/>
      <c r="I29" s="37"/>
      <c r="J29" s="37"/>
      <c r="K29" s="37"/>
      <c r="L29" s="117"/>
      <c r="S29" s="37"/>
      <c r="T29" s="37"/>
      <c r="U29" s="37"/>
      <c r="V29" s="37"/>
      <c r="W29" s="37"/>
      <c r="X29" s="37"/>
      <c r="Y29" s="37"/>
      <c r="Z29" s="37"/>
      <c r="AA29" s="37"/>
      <c r="AB29" s="37"/>
      <c r="AC29" s="37"/>
      <c r="AD29" s="37"/>
      <c r="AE29" s="37"/>
    </row>
    <row r="30" spans="1:31" s="2" customFormat="1" ht="12" customHeight="1">
      <c r="A30" s="37"/>
      <c r="B30" s="42"/>
      <c r="C30" s="37"/>
      <c r="D30" s="116" t="s">
        <v>37</v>
      </c>
      <c r="E30" s="37"/>
      <c r="F30" s="37"/>
      <c r="G30" s="37"/>
      <c r="H30" s="37"/>
      <c r="I30" s="37"/>
      <c r="J30" s="37"/>
      <c r="K30" s="37"/>
      <c r="L30" s="117"/>
      <c r="S30" s="37"/>
      <c r="T30" s="37"/>
      <c r="U30" s="37"/>
      <c r="V30" s="37"/>
      <c r="W30" s="37"/>
      <c r="X30" s="37"/>
      <c r="Y30" s="37"/>
      <c r="Z30" s="37"/>
      <c r="AA30" s="37"/>
      <c r="AB30" s="37"/>
      <c r="AC30" s="37"/>
      <c r="AD30" s="37"/>
      <c r="AE30" s="37"/>
    </row>
    <row r="31" spans="1:31" s="8" customFormat="1" ht="334.5" customHeight="1">
      <c r="A31" s="119"/>
      <c r="B31" s="120"/>
      <c r="C31" s="119"/>
      <c r="D31" s="119"/>
      <c r="E31" s="419" t="s">
        <v>1239</v>
      </c>
      <c r="F31" s="419"/>
      <c r="G31" s="419"/>
      <c r="H31" s="419"/>
      <c r="I31" s="119"/>
      <c r="J31" s="119"/>
      <c r="K31" s="119"/>
      <c r="L31" s="121"/>
      <c r="S31" s="119"/>
      <c r="T31" s="119"/>
      <c r="U31" s="119"/>
      <c r="V31" s="119"/>
      <c r="W31" s="119"/>
      <c r="X31" s="119"/>
      <c r="Y31" s="119"/>
      <c r="Z31" s="119"/>
      <c r="AA31" s="119"/>
      <c r="AB31" s="119"/>
      <c r="AC31" s="119"/>
      <c r="AD31" s="119"/>
      <c r="AE31" s="119"/>
    </row>
    <row r="32" spans="1:31" s="2" customFormat="1" ht="6.95" customHeight="1">
      <c r="A32" s="37"/>
      <c r="B32" s="42"/>
      <c r="C32" s="37"/>
      <c r="D32" s="37"/>
      <c r="E32" s="37"/>
      <c r="F32" s="37"/>
      <c r="G32" s="37"/>
      <c r="H32" s="37"/>
      <c r="I32" s="37"/>
      <c r="J32" s="37"/>
      <c r="K32" s="37"/>
      <c r="L32" s="117"/>
      <c r="S32" s="37"/>
      <c r="T32" s="37"/>
      <c r="U32" s="37"/>
      <c r="V32" s="37"/>
      <c r="W32" s="37"/>
      <c r="X32" s="37"/>
      <c r="Y32" s="37"/>
      <c r="Z32" s="37"/>
      <c r="AA32" s="37"/>
      <c r="AB32" s="37"/>
      <c r="AC32" s="37"/>
      <c r="AD32" s="37"/>
      <c r="AE32" s="37"/>
    </row>
    <row r="33" spans="1:31" s="2" customFormat="1" ht="6.95" customHeight="1">
      <c r="A33" s="37"/>
      <c r="B33" s="42"/>
      <c r="C33" s="37"/>
      <c r="D33" s="122"/>
      <c r="E33" s="122"/>
      <c r="F33" s="122"/>
      <c r="G33" s="122"/>
      <c r="H33" s="122"/>
      <c r="I33" s="122"/>
      <c r="J33" s="122"/>
      <c r="K33" s="122"/>
      <c r="L33" s="117"/>
      <c r="S33" s="37"/>
      <c r="T33" s="37"/>
      <c r="U33" s="37"/>
      <c r="V33" s="37"/>
      <c r="W33" s="37"/>
      <c r="X33" s="37"/>
      <c r="Y33" s="37"/>
      <c r="Z33" s="37"/>
      <c r="AA33" s="37"/>
      <c r="AB33" s="37"/>
      <c r="AC33" s="37"/>
      <c r="AD33" s="37"/>
      <c r="AE33" s="37"/>
    </row>
    <row r="34" spans="1:31" s="2" customFormat="1" ht="25.35" customHeight="1">
      <c r="A34" s="37"/>
      <c r="B34" s="42"/>
      <c r="C34" s="37"/>
      <c r="D34" s="123" t="s">
        <v>39</v>
      </c>
      <c r="E34" s="37"/>
      <c r="F34" s="37"/>
      <c r="G34" s="37"/>
      <c r="H34" s="37"/>
      <c r="I34" s="37"/>
      <c r="J34" s="124">
        <f>ROUND(J92, 2)</f>
        <v>0</v>
      </c>
      <c r="K34" s="37"/>
      <c r="L34" s="117"/>
      <c r="S34" s="37"/>
      <c r="T34" s="37"/>
      <c r="U34" s="37"/>
      <c r="V34" s="37"/>
      <c r="W34" s="37"/>
      <c r="X34" s="37"/>
      <c r="Y34" s="37"/>
      <c r="Z34" s="37"/>
      <c r="AA34" s="37"/>
      <c r="AB34" s="37"/>
      <c r="AC34" s="37"/>
      <c r="AD34" s="37"/>
      <c r="AE34" s="37"/>
    </row>
    <row r="35" spans="1:31" s="2" customFormat="1" ht="6.95" customHeight="1">
      <c r="A35" s="37"/>
      <c r="B35" s="42"/>
      <c r="C35" s="37"/>
      <c r="D35" s="122"/>
      <c r="E35" s="122"/>
      <c r="F35" s="122"/>
      <c r="G35" s="122"/>
      <c r="H35" s="122"/>
      <c r="I35" s="122"/>
      <c r="J35" s="122"/>
      <c r="K35" s="122"/>
      <c r="L35" s="117"/>
      <c r="S35" s="37"/>
      <c r="T35" s="37"/>
      <c r="U35" s="37"/>
      <c r="V35" s="37"/>
      <c r="W35" s="37"/>
      <c r="X35" s="37"/>
      <c r="Y35" s="37"/>
      <c r="Z35" s="37"/>
      <c r="AA35" s="37"/>
      <c r="AB35" s="37"/>
      <c r="AC35" s="37"/>
      <c r="AD35" s="37"/>
      <c r="AE35" s="37"/>
    </row>
    <row r="36" spans="1:31" s="2" customFormat="1" ht="14.45" customHeight="1">
      <c r="A36" s="37"/>
      <c r="B36" s="42"/>
      <c r="C36" s="37"/>
      <c r="D36" s="37"/>
      <c r="E36" s="37"/>
      <c r="F36" s="125" t="s">
        <v>41</v>
      </c>
      <c r="G36" s="37"/>
      <c r="H36" s="37"/>
      <c r="I36" s="125" t="s">
        <v>40</v>
      </c>
      <c r="J36" s="125" t="s">
        <v>42</v>
      </c>
      <c r="K36" s="37"/>
      <c r="L36" s="117"/>
      <c r="S36" s="37"/>
      <c r="T36" s="37"/>
      <c r="U36" s="37"/>
      <c r="V36" s="37"/>
      <c r="W36" s="37"/>
      <c r="X36" s="37"/>
      <c r="Y36" s="37"/>
      <c r="Z36" s="37"/>
      <c r="AA36" s="37"/>
      <c r="AB36" s="37"/>
      <c r="AC36" s="37"/>
      <c r="AD36" s="37"/>
      <c r="AE36" s="37"/>
    </row>
    <row r="37" spans="1:31" s="2" customFormat="1" ht="14.45" customHeight="1">
      <c r="A37" s="37"/>
      <c r="B37" s="42"/>
      <c r="C37" s="37"/>
      <c r="D37" s="126" t="s">
        <v>43</v>
      </c>
      <c r="E37" s="116" t="s">
        <v>44</v>
      </c>
      <c r="F37" s="127">
        <f>ROUND((SUM(BE92:BE94)),  2)</f>
        <v>0</v>
      </c>
      <c r="G37" s="37"/>
      <c r="H37" s="37"/>
      <c r="I37" s="128">
        <v>0.21</v>
      </c>
      <c r="J37" s="127">
        <f>ROUND(((SUM(BE92:BE94))*I37),  2)</f>
        <v>0</v>
      </c>
      <c r="K37" s="37"/>
      <c r="L37" s="117"/>
      <c r="S37" s="37"/>
      <c r="T37" s="37"/>
      <c r="U37" s="37"/>
      <c r="V37" s="37"/>
      <c r="W37" s="37"/>
      <c r="X37" s="37"/>
      <c r="Y37" s="37"/>
      <c r="Z37" s="37"/>
      <c r="AA37" s="37"/>
      <c r="AB37" s="37"/>
      <c r="AC37" s="37"/>
      <c r="AD37" s="37"/>
      <c r="AE37" s="37"/>
    </row>
    <row r="38" spans="1:31" s="2" customFormat="1" ht="14.45" customHeight="1">
      <c r="A38" s="37"/>
      <c r="B38" s="42"/>
      <c r="C38" s="37"/>
      <c r="D38" s="37"/>
      <c r="E38" s="116" t="s">
        <v>45</v>
      </c>
      <c r="F38" s="127">
        <f>ROUND((SUM(BF92:BF94)),  2)</f>
        <v>0</v>
      </c>
      <c r="G38" s="37"/>
      <c r="H38" s="37"/>
      <c r="I38" s="128">
        <v>0.12</v>
      </c>
      <c r="J38" s="127">
        <f>ROUND(((SUM(BF92:BF94))*I38),  2)</f>
        <v>0</v>
      </c>
      <c r="K38" s="37"/>
      <c r="L38" s="117"/>
      <c r="S38" s="37"/>
      <c r="T38" s="37"/>
      <c r="U38" s="37"/>
      <c r="V38" s="37"/>
      <c r="W38" s="37"/>
      <c r="X38" s="37"/>
      <c r="Y38" s="37"/>
      <c r="Z38" s="37"/>
      <c r="AA38" s="37"/>
      <c r="AB38" s="37"/>
      <c r="AC38" s="37"/>
      <c r="AD38" s="37"/>
      <c r="AE38" s="37"/>
    </row>
    <row r="39" spans="1:31" s="2" customFormat="1" ht="14.45" hidden="1" customHeight="1">
      <c r="A39" s="37"/>
      <c r="B39" s="42"/>
      <c r="C39" s="37"/>
      <c r="D39" s="37"/>
      <c r="E39" s="116" t="s">
        <v>46</v>
      </c>
      <c r="F39" s="127">
        <f>ROUND((SUM(BG92:BG94)),  2)</f>
        <v>0</v>
      </c>
      <c r="G39" s="37"/>
      <c r="H39" s="37"/>
      <c r="I39" s="128">
        <v>0.21</v>
      </c>
      <c r="J39" s="127">
        <f>0</f>
        <v>0</v>
      </c>
      <c r="K39" s="37"/>
      <c r="L39" s="117"/>
      <c r="S39" s="37"/>
      <c r="T39" s="37"/>
      <c r="U39" s="37"/>
      <c r="V39" s="37"/>
      <c r="W39" s="37"/>
      <c r="X39" s="37"/>
      <c r="Y39" s="37"/>
      <c r="Z39" s="37"/>
      <c r="AA39" s="37"/>
      <c r="AB39" s="37"/>
      <c r="AC39" s="37"/>
      <c r="AD39" s="37"/>
      <c r="AE39" s="37"/>
    </row>
    <row r="40" spans="1:31" s="2" customFormat="1" ht="14.45" hidden="1" customHeight="1">
      <c r="A40" s="37"/>
      <c r="B40" s="42"/>
      <c r="C40" s="37"/>
      <c r="D40" s="37"/>
      <c r="E40" s="116" t="s">
        <v>47</v>
      </c>
      <c r="F40" s="127">
        <f>ROUND((SUM(BH92:BH94)),  2)</f>
        <v>0</v>
      </c>
      <c r="G40" s="37"/>
      <c r="H40" s="37"/>
      <c r="I40" s="128">
        <v>0.12</v>
      </c>
      <c r="J40" s="127">
        <f>0</f>
        <v>0</v>
      </c>
      <c r="K40" s="37"/>
      <c r="L40" s="117"/>
      <c r="S40" s="37"/>
      <c r="T40" s="37"/>
      <c r="U40" s="37"/>
      <c r="V40" s="37"/>
      <c r="W40" s="37"/>
      <c r="X40" s="37"/>
      <c r="Y40" s="37"/>
      <c r="Z40" s="37"/>
      <c r="AA40" s="37"/>
      <c r="AB40" s="37"/>
      <c r="AC40" s="37"/>
      <c r="AD40" s="37"/>
      <c r="AE40" s="37"/>
    </row>
    <row r="41" spans="1:31" s="2" customFormat="1" ht="14.45" hidden="1" customHeight="1">
      <c r="A41" s="37"/>
      <c r="B41" s="42"/>
      <c r="C41" s="37"/>
      <c r="D41" s="37"/>
      <c r="E41" s="116" t="s">
        <v>48</v>
      </c>
      <c r="F41" s="127">
        <f>ROUND((SUM(BI92:BI94)),  2)</f>
        <v>0</v>
      </c>
      <c r="G41" s="37"/>
      <c r="H41" s="37"/>
      <c r="I41" s="128">
        <v>0</v>
      </c>
      <c r="J41" s="127">
        <f>0</f>
        <v>0</v>
      </c>
      <c r="K41" s="37"/>
      <c r="L41" s="117"/>
      <c r="S41" s="37"/>
      <c r="T41" s="37"/>
      <c r="U41" s="37"/>
      <c r="V41" s="37"/>
      <c r="W41" s="37"/>
      <c r="X41" s="37"/>
      <c r="Y41" s="37"/>
      <c r="Z41" s="37"/>
      <c r="AA41" s="37"/>
      <c r="AB41" s="37"/>
      <c r="AC41" s="37"/>
      <c r="AD41" s="37"/>
      <c r="AE41" s="37"/>
    </row>
    <row r="42" spans="1:31" s="2" customFormat="1" ht="6.95" customHeight="1">
      <c r="A42" s="37"/>
      <c r="B42" s="42"/>
      <c r="C42" s="37"/>
      <c r="D42" s="37"/>
      <c r="E42" s="37"/>
      <c r="F42" s="37"/>
      <c r="G42" s="37"/>
      <c r="H42" s="37"/>
      <c r="I42" s="37"/>
      <c r="J42" s="37"/>
      <c r="K42" s="37"/>
      <c r="L42" s="117"/>
      <c r="S42" s="37"/>
      <c r="T42" s="37"/>
      <c r="U42" s="37"/>
      <c r="V42" s="37"/>
      <c r="W42" s="37"/>
      <c r="X42" s="37"/>
      <c r="Y42" s="37"/>
      <c r="Z42" s="37"/>
      <c r="AA42" s="37"/>
      <c r="AB42" s="37"/>
      <c r="AC42" s="37"/>
      <c r="AD42" s="37"/>
      <c r="AE42" s="37"/>
    </row>
    <row r="43" spans="1:31" s="2" customFormat="1" ht="25.35" customHeight="1">
      <c r="A43" s="37"/>
      <c r="B43" s="42"/>
      <c r="C43" s="129"/>
      <c r="D43" s="130" t="s">
        <v>49</v>
      </c>
      <c r="E43" s="131"/>
      <c r="F43" s="131"/>
      <c r="G43" s="132" t="s">
        <v>50</v>
      </c>
      <c r="H43" s="133" t="s">
        <v>51</v>
      </c>
      <c r="I43" s="131"/>
      <c r="J43" s="134">
        <f>SUM(J34:J41)</f>
        <v>0</v>
      </c>
      <c r="K43" s="135"/>
      <c r="L43" s="117"/>
      <c r="S43" s="37"/>
      <c r="T43" s="37"/>
      <c r="U43" s="37"/>
      <c r="V43" s="37"/>
      <c r="W43" s="37"/>
      <c r="X43" s="37"/>
      <c r="Y43" s="37"/>
      <c r="Z43" s="37"/>
      <c r="AA43" s="37"/>
      <c r="AB43" s="37"/>
      <c r="AC43" s="37"/>
      <c r="AD43" s="37"/>
      <c r="AE43" s="37"/>
    </row>
    <row r="44" spans="1:31" s="2" customFormat="1" ht="14.45" customHeight="1">
      <c r="A44" s="37"/>
      <c r="B44" s="136"/>
      <c r="C44" s="137"/>
      <c r="D44" s="137"/>
      <c r="E44" s="137"/>
      <c r="F44" s="137"/>
      <c r="G44" s="137"/>
      <c r="H44" s="137"/>
      <c r="I44" s="137"/>
      <c r="J44" s="137"/>
      <c r="K44" s="137"/>
      <c r="L44" s="117"/>
      <c r="S44" s="37"/>
      <c r="T44" s="37"/>
      <c r="U44" s="37"/>
      <c r="V44" s="37"/>
      <c r="W44" s="37"/>
      <c r="X44" s="37"/>
      <c r="Y44" s="37"/>
      <c r="Z44" s="37"/>
      <c r="AA44" s="37"/>
      <c r="AB44" s="37"/>
      <c r="AC44" s="37"/>
      <c r="AD44" s="37"/>
      <c r="AE44" s="37"/>
    </row>
    <row r="48" spans="1:31" s="2" customFormat="1" ht="6.95" customHeight="1">
      <c r="A48" s="37"/>
      <c r="B48" s="138"/>
      <c r="C48" s="139"/>
      <c r="D48" s="139"/>
      <c r="E48" s="139"/>
      <c r="F48" s="139"/>
      <c r="G48" s="139"/>
      <c r="H48" s="139"/>
      <c r="I48" s="139"/>
      <c r="J48" s="139"/>
      <c r="K48" s="139"/>
      <c r="L48" s="117"/>
      <c r="S48" s="37"/>
      <c r="T48" s="37"/>
      <c r="U48" s="37"/>
      <c r="V48" s="37"/>
      <c r="W48" s="37"/>
      <c r="X48" s="37"/>
      <c r="Y48" s="37"/>
      <c r="Z48" s="37"/>
      <c r="AA48" s="37"/>
      <c r="AB48" s="37"/>
      <c r="AC48" s="37"/>
      <c r="AD48" s="37"/>
      <c r="AE48" s="37"/>
    </row>
    <row r="49" spans="1:31" s="2" customFormat="1" ht="24.95" customHeight="1">
      <c r="A49" s="37"/>
      <c r="B49" s="38"/>
      <c r="C49" s="26" t="s">
        <v>138</v>
      </c>
      <c r="D49" s="39"/>
      <c r="E49" s="39"/>
      <c r="F49" s="39"/>
      <c r="G49" s="39"/>
      <c r="H49" s="39"/>
      <c r="I49" s="39"/>
      <c r="J49" s="39"/>
      <c r="K49" s="39"/>
      <c r="L49" s="117"/>
      <c r="S49" s="37"/>
      <c r="T49" s="37"/>
      <c r="U49" s="37"/>
      <c r="V49" s="37"/>
      <c r="W49" s="37"/>
      <c r="X49" s="37"/>
      <c r="Y49" s="37"/>
      <c r="Z49" s="37"/>
      <c r="AA49" s="37"/>
      <c r="AB49" s="37"/>
      <c r="AC49" s="37"/>
      <c r="AD49" s="37"/>
      <c r="AE49" s="37"/>
    </row>
    <row r="50" spans="1:31" s="2" customFormat="1" ht="6.95" customHeight="1">
      <c r="A50" s="37"/>
      <c r="B50" s="38"/>
      <c r="C50" s="39"/>
      <c r="D50" s="39"/>
      <c r="E50" s="39"/>
      <c r="F50" s="39"/>
      <c r="G50" s="39"/>
      <c r="H50" s="39"/>
      <c r="I50" s="39"/>
      <c r="J50" s="39"/>
      <c r="K50" s="39"/>
      <c r="L50" s="117"/>
      <c r="S50" s="37"/>
      <c r="T50" s="37"/>
      <c r="U50" s="37"/>
      <c r="V50" s="37"/>
      <c r="W50" s="37"/>
      <c r="X50" s="37"/>
      <c r="Y50" s="37"/>
      <c r="Z50" s="37"/>
      <c r="AA50" s="37"/>
      <c r="AB50" s="37"/>
      <c r="AC50" s="37"/>
      <c r="AD50" s="37"/>
      <c r="AE50" s="37"/>
    </row>
    <row r="51" spans="1:31" s="2" customFormat="1" ht="12" customHeight="1">
      <c r="A51" s="37"/>
      <c r="B51" s="38"/>
      <c r="C51" s="32" t="s">
        <v>16</v>
      </c>
      <c r="D51" s="39"/>
      <c r="E51" s="39"/>
      <c r="F51" s="39"/>
      <c r="G51" s="39"/>
      <c r="H51" s="39"/>
      <c r="I51" s="39"/>
      <c r="J51" s="39"/>
      <c r="K51" s="39"/>
      <c r="L51" s="117"/>
      <c r="S51" s="37"/>
      <c r="T51" s="37"/>
      <c r="U51" s="37"/>
      <c r="V51" s="37"/>
      <c r="W51" s="37"/>
      <c r="X51" s="37"/>
      <c r="Y51" s="37"/>
      <c r="Z51" s="37"/>
      <c r="AA51" s="37"/>
      <c r="AB51" s="37"/>
      <c r="AC51" s="37"/>
      <c r="AD51" s="37"/>
      <c r="AE51" s="37"/>
    </row>
    <row r="52" spans="1:31" s="2" customFormat="1" ht="16.5" customHeight="1">
      <c r="A52" s="37"/>
      <c r="B52" s="38"/>
      <c r="C52" s="39"/>
      <c r="D52" s="39"/>
      <c r="E52" s="420" t="str">
        <f>E7</f>
        <v>UPOL LF, ul.Hněvotínská, Olomouc-dispoziční úprava 2.np (REVIZE č.1)</v>
      </c>
      <c r="F52" s="421"/>
      <c r="G52" s="421"/>
      <c r="H52" s="421"/>
      <c r="I52" s="39"/>
      <c r="J52" s="39"/>
      <c r="K52" s="39"/>
      <c r="L52" s="117"/>
      <c r="S52" s="37"/>
      <c r="T52" s="37"/>
      <c r="U52" s="37"/>
      <c r="V52" s="37"/>
      <c r="W52" s="37"/>
      <c r="X52" s="37"/>
      <c r="Y52" s="37"/>
      <c r="Z52" s="37"/>
      <c r="AA52" s="37"/>
      <c r="AB52" s="37"/>
      <c r="AC52" s="37"/>
      <c r="AD52" s="37"/>
      <c r="AE52" s="37"/>
    </row>
    <row r="53" spans="1:31" s="1" customFormat="1" ht="12" customHeight="1">
      <c r="B53" s="24"/>
      <c r="C53" s="32" t="s">
        <v>135</v>
      </c>
      <c r="D53" s="25"/>
      <c r="E53" s="25"/>
      <c r="F53" s="25"/>
      <c r="G53" s="25"/>
      <c r="H53" s="25"/>
      <c r="I53" s="25"/>
      <c r="J53" s="25"/>
      <c r="K53" s="25"/>
      <c r="L53" s="23"/>
    </row>
    <row r="54" spans="1:31" s="1" customFormat="1" ht="16.5" customHeight="1">
      <c r="B54" s="24"/>
      <c r="C54" s="25"/>
      <c r="D54" s="25"/>
      <c r="E54" s="420" t="s">
        <v>1165</v>
      </c>
      <c r="F54" s="380"/>
      <c r="G54" s="380"/>
      <c r="H54" s="380"/>
      <c r="I54" s="25"/>
      <c r="J54" s="25"/>
      <c r="K54" s="25"/>
      <c r="L54" s="23"/>
    </row>
    <row r="55" spans="1:31" s="1" customFormat="1" ht="12" customHeight="1">
      <c r="B55" s="24"/>
      <c r="C55" s="32" t="s">
        <v>1166</v>
      </c>
      <c r="D55" s="25"/>
      <c r="E55" s="25"/>
      <c r="F55" s="25"/>
      <c r="G55" s="25"/>
      <c r="H55" s="25"/>
      <c r="I55" s="25"/>
      <c r="J55" s="25"/>
      <c r="K55" s="25"/>
      <c r="L55" s="23"/>
    </row>
    <row r="56" spans="1:31" s="2" customFormat="1" ht="16.5" customHeight="1">
      <c r="A56" s="37"/>
      <c r="B56" s="38"/>
      <c r="C56" s="39"/>
      <c r="D56" s="39"/>
      <c r="E56" s="424" t="s">
        <v>1315</v>
      </c>
      <c r="F56" s="422"/>
      <c r="G56" s="422"/>
      <c r="H56" s="422"/>
      <c r="I56" s="39"/>
      <c r="J56" s="39"/>
      <c r="K56" s="39"/>
      <c r="L56" s="117"/>
      <c r="S56" s="37"/>
      <c r="T56" s="37"/>
      <c r="U56" s="37"/>
      <c r="V56" s="37"/>
      <c r="W56" s="37"/>
      <c r="X56" s="37"/>
      <c r="Y56" s="37"/>
      <c r="Z56" s="37"/>
      <c r="AA56" s="37"/>
      <c r="AB56" s="37"/>
      <c r="AC56" s="37"/>
      <c r="AD56" s="37"/>
      <c r="AE56" s="37"/>
    </row>
    <row r="57" spans="1:31" s="2" customFormat="1" ht="12" customHeight="1">
      <c r="A57" s="37"/>
      <c r="B57" s="38"/>
      <c r="C57" s="32" t="s">
        <v>1316</v>
      </c>
      <c r="D57" s="39"/>
      <c r="E57" s="39"/>
      <c r="F57" s="39"/>
      <c r="G57" s="39"/>
      <c r="H57" s="39"/>
      <c r="I57" s="39"/>
      <c r="J57" s="39"/>
      <c r="K57" s="39"/>
      <c r="L57" s="117"/>
      <c r="S57" s="37"/>
      <c r="T57" s="37"/>
      <c r="U57" s="37"/>
      <c r="V57" s="37"/>
      <c r="W57" s="37"/>
      <c r="X57" s="37"/>
      <c r="Y57" s="37"/>
      <c r="Z57" s="37"/>
      <c r="AA57" s="37"/>
      <c r="AB57" s="37"/>
      <c r="AC57" s="37"/>
      <c r="AD57" s="37"/>
      <c r="AE57" s="37"/>
    </row>
    <row r="58" spans="1:31" s="2" customFormat="1" ht="16.5" customHeight="1">
      <c r="A58" s="37"/>
      <c r="B58" s="38"/>
      <c r="C58" s="39"/>
      <c r="D58" s="39"/>
      <c r="E58" s="373" t="str">
        <f>E13</f>
        <v>2025/HEX/03-143-3 - D.1.4.3.3-Přístupový systém (EKV)-revize č.1</v>
      </c>
      <c r="F58" s="422"/>
      <c r="G58" s="422"/>
      <c r="H58" s="422"/>
      <c r="I58" s="39"/>
      <c r="J58" s="39"/>
      <c r="K58" s="39"/>
      <c r="L58" s="117"/>
      <c r="S58" s="37"/>
      <c r="T58" s="37"/>
      <c r="U58" s="37"/>
      <c r="V58" s="37"/>
      <c r="W58" s="37"/>
      <c r="X58" s="37"/>
      <c r="Y58" s="37"/>
      <c r="Z58" s="37"/>
      <c r="AA58" s="37"/>
      <c r="AB58" s="37"/>
      <c r="AC58" s="37"/>
      <c r="AD58" s="37"/>
      <c r="AE58" s="37"/>
    </row>
    <row r="59" spans="1:31" s="2" customFormat="1" ht="6.95" customHeight="1">
      <c r="A59" s="37"/>
      <c r="B59" s="38"/>
      <c r="C59" s="39"/>
      <c r="D59" s="39"/>
      <c r="E59" s="39"/>
      <c r="F59" s="39"/>
      <c r="G59" s="39"/>
      <c r="H59" s="39"/>
      <c r="I59" s="39"/>
      <c r="J59" s="39"/>
      <c r="K59" s="39"/>
      <c r="L59" s="117"/>
      <c r="S59" s="37"/>
      <c r="T59" s="37"/>
      <c r="U59" s="37"/>
      <c r="V59" s="37"/>
      <c r="W59" s="37"/>
      <c r="X59" s="37"/>
      <c r="Y59" s="37"/>
      <c r="Z59" s="37"/>
      <c r="AA59" s="37"/>
      <c r="AB59" s="37"/>
      <c r="AC59" s="37"/>
      <c r="AD59" s="37"/>
      <c r="AE59" s="37"/>
    </row>
    <row r="60" spans="1:31" s="2" customFormat="1" ht="12" customHeight="1">
      <c r="A60" s="37"/>
      <c r="B60" s="38"/>
      <c r="C60" s="32" t="s">
        <v>22</v>
      </c>
      <c r="D60" s="39"/>
      <c r="E60" s="39"/>
      <c r="F60" s="30" t="str">
        <f>F16</f>
        <v xml:space="preserve"> </v>
      </c>
      <c r="G60" s="39"/>
      <c r="H60" s="39"/>
      <c r="I60" s="32" t="s">
        <v>24</v>
      </c>
      <c r="J60" s="62" t="str">
        <f>IF(J16="","",J16)</f>
        <v>6. 11. 2025</v>
      </c>
      <c r="K60" s="39"/>
      <c r="L60" s="117"/>
      <c r="S60" s="37"/>
      <c r="T60" s="37"/>
      <c r="U60" s="37"/>
      <c r="V60" s="37"/>
      <c r="W60" s="37"/>
      <c r="X60" s="37"/>
      <c r="Y60" s="37"/>
      <c r="Z60" s="37"/>
      <c r="AA60" s="37"/>
      <c r="AB60" s="37"/>
      <c r="AC60" s="37"/>
      <c r="AD60" s="37"/>
      <c r="AE60" s="37"/>
    </row>
    <row r="61" spans="1:31" s="2" customFormat="1" ht="6.95" customHeight="1">
      <c r="A61" s="37"/>
      <c r="B61" s="38"/>
      <c r="C61" s="39"/>
      <c r="D61" s="39"/>
      <c r="E61" s="39"/>
      <c r="F61" s="39"/>
      <c r="G61" s="39"/>
      <c r="H61" s="39"/>
      <c r="I61" s="39"/>
      <c r="J61" s="39"/>
      <c r="K61" s="39"/>
      <c r="L61" s="117"/>
      <c r="S61" s="37"/>
      <c r="T61" s="37"/>
      <c r="U61" s="37"/>
      <c r="V61" s="37"/>
      <c r="W61" s="37"/>
      <c r="X61" s="37"/>
      <c r="Y61" s="37"/>
      <c r="Z61" s="37"/>
      <c r="AA61" s="37"/>
      <c r="AB61" s="37"/>
      <c r="AC61" s="37"/>
      <c r="AD61" s="37"/>
      <c r="AE61" s="37"/>
    </row>
    <row r="62" spans="1:31" s="2" customFormat="1" ht="25.7" customHeight="1">
      <c r="A62" s="37"/>
      <c r="B62" s="38"/>
      <c r="C62" s="32" t="s">
        <v>26</v>
      </c>
      <c r="D62" s="39"/>
      <c r="E62" s="39"/>
      <c r="F62" s="30" t="str">
        <f>E19</f>
        <v>UPOL PdF Olomouc</v>
      </c>
      <c r="G62" s="39"/>
      <c r="H62" s="39"/>
      <c r="I62" s="32" t="s">
        <v>32</v>
      </c>
      <c r="J62" s="35" t="str">
        <f>E25</f>
        <v>HEXAPLAN International</v>
      </c>
      <c r="K62" s="39"/>
      <c r="L62" s="117"/>
      <c r="S62" s="37"/>
      <c r="T62" s="37"/>
      <c r="U62" s="37"/>
      <c r="V62" s="37"/>
      <c r="W62" s="37"/>
      <c r="X62" s="37"/>
      <c r="Y62" s="37"/>
      <c r="Z62" s="37"/>
      <c r="AA62" s="37"/>
      <c r="AB62" s="37"/>
      <c r="AC62" s="37"/>
      <c r="AD62" s="37"/>
      <c r="AE62" s="37"/>
    </row>
    <row r="63" spans="1:31" s="2" customFormat="1" ht="15.2" customHeight="1">
      <c r="A63" s="37"/>
      <c r="B63" s="38"/>
      <c r="C63" s="32" t="s">
        <v>30</v>
      </c>
      <c r="D63" s="39"/>
      <c r="E63" s="39"/>
      <c r="F63" s="30" t="str">
        <f>IF(E22="","",E22)</f>
        <v>Vyplň údaj</v>
      </c>
      <c r="G63" s="39"/>
      <c r="H63" s="39"/>
      <c r="I63" s="32" t="s">
        <v>35</v>
      </c>
      <c r="J63" s="35" t="str">
        <f>E28</f>
        <v>Ing.E.Lobpraisová</v>
      </c>
      <c r="K63" s="39"/>
      <c r="L63" s="117"/>
      <c r="S63" s="37"/>
      <c r="T63" s="37"/>
      <c r="U63" s="37"/>
      <c r="V63" s="37"/>
      <c r="W63" s="37"/>
      <c r="X63" s="37"/>
      <c r="Y63" s="37"/>
      <c r="Z63" s="37"/>
      <c r="AA63" s="37"/>
      <c r="AB63" s="37"/>
      <c r="AC63" s="37"/>
      <c r="AD63" s="37"/>
      <c r="AE63" s="37"/>
    </row>
    <row r="64" spans="1:31" s="2" customFormat="1" ht="10.35" customHeight="1">
      <c r="A64" s="37"/>
      <c r="B64" s="38"/>
      <c r="C64" s="39"/>
      <c r="D64" s="39"/>
      <c r="E64" s="39"/>
      <c r="F64" s="39"/>
      <c r="G64" s="39"/>
      <c r="H64" s="39"/>
      <c r="I64" s="39"/>
      <c r="J64" s="39"/>
      <c r="K64" s="39"/>
      <c r="L64" s="117"/>
      <c r="S64" s="37"/>
      <c r="T64" s="37"/>
      <c r="U64" s="37"/>
      <c r="V64" s="37"/>
      <c r="W64" s="37"/>
      <c r="X64" s="37"/>
      <c r="Y64" s="37"/>
      <c r="Z64" s="37"/>
      <c r="AA64" s="37"/>
      <c r="AB64" s="37"/>
      <c r="AC64" s="37"/>
      <c r="AD64" s="37"/>
      <c r="AE64" s="37"/>
    </row>
    <row r="65" spans="1:47" s="2" customFormat="1" ht="29.25" customHeight="1">
      <c r="A65" s="37"/>
      <c r="B65" s="38"/>
      <c r="C65" s="140" t="s">
        <v>139</v>
      </c>
      <c r="D65" s="141"/>
      <c r="E65" s="141"/>
      <c r="F65" s="141"/>
      <c r="G65" s="141"/>
      <c r="H65" s="141"/>
      <c r="I65" s="141"/>
      <c r="J65" s="142" t="s">
        <v>140</v>
      </c>
      <c r="K65" s="141"/>
      <c r="L65" s="117"/>
      <c r="S65" s="37"/>
      <c r="T65" s="37"/>
      <c r="U65" s="37"/>
      <c r="V65" s="37"/>
      <c r="W65" s="37"/>
      <c r="X65" s="37"/>
      <c r="Y65" s="37"/>
      <c r="Z65" s="37"/>
      <c r="AA65" s="37"/>
      <c r="AB65" s="37"/>
      <c r="AC65" s="37"/>
      <c r="AD65" s="37"/>
      <c r="AE65" s="37"/>
    </row>
    <row r="66" spans="1:47" s="2" customFormat="1" ht="10.35" customHeight="1">
      <c r="A66" s="37"/>
      <c r="B66" s="38"/>
      <c r="C66" s="39"/>
      <c r="D66" s="39"/>
      <c r="E66" s="39"/>
      <c r="F66" s="39"/>
      <c r="G66" s="39"/>
      <c r="H66" s="39"/>
      <c r="I66" s="39"/>
      <c r="J66" s="39"/>
      <c r="K66" s="39"/>
      <c r="L66" s="117"/>
      <c r="S66" s="37"/>
      <c r="T66" s="37"/>
      <c r="U66" s="37"/>
      <c r="V66" s="37"/>
      <c r="W66" s="37"/>
      <c r="X66" s="37"/>
      <c r="Y66" s="37"/>
      <c r="Z66" s="37"/>
      <c r="AA66" s="37"/>
      <c r="AB66" s="37"/>
      <c r="AC66" s="37"/>
      <c r="AD66" s="37"/>
      <c r="AE66" s="37"/>
    </row>
    <row r="67" spans="1:47" s="2" customFormat="1" ht="22.9" customHeight="1">
      <c r="A67" s="37"/>
      <c r="B67" s="38"/>
      <c r="C67" s="143" t="s">
        <v>71</v>
      </c>
      <c r="D67" s="39"/>
      <c r="E67" s="39"/>
      <c r="F67" s="39"/>
      <c r="G67" s="39"/>
      <c r="H67" s="39"/>
      <c r="I67" s="39"/>
      <c r="J67" s="80">
        <f>J92</f>
        <v>0</v>
      </c>
      <c r="K67" s="39"/>
      <c r="L67" s="117"/>
      <c r="S67" s="37"/>
      <c r="T67" s="37"/>
      <c r="U67" s="37"/>
      <c r="V67" s="37"/>
      <c r="W67" s="37"/>
      <c r="X67" s="37"/>
      <c r="Y67" s="37"/>
      <c r="Z67" s="37"/>
      <c r="AA67" s="37"/>
      <c r="AB67" s="37"/>
      <c r="AC67" s="37"/>
      <c r="AD67" s="37"/>
      <c r="AE67" s="37"/>
      <c r="AU67" s="20" t="s">
        <v>141</v>
      </c>
    </row>
    <row r="68" spans="1:47" s="9" customFormat="1" ht="24.95" customHeight="1">
      <c r="B68" s="144"/>
      <c r="C68" s="145"/>
      <c r="D68" s="146" t="s">
        <v>1409</v>
      </c>
      <c r="E68" s="147"/>
      <c r="F68" s="147"/>
      <c r="G68" s="147"/>
      <c r="H68" s="147"/>
      <c r="I68" s="147"/>
      <c r="J68" s="148">
        <f>J93</f>
        <v>0</v>
      </c>
      <c r="K68" s="145"/>
      <c r="L68" s="149"/>
    </row>
    <row r="69" spans="1:47" s="2" customFormat="1" ht="21.75" customHeight="1">
      <c r="A69" s="37"/>
      <c r="B69" s="38"/>
      <c r="C69" s="39"/>
      <c r="D69" s="39"/>
      <c r="E69" s="39"/>
      <c r="F69" s="39"/>
      <c r="G69" s="39"/>
      <c r="H69" s="39"/>
      <c r="I69" s="39"/>
      <c r="J69" s="39"/>
      <c r="K69" s="39"/>
      <c r="L69" s="117"/>
      <c r="S69" s="37"/>
      <c r="T69" s="37"/>
      <c r="U69" s="37"/>
      <c r="V69" s="37"/>
      <c r="W69" s="37"/>
      <c r="X69" s="37"/>
      <c r="Y69" s="37"/>
      <c r="Z69" s="37"/>
      <c r="AA69" s="37"/>
      <c r="AB69" s="37"/>
      <c r="AC69" s="37"/>
      <c r="AD69" s="37"/>
      <c r="AE69" s="37"/>
    </row>
    <row r="70" spans="1:47" s="2" customFormat="1" ht="6.95" customHeight="1">
      <c r="A70" s="37"/>
      <c r="B70" s="50"/>
      <c r="C70" s="51"/>
      <c r="D70" s="51"/>
      <c r="E70" s="51"/>
      <c r="F70" s="51"/>
      <c r="G70" s="51"/>
      <c r="H70" s="51"/>
      <c r="I70" s="51"/>
      <c r="J70" s="51"/>
      <c r="K70" s="51"/>
      <c r="L70" s="117"/>
      <c r="S70" s="37"/>
      <c r="T70" s="37"/>
      <c r="U70" s="37"/>
      <c r="V70" s="37"/>
      <c r="W70" s="37"/>
      <c r="X70" s="37"/>
      <c r="Y70" s="37"/>
      <c r="Z70" s="37"/>
      <c r="AA70" s="37"/>
      <c r="AB70" s="37"/>
      <c r="AC70" s="37"/>
      <c r="AD70" s="37"/>
      <c r="AE70" s="37"/>
    </row>
    <row r="74" spans="1:47" s="2" customFormat="1" ht="6.95" customHeight="1">
      <c r="A74" s="37"/>
      <c r="B74" s="52"/>
      <c r="C74" s="53"/>
      <c r="D74" s="53"/>
      <c r="E74" s="53"/>
      <c r="F74" s="53"/>
      <c r="G74" s="53"/>
      <c r="H74" s="53"/>
      <c r="I74" s="53"/>
      <c r="J74" s="53"/>
      <c r="K74" s="53"/>
      <c r="L74" s="117"/>
      <c r="S74" s="37"/>
      <c r="T74" s="37"/>
      <c r="U74" s="37"/>
      <c r="V74" s="37"/>
      <c r="W74" s="37"/>
      <c r="X74" s="37"/>
      <c r="Y74" s="37"/>
      <c r="Z74" s="37"/>
      <c r="AA74" s="37"/>
      <c r="AB74" s="37"/>
      <c r="AC74" s="37"/>
      <c r="AD74" s="37"/>
      <c r="AE74" s="37"/>
    </row>
    <row r="75" spans="1:47" s="2" customFormat="1" ht="24.95" customHeight="1">
      <c r="A75" s="37"/>
      <c r="B75" s="38"/>
      <c r="C75" s="26" t="s">
        <v>161</v>
      </c>
      <c r="D75" s="39"/>
      <c r="E75" s="39"/>
      <c r="F75" s="39"/>
      <c r="G75" s="39"/>
      <c r="H75" s="39"/>
      <c r="I75" s="39"/>
      <c r="J75" s="39"/>
      <c r="K75" s="39"/>
      <c r="L75" s="117"/>
      <c r="S75" s="37"/>
      <c r="T75" s="37"/>
      <c r="U75" s="37"/>
      <c r="V75" s="37"/>
      <c r="W75" s="37"/>
      <c r="X75" s="37"/>
      <c r="Y75" s="37"/>
      <c r="Z75" s="37"/>
      <c r="AA75" s="37"/>
      <c r="AB75" s="37"/>
      <c r="AC75" s="37"/>
      <c r="AD75" s="37"/>
      <c r="AE75" s="37"/>
    </row>
    <row r="76" spans="1:47" s="2" customFormat="1" ht="6.95" customHeight="1">
      <c r="A76" s="37"/>
      <c r="B76" s="38"/>
      <c r="C76" s="39"/>
      <c r="D76" s="39"/>
      <c r="E76" s="39"/>
      <c r="F76" s="39"/>
      <c r="G76" s="39"/>
      <c r="H76" s="39"/>
      <c r="I76" s="39"/>
      <c r="J76" s="39"/>
      <c r="K76" s="39"/>
      <c r="L76" s="117"/>
      <c r="S76" s="37"/>
      <c r="T76" s="37"/>
      <c r="U76" s="37"/>
      <c r="V76" s="37"/>
      <c r="W76" s="37"/>
      <c r="X76" s="37"/>
      <c r="Y76" s="37"/>
      <c r="Z76" s="37"/>
      <c r="AA76" s="37"/>
      <c r="AB76" s="37"/>
      <c r="AC76" s="37"/>
      <c r="AD76" s="37"/>
      <c r="AE76" s="37"/>
    </row>
    <row r="77" spans="1:47" s="2" customFormat="1" ht="12" customHeight="1">
      <c r="A77" s="37"/>
      <c r="B77" s="38"/>
      <c r="C77" s="32" t="s">
        <v>16</v>
      </c>
      <c r="D77" s="39"/>
      <c r="E77" s="39"/>
      <c r="F77" s="39"/>
      <c r="G77" s="39"/>
      <c r="H77" s="39"/>
      <c r="I77" s="39"/>
      <c r="J77" s="39"/>
      <c r="K77" s="39"/>
      <c r="L77" s="117"/>
      <c r="S77" s="37"/>
      <c r="T77" s="37"/>
      <c r="U77" s="37"/>
      <c r="V77" s="37"/>
      <c r="W77" s="37"/>
      <c r="X77" s="37"/>
      <c r="Y77" s="37"/>
      <c r="Z77" s="37"/>
      <c r="AA77" s="37"/>
      <c r="AB77" s="37"/>
      <c r="AC77" s="37"/>
      <c r="AD77" s="37"/>
      <c r="AE77" s="37"/>
    </row>
    <row r="78" spans="1:47" s="2" customFormat="1" ht="16.5" customHeight="1">
      <c r="A78" s="37"/>
      <c r="B78" s="38"/>
      <c r="C78" s="39"/>
      <c r="D78" s="39"/>
      <c r="E78" s="420" t="str">
        <f>E7</f>
        <v>UPOL LF, ul.Hněvotínská, Olomouc-dispoziční úprava 2.np (REVIZE č.1)</v>
      </c>
      <c r="F78" s="421"/>
      <c r="G78" s="421"/>
      <c r="H78" s="421"/>
      <c r="I78" s="39"/>
      <c r="J78" s="39"/>
      <c r="K78" s="39"/>
      <c r="L78" s="117"/>
      <c r="S78" s="37"/>
      <c r="T78" s="37"/>
      <c r="U78" s="37"/>
      <c r="V78" s="37"/>
      <c r="W78" s="37"/>
      <c r="X78" s="37"/>
      <c r="Y78" s="37"/>
      <c r="Z78" s="37"/>
      <c r="AA78" s="37"/>
      <c r="AB78" s="37"/>
      <c r="AC78" s="37"/>
      <c r="AD78" s="37"/>
      <c r="AE78" s="37"/>
    </row>
    <row r="79" spans="1:47" s="1" customFormat="1" ht="12" customHeight="1">
      <c r="B79" s="24"/>
      <c r="C79" s="32" t="s">
        <v>135</v>
      </c>
      <c r="D79" s="25"/>
      <c r="E79" s="25"/>
      <c r="F79" s="25"/>
      <c r="G79" s="25"/>
      <c r="H79" s="25"/>
      <c r="I79" s="25"/>
      <c r="J79" s="25"/>
      <c r="K79" s="25"/>
      <c r="L79" s="23"/>
    </row>
    <row r="80" spans="1:47" s="1" customFormat="1" ht="16.5" customHeight="1">
      <c r="B80" s="24"/>
      <c r="C80" s="25"/>
      <c r="D80" s="25"/>
      <c r="E80" s="420" t="s">
        <v>1165</v>
      </c>
      <c r="F80" s="380"/>
      <c r="G80" s="380"/>
      <c r="H80" s="380"/>
      <c r="I80" s="25"/>
      <c r="J80" s="25"/>
      <c r="K80" s="25"/>
      <c r="L80" s="23"/>
    </row>
    <row r="81" spans="1:65" s="1" customFormat="1" ht="12" customHeight="1">
      <c r="B81" s="24"/>
      <c r="C81" s="32" t="s">
        <v>1166</v>
      </c>
      <c r="D81" s="25"/>
      <c r="E81" s="25"/>
      <c r="F81" s="25"/>
      <c r="G81" s="25"/>
      <c r="H81" s="25"/>
      <c r="I81" s="25"/>
      <c r="J81" s="25"/>
      <c r="K81" s="25"/>
      <c r="L81" s="23"/>
    </row>
    <row r="82" spans="1:65" s="2" customFormat="1" ht="16.5" customHeight="1">
      <c r="A82" s="37"/>
      <c r="B82" s="38"/>
      <c r="C82" s="39"/>
      <c r="D82" s="39"/>
      <c r="E82" s="424" t="s">
        <v>1315</v>
      </c>
      <c r="F82" s="422"/>
      <c r="G82" s="422"/>
      <c r="H82" s="422"/>
      <c r="I82" s="39"/>
      <c r="J82" s="39"/>
      <c r="K82" s="39"/>
      <c r="L82" s="117"/>
      <c r="S82" s="37"/>
      <c r="T82" s="37"/>
      <c r="U82" s="37"/>
      <c r="V82" s="37"/>
      <c r="W82" s="37"/>
      <c r="X82" s="37"/>
      <c r="Y82" s="37"/>
      <c r="Z82" s="37"/>
      <c r="AA82" s="37"/>
      <c r="AB82" s="37"/>
      <c r="AC82" s="37"/>
      <c r="AD82" s="37"/>
      <c r="AE82" s="37"/>
    </row>
    <row r="83" spans="1:65" s="2" customFormat="1" ht="12" customHeight="1">
      <c r="A83" s="37"/>
      <c r="B83" s="38"/>
      <c r="C83" s="32" t="s">
        <v>1316</v>
      </c>
      <c r="D83" s="39"/>
      <c r="E83" s="39"/>
      <c r="F83" s="39"/>
      <c r="G83" s="39"/>
      <c r="H83" s="39"/>
      <c r="I83" s="39"/>
      <c r="J83" s="39"/>
      <c r="K83" s="39"/>
      <c r="L83" s="117"/>
      <c r="S83" s="37"/>
      <c r="T83" s="37"/>
      <c r="U83" s="37"/>
      <c r="V83" s="37"/>
      <c r="W83" s="37"/>
      <c r="X83" s="37"/>
      <c r="Y83" s="37"/>
      <c r="Z83" s="37"/>
      <c r="AA83" s="37"/>
      <c r="AB83" s="37"/>
      <c r="AC83" s="37"/>
      <c r="AD83" s="37"/>
      <c r="AE83" s="37"/>
    </row>
    <row r="84" spans="1:65" s="2" customFormat="1" ht="16.5" customHeight="1">
      <c r="A84" s="37"/>
      <c r="B84" s="38"/>
      <c r="C84" s="39"/>
      <c r="D84" s="39"/>
      <c r="E84" s="373" t="str">
        <f>E13</f>
        <v>2025/HEX/03-143-3 - D.1.4.3.3-Přístupový systém (EKV)-revize č.1</v>
      </c>
      <c r="F84" s="422"/>
      <c r="G84" s="422"/>
      <c r="H84" s="422"/>
      <c r="I84" s="39"/>
      <c r="J84" s="39"/>
      <c r="K84" s="39"/>
      <c r="L84" s="117"/>
      <c r="S84" s="37"/>
      <c r="T84" s="37"/>
      <c r="U84" s="37"/>
      <c r="V84" s="37"/>
      <c r="W84" s="37"/>
      <c r="X84" s="37"/>
      <c r="Y84" s="37"/>
      <c r="Z84" s="37"/>
      <c r="AA84" s="37"/>
      <c r="AB84" s="37"/>
      <c r="AC84" s="37"/>
      <c r="AD84" s="37"/>
      <c r="AE84" s="37"/>
    </row>
    <row r="85" spans="1:65" s="2" customFormat="1" ht="6.95" customHeight="1">
      <c r="A85" s="37"/>
      <c r="B85" s="38"/>
      <c r="C85" s="39"/>
      <c r="D85" s="39"/>
      <c r="E85" s="39"/>
      <c r="F85" s="39"/>
      <c r="G85" s="39"/>
      <c r="H85" s="39"/>
      <c r="I85" s="39"/>
      <c r="J85" s="39"/>
      <c r="K85" s="39"/>
      <c r="L85" s="117"/>
      <c r="S85" s="37"/>
      <c r="T85" s="37"/>
      <c r="U85" s="37"/>
      <c r="V85" s="37"/>
      <c r="W85" s="37"/>
      <c r="X85" s="37"/>
      <c r="Y85" s="37"/>
      <c r="Z85" s="37"/>
      <c r="AA85" s="37"/>
      <c r="AB85" s="37"/>
      <c r="AC85" s="37"/>
      <c r="AD85" s="37"/>
      <c r="AE85" s="37"/>
    </row>
    <row r="86" spans="1:65" s="2" customFormat="1" ht="12" customHeight="1">
      <c r="A86" s="37"/>
      <c r="B86" s="38"/>
      <c r="C86" s="32" t="s">
        <v>22</v>
      </c>
      <c r="D86" s="39"/>
      <c r="E86" s="39"/>
      <c r="F86" s="30" t="str">
        <f>F16</f>
        <v xml:space="preserve"> </v>
      </c>
      <c r="G86" s="39"/>
      <c r="H86" s="39"/>
      <c r="I86" s="32" t="s">
        <v>24</v>
      </c>
      <c r="J86" s="62" t="str">
        <f>IF(J16="","",J16)</f>
        <v>6. 11. 2025</v>
      </c>
      <c r="K86" s="39"/>
      <c r="L86" s="117"/>
      <c r="S86" s="37"/>
      <c r="T86" s="37"/>
      <c r="U86" s="37"/>
      <c r="V86" s="37"/>
      <c r="W86" s="37"/>
      <c r="X86" s="37"/>
      <c r="Y86" s="37"/>
      <c r="Z86" s="37"/>
      <c r="AA86" s="37"/>
      <c r="AB86" s="37"/>
      <c r="AC86" s="37"/>
      <c r="AD86" s="37"/>
      <c r="AE86" s="37"/>
    </row>
    <row r="87" spans="1:65" s="2" customFormat="1" ht="6.95" customHeight="1">
      <c r="A87" s="37"/>
      <c r="B87" s="38"/>
      <c r="C87" s="39"/>
      <c r="D87" s="39"/>
      <c r="E87" s="39"/>
      <c r="F87" s="39"/>
      <c r="G87" s="39"/>
      <c r="H87" s="39"/>
      <c r="I87" s="39"/>
      <c r="J87" s="39"/>
      <c r="K87" s="39"/>
      <c r="L87" s="117"/>
      <c r="S87" s="37"/>
      <c r="T87" s="37"/>
      <c r="U87" s="37"/>
      <c r="V87" s="37"/>
      <c r="W87" s="37"/>
      <c r="X87" s="37"/>
      <c r="Y87" s="37"/>
      <c r="Z87" s="37"/>
      <c r="AA87" s="37"/>
      <c r="AB87" s="37"/>
      <c r="AC87" s="37"/>
      <c r="AD87" s="37"/>
      <c r="AE87" s="37"/>
    </row>
    <row r="88" spans="1:65" s="2" customFormat="1" ht="25.7" customHeight="1">
      <c r="A88" s="37"/>
      <c r="B88" s="38"/>
      <c r="C88" s="32" t="s">
        <v>26</v>
      </c>
      <c r="D88" s="39"/>
      <c r="E88" s="39"/>
      <c r="F88" s="30" t="str">
        <f>E19</f>
        <v>UPOL PdF Olomouc</v>
      </c>
      <c r="G88" s="39"/>
      <c r="H88" s="39"/>
      <c r="I88" s="32" t="s">
        <v>32</v>
      </c>
      <c r="J88" s="35" t="str">
        <f>E25</f>
        <v>HEXAPLAN International</v>
      </c>
      <c r="K88" s="39"/>
      <c r="L88" s="117"/>
      <c r="S88" s="37"/>
      <c r="T88" s="37"/>
      <c r="U88" s="37"/>
      <c r="V88" s="37"/>
      <c r="W88" s="37"/>
      <c r="X88" s="37"/>
      <c r="Y88" s="37"/>
      <c r="Z88" s="37"/>
      <c r="AA88" s="37"/>
      <c r="AB88" s="37"/>
      <c r="AC88" s="37"/>
      <c r="AD88" s="37"/>
      <c r="AE88" s="37"/>
    </row>
    <row r="89" spans="1:65" s="2" customFormat="1" ht="15.2" customHeight="1">
      <c r="A89" s="37"/>
      <c r="B89" s="38"/>
      <c r="C89" s="32" t="s">
        <v>30</v>
      </c>
      <c r="D89" s="39"/>
      <c r="E89" s="39"/>
      <c r="F89" s="30" t="str">
        <f>IF(E22="","",E22)</f>
        <v>Vyplň údaj</v>
      </c>
      <c r="G89" s="39"/>
      <c r="H89" s="39"/>
      <c r="I89" s="32" t="s">
        <v>35</v>
      </c>
      <c r="J89" s="35" t="str">
        <f>E28</f>
        <v>Ing.E.Lobpraisová</v>
      </c>
      <c r="K89" s="39"/>
      <c r="L89" s="117"/>
      <c r="S89" s="37"/>
      <c r="T89" s="37"/>
      <c r="U89" s="37"/>
      <c r="V89" s="37"/>
      <c r="W89" s="37"/>
      <c r="X89" s="37"/>
      <c r="Y89" s="37"/>
      <c r="Z89" s="37"/>
      <c r="AA89" s="37"/>
      <c r="AB89" s="37"/>
      <c r="AC89" s="37"/>
      <c r="AD89" s="37"/>
      <c r="AE89" s="37"/>
    </row>
    <row r="90" spans="1:65" s="2" customFormat="1" ht="10.35" customHeight="1">
      <c r="A90" s="37"/>
      <c r="B90" s="38"/>
      <c r="C90" s="39"/>
      <c r="D90" s="39"/>
      <c r="E90" s="39"/>
      <c r="F90" s="39"/>
      <c r="G90" s="39"/>
      <c r="H90" s="39"/>
      <c r="I90" s="39"/>
      <c r="J90" s="39"/>
      <c r="K90" s="39"/>
      <c r="L90" s="117"/>
      <c r="S90" s="37"/>
      <c r="T90" s="37"/>
      <c r="U90" s="37"/>
      <c r="V90" s="37"/>
      <c r="W90" s="37"/>
      <c r="X90" s="37"/>
      <c r="Y90" s="37"/>
      <c r="Z90" s="37"/>
      <c r="AA90" s="37"/>
      <c r="AB90" s="37"/>
      <c r="AC90" s="37"/>
      <c r="AD90" s="37"/>
      <c r="AE90" s="37"/>
    </row>
    <row r="91" spans="1:65" s="11" customFormat="1" ht="29.25" customHeight="1">
      <c r="A91" s="155"/>
      <c r="B91" s="156"/>
      <c r="C91" s="157" t="s">
        <v>162</v>
      </c>
      <c r="D91" s="158" t="s">
        <v>58</v>
      </c>
      <c r="E91" s="158" t="s">
        <v>54</v>
      </c>
      <c r="F91" s="158" t="s">
        <v>55</v>
      </c>
      <c r="G91" s="158" t="s">
        <v>163</v>
      </c>
      <c r="H91" s="158" t="s">
        <v>164</v>
      </c>
      <c r="I91" s="158" t="s">
        <v>165</v>
      </c>
      <c r="J91" s="158" t="s">
        <v>140</v>
      </c>
      <c r="K91" s="159" t="s">
        <v>166</v>
      </c>
      <c r="L91" s="160"/>
      <c r="M91" s="71" t="s">
        <v>21</v>
      </c>
      <c r="N91" s="72" t="s">
        <v>43</v>
      </c>
      <c r="O91" s="72" t="s">
        <v>167</v>
      </c>
      <c r="P91" s="72" t="s">
        <v>168</v>
      </c>
      <c r="Q91" s="72" t="s">
        <v>169</v>
      </c>
      <c r="R91" s="72" t="s">
        <v>170</v>
      </c>
      <c r="S91" s="72" t="s">
        <v>171</v>
      </c>
      <c r="T91" s="73" t="s">
        <v>172</v>
      </c>
      <c r="U91" s="155"/>
      <c r="V91" s="155"/>
      <c r="W91" s="155"/>
      <c r="X91" s="155"/>
      <c r="Y91" s="155"/>
      <c r="Z91" s="155"/>
      <c r="AA91" s="155"/>
      <c r="AB91" s="155"/>
      <c r="AC91" s="155"/>
      <c r="AD91" s="155"/>
      <c r="AE91" s="155"/>
    </row>
    <row r="92" spans="1:65" s="2" customFormat="1" ht="22.9" customHeight="1">
      <c r="A92" s="37"/>
      <c r="B92" s="38"/>
      <c r="C92" s="78" t="s">
        <v>173</v>
      </c>
      <c r="D92" s="39"/>
      <c r="E92" s="39"/>
      <c r="F92" s="39"/>
      <c r="G92" s="39"/>
      <c r="H92" s="39"/>
      <c r="I92" s="39"/>
      <c r="J92" s="161">
        <f>BK92</f>
        <v>0</v>
      </c>
      <c r="K92" s="39"/>
      <c r="L92" s="42"/>
      <c r="M92" s="74"/>
      <c r="N92" s="162"/>
      <c r="O92" s="75"/>
      <c r="P92" s="163">
        <f>P93</f>
        <v>0</v>
      </c>
      <c r="Q92" s="75"/>
      <c r="R92" s="163">
        <f>R93</f>
        <v>0</v>
      </c>
      <c r="S92" s="75"/>
      <c r="T92" s="164">
        <f>T93</f>
        <v>0</v>
      </c>
      <c r="U92" s="37"/>
      <c r="V92" s="37"/>
      <c r="W92" s="37"/>
      <c r="X92" s="37"/>
      <c r="Y92" s="37"/>
      <c r="Z92" s="37"/>
      <c r="AA92" s="37"/>
      <c r="AB92" s="37"/>
      <c r="AC92" s="37"/>
      <c r="AD92" s="37"/>
      <c r="AE92" s="37"/>
      <c r="AT92" s="20" t="s">
        <v>72</v>
      </c>
      <c r="AU92" s="20" t="s">
        <v>141</v>
      </c>
      <c r="BK92" s="165">
        <f>BK93</f>
        <v>0</v>
      </c>
    </row>
    <row r="93" spans="1:65" s="12" customFormat="1" ht="25.9" customHeight="1">
      <c r="B93" s="166"/>
      <c r="C93" s="167"/>
      <c r="D93" s="168" t="s">
        <v>72</v>
      </c>
      <c r="E93" s="169" t="s">
        <v>1325</v>
      </c>
      <c r="F93" s="169" t="s">
        <v>1410</v>
      </c>
      <c r="G93" s="167"/>
      <c r="H93" s="167"/>
      <c r="I93" s="170"/>
      <c r="J93" s="171">
        <f>BK93</f>
        <v>0</v>
      </c>
      <c r="K93" s="167"/>
      <c r="L93" s="172"/>
      <c r="M93" s="173"/>
      <c r="N93" s="174"/>
      <c r="O93" s="174"/>
      <c r="P93" s="175">
        <f>P94</f>
        <v>0</v>
      </c>
      <c r="Q93" s="174"/>
      <c r="R93" s="175">
        <f>R94</f>
        <v>0</v>
      </c>
      <c r="S93" s="174"/>
      <c r="T93" s="176">
        <f>T94</f>
        <v>0</v>
      </c>
      <c r="AR93" s="177" t="s">
        <v>83</v>
      </c>
      <c r="AT93" s="178" t="s">
        <v>72</v>
      </c>
      <c r="AU93" s="178" t="s">
        <v>73</v>
      </c>
      <c r="AY93" s="177" t="s">
        <v>176</v>
      </c>
      <c r="BK93" s="179">
        <f>BK94</f>
        <v>0</v>
      </c>
    </row>
    <row r="94" spans="1:65" s="2" customFormat="1" ht="16.5" customHeight="1">
      <c r="A94" s="37"/>
      <c r="B94" s="38"/>
      <c r="C94" s="182" t="s">
        <v>81</v>
      </c>
      <c r="D94" s="182" t="s">
        <v>179</v>
      </c>
      <c r="E94" s="183" t="s">
        <v>1411</v>
      </c>
      <c r="F94" s="184" t="s">
        <v>1412</v>
      </c>
      <c r="G94" s="185" t="s">
        <v>334</v>
      </c>
      <c r="H94" s="186">
        <v>0</v>
      </c>
      <c r="I94" s="187"/>
      <c r="J94" s="188">
        <f>ROUND(I94*H94,2)</f>
        <v>0</v>
      </c>
      <c r="K94" s="184" t="s">
        <v>223</v>
      </c>
      <c r="L94" s="42"/>
      <c r="M94" s="259" t="s">
        <v>21</v>
      </c>
      <c r="N94" s="260" t="s">
        <v>44</v>
      </c>
      <c r="O94" s="261"/>
      <c r="P94" s="262">
        <f>O94*H94</f>
        <v>0</v>
      </c>
      <c r="Q94" s="262">
        <v>0</v>
      </c>
      <c r="R94" s="262">
        <f>Q94*H94</f>
        <v>0</v>
      </c>
      <c r="S94" s="262">
        <v>0</v>
      </c>
      <c r="T94" s="263">
        <f>S94*H94</f>
        <v>0</v>
      </c>
      <c r="U94" s="37"/>
      <c r="V94" s="37"/>
      <c r="W94" s="37"/>
      <c r="X94" s="37"/>
      <c r="Y94" s="37"/>
      <c r="Z94" s="37"/>
      <c r="AA94" s="37"/>
      <c r="AB94" s="37"/>
      <c r="AC94" s="37"/>
      <c r="AD94" s="37"/>
      <c r="AE94" s="37"/>
      <c r="AR94" s="193" t="s">
        <v>273</v>
      </c>
      <c r="AT94" s="193" t="s">
        <v>179</v>
      </c>
      <c r="AU94" s="193" t="s">
        <v>81</v>
      </c>
      <c r="AY94" s="20" t="s">
        <v>176</v>
      </c>
      <c r="BE94" s="194">
        <f>IF(N94="základní",J94,0)</f>
        <v>0</v>
      </c>
      <c r="BF94" s="194">
        <f>IF(N94="snížená",J94,0)</f>
        <v>0</v>
      </c>
      <c r="BG94" s="194">
        <f>IF(N94="zákl. přenesená",J94,0)</f>
        <v>0</v>
      </c>
      <c r="BH94" s="194">
        <f>IF(N94="sníž. přenesená",J94,0)</f>
        <v>0</v>
      </c>
      <c r="BI94" s="194">
        <f>IF(N94="nulová",J94,0)</f>
        <v>0</v>
      </c>
      <c r="BJ94" s="20" t="s">
        <v>81</v>
      </c>
      <c r="BK94" s="194">
        <f>ROUND(I94*H94,2)</f>
        <v>0</v>
      </c>
      <c r="BL94" s="20" t="s">
        <v>273</v>
      </c>
      <c r="BM94" s="193" t="s">
        <v>1413</v>
      </c>
    </row>
    <row r="95" spans="1:65" s="2" customFormat="1" ht="6.95" customHeight="1">
      <c r="A95" s="37"/>
      <c r="B95" s="50"/>
      <c r="C95" s="51"/>
      <c r="D95" s="51"/>
      <c r="E95" s="51"/>
      <c r="F95" s="51"/>
      <c r="G95" s="51"/>
      <c r="H95" s="51"/>
      <c r="I95" s="51"/>
      <c r="J95" s="51"/>
      <c r="K95" s="51"/>
      <c r="L95" s="42"/>
      <c r="M95" s="37"/>
      <c r="O95" s="37"/>
      <c r="P95" s="37"/>
      <c r="Q95" s="37"/>
      <c r="R95" s="37"/>
      <c r="S95" s="37"/>
      <c r="T95" s="37"/>
      <c r="U95" s="37"/>
      <c r="V95" s="37"/>
      <c r="W95" s="37"/>
      <c r="X95" s="37"/>
      <c r="Y95" s="37"/>
      <c r="Z95" s="37"/>
      <c r="AA95" s="37"/>
      <c r="AB95" s="37"/>
      <c r="AC95" s="37"/>
      <c r="AD95" s="37"/>
      <c r="AE95" s="37"/>
    </row>
  </sheetData>
  <sheetProtection algorithmName="SHA-512" hashValue="52eMMXwArfnOM9PXAY0I0GmlqVRUlgK6nvdUA1ehiJ1UtKGOFNTo2c/Do+0M2Y6atGg9bHYFvvrzitwbF0J//w==" saltValue="P3+888bv02Fvq1/NNHzErY3kXD/ynNX98M+4CsDYQ6tZBkuPsCVwGWvZQHCcKaQdDqejU4HsczBukT82D0KA4g==" spinCount="100000" sheet="1" objects="1" scenarios="1" formatColumns="0" formatRows="0" autoFilter="0"/>
  <autoFilter ref="C91:K94"/>
  <mergeCells count="15">
    <mergeCell ref="E78:H78"/>
    <mergeCell ref="E82:H82"/>
    <mergeCell ref="E80:H80"/>
    <mergeCell ref="E84:H84"/>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sheetPr>
    <pageSetUpPr fitToPage="1"/>
  </sheetPr>
  <dimension ref="A2:BM133"/>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5"/>
      <c r="M2" s="395"/>
      <c r="N2" s="395"/>
      <c r="O2" s="395"/>
      <c r="P2" s="395"/>
      <c r="Q2" s="395"/>
      <c r="R2" s="395"/>
      <c r="S2" s="395"/>
      <c r="T2" s="395"/>
      <c r="U2" s="395"/>
      <c r="V2" s="395"/>
      <c r="AT2" s="20" t="s">
        <v>109</v>
      </c>
    </row>
    <row r="3" spans="1:46" s="1" customFormat="1" ht="6.95" customHeight="1">
      <c r="B3" s="112"/>
      <c r="C3" s="113"/>
      <c r="D3" s="113"/>
      <c r="E3" s="113"/>
      <c r="F3" s="113"/>
      <c r="G3" s="113"/>
      <c r="H3" s="113"/>
      <c r="I3" s="113"/>
      <c r="J3" s="113"/>
      <c r="K3" s="113"/>
      <c r="L3" s="23"/>
      <c r="AT3" s="20" t="s">
        <v>83</v>
      </c>
    </row>
    <row r="4" spans="1:46" s="1" customFormat="1" ht="24.95" customHeight="1">
      <c r="B4" s="23"/>
      <c r="D4" s="114" t="s">
        <v>124</v>
      </c>
      <c r="L4" s="23"/>
      <c r="M4" s="115" t="s">
        <v>10</v>
      </c>
      <c r="AT4" s="20" t="s">
        <v>4</v>
      </c>
    </row>
    <row r="5" spans="1:46" s="1" customFormat="1" ht="6.95" customHeight="1">
      <c r="B5" s="23"/>
      <c r="L5" s="23"/>
    </row>
    <row r="6" spans="1:46" s="1" customFormat="1" ht="12" customHeight="1">
      <c r="B6" s="23"/>
      <c r="D6" s="116" t="s">
        <v>16</v>
      </c>
      <c r="L6" s="23"/>
    </row>
    <row r="7" spans="1:46" s="1" customFormat="1" ht="16.5" customHeight="1">
      <c r="B7" s="23"/>
      <c r="E7" s="413" t="str">
        <f>'Rekapitulace stavby'!K6</f>
        <v>UPOL LF, ul.Hněvotínská, Olomouc-dispoziční úprava 2.np (REVIZE č.1)</v>
      </c>
      <c r="F7" s="414"/>
      <c r="G7" s="414"/>
      <c r="H7" s="414"/>
      <c r="L7" s="23"/>
    </row>
    <row r="8" spans="1:46" ht="12.75">
      <c r="B8" s="23"/>
      <c r="D8" s="116" t="s">
        <v>135</v>
      </c>
      <c r="L8" s="23"/>
    </row>
    <row r="9" spans="1:46" s="1" customFormat="1" ht="16.5" customHeight="1">
      <c r="B9" s="23"/>
      <c r="E9" s="413" t="s">
        <v>1165</v>
      </c>
      <c r="F9" s="395"/>
      <c r="G9" s="395"/>
      <c r="H9" s="395"/>
      <c r="L9" s="23"/>
    </row>
    <row r="10" spans="1:46" s="1" customFormat="1" ht="12" customHeight="1">
      <c r="B10" s="23"/>
      <c r="D10" s="116" t="s">
        <v>1166</v>
      </c>
      <c r="L10" s="23"/>
    </row>
    <row r="11" spans="1:46" s="2" customFormat="1" ht="16.5" customHeight="1">
      <c r="A11" s="37"/>
      <c r="B11" s="42"/>
      <c r="C11" s="37"/>
      <c r="D11" s="37"/>
      <c r="E11" s="423" t="s">
        <v>1315</v>
      </c>
      <c r="F11" s="416"/>
      <c r="G11" s="416"/>
      <c r="H11" s="416"/>
      <c r="I11" s="37"/>
      <c r="J11" s="37"/>
      <c r="K11" s="37"/>
      <c r="L11" s="117"/>
      <c r="S11" s="37"/>
      <c r="T11" s="37"/>
      <c r="U11" s="37"/>
      <c r="V11" s="37"/>
      <c r="W11" s="37"/>
      <c r="X11" s="37"/>
      <c r="Y11" s="37"/>
      <c r="Z11" s="37"/>
      <c r="AA11" s="37"/>
      <c r="AB11" s="37"/>
      <c r="AC11" s="37"/>
      <c r="AD11" s="37"/>
      <c r="AE11" s="37"/>
    </row>
    <row r="12" spans="1:46" s="2" customFormat="1" ht="12" customHeight="1">
      <c r="A12" s="37"/>
      <c r="B12" s="42"/>
      <c r="C12" s="37"/>
      <c r="D12" s="116" t="s">
        <v>1316</v>
      </c>
      <c r="E12" s="37"/>
      <c r="F12" s="37"/>
      <c r="G12" s="37"/>
      <c r="H12" s="37"/>
      <c r="I12" s="37"/>
      <c r="J12" s="37"/>
      <c r="K12" s="37"/>
      <c r="L12" s="117"/>
      <c r="S12" s="37"/>
      <c r="T12" s="37"/>
      <c r="U12" s="37"/>
      <c r="V12" s="37"/>
      <c r="W12" s="37"/>
      <c r="X12" s="37"/>
      <c r="Y12" s="37"/>
      <c r="Z12" s="37"/>
      <c r="AA12" s="37"/>
      <c r="AB12" s="37"/>
      <c r="AC12" s="37"/>
      <c r="AD12" s="37"/>
      <c r="AE12" s="37"/>
    </row>
    <row r="13" spans="1:46" s="2" customFormat="1" ht="16.5" customHeight="1">
      <c r="A13" s="37"/>
      <c r="B13" s="42"/>
      <c r="C13" s="37"/>
      <c r="D13" s="37"/>
      <c r="E13" s="415" t="s">
        <v>1414</v>
      </c>
      <c r="F13" s="416"/>
      <c r="G13" s="416"/>
      <c r="H13" s="416"/>
      <c r="I13" s="37"/>
      <c r="J13" s="37"/>
      <c r="K13" s="37"/>
      <c r="L13" s="117"/>
      <c r="S13" s="37"/>
      <c r="T13" s="37"/>
      <c r="U13" s="37"/>
      <c r="V13" s="37"/>
      <c r="W13" s="37"/>
      <c r="X13" s="37"/>
      <c r="Y13" s="37"/>
      <c r="Z13" s="37"/>
      <c r="AA13" s="37"/>
      <c r="AB13" s="37"/>
      <c r="AC13" s="37"/>
      <c r="AD13" s="37"/>
      <c r="AE13" s="37"/>
    </row>
    <row r="14" spans="1:46" s="2" customFormat="1" ht="11.25">
      <c r="A14" s="37"/>
      <c r="B14" s="42"/>
      <c r="C14" s="37"/>
      <c r="D14" s="37"/>
      <c r="E14" s="37"/>
      <c r="F14" s="37"/>
      <c r="G14" s="37"/>
      <c r="H14" s="37"/>
      <c r="I14" s="37"/>
      <c r="J14" s="37"/>
      <c r="K14" s="37"/>
      <c r="L14" s="117"/>
      <c r="S14" s="37"/>
      <c r="T14" s="37"/>
      <c r="U14" s="37"/>
      <c r="V14" s="37"/>
      <c r="W14" s="37"/>
      <c r="X14" s="37"/>
      <c r="Y14" s="37"/>
      <c r="Z14" s="37"/>
      <c r="AA14" s="37"/>
      <c r="AB14" s="37"/>
      <c r="AC14" s="37"/>
      <c r="AD14" s="37"/>
      <c r="AE14" s="37"/>
    </row>
    <row r="15" spans="1:46" s="2" customFormat="1" ht="12" customHeight="1">
      <c r="A15" s="37"/>
      <c r="B15" s="42"/>
      <c r="C15" s="37"/>
      <c r="D15" s="116" t="s">
        <v>18</v>
      </c>
      <c r="E15" s="37"/>
      <c r="F15" s="106" t="s">
        <v>19</v>
      </c>
      <c r="G15" s="37"/>
      <c r="H15" s="37"/>
      <c r="I15" s="116" t="s">
        <v>20</v>
      </c>
      <c r="J15" s="106" t="s">
        <v>21</v>
      </c>
      <c r="K15" s="37"/>
      <c r="L15" s="117"/>
      <c r="S15" s="37"/>
      <c r="T15" s="37"/>
      <c r="U15" s="37"/>
      <c r="V15" s="37"/>
      <c r="W15" s="37"/>
      <c r="X15" s="37"/>
      <c r="Y15" s="37"/>
      <c r="Z15" s="37"/>
      <c r="AA15" s="37"/>
      <c r="AB15" s="37"/>
      <c r="AC15" s="37"/>
      <c r="AD15" s="37"/>
      <c r="AE15" s="37"/>
    </row>
    <row r="16" spans="1:46" s="2" customFormat="1" ht="12" customHeight="1">
      <c r="A16" s="37"/>
      <c r="B16" s="42"/>
      <c r="C16" s="37"/>
      <c r="D16" s="116" t="s">
        <v>22</v>
      </c>
      <c r="E16" s="37"/>
      <c r="F16" s="106" t="s">
        <v>23</v>
      </c>
      <c r="G16" s="37"/>
      <c r="H16" s="37"/>
      <c r="I16" s="116" t="s">
        <v>24</v>
      </c>
      <c r="J16" s="118" t="str">
        <f>'Rekapitulace stavby'!AN8</f>
        <v>6. 11. 2025</v>
      </c>
      <c r="K16" s="37"/>
      <c r="L16" s="117"/>
      <c r="S16" s="37"/>
      <c r="T16" s="37"/>
      <c r="U16" s="37"/>
      <c r="V16" s="37"/>
      <c r="W16" s="37"/>
      <c r="X16" s="37"/>
      <c r="Y16" s="37"/>
      <c r="Z16" s="37"/>
      <c r="AA16" s="37"/>
      <c r="AB16" s="37"/>
      <c r="AC16" s="37"/>
      <c r="AD16" s="37"/>
      <c r="AE16" s="37"/>
    </row>
    <row r="17" spans="1:31" s="2" customFormat="1" ht="10.9" customHeight="1">
      <c r="A17" s="37"/>
      <c r="B17" s="42"/>
      <c r="C17" s="37"/>
      <c r="D17" s="37"/>
      <c r="E17" s="37"/>
      <c r="F17" s="37"/>
      <c r="G17" s="37"/>
      <c r="H17" s="37"/>
      <c r="I17" s="37"/>
      <c r="J17" s="37"/>
      <c r="K17" s="37"/>
      <c r="L17" s="117"/>
      <c r="S17" s="37"/>
      <c r="T17" s="37"/>
      <c r="U17" s="37"/>
      <c r="V17" s="37"/>
      <c r="W17" s="37"/>
      <c r="X17" s="37"/>
      <c r="Y17" s="37"/>
      <c r="Z17" s="37"/>
      <c r="AA17" s="37"/>
      <c r="AB17" s="37"/>
      <c r="AC17" s="37"/>
      <c r="AD17" s="37"/>
      <c r="AE17" s="37"/>
    </row>
    <row r="18" spans="1:31" s="2" customFormat="1" ht="12" customHeight="1">
      <c r="A18" s="37"/>
      <c r="B18" s="42"/>
      <c r="C18" s="37"/>
      <c r="D18" s="116" t="s">
        <v>26</v>
      </c>
      <c r="E18" s="37"/>
      <c r="F18" s="37"/>
      <c r="G18" s="37"/>
      <c r="H18" s="37"/>
      <c r="I18" s="116" t="s">
        <v>27</v>
      </c>
      <c r="J18" s="106" t="s">
        <v>21</v>
      </c>
      <c r="K18" s="37"/>
      <c r="L18" s="117"/>
      <c r="S18" s="37"/>
      <c r="T18" s="37"/>
      <c r="U18" s="37"/>
      <c r="V18" s="37"/>
      <c r="W18" s="37"/>
      <c r="X18" s="37"/>
      <c r="Y18" s="37"/>
      <c r="Z18" s="37"/>
      <c r="AA18" s="37"/>
      <c r="AB18" s="37"/>
      <c r="AC18" s="37"/>
      <c r="AD18" s="37"/>
      <c r="AE18" s="37"/>
    </row>
    <row r="19" spans="1:31" s="2" customFormat="1" ht="18" customHeight="1">
      <c r="A19" s="37"/>
      <c r="B19" s="42"/>
      <c r="C19" s="37"/>
      <c r="D19" s="37"/>
      <c r="E19" s="106" t="s">
        <v>28</v>
      </c>
      <c r="F19" s="37"/>
      <c r="G19" s="37"/>
      <c r="H19" s="37"/>
      <c r="I19" s="116" t="s">
        <v>29</v>
      </c>
      <c r="J19" s="106" t="s">
        <v>21</v>
      </c>
      <c r="K19" s="37"/>
      <c r="L19" s="117"/>
      <c r="S19" s="37"/>
      <c r="T19" s="37"/>
      <c r="U19" s="37"/>
      <c r="V19" s="37"/>
      <c r="W19" s="37"/>
      <c r="X19" s="37"/>
      <c r="Y19" s="37"/>
      <c r="Z19" s="37"/>
      <c r="AA19" s="37"/>
      <c r="AB19" s="37"/>
      <c r="AC19" s="37"/>
      <c r="AD19" s="37"/>
      <c r="AE19" s="37"/>
    </row>
    <row r="20" spans="1:31" s="2" customFormat="1" ht="6.95" customHeight="1">
      <c r="A20" s="37"/>
      <c r="B20" s="42"/>
      <c r="C20" s="37"/>
      <c r="D20" s="37"/>
      <c r="E20" s="37"/>
      <c r="F20" s="37"/>
      <c r="G20" s="37"/>
      <c r="H20" s="37"/>
      <c r="I20" s="37"/>
      <c r="J20" s="37"/>
      <c r="K20" s="37"/>
      <c r="L20" s="117"/>
      <c r="S20" s="37"/>
      <c r="T20" s="37"/>
      <c r="U20" s="37"/>
      <c r="V20" s="37"/>
      <c r="W20" s="37"/>
      <c r="X20" s="37"/>
      <c r="Y20" s="37"/>
      <c r="Z20" s="37"/>
      <c r="AA20" s="37"/>
      <c r="AB20" s="37"/>
      <c r="AC20" s="37"/>
      <c r="AD20" s="37"/>
      <c r="AE20" s="37"/>
    </row>
    <row r="21" spans="1:31" s="2" customFormat="1" ht="12" customHeight="1">
      <c r="A21" s="37"/>
      <c r="B21" s="42"/>
      <c r="C21" s="37"/>
      <c r="D21" s="116" t="s">
        <v>30</v>
      </c>
      <c r="E21" s="37"/>
      <c r="F21" s="37"/>
      <c r="G21" s="37"/>
      <c r="H21" s="37"/>
      <c r="I21" s="116" t="s">
        <v>27</v>
      </c>
      <c r="J21" s="33" t="str">
        <f>'Rekapitulace stavby'!AN13</f>
        <v>Vyplň údaj</v>
      </c>
      <c r="K21" s="37"/>
      <c r="L21" s="117"/>
      <c r="S21" s="37"/>
      <c r="T21" s="37"/>
      <c r="U21" s="37"/>
      <c r="V21" s="37"/>
      <c r="W21" s="37"/>
      <c r="X21" s="37"/>
      <c r="Y21" s="37"/>
      <c r="Z21" s="37"/>
      <c r="AA21" s="37"/>
      <c r="AB21" s="37"/>
      <c r="AC21" s="37"/>
      <c r="AD21" s="37"/>
      <c r="AE21" s="37"/>
    </row>
    <row r="22" spans="1:31" s="2" customFormat="1" ht="18" customHeight="1">
      <c r="A22" s="37"/>
      <c r="B22" s="42"/>
      <c r="C22" s="37"/>
      <c r="D22" s="37"/>
      <c r="E22" s="417" t="str">
        <f>'Rekapitulace stavby'!E14</f>
        <v>Vyplň údaj</v>
      </c>
      <c r="F22" s="418"/>
      <c r="G22" s="418"/>
      <c r="H22" s="418"/>
      <c r="I22" s="116" t="s">
        <v>29</v>
      </c>
      <c r="J22" s="33" t="str">
        <f>'Rekapitulace stavby'!AN14</f>
        <v>Vyplň údaj</v>
      </c>
      <c r="K22" s="37"/>
      <c r="L22" s="117"/>
      <c r="S22" s="37"/>
      <c r="T22" s="37"/>
      <c r="U22" s="37"/>
      <c r="V22" s="37"/>
      <c r="W22" s="37"/>
      <c r="X22" s="37"/>
      <c r="Y22" s="37"/>
      <c r="Z22" s="37"/>
      <c r="AA22" s="37"/>
      <c r="AB22" s="37"/>
      <c r="AC22" s="37"/>
      <c r="AD22" s="37"/>
      <c r="AE22" s="37"/>
    </row>
    <row r="23" spans="1:31" s="2" customFormat="1" ht="6.95" customHeight="1">
      <c r="A23" s="37"/>
      <c r="B23" s="42"/>
      <c r="C23" s="37"/>
      <c r="D23" s="37"/>
      <c r="E23" s="37"/>
      <c r="F23" s="37"/>
      <c r="G23" s="37"/>
      <c r="H23" s="37"/>
      <c r="I23" s="37"/>
      <c r="J23" s="37"/>
      <c r="K23" s="37"/>
      <c r="L23" s="117"/>
      <c r="S23" s="37"/>
      <c r="T23" s="37"/>
      <c r="U23" s="37"/>
      <c r="V23" s="37"/>
      <c r="W23" s="37"/>
      <c r="X23" s="37"/>
      <c r="Y23" s="37"/>
      <c r="Z23" s="37"/>
      <c r="AA23" s="37"/>
      <c r="AB23" s="37"/>
      <c r="AC23" s="37"/>
      <c r="AD23" s="37"/>
      <c r="AE23" s="37"/>
    </row>
    <row r="24" spans="1:31" s="2" customFormat="1" ht="12" customHeight="1">
      <c r="A24" s="37"/>
      <c r="B24" s="42"/>
      <c r="C24" s="37"/>
      <c r="D24" s="116" t="s">
        <v>32</v>
      </c>
      <c r="E24" s="37"/>
      <c r="F24" s="37"/>
      <c r="G24" s="37"/>
      <c r="H24" s="37"/>
      <c r="I24" s="116" t="s">
        <v>27</v>
      </c>
      <c r="J24" s="106" t="s">
        <v>21</v>
      </c>
      <c r="K24" s="37"/>
      <c r="L24" s="117"/>
      <c r="S24" s="37"/>
      <c r="T24" s="37"/>
      <c r="U24" s="37"/>
      <c r="V24" s="37"/>
      <c r="W24" s="37"/>
      <c r="X24" s="37"/>
      <c r="Y24" s="37"/>
      <c r="Z24" s="37"/>
      <c r="AA24" s="37"/>
      <c r="AB24" s="37"/>
      <c r="AC24" s="37"/>
      <c r="AD24" s="37"/>
      <c r="AE24" s="37"/>
    </row>
    <row r="25" spans="1:31" s="2" customFormat="1" ht="18" customHeight="1">
      <c r="A25" s="37"/>
      <c r="B25" s="42"/>
      <c r="C25" s="37"/>
      <c r="D25" s="37"/>
      <c r="E25" s="106" t="s">
        <v>33</v>
      </c>
      <c r="F25" s="37"/>
      <c r="G25" s="37"/>
      <c r="H25" s="37"/>
      <c r="I25" s="116" t="s">
        <v>29</v>
      </c>
      <c r="J25" s="106" t="s">
        <v>21</v>
      </c>
      <c r="K25" s="37"/>
      <c r="L25" s="117"/>
      <c r="S25" s="37"/>
      <c r="T25" s="37"/>
      <c r="U25" s="37"/>
      <c r="V25" s="37"/>
      <c r="W25" s="37"/>
      <c r="X25" s="37"/>
      <c r="Y25" s="37"/>
      <c r="Z25" s="37"/>
      <c r="AA25" s="37"/>
      <c r="AB25" s="37"/>
      <c r="AC25" s="37"/>
      <c r="AD25" s="37"/>
      <c r="AE25" s="37"/>
    </row>
    <row r="26" spans="1:31" s="2" customFormat="1" ht="6.95" customHeight="1">
      <c r="A26" s="37"/>
      <c r="B26" s="42"/>
      <c r="C26" s="37"/>
      <c r="D26" s="37"/>
      <c r="E26" s="37"/>
      <c r="F26" s="37"/>
      <c r="G26" s="37"/>
      <c r="H26" s="37"/>
      <c r="I26" s="37"/>
      <c r="J26" s="37"/>
      <c r="K26" s="37"/>
      <c r="L26" s="117"/>
      <c r="S26" s="37"/>
      <c r="T26" s="37"/>
      <c r="U26" s="37"/>
      <c r="V26" s="37"/>
      <c r="W26" s="37"/>
      <c r="X26" s="37"/>
      <c r="Y26" s="37"/>
      <c r="Z26" s="37"/>
      <c r="AA26" s="37"/>
      <c r="AB26" s="37"/>
      <c r="AC26" s="37"/>
      <c r="AD26" s="37"/>
      <c r="AE26" s="37"/>
    </row>
    <row r="27" spans="1:31" s="2" customFormat="1" ht="12" customHeight="1">
      <c r="A27" s="37"/>
      <c r="B27" s="42"/>
      <c r="C27" s="37"/>
      <c r="D27" s="116" t="s">
        <v>35</v>
      </c>
      <c r="E27" s="37"/>
      <c r="F27" s="37"/>
      <c r="G27" s="37"/>
      <c r="H27" s="37"/>
      <c r="I27" s="116" t="s">
        <v>27</v>
      </c>
      <c r="J27" s="106" t="s">
        <v>21</v>
      </c>
      <c r="K27" s="37"/>
      <c r="L27" s="117"/>
      <c r="S27" s="37"/>
      <c r="T27" s="37"/>
      <c r="U27" s="37"/>
      <c r="V27" s="37"/>
      <c r="W27" s="37"/>
      <c r="X27" s="37"/>
      <c r="Y27" s="37"/>
      <c r="Z27" s="37"/>
      <c r="AA27" s="37"/>
      <c r="AB27" s="37"/>
      <c r="AC27" s="37"/>
      <c r="AD27" s="37"/>
      <c r="AE27" s="37"/>
    </row>
    <row r="28" spans="1:31" s="2" customFormat="1" ht="18" customHeight="1">
      <c r="A28" s="37"/>
      <c r="B28" s="42"/>
      <c r="C28" s="37"/>
      <c r="D28" s="37"/>
      <c r="E28" s="106" t="s">
        <v>1318</v>
      </c>
      <c r="F28" s="37"/>
      <c r="G28" s="37"/>
      <c r="H28" s="37"/>
      <c r="I28" s="116" t="s">
        <v>29</v>
      </c>
      <c r="J28" s="106" t="s">
        <v>21</v>
      </c>
      <c r="K28" s="37"/>
      <c r="L28" s="117"/>
      <c r="S28" s="37"/>
      <c r="T28" s="37"/>
      <c r="U28" s="37"/>
      <c r="V28" s="37"/>
      <c r="W28" s="37"/>
      <c r="X28" s="37"/>
      <c r="Y28" s="37"/>
      <c r="Z28" s="37"/>
      <c r="AA28" s="37"/>
      <c r="AB28" s="37"/>
      <c r="AC28" s="37"/>
      <c r="AD28" s="37"/>
      <c r="AE28" s="37"/>
    </row>
    <row r="29" spans="1:31" s="2" customFormat="1" ht="6.95" customHeight="1">
      <c r="A29" s="37"/>
      <c r="B29" s="42"/>
      <c r="C29" s="37"/>
      <c r="D29" s="37"/>
      <c r="E29" s="37"/>
      <c r="F29" s="37"/>
      <c r="G29" s="37"/>
      <c r="H29" s="37"/>
      <c r="I29" s="37"/>
      <c r="J29" s="37"/>
      <c r="K29" s="37"/>
      <c r="L29" s="117"/>
      <c r="S29" s="37"/>
      <c r="T29" s="37"/>
      <c r="U29" s="37"/>
      <c r="V29" s="37"/>
      <c r="W29" s="37"/>
      <c r="X29" s="37"/>
      <c r="Y29" s="37"/>
      <c r="Z29" s="37"/>
      <c r="AA29" s="37"/>
      <c r="AB29" s="37"/>
      <c r="AC29" s="37"/>
      <c r="AD29" s="37"/>
      <c r="AE29" s="37"/>
    </row>
    <row r="30" spans="1:31" s="2" customFormat="1" ht="12" customHeight="1">
      <c r="A30" s="37"/>
      <c r="B30" s="42"/>
      <c r="C30" s="37"/>
      <c r="D30" s="116" t="s">
        <v>37</v>
      </c>
      <c r="E30" s="37"/>
      <c r="F30" s="37"/>
      <c r="G30" s="37"/>
      <c r="H30" s="37"/>
      <c r="I30" s="37"/>
      <c r="J30" s="37"/>
      <c r="K30" s="37"/>
      <c r="L30" s="117"/>
      <c r="S30" s="37"/>
      <c r="T30" s="37"/>
      <c r="U30" s="37"/>
      <c r="V30" s="37"/>
      <c r="W30" s="37"/>
      <c r="X30" s="37"/>
      <c r="Y30" s="37"/>
      <c r="Z30" s="37"/>
      <c r="AA30" s="37"/>
      <c r="AB30" s="37"/>
      <c r="AC30" s="37"/>
      <c r="AD30" s="37"/>
      <c r="AE30" s="37"/>
    </row>
    <row r="31" spans="1:31" s="8" customFormat="1" ht="334.5" customHeight="1">
      <c r="A31" s="119"/>
      <c r="B31" s="120"/>
      <c r="C31" s="119"/>
      <c r="D31" s="119"/>
      <c r="E31" s="419" t="s">
        <v>1239</v>
      </c>
      <c r="F31" s="419"/>
      <c r="G31" s="419"/>
      <c r="H31" s="419"/>
      <c r="I31" s="119"/>
      <c r="J31" s="119"/>
      <c r="K31" s="119"/>
      <c r="L31" s="121"/>
      <c r="S31" s="119"/>
      <c r="T31" s="119"/>
      <c r="U31" s="119"/>
      <c r="V31" s="119"/>
      <c r="W31" s="119"/>
      <c r="X31" s="119"/>
      <c r="Y31" s="119"/>
      <c r="Z31" s="119"/>
      <c r="AA31" s="119"/>
      <c r="AB31" s="119"/>
      <c r="AC31" s="119"/>
      <c r="AD31" s="119"/>
      <c r="AE31" s="119"/>
    </row>
    <row r="32" spans="1:31" s="2" customFormat="1" ht="6.95" customHeight="1">
      <c r="A32" s="37"/>
      <c r="B32" s="42"/>
      <c r="C32" s="37"/>
      <c r="D32" s="37"/>
      <c r="E32" s="37"/>
      <c r="F32" s="37"/>
      <c r="G32" s="37"/>
      <c r="H32" s="37"/>
      <c r="I32" s="37"/>
      <c r="J32" s="37"/>
      <c r="K32" s="37"/>
      <c r="L32" s="117"/>
      <c r="S32" s="37"/>
      <c r="T32" s="37"/>
      <c r="U32" s="37"/>
      <c r="V32" s="37"/>
      <c r="W32" s="37"/>
      <c r="X32" s="37"/>
      <c r="Y32" s="37"/>
      <c r="Z32" s="37"/>
      <c r="AA32" s="37"/>
      <c r="AB32" s="37"/>
      <c r="AC32" s="37"/>
      <c r="AD32" s="37"/>
      <c r="AE32" s="37"/>
    </row>
    <row r="33" spans="1:31" s="2" customFormat="1" ht="6.95" customHeight="1">
      <c r="A33" s="37"/>
      <c r="B33" s="42"/>
      <c r="C33" s="37"/>
      <c r="D33" s="122"/>
      <c r="E33" s="122"/>
      <c r="F33" s="122"/>
      <c r="G33" s="122"/>
      <c r="H33" s="122"/>
      <c r="I33" s="122"/>
      <c r="J33" s="122"/>
      <c r="K33" s="122"/>
      <c r="L33" s="117"/>
      <c r="S33" s="37"/>
      <c r="T33" s="37"/>
      <c r="U33" s="37"/>
      <c r="V33" s="37"/>
      <c r="W33" s="37"/>
      <c r="X33" s="37"/>
      <c r="Y33" s="37"/>
      <c r="Z33" s="37"/>
      <c r="AA33" s="37"/>
      <c r="AB33" s="37"/>
      <c r="AC33" s="37"/>
      <c r="AD33" s="37"/>
      <c r="AE33" s="37"/>
    </row>
    <row r="34" spans="1:31" s="2" customFormat="1" ht="25.35" customHeight="1">
      <c r="A34" s="37"/>
      <c r="B34" s="42"/>
      <c r="C34" s="37"/>
      <c r="D34" s="123" t="s">
        <v>39</v>
      </c>
      <c r="E34" s="37"/>
      <c r="F34" s="37"/>
      <c r="G34" s="37"/>
      <c r="H34" s="37"/>
      <c r="I34" s="37"/>
      <c r="J34" s="124">
        <f>ROUND(J97, 2)</f>
        <v>0</v>
      </c>
      <c r="K34" s="37"/>
      <c r="L34" s="117"/>
      <c r="S34" s="37"/>
      <c r="T34" s="37"/>
      <c r="U34" s="37"/>
      <c r="V34" s="37"/>
      <c r="W34" s="37"/>
      <c r="X34" s="37"/>
      <c r="Y34" s="37"/>
      <c r="Z34" s="37"/>
      <c r="AA34" s="37"/>
      <c r="AB34" s="37"/>
      <c r="AC34" s="37"/>
      <c r="AD34" s="37"/>
      <c r="AE34" s="37"/>
    </row>
    <row r="35" spans="1:31" s="2" customFormat="1" ht="6.95" customHeight="1">
      <c r="A35" s="37"/>
      <c r="B35" s="42"/>
      <c r="C35" s="37"/>
      <c r="D35" s="122"/>
      <c r="E35" s="122"/>
      <c r="F35" s="122"/>
      <c r="G35" s="122"/>
      <c r="H35" s="122"/>
      <c r="I35" s="122"/>
      <c r="J35" s="122"/>
      <c r="K35" s="122"/>
      <c r="L35" s="117"/>
      <c r="S35" s="37"/>
      <c r="T35" s="37"/>
      <c r="U35" s="37"/>
      <c r="V35" s="37"/>
      <c r="W35" s="37"/>
      <c r="X35" s="37"/>
      <c r="Y35" s="37"/>
      <c r="Z35" s="37"/>
      <c r="AA35" s="37"/>
      <c r="AB35" s="37"/>
      <c r="AC35" s="37"/>
      <c r="AD35" s="37"/>
      <c r="AE35" s="37"/>
    </row>
    <row r="36" spans="1:31" s="2" customFormat="1" ht="14.45" customHeight="1">
      <c r="A36" s="37"/>
      <c r="B36" s="42"/>
      <c r="C36" s="37"/>
      <c r="D36" s="37"/>
      <c r="E36" s="37"/>
      <c r="F36" s="125" t="s">
        <v>41</v>
      </c>
      <c r="G36" s="37"/>
      <c r="H36" s="37"/>
      <c r="I36" s="125" t="s">
        <v>40</v>
      </c>
      <c r="J36" s="125" t="s">
        <v>42</v>
      </c>
      <c r="K36" s="37"/>
      <c r="L36" s="117"/>
      <c r="S36" s="37"/>
      <c r="T36" s="37"/>
      <c r="U36" s="37"/>
      <c r="V36" s="37"/>
      <c r="W36" s="37"/>
      <c r="X36" s="37"/>
      <c r="Y36" s="37"/>
      <c r="Z36" s="37"/>
      <c r="AA36" s="37"/>
      <c r="AB36" s="37"/>
      <c r="AC36" s="37"/>
      <c r="AD36" s="37"/>
      <c r="AE36" s="37"/>
    </row>
    <row r="37" spans="1:31" s="2" customFormat="1" ht="14.45" customHeight="1">
      <c r="A37" s="37"/>
      <c r="B37" s="42"/>
      <c r="C37" s="37"/>
      <c r="D37" s="126" t="s">
        <v>43</v>
      </c>
      <c r="E37" s="116" t="s">
        <v>44</v>
      </c>
      <c r="F37" s="127">
        <f>ROUND((SUM(BE97:BE132)),  2)</f>
        <v>0</v>
      </c>
      <c r="G37" s="37"/>
      <c r="H37" s="37"/>
      <c r="I37" s="128">
        <v>0.21</v>
      </c>
      <c r="J37" s="127">
        <f>ROUND(((SUM(BE97:BE132))*I37),  2)</f>
        <v>0</v>
      </c>
      <c r="K37" s="37"/>
      <c r="L37" s="117"/>
      <c r="S37" s="37"/>
      <c r="T37" s="37"/>
      <c r="U37" s="37"/>
      <c r="V37" s="37"/>
      <c r="W37" s="37"/>
      <c r="X37" s="37"/>
      <c r="Y37" s="37"/>
      <c r="Z37" s="37"/>
      <c r="AA37" s="37"/>
      <c r="AB37" s="37"/>
      <c r="AC37" s="37"/>
      <c r="AD37" s="37"/>
      <c r="AE37" s="37"/>
    </row>
    <row r="38" spans="1:31" s="2" customFormat="1" ht="14.45" customHeight="1">
      <c r="A38" s="37"/>
      <c r="B38" s="42"/>
      <c r="C38" s="37"/>
      <c r="D38" s="37"/>
      <c r="E38" s="116" t="s">
        <v>45</v>
      </c>
      <c r="F38" s="127">
        <f>ROUND((SUM(BF97:BF132)),  2)</f>
        <v>0</v>
      </c>
      <c r="G38" s="37"/>
      <c r="H38" s="37"/>
      <c r="I38" s="128">
        <v>0.12</v>
      </c>
      <c r="J38" s="127">
        <f>ROUND(((SUM(BF97:BF132))*I38),  2)</f>
        <v>0</v>
      </c>
      <c r="K38" s="37"/>
      <c r="L38" s="117"/>
      <c r="S38" s="37"/>
      <c r="T38" s="37"/>
      <c r="U38" s="37"/>
      <c r="V38" s="37"/>
      <c r="W38" s="37"/>
      <c r="X38" s="37"/>
      <c r="Y38" s="37"/>
      <c r="Z38" s="37"/>
      <c r="AA38" s="37"/>
      <c r="AB38" s="37"/>
      <c r="AC38" s="37"/>
      <c r="AD38" s="37"/>
      <c r="AE38" s="37"/>
    </row>
    <row r="39" spans="1:31" s="2" customFormat="1" ht="14.45" hidden="1" customHeight="1">
      <c r="A39" s="37"/>
      <c r="B39" s="42"/>
      <c r="C39" s="37"/>
      <c r="D39" s="37"/>
      <c r="E39" s="116" t="s">
        <v>46</v>
      </c>
      <c r="F39" s="127">
        <f>ROUND((SUM(BG97:BG132)),  2)</f>
        <v>0</v>
      </c>
      <c r="G39" s="37"/>
      <c r="H39" s="37"/>
      <c r="I39" s="128">
        <v>0.21</v>
      </c>
      <c r="J39" s="127">
        <f>0</f>
        <v>0</v>
      </c>
      <c r="K39" s="37"/>
      <c r="L39" s="117"/>
      <c r="S39" s="37"/>
      <c r="T39" s="37"/>
      <c r="U39" s="37"/>
      <c r="V39" s="37"/>
      <c r="W39" s="37"/>
      <c r="X39" s="37"/>
      <c r="Y39" s="37"/>
      <c r="Z39" s="37"/>
      <c r="AA39" s="37"/>
      <c r="AB39" s="37"/>
      <c r="AC39" s="37"/>
      <c r="AD39" s="37"/>
      <c r="AE39" s="37"/>
    </row>
    <row r="40" spans="1:31" s="2" customFormat="1" ht="14.45" hidden="1" customHeight="1">
      <c r="A40" s="37"/>
      <c r="B40" s="42"/>
      <c r="C40" s="37"/>
      <c r="D40" s="37"/>
      <c r="E40" s="116" t="s">
        <v>47</v>
      </c>
      <c r="F40" s="127">
        <f>ROUND((SUM(BH97:BH132)),  2)</f>
        <v>0</v>
      </c>
      <c r="G40" s="37"/>
      <c r="H40" s="37"/>
      <c r="I40" s="128">
        <v>0.12</v>
      </c>
      <c r="J40" s="127">
        <f>0</f>
        <v>0</v>
      </c>
      <c r="K40" s="37"/>
      <c r="L40" s="117"/>
      <c r="S40" s="37"/>
      <c r="T40" s="37"/>
      <c r="U40" s="37"/>
      <c r="V40" s="37"/>
      <c r="W40" s="37"/>
      <c r="X40" s="37"/>
      <c r="Y40" s="37"/>
      <c r="Z40" s="37"/>
      <c r="AA40" s="37"/>
      <c r="AB40" s="37"/>
      <c r="AC40" s="37"/>
      <c r="AD40" s="37"/>
      <c r="AE40" s="37"/>
    </row>
    <row r="41" spans="1:31" s="2" customFormat="1" ht="14.45" hidden="1" customHeight="1">
      <c r="A41" s="37"/>
      <c r="B41" s="42"/>
      <c r="C41" s="37"/>
      <c r="D41" s="37"/>
      <c r="E41" s="116" t="s">
        <v>48</v>
      </c>
      <c r="F41" s="127">
        <f>ROUND((SUM(BI97:BI132)),  2)</f>
        <v>0</v>
      </c>
      <c r="G41" s="37"/>
      <c r="H41" s="37"/>
      <c r="I41" s="128">
        <v>0</v>
      </c>
      <c r="J41" s="127">
        <f>0</f>
        <v>0</v>
      </c>
      <c r="K41" s="37"/>
      <c r="L41" s="117"/>
      <c r="S41" s="37"/>
      <c r="T41" s="37"/>
      <c r="U41" s="37"/>
      <c r="V41" s="37"/>
      <c r="W41" s="37"/>
      <c r="X41" s="37"/>
      <c r="Y41" s="37"/>
      <c r="Z41" s="37"/>
      <c r="AA41" s="37"/>
      <c r="AB41" s="37"/>
      <c r="AC41" s="37"/>
      <c r="AD41" s="37"/>
      <c r="AE41" s="37"/>
    </row>
    <row r="42" spans="1:31" s="2" customFormat="1" ht="6.95" customHeight="1">
      <c r="A42" s="37"/>
      <c r="B42" s="42"/>
      <c r="C42" s="37"/>
      <c r="D42" s="37"/>
      <c r="E42" s="37"/>
      <c r="F42" s="37"/>
      <c r="G42" s="37"/>
      <c r="H42" s="37"/>
      <c r="I42" s="37"/>
      <c r="J42" s="37"/>
      <c r="K42" s="37"/>
      <c r="L42" s="117"/>
      <c r="S42" s="37"/>
      <c r="T42" s="37"/>
      <c r="U42" s="37"/>
      <c r="V42" s="37"/>
      <c r="W42" s="37"/>
      <c r="X42" s="37"/>
      <c r="Y42" s="37"/>
      <c r="Z42" s="37"/>
      <c r="AA42" s="37"/>
      <c r="AB42" s="37"/>
      <c r="AC42" s="37"/>
      <c r="AD42" s="37"/>
      <c r="AE42" s="37"/>
    </row>
    <row r="43" spans="1:31" s="2" customFormat="1" ht="25.35" customHeight="1">
      <c r="A43" s="37"/>
      <c r="B43" s="42"/>
      <c r="C43" s="129"/>
      <c r="D43" s="130" t="s">
        <v>49</v>
      </c>
      <c r="E43" s="131"/>
      <c r="F43" s="131"/>
      <c r="G43" s="132" t="s">
        <v>50</v>
      </c>
      <c r="H43" s="133" t="s">
        <v>51</v>
      </c>
      <c r="I43" s="131"/>
      <c r="J43" s="134">
        <f>SUM(J34:J41)</f>
        <v>0</v>
      </c>
      <c r="K43" s="135"/>
      <c r="L43" s="117"/>
      <c r="S43" s="37"/>
      <c r="T43" s="37"/>
      <c r="U43" s="37"/>
      <c r="V43" s="37"/>
      <c r="W43" s="37"/>
      <c r="X43" s="37"/>
      <c r="Y43" s="37"/>
      <c r="Z43" s="37"/>
      <c r="AA43" s="37"/>
      <c r="AB43" s="37"/>
      <c r="AC43" s="37"/>
      <c r="AD43" s="37"/>
      <c r="AE43" s="37"/>
    </row>
    <row r="44" spans="1:31" s="2" customFormat="1" ht="14.45" customHeight="1">
      <c r="A44" s="37"/>
      <c r="B44" s="136"/>
      <c r="C44" s="137"/>
      <c r="D44" s="137"/>
      <c r="E44" s="137"/>
      <c r="F44" s="137"/>
      <c r="G44" s="137"/>
      <c r="H44" s="137"/>
      <c r="I44" s="137"/>
      <c r="J44" s="137"/>
      <c r="K44" s="137"/>
      <c r="L44" s="117"/>
      <c r="S44" s="37"/>
      <c r="T44" s="37"/>
      <c r="U44" s="37"/>
      <c r="V44" s="37"/>
      <c r="W44" s="37"/>
      <c r="X44" s="37"/>
      <c r="Y44" s="37"/>
      <c r="Z44" s="37"/>
      <c r="AA44" s="37"/>
      <c r="AB44" s="37"/>
      <c r="AC44" s="37"/>
      <c r="AD44" s="37"/>
      <c r="AE44" s="37"/>
    </row>
    <row r="48" spans="1:31" s="2" customFormat="1" ht="6.95" customHeight="1">
      <c r="A48" s="37"/>
      <c r="B48" s="138"/>
      <c r="C48" s="139"/>
      <c r="D48" s="139"/>
      <c r="E48" s="139"/>
      <c r="F48" s="139"/>
      <c r="G48" s="139"/>
      <c r="H48" s="139"/>
      <c r="I48" s="139"/>
      <c r="J48" s="139"/>
      <c r="K48" s="139"/>
      <c r="L48" s="117"/>
      <c r="S48" s="37"/>
      <c r="T48" s="37"/>
      <c r="U48" s="37"/>
      <c r="V48" s="37"/>
      <c r="W48" s="37"/>
      <c r="X48" s="37"/>
      <c r="Y48" s="37"/>
      <c r="Z48" s="37"/>
      <c r="AA48" s="37"/>
      <c r="AB48" s="37"/>
      <c r="AC48" s="37"/>
      <c r="AD48" s="37"/>
      <c r="AE48" s="37"/>
    </row>
    <row r="49" spans="1:31" s="2" customFormat="1" ht="24.95" customHeight="1">
      <c r="A49" s="37"/>
      <c r="B49" s="38"/>
      <c r="C49" s="26" t="s">
        <v>138</v>
      </c>
      <c r="D49" s="39"/>
      <c r="E49" s="39"/>
      <c r="F49" s="39"/>
      <c r="G49" s="39"/>
      <c r="H49" s="39"/>
      <c r="I49" s="39"/>
      <c r="J49" s="39"/>
      <c r="K49" s="39"/>
      <c r="L49" s="117"/>
      <c r="S49" s="37"/>
      <c r="T49" s="37"/>
      <c r="U49" s="37"/>
      <c r="V49" s="37"/>
      <c r="W49" s="37"/>
      <c r="X49" s="37"/>
      <c r="Y49" s="37"/>
      <c r="Z49" s="37"/>
      <c r="AA49" s="37"/>
      <c r="AB49" s="37"/>
      <c r="AC49" s="37"/>
      <c r="AD49" s="37"/>
      <c r="AE49" s="37"/>
    </row>
    <row r="50" spans="1:31" s="2" customFormat="1" ht="6.95" customHeight="1">
      <c r="A50" s="37"/>
      <c r="B50" s="38"/>
      <c r="C50" s="39"/>
      <c r="D50" s="39"/>
      <c r="E50" s="39"/>
      <c r="F50" s="39"/>
      <c r="G50" s="39"/>
      <c r="H50" s="39"/>
      <c r="I50" s="39"/>
      <c r="J50" s="39"/>
      <c r="K50" s="39"/>
      <c r="L50" s="117"/>
      <c r="S50" s="37"/>
      <c r="T50" s="37"/>
      <c r="U50" s="37"/>
      <c r="V50" s="37"/>
      <c r="W50" s="37"/>
      <c r="X50" s="37"/>
      <c r="Y50" s="37"/>
      <c r="Z50" s="37"/>
      <c r="AA50" s="37"/>
      <c r="AB50" s="37"/>
      <c r="AC50" s="37"/>
      <c r="AD50" s="37"/>
      <c r="AE50" s="37"/>
    </row>
    <row r="51" spans="1:31" s="2" customFormat="1" ht="12" customHeight="1">
      <c r="A51" s="37"/>
      <c r="B51" s="38"/>
      <c r="C51" s="32" t="s">
        <v>16</v>
      </c>
      <c r="D51" s="39"/>
      <c r="E51" s="39"/>
      <c r="F51" s="39"/>
      <c r="G51" s="39"/>
      <c r="H51" s="39"/>
      <c r="I51" s="39"/>
      <c r="J51" s="39"/>
      <c r="K51" s="39"/>
      <c r="L51" s="117"/>
      <c r="S51" s="37"/>
      <c r="T51" s="37"/>
      <c r="U51" s="37"/>
      <c r="V51" s="37"/>
      <c r="W51" s="37"/>
      <c r="X51" s="37"/>
      <c r="Y51" s="37"/>
      <c r="Z51" s="37"/>
      <c r="AA51" s="37"/>
      <c r="AB51" s="37"/>
      <c r="AC51" s="37"/>
      <c r="AD51" s="37"/>
      <c r="AE51" s="37"/>
    </row>
    <row r="52" spans="1:31" s="2" customFormat="1" ht="16.5" customHeight="1">
      <c r="A52" s="37"/>
      <c r="B52" s="38"/>
      <c r="C52" s="39"/>
      <c r="D52" s="39"/>
      <c r="E52" s="420" t="str">
        <f>E7</f>
        <v>UPOL LF, ul.Hněvotínská, Olomouc-dispoziční úprava 2.np (REVIZE č.1)</v>
      </c>
      <c r="F52" s="421"/>
      <c r="G52" s="421"/>
      <c r="H52" s="421"/>
      <c r="I52" s="39"/>
      <c r="J52" s="39"/>
      <c r="K52" s="39"/>
      <c r="L52" s="117"/>
      <c r="S52" s="37"/>
      <c r="T52" s="37"/>
      <c r="U52" s="37"/>
      <c r="V52" s="37"/>
      <c r="W52" s="37"/>
      <c r="X52" s="37"/>
      <c r="Y52" s="37"/>
      <c r="Z52" s="37"/>
      <c r="AA52" s="37"/>
      <c r="AB52" s="37"/>
      <c r="AC52" s="37"/>
      <c r="AD52" s="37"/>
      <c r="AE52" s="37"/>
    </row>
    <row r="53" spans="1:31" s="1" customFormat="1" ht="12" customHeight="1">
      <c r="B53" s="24"/>
      <c r="C53" s="32" t="s">
        <v>135</v>
      </c>
      <c r="D53" s="25"/>
      <c r="E53" s="25"/>
      <c r="F53" s="25"/>
      <c r="G53" s="25"/>
      <c r="H53" s="25"/>
      <c r="I53" s="25"/>
      <c r="J53" s="25"/>
      <c r="K53" s="25"/>
      <c r="L53" s="23"/>
    </row>
    <row r="54" spans="1:31" s="1" customFormat="1" ht="16.5" customHeight="1">
      <c r="B54" s="24"/>
      <c r="C54" s="25"/>
      <c r="D54" s="25"/>
      <c r="E54" s="420" t="s">
        <v>1165</v>
      </c>
      <c r="F54" s="380"/>
      <c r="G54" s="380"/>
      <c r="H54" s="380"/>
      <c r="I54" s="25"/>
      <c r="J54" s="25"/>
      <c r="K54" s="25"/>
      <c r="L54" s="23"/>
    </row>
    <row r="55" spans="1:31" s="1" customFormat="1" ht="12" customHeight="1">
      <c r="B55" s="24"/>
      <c r="C55" s="32" t="s">
        <v>1166</v>
      </c>
      <c r="D55" s="25"/>
      <c r="E55" s="25"/>
      <c r="F55" s="25"/>
      <c r="G55" s="25"/>
      <c r="H55" s="25"/>
      <c r="I55" s="25"/>
      <c r="J55" s="25"/>
      <c r="K55" s="25"/>
      <c r="L55" s="23"/>
    </row>
    <row r="56" spans="1:31" s="2" customFormat="1" ht="16.5" customHeight="1">
      <c r="A56" s="37"/>
      <c r="B56" s="38"/>
      <c r="C56" s="39"/>
      <c r="D56" s="39"/>
      <c r="E56" s="424" t="s">
        <v>1315</v>
      </c>
      <c r="F56" s="422"/>
      <c r="G56" s="422"/>
      <c r="H56" s="422"/>
      <c r="I56" s="39"/>
      <c r="J56" s="39"/>
      <c r="K56" s="39"/>
      <c r="L56" s="117"/>
      <c r="S56" s="37"/>
      <c r="T56" s="37"/>
      <c r="U56" s="37"/>
      <c r="V56" s="37"/>
      <c r="W56" s="37"/>
      <c r="X56" s="37"/>
      <c r="Y56" s="37"/>
      <c r="Z56" s="37"/>
      <c r="AA56" s="37"/>
      <c r="AB56" s="37"/>
      <c r="AC56" s="37"/>
      <c r="AD56" s="37"/>
      <c r="AE56" s="37"/>
    </row>
    <row r="57" spans="1:31" s="2" customFormat="1" ht="12" customHeight="1">
      <c r="A57" s="37"/>
      <c r="B57" s="38"/>
      <c r="C57" s="32" t="s">
        <v>1316</v>
      </c>
      <c r="D57" s="39"/>
      <c r="E57" s="39"/>
      <c r="F57" s="39"/>
      <c r="G57" s="39"/>
      <c r="H57" s="39"/>
      <c r="I57" s="39"/>
      <c r="J57" s="39"/>
      <c r="K57" s="39"/>
      <c r="L57" s="117"/>
      <c r="S57" s="37"/>
      <c r="T57" s="37"/>
      <c r="U57" s="37"/>
      <c r="V57" s="37"/>
      <c r="W57" s="37"/>
      <c r="X57" s="37"/>
      <c r="Y57" s="37"/>
      <c r="Z57" s="37"/>
      <c r="AA57" s="37"/>
      <c r="AB57" s="37"/>
      <c r="AC57" s="37"/>
      <c r="AD57" s="37"/>
      <c r="AE57" s="37"/>
    </row>
    <row r="58" spans="1:31" s="2" customFormat="1" ht="16.5" customHeight="1">
      <c r="A58" s="37"/>
      <c r="B58" s="38"/>
      <c r="C58" s="39"/>
      <c r="D58" s="39"/>
      <c r="E58" s="373" t="str">
        <f>E13</f>
        <v>2025/HEX/03-143-4 - D.1.4.3.4-Elektrická požární signalizace (EPS)-revize č.1</v>
      </c>
      <c r="F58" s="422"/>
      <c r="G58" s="422"/>
      <c r="H58" s="422"/>
      <c r="I58" s="39"/>
      <c r="J58" s="39"/>
      <c r="K58" s="39"/>
      <c r="L58" s="117"/>
      <c r="S58" s="37"/>
      <c r="T58" s="37"/>
      <c r="U58" s="37"/>
      <c r="V58" s="37"/>
      <c r="W58" s="37"/>
      <c r="X58" s="37"/>
      <c r="Y58" s="37"/>
      <c r="Z58" s="37"/>
      <c r="AA58" s="37"/>
      <c r="AB58" s="37"/>
      <c r="AC58" s="37"/>
      <c r="AD58" s="37"/>
      <c r="AE58" s="37"/>
    </row>
    <row r="59" spans="1:31" s="2" customFormat="1" ht="6.95" customHeight="1">
      <c r="A59" s="37"/>
      <c r="B59" s="38"/>
      <c r="C59" s="39"/>
      <c r="D59" s="39"/>
      <c r="E59" s="39"/>
      <c r="F59" s="39"/>
      <c r="G59" s="39"/>
      <c r="H59" s="39"/>
      <c r="I59" s="39"/>
      <c r="J59" s="39"/>
      <c r="K59" s="39"/>
      <c r="L59" s="117"/>
      <c r="S59" s="37"/>
      <c r="T59" s="37"/>
      <c r="U59" s="37"/>
      <c r="V59" s="37"/>
      <c r="W59" s="37"/>
      <c r="X59" s="37"/>
      <c r="Y59" s="37"/>
      <c r="Z59" s="37"/>
      <c r="AA59" s="37"/>
      <c r="AB59" s="37"/>
      <c r="AC59" s="37"/>
      <c r="AD59" s="37"/>
      <c r="AE59" s="37"/>
    </row>
    <row r="60" spans="1:31" s="2" customFormat="1" ht="12" customHeight="1">
      <c r="A60" s="37"/>
      <c r="B60" s="38"/>
      <c r="C60" s="32" t="s">
        <v>22</v>
      </c>
      <c r="D60" s="39"/>
      <c r="E60" s="39"/>
      <c r="F60" s="30" t="str">
        <f>F16</f>
        <v xml:space="preserve"> </v>
      </c>
      <c r="G60" s="39"/>
      <c r="H60" s="39"/>
      <c r="I60" s="32" t="s">
        <v>24</v>
      </c>
      <c r="J60" s="62" t="str">
        <f>IF(J16="","",J16)</f>
        <v>6. 11. 2025</v>
      </c>
      <c r="K60" s="39"/>
      <c r="L60" s="117"/>
      <c r="S60" s="37"/>
      <c r="T60" s="37"/>
      <c r="U60" s="37"/>
      <c r="V60" s="37"/>
      <c r="W60" s="37"/>
      <c r="X60" s="37"/>
      <c r="Y60" s="37"/>
      <c r="Z60" s="37"/>
      <c r="AA60" s="37"/>
      <c r="AB60" s="37"/>
      <c r="AC60" s="37"/>
      <c r="AD60" s="37"/>
      <c r="AE60" s="37"/>
    </row>
    <row r="61" spans="1:31" s="2" customFormat="1" ht="6.95" customHeight="1">
      <c r="A61" s="37"/>
      <c r="B61" s="38"/>
      <c r="C61" s="39"/>
      <c r="D61" s="39"/>
      <c r="E61" s="39"/>
      <c r="F61" s="39"/>
      <c r="G61" s="39"/>
      <c r="H61" s="39"/>
      <c r="I61" s="39"/>
      <c r="J61" s="39"/>
      <c r="K61" s="39"/>
      <c r="L61" s="117"/>
      <c r="S61" s="37"/>
      <c r="T61" s="37"/>
      <c r="U61" s="37"/>
      <c r="V61" s="37"/>
      <c r="W61" s="37"/>
      <c r="X61" s="37"/>
      <c r="Y61" s="37"/>
      <c r="Z61" s="37"/>
      <c r="AA61" s="37"/>
      <c r="AB61" s="37"/>
      <c r="AC61" s="37"/>
      <c r="AD61" s="37"/>
      <c r="AE61" s="37"/>
    </row>
    <row r="62" spans="1:31" s="2" customFormat="1" ht="25.7" customHeight="1">
      <c r="A62" s="37"/>
      <c r="B62" s="38"/>
      <c r="C62" s="32" t="s">
        <v>26</v>
      </c>
      <c r="D62" s="39"/>
      <c r="E62" s="39"/>
      <c r="F62" s="30" t="str">
        <f>E19</f>
        <v>UPOL PdF Olomouc</v>
      </c>
      <c r="G62" s="39"/>
      <c r="H62" s="39"/>
      <c r="I62" s="32" t="s">
        <v>32</v>
      </c>
      <c r="J62" s="35" t="str">
        <f>E25</f>
        <v>HEXAPLAN International</v>
      </c>
      <c r="K62" s="39"/>
      <c r="L62" s="117"/>
      <c r="S62" s="37"/>
      <c r="T62" s="37"/>
      <c r="U62" s="37"/>
      <c r="V62" s="37"/>
      <c r="W62" s="37"/>
      <c r="X62" s="37"/>
      <c r="Y62" s="37"/>
      <c r="Z62" s="37"/>
      <c r="AA62" s="37"/>
      <c r="AB62" s="37"/>
      <c r="AC62" s="37"/>
      <c r="AD62" s="37"/>
      <c r="AE62" s="37"/>
    </row>
    <row r="63" spans="1:31" s="2" customFormat="1" ht="15.2" customHeight="1">
      <c r="A63" s="37"/>
      <c r="B63" s="38"/>
      <c r="C63" s="32" t="s">
        <v>30</v>
      </c>
      <c r="D63" s="39"/>
      <c r="E63" s="39"/>
      <c r="F63" s="30" t="str">
        <f>IF(E22="","",E22)</f>
        <v>Vyplň údaj</v>
      </c>
      <c r="G63" s="39"/>
      <c r="H63" s="39"/>
      <c r="I63" s="32" t="s">
        <v>35</v>
      </c>
      <c r="J63" s="35" t="str">
        <f>E28</f>
        <v>Ing.E.Lobpraisová</v>
      </c>
      <c r="K63" s="39"/>
      <c r="L63" s="117"/>
      <c r="S63" s="37"/>
      <c r="T63" s="37"/>
      <c r="U63" s="37"/>
      <c r="V63" s="37"/>
      <c r="W63" s="37"/>
      <c r="X63" s="37"/>
      <c r="Y63" s="37"/>
      <c r="Z63" s="37"/>
      <c r="AA63" s="37"/>
      <c r="AB63" s="37"/>
      <c r="AC63" s="37"/>
      <c r="AD63" s="37"/>
      <c r="AE63" s="37"/>
    </row>
    <row r="64" spans="1:31" s="2" customFormat="1" ht="10.35" customHeight="1">
      <c r="A64" s="37"/>
      <c r="B64" s="38"/>
      <c r="C64" s="39"/>
      <c r="D64" s="39"/>
      <c r="E64" s="39"/>
      <c r="F64" s="39"/>
      <c r="G64" s="39"/>
      <c r="H64" s="39"/>
      <c r="I64" s="39"/>
      <c r="J64" s="39"/>
      <c r="K64" s="39"/>
      <c r="L64" s="117"/>
      <c r="S64" s="37"/>
      <c r="T64" s="37"/>
      <c r="U64" s="37"/>
      <c r="V64" s="37"/>
      <c r="W64" s="37"/>
      <c r="X64" s="37"/>
      <c r="Y64" s="37"/>
      <c r="Z64" s="37"/>
      <c r="AA64" s="37"/>
      <c r="AB64" s="37"/>
      <c r="AC64" s="37"/>
      <c r="AD64" s="37"/>
      <c r="AE64" s="37"/>
    </row>
    <row r="65" spans="1:47" s="2" customFormat="1" ht="29.25" customHeight="1">
      <c r="A65" s="37"/>
      <c r="B65" s="38"/>
      <c r="C65" s="140" t="s">
        <v>139</v>
      </c>
      <c r="D65" s="141"/>
      <c r="E65" s="141"/>
      <c r="F65" s="141"/>
      <c r="G65" s="141"/>
      <c r="H65" s="141"/>
      <c r="I65" s="141"/>
      <c r="J65" s="142" t="s">
        <v>140</v>
      </c>
      <c r="K65" s="141"/>
      <c r="L65" s="117"/>
      <c r="S65" s="37"/>
      <c r="T65" s="37"/>
      <c r="U65" s="37"/>
      <c r="V65" s="37"/>
      <c r="W65" s="37"/>
      <c r="X65" s="37"/>
      <c r="Y65" s="37"/>
      <c r="Z65" s="37"/>
      <c r="AA65" s="37"/>
      <c r="AB65" s="37"/>
      <c r="AC65" s="37"/>
      <c r="AD65" s="37"/>
      <c r="AE65" s="37"/>
    </row>
    <row r="66" spans="1:47" s="2" customFormat="1" ht="10.35" customHeight="1">
      <c r="A66" s="37"/>
      <c r="B66" s="38"/>
      <c r="C66" s="39"/>
      <c r="D66" s="39"/>
      <c r="E66" s="39"/>
      <c r="F66" s="39"/>
      <c r="G66" s="39"/>
      <c r="H66" s="39"/>
      <c r="I66" s="39"/>
      <c r="J66" s="39"/>
      <c r="K66" s="39"/>
      <c r="L66" s="117"/>
      <c r="S66" s="37"/>
      <c r="T66" s="37"/>
      <c r="U66" s="37"/>
      <c r="V66" s="37"/>
      <c r="W66" s="37"/>
      <c r="X66" s="37"/>
      <c r="Y66" s="37"/>
      <c r="Z66" s="37"/>
      <c r="AA66" s="37"/>
      <c r="AB66" s="37"/>
      <c r="AC66" s="37"/>
      <c r="AD66" s="37"/>
      <c r="AE66" s="37"/>
    </row>
    <row r="67" spans="1:47" s="2" customFormat="1" ht="22.9" customHeight="1">
      <c r="A67" s="37"/>
      <c r="B67" s="38"/>
      <c r="C67" s="143" t="s">
        <v>71</v>
      </c>
      <c r="D67" s="39"/>
      <c r="E67" s="39"/>
      <c r="F67" s="39"/>
      <c r="G67" s="39"/>
      <c r="H67" s="39"/>
      <c r="I67" s="39"/>
      <c r="J67" s="80">
        <f>J97</f>
        <v>0</v>
      </c>
      <c r="K67" s="39"/>
      <c r="L67" s="117"/>
      <c r="S67" s="37"/>
      <c r="T67" s="37"/>
      <c r="U67" s="37"/>
      <c r="V67" s="37"/>
      <c r="W67" s="37"/>
      <c r="X67" s="37"/>
      <c r="Y67" s="37"/>
      <c r="Z67" s="37"/>
      <c r="AA67" s="37"/>
      <c r="AB67" s="37"/>
      <c r="AC67" s="37"/>
      <c r="AD67" s="37"/>
      <c r="AE67" s="37"/>
      <c r="AU67" s="20" t="s">
        <v>141</v>
      </c>
    </row>
    <row r="68" spans="1:47" s="9" customFormat="1" ht="24.95" customHeight="1">
      <c r="B68" s="144"/>
      <c r="C68" s="145"/>
      <c r="D68" s="146" t="s">
        <v>1415</v>
      </c>
      <c r="E68" s="147"/>
      <c r="F68" s="147"/>
      <c r="G68" s="147"/>
      <c r="H68" s="147"/>
      <c r="I68" s="147"/>
      <c r="J68" s="148">
        <f>J98</f>
        <v>0</v>
      </c>
      <c r="K68" s="145"/>
      <c r="L68" s="149"/>
    </row>
    <row r="69" spans="1:47" s="10" customFormat="1" ht="19.899999999999999" customHeight="1">
      <c r="B69" s="150"/>
      <c r="C69" s="100"/>
      <c r="D69" s="151" t="s">
        <v>1320</v>
      </c>
      <c r="E69" s="152"/>
      <c r="F69" s="152"/>
      <c r="G69" s="152"/>
      <c r="H69" s="152"/>
      <c r="I69" s="152"/>
      <c r="J69" s="153">
        <f>J99</f>
        <v>0</v>
      </c>
      <c r="K69" s="100"/>
      <c r="L69" s="154"/>
    </row>
    <row r="70" spans="1:47" s="10" customFormat="1" ht="14.85" customHeight="1">
      <c r="B70" s="150"/>
      <c r="C70" s="100"/>
      <c r="D70" s="151" t="s">
        <v>1416</v>
      </c>
      <c r="E70" s="152"/>
      <c r="F70" s="152"/>
      <c r="G70" s="152"/>
      <c r="H70" s="152"/>
      <c r="I70" s="152"/>
      <c r="J70" s="153">
        <f>J106</f>
        <v>0</v>
      </c>
      <c r="K70" s="100"/>
      <c r="L70" s="154"/>
    </row>
    <row r="71" spans="1:47" s="10" customFormat="1" ht="14.85" customHeight="1">
      <c r="B71" s="150"/>
      <c r="C71" s="100"/>
      <c r="D71" s="151" t="s">
        <v>1417</v>
      </c>
      <c r="E71" s="152"/>
      <c r="F71" s="152"/>
      <c r="G71" s="152"/>
      <c r="H71" s="152"/>
      <c r="I71" s="152"/>
      <c r="J71" s="153">
        <f>J108</f>
        <v>0</v>
      </c>
      <c r="K71" s="100"/>
      <c r="L71" s="154"/>
    </row>
    <row r="72" spans="1:47" s="10" customFormat="1" ht="14.85" customHeight="1">
      <c r="B72" s="150"/>
      <c r="C72" s="100"/>
      <c r="D72" s="151" t="s">
        <v>1418</v>
      </c>
      <c r="E72" s="152"/>
      <c r="F72" s="152"/>
      <c r="G72" s="152"/>
      <c r="H72" s="152"/>
      <c r="I72" s="152"/>
      <c r="J72" s="153">
        <f>J118</f>
        <v>0</v>
      </c>
      <c r="K72" s="100"/>
      <c r="L72" s="154"/>
    </row>
    <row r="73" spans="1:47" s="10" customFormat="1" ht="14.85" customHeight="1">
      <c r="B73" s="150"/>
      <c r="C73" s="100"/>
      <c r="D73" s="151" t="s">
        <v>1419</v>
      </c>
      <c r="E73" s="152"/>
      <c r="F73" s="152"/>
      <c r="G73" s="152"/>
      <c r="H73" s="152"/>
      <c r="I73" s="152"/>
      <c r="J73" s="153">
        <f>J122</f>
        <v>0</v>
      </c>
      <c r="K73" s="100"/>
      <c r="L73" s="154"/>
    </row>
    <row r="74" spans="1:47" s="2" customFormat="1" ht="21.75" customHeight="1">
      <c r="A74" s="37"/>
      <c r="B74" s="38"/>
      <c r="C74" s="39"/>
      <c r="D74" s="39"/>
      <c r="E74" s="39"/>
      <c r="F74" s="39"/>
      <c r="G74" s="39"/>
      <c r="H74" s="39"/>
      <c r="I74" s="39"/>
      <c r="J74" s="39"/>
      <c r="K74" s="39"/>
      <c r="L74" s="117"/>
      <c r="S74" s="37"/>
      <c r="T74" s="37"/>
      <c r="U74" s="37"/>
      <c r="V74" s="37"/>
      <c r="W74" s="37"/>
      <c r="X74" s="37"/>
      <c r="Y74" s="37"/>
      <c r="Z74" s="37"/>
      <c r="AA74" s="37"/>
      <c r="AB74" s="37"/>
      <c r="AC74" s="37"/>
      <c r="AD74" s="37"/>
      <c r="AE74" s="37"/>
    </row>
    <row r="75" spans="1:47" s="2" customFormat="1" ht="6.95" customHeight="1">
      <c r="A75" s="37"/>
      <c r="B75" s="50"/>
      <c r="C75" s="51"/>
      <c r="D75" s="51"/>
      <c r="E75" s="51"/>
      <c r="F75" s="51"/>
      <c r="G75" s="51"/>
      <c r="H75" s="51"/>
      <c r="I75" s="51"/>
      <c r="J75" s="51"/>
      <c r="K75" s="51"/>
      <c r="L75" s="117"/>
      <c r="S75" s="37"/>
      <c r="T75" s="37"/>
      <c r="U75" s="37"/>
      <c r="V75" s="37"/>
      <c r="W75" s="37"/>
      <c r="X75" s="37"/>
      <c r="Y75" s="37"/>
      <c r="Z75" s="37"/>
      <c r="AA75" s="37"/>
      <c r="AB75" s="37"/>
      <c r="AC75" s="37"/>
      <c r="AD75" s="37"/>
      <c r="AE75" s="37"/>
    </row>
    <row r="79" spans="1:47" s="2" customFormat="1" ht="6.95" customHeight="1">
      <c r="A79" s="37"/>
      <c r="B79" s="52"/>
      <c r="C79" s="53"/>
      <c r="D79" s="53"/>
      <c r="E79" s="53"/>
      <c r="F79" s="53"/>
      <c r="G79" s="53"/>
      <c r="H79" s="53"/>
      <c r="I79" s="53"/>
      <c r="J79" s="53"/>
      <c r="K79" s="53"/>
      <c r="L79" s="117"/>
      <c r="S79" s="37"/>
      <c r="T79" s="37"/>
      <c r="U79" s="37"/>
      <c r="V79" s="37"/>
      <c r="W79" s="37"/>
      <c r="X79" s="37"/>
      <c r="Y79" s="37"/>
      <c r="Z79" s="37"/>
      <c r="AA79" s="37"/>
      <c r="AB79" s="37"/>
      <c r="AC79" s="37"/>
      <c r="AD79" s="37"/>
      <c r="AE79" s="37"/>
    </row>
    <row r="80" spans="1:47" s="2" customFormat="1" ht="24.95" customHeight="1">
      <c r="A80" s="37"/>
      <c r="B80" s="38"/>
      <c r="C80" s="26" t="s">
        <v>161</v>
      </c>
      <c r="D80" s="39"/>
      <c r="E80" s="39"/>
      <c r="F80" s="39"/>
      <c r="G80" s="39"/>
      <c r="H80" s="39"/>
      <c r="I80" s="39"/>
      <c r="J80" s="39"/>
      <c r="K80" s="39"/>
      <c r="L80" s="117"/>
      <c r="S80" s="37"/>
      <c r="T80" s="37"/>
      <c r="U80" s="37"/>
      <c r="V80" s="37"/>
      <c r="W80" s="37"/>
      <c r="X80" s="37"/>
      <c r="Y80" s="37"/>
      <c r="Z80" s="37"/>
      <c r="AA80" s="37"/>
      <c r="AB80" s="37"/>
      <c r="AC80" s="37"/>
      <c r="AD80" s="37"/>
      <c r="AE80" s="37"/>
    </row>
    <row r="81" spans="1:31" s="2" customFormat="1" ht="6.95" customHeight="1">
      <c r="A81" s="37"/>
      <c r="B81" s="38"/>
      <c r="C81" s="39"/>
      <c r="D81" s="39"/>
      <c r="E81" s="39"/>
      <c r="F81" s="39"/>
      <c r="G81" s="39"/>
      <c r="H81" s="39"/>
      <c r="I81" s="39"/>
      <c r="J81" s="39"/>
      <c r="K81" s="39"/>
      <c r="L81" s="117"/>
      <c r="S81" s="37"/>
      <c r="T81" s="37"/>
      <c r="U81" s="37"/>
      <c r="V81" s="37"/>
      <c r="W81" s="37"/>
      <c r="X81" s="37"/>
      <c r="Y81" s="37"/>
      <c r="Z81" s="37"/>
      <c r="AA81" s="37"/>
      <c r="AB81" s="37"/>
      <c r="AC81" s="37"/>
      <c r="AD81" s="37"/>
      <c r="AE81" s="37"/>
    </row>
    <row r="82" spans="1:31" s="2" customFormat="1" ht="12" customHeight="1">
      <c r="A82" s="37"/>
      <c r="B82" s="38"/>
      <c r="C82" s="32" t="s">
        <v>16</v>
      </c>
      <c r="D82" s="39"/>
      <c r="E82" s="39"/>
      <c r="F82" s="39"/>
      <c r="G82" s="39"/>
      <c r="H82" s="39"/>
      <c r="I82" s="39"/>
      <c r="J82" s="39"/>
      <c r="K82" s="39"/>
      <c r="L82" s="117"/>
      <c r="S82" s="37"/>
      <c r="T82" s="37"/>
      <c r="U82" s="37"/>
      <c r="V82" s="37"/>
      <c r="W82" s="37"/>
      <c r="X82" s="37"/>
      <c r="Y82" s="37"/>
      <c r="Z82" s="37"/>
      <c r="AA82" s="37"/>
      <c r="AB82" s="37"/>
      <c r="AC82" s="37"/>
      <c r="AD82" s="37"/>
      <c r="AE82" s="37"/>
    </row>
    <row r="83" spans="1:31" s="2" customFormat="1" ht="16.5" customHeight="1">
      <c r="A83" s="37"/>
      <c r="B83" s="38"/>
      <c r="C83" s="39"/>
      <c r="D83" s="39"/>
      <c r="E83" s="420" t="str">
        <f>E7</f>
        <v>UPOL LF, ul.Hněvotínská, Olomouc-dispoziční úprava 2.np (REVIZE č.1)</v>
      </c>
      <c r="F83" s="421"/>
      <c r="G83" s="421"/>
      <c r="H83" s="421"/>
      <c r="I83" s="39"/>
      <c r="J83" s="39"/>
      <c r="K83" s="39"/>
      <c r="L83" s="117"/>
      <c r="S83" s="37"/>
      <c r="T83" s="37"/>
      <c r="U83" s="37"/>
      <c r="V83" s="37"/>
      <c r="W83" s="37"/>
      <c r="X83" s="37"/>
      <c r="Y83" s="37"/>
      <c r="Z83" s="37"/>
      <c r="AA83" s="37"/>
      <c r="AB83" s="37"/>
      <c r="AC83" s="37"/>
      <c r="AD83" s="37"/>
      <c r="AE83" s="37"/>
    </row>
    <row r="84" spans="1:31" s="1" customFormat="1" ht="12" customHeight="1">
      <c r="B84" s="24"/>
      <c r="C84" s="32" t="s">
        <v>135</v>
      </c>
      <c r="D84" s="25"/>
      <c r="E84" s="25"/>
      <c r="F84" s="25"/>
      <c r="G84" s="25"/>
      <c r="H84" s="25"/>
      <c r="I84" s="25"/>
      <c r="J84" s="25"/>
      <c r="K84" s="25"/>
      <c r="L84" s="23"/>
    </row>
    <row r="85" spans="1:31" s="1" customFormat="1" ht="16.5" customHeight="1">
      <c r="B85" s="24"/>
      <c r="C85" s="25"/>
      <c r="D85" s="25"/>
      <c r="E85" s="420" t="s">
        <v>1165</v>
      </c>
      <c r="F85" s="380"/>
      <c r="G85" s="380"/>
      <c r="H85" s="380"/>
      <c r="I85" s="25"/>
      <c r="J85" s="25"/>
      <c r="K85" s="25"/>
      <c r="L85" s="23"/>
    </row>
    <row r="86" spans="1:31" s="1" customFormat="1" ht="12" customHeight="1">
      <c r="B86" s="24"/>
      <c r="C86" s="32" t="s">
        <v>1166</v>
      </c>
      <c r="D86" s="25"/>
      <c r="E86" s="25"/>
      <c r="F86" s="25"/>
      <c r="G86" s="25"/>
      <c r="H86" s="25"/>
      <c r="I86" s="25"/>
      <c r="J86" s="25"/>
      <c r="K86" s="25"/>
      <c r="L86" s="23"/>
    </row>
    <row r="87" spans="1:31" s="2" customFormat="1" ht="16.5" customHeight="1">
      <c r="A87" s="37"/>
      <c r="B87" s="38"/>
      <c r="C87" s="39"/>
      <c r="D87" s="39"/>
      <c r="E87" s="424" t="s">
        <v>1315</v>
      </c>
      <c r="F87" s="422"/>
      <c r="G87" s="422"/>
      <c r="H87" s="422"/>
      <c r="I87" s="39"/>
      <c r="J87" s="39"/>
      <c r="K87" s="39"/>
      <c r="L87" s="117"/>
      <c r="S87" s="37"/>
      <c r="T87" s="37"/>
      <c r="U87" s="37"/>
      <c r="V87" s="37"/>
      <c r="W87" s="37"/>
      <c r="X87" s="37"/>
      <c r="Y87" s="37"/>
      <c r="Z87" s="37"/>
      <c r="AA87" s="37"/>
      <c r="AB87" s="37"/>
      <c r="AC87" s="37"/>
      <c r="AD87" s="37"/>
      <c r="AE87" s="37"/>
    </row>
    <row r="88" spans="1:31" s="2" customFormat="1" ht="12" customHeight="1">
      <c r="A88" s="37"/>
      <c r="B88" s="38"/>
      <c r="C88" s="32" t="s">
        <v>1316</v>
      </c>
      <c r="D88" s="39"/>
      <c r="E88" s="39"/>
      <c r="F88" s="39"/>
      <c r="G88" s="39"/>
      <c r="H88" s="39"/>
      <c r="I88" s="39"/>
      <c r="J88" s="39"/>
      <c r="K88" s="39"/>
      <c r="L88" s="117"/>
      <c r="S88" s="37"/>
      <c r="T88" s="37"/>
      <c r="U88" s="37"/>
      <c r="V88" s="37"/>
      <c r="W88" s="37"/>
      <c r="X88" s="37"/>
      <c r="Y88" s="37"/>
      <c r="Z88" s="37"/>
      <c r="AA88" s="37"/>
      <c r="AB88" s="37"/>
      <c r="AC88" s="37"/>
      <c r="AD88" s="37"/>
      <c r="AE88" s="37"/>
    </row>
    <row r="89" spans="1:31" s="2" customFormat="1" ht="16.5" customHeight="1">
      <c r="A89" s="37"/>
      <c r="B89" s="38"/>
      <c r="C89" s="39"/>
      <c r="D89" s="39"/>
      <c r="E89" s="373" t="str">
        <f>E13</f>
        <v>2025/HEX/03-143-4 - D.1.4.3.4-Elektrická požární signalizace (EPS)-revize č.1</v>
      </c>
      <c r="F89" s="422"/>
      <c r="G89" s="422"/>
      <c r="H89" s="422"/>
      <c r="I89" s="39"/>
      <c r="J89" s="39"/>
      <c r="K89" s="39"/>
      <c r="L89" s="117"/>
      <c r="S89" s="37"/>
      <c r="T89" s="37"/>
      <c r="U89" s="37"/>
      <c r="V89" s="37"/>
      <c r="W89" s="37"/>
      <c r="X89" s="37"/>
      <c r="Y89" s="37"/>
      <c r="Z89" s="37"/>
      <c r="AA89" s="37"/>
      <c r="AB89" s="37"/>
      <c r="AC89" s="37"/>
      <c r="AD89" s="37"/>
      <c r="AE89" s="37"/>
    </row>
    <row r="90" spans="1:31" s="2" customFormat="1" ht="6.95" customHeight="1">
      <c r="A90" s="37"/>
      <c r="B90" s="38"/>
      <c r="C90" s="39"/>
      <c r="D90" s="39"/>
      <c r="E90" s="39"/>
      <c r="F90" s="39"/>
      <c r="G90" s="39"/>
      <c r="H90" s="39"/>
      <c r="I90" s="39"/>
      <c r="J90" s="39"/>
      <c r="K90" s="39"/>
      <c r="L90" s="117"/>
      <c r="S90" s="37"/>
      <c r="T90" s="37"/>
      <c r="U90" s="37"/>
      <c r="V90" s="37"/>
      <c r="W90" s="37"/>
      <c r="X90" s="37"/>
      <c r="Y90" s="37"/>
      <c r="Z90" s="37"/>
      <c r="AA90" s="37"/>
      <c r="AB90" s="37"/>
      <c r="AC90" s="37"/>
      <c r="AD90" s="37"/>
      <c r="AE90" s="37"/>
    </row>
    <row r="91" spans="1:31" s="2" customFormat="1" ht="12" customHeight="1">
      <c r="A91" s="37"/>
      <c r="B91" s="38"/>
      <c r="C91" s="32" t="s">
        <v>22</v>
      </c>
      <c r="D91" s="39"/>
      <c r="E91" s="39"/>
      <c r="F91" s="30" t="str">
        <f>F16</f>
        <v xml:space="preserve"> </v>
      </c>
      <c r="G91" s="39"/>
      <c r="H91" s="39"/>
      <c r="I91" s="32" t="s">
        <v>24</v>
      </c>
      <c r="J91" s="62" t="str">
        <f>IF(J16="","",J16)</f>
        <v>6. 11. 2025</v>
      </c>
      <c r="K91" s="39"/>
      <c r="L91" s="117"/>
      <c r="S91" s="37"/>
      <c r="T91" s="37"/>
      <c r="U91" s="37"/>
      <c r="V91" s="37"/>
      <c r="W91" s="37"/>
      <c r="X91" s="37"/>
      <c r="Y91" s="37"/>
      <c r="Z91" s="37"/>
      <c r="AA91" s="37"/>
      <c r="AB91" s="37"/>
      <c r="AC91" s="37"/>
      <c r="AD91" s="37"/>
      <c r="AE91" s="37"/>
    </row>
    <row r="92" spans="1:31" s="2" customFormat="1" ht="6.95" customHeight="1">
      <c r="A92" s="37"/>
      <c r="B92" s="38"/>
      <c r="C92" s="39"/>
      <c r="D92" s="39"/>
      <c r="E92" s="39"/>
      <c r="F92" s="39"/>
      <c r="G92" s="39"/>
      <c r="H92" s="39"/>
      <c r="I92" s="39"/>
      <c r="J92" s="39"/>
      <c r="K92" s="39"/>
      <c r="L92" s="117"/>
      <c r="S92" s="37"/>
      <c r="T92" s="37"/>
      <c r="U92" s="37"/>
      <c r="V92" s="37"/>
      <c r="W92" s="37"/>
      <c r="X92" s="37"/>
      <c r="Y92" s="37"/>
      <c r="Z92" s="37"/>
      <c r="AA92" s="37"/>
      <c r="AB92" s="37"/>
      <c r="AC92" s="37"/>
      <c r="AD92" s="37"/>
      <c r="AE92" s="37"/>
    </row>
    <row r="93" spans="1:31" s="2" customFormat="1" ht="25.7" customHeight="1">
      <c r="A93" s="37"/>
      <c r="B93" s="38"/>
      <c r="C93" s="32" t="s">
        <v>26</v>
      </c>
      <c r="D93" s="39"/>
      <c r="E93" s="39"/>
      <c r="F93" s="30" t="str">
        <f>E19</f>
        <v>UPOL PdF Olomouc</v>
      </c>
      <c r="G93" s="39"/>
      <c r="H93" s="39"/>
      <c r="I93" s="32" t="s">
        <v>32</v>
      </c>
      <c r="J93" s="35" t="str">
        <f>E25</f>
        <v>HEXAPLAN International</v>
      </c>
      <c r="K93" s="39"/>
      <c r="L93" s="117"/>
      <c r="S93" s="37"/>
      <c r="T93" s="37"/>
      <c r="U93" s="37"/>
      <c r="V93" s="37"/>
      <c r="W93" s="37"/>
      <c r="X93" s="37"/>
      <c r="Y93" s="37"/>
      <c r="Z93" s="37"/>
      <c r="AA93" s="37"/>
      <c r="AB93" s="37"/>
      <c r="AC93" s="37"/>
      <c r="AD93" s="37"/>
      <c r="AE93" s="37"/>
    </row>
    <row r="94" spans="1:31" s="2" customFormat="1" ht="15.2" customHeight="1">
      <c r="A94" s="37"/>
      <c r="B94" s="38"/>
      <c r="C94" s="32" t="s">
        <v>30</v>
      </c>
      <c r="D94" s="39"/>
      <c r="E94" s="39"/>
      <c r="F94" s="30" t="str">
        <f>IF(E22="","",E22)</f>
        <v>Vyplň údaj</v>
      </c>
      <c r="G94" s="39"/>
      <c r="H94" s="39"/>
      <c r="I94" s="32" t="s">
        <v>35</v>
      </c>
      <c r="J94" s="35" t="str">
        <f>E28</f>
        <v>Ing.E.Lobpraisová</v>
      </c>
      <c r="K94" s="39"/>
      <c r="L94" s="117"/>
      <c r="S94" s="37"/>
      <c r="T94" s="37"/>
      <c r="U94" s="37"/>
      <c r="V94" s="37"/>
      <c r="W94" s="37"/>
      <c r="X94" s="37"/>
      <c r="Y94" s="37"/>
      <c r="Z94" s="37"/>
      <c r="AA94" s="37"/>
      <c r="AB94" s="37"/>
      <c r="AC94" s="37"/>
      <c r="AD94" s="37"/>
      <c r="AE94" s="37"/>
    </row>
    <row r="95" spans="1:31" s="2" customFormat="1" ht="10.35" customHeight="1">
      <c r="A95" s="37"/>
      <c r="B95" s="38"/>
      <c r="C95" s="39"/>
      <c r="D95" s="39"/>
      <c r="E95" s="39"/>
      <c r="F95" s="39"/>
      <c r="G95" s="39"/>
      <c r="H95" s="39"/>
      <c r="I95" s="39"/>
      <c r="J95" s="39"/>
      <c r="K95" s="39"/>
      <c r="L95" s="117"/>
      <c r="S95" s="37"/>
      <c r="T95" s="37"/>
      <c r="U95" s="37"/>
      <c r="V95" s="37"/>
      <c r="W95" s="37"/>
      <c r="X95" s="37"/>
      <c r="Y95" s="37"/>
      <c r="Z95" s="37"/>
      <c r="AA95" s="37"/>
      <c r="AB95" s="37"/>
      <c r="AC95" s="37"/>
      <c r="AD95" s="37"/>
      <c r="AE95" s="37"/>
    </row>
    <row r="96" spans="1:31" s="11" customFormat="1" ht="29.25" customHeight="1">
      <c r="A96" s="155"/>
      <c r="B96" s="156"/>
      <c r="C96" s="157" t="s">
        <v>162</v>
      </c>
      <c r="D96" s="158" t="s">
        <v>58</v>
      </c>
      <c r="E96" s="158" t="s">
        <v>54</v>
      </c>
      <c r="F96" s="158" t="s">
        <v>55</v>
      </c>
      <c r="G96" s="158" t="s">
        <v>163</v>
      </c>
      <c r="H96" s="158" t="s">
        <v>164</v>
      </c>
      <c r="I96" s="158" t="s">
        <v>165</v>
      </c>
      <c r="J96" s="158" t="s">
        <v>140</v>
      </c>
      <c r="K96" s="159" t="s">
        <v>166</v>
      </c>
      <c r="L96" s="160"/>
      <c r="M96" s="71" t="s">
        <v>21</v>
      </c>
      <c r="N96" s="72" t="s">
        <v>43</v>
      </c>
      <c r="O96" s="72" t="s">
        <v>167</v>
      </c>
      <c r="P96" s="72" t="s">
        <v>168</v>
      </c>
      <c r="Q96" s="72" t="s">
        <v>169</v>
      </c>
      <c r="R96" s="72" t="s">
        <v>170</v>
      </c>
      <c r="S96" s="72" t="s">
        <v>171</v>
      </c>
      <c r="T96" s="73" t="s">
        <v>172</v>
      </c>
      <c r="U96" s="155"/>
      <c r="V96" s="155"/>
      <c r="W96" s="155"/>
      <c r="X96" s="155"/>
      <c r="Y96" s="155"/>
      <c r="Z96" s="155"/>
      <c r="AA96" s="155"/>
      <c r="AB96" s="155"/>
      <c r="AC96" s="155"/>
      <c r="AD96" s="155"/>
      <c r="AE96" s="155"/>
    </row>
    <row r="97" spans="1:65" s="2" customFormat="1" ht="22.9" customHeight="1">
      <c r="A97" s="37"/>
      <c r="B97" s="38"/>
      <c r="C97" s="78" t="s">
        <v>173</v>
      </c>
      <c r="D97" s="39"/>
      <c r="E97" s="39"/>
      <c r="F97" s="39"/>
      <c r="G97" s="39"/>
      <c r="H97" s="39"/>
      <c r="I97" s="39"/>
      <c r="J97" s="161">
        <f>BK97</f>
        <v>0</v>
      </c>
      <c r="K97" s="39"/>
      <c r="L97" s="42"/>
      <c r="M97" s="74"/>
      <c r="N97" s="162"/>
      <c r="O97" s="75"/>
      <c r="P97" s="163">
        <f>P98</f>
        <v>0</v>
      </c>
      <c r="Q97" s="75"/>
      <c r="R97" s="163">
        <f>R98</f>
        <v>0</v>
      </c>
      <c r="S97" s="75"/>
      <c r="T97" s="164">
        <f>T98</f>
        <v>0</v>
      </c>
      <c r="U97" s="37"/>
      <c r="V97" s="37"/>
      <c r="W97" s="37"/>
      <c r="X97" s="37"/>
      <c r="Y97" s="37"/>
      <c r="Z97" s="37"/>
      <c r="AA97" s="37"/>
      <c r="AB97" s="37"/>
      <c r="AC97" s="37"/>
      <c r="AD97" s="37"/>
      <c r="AE97" s="37"/>
      <c r="AT97" s="20" t="s">
        <v>72</v>
      </c>
      <c r="AU97" s="20" t="s">
        <v>141</v>
      </c>
      <c r="BK97" s="165">
        <f>BK98</f>
        <v>0</v>
      </c>
    </row>
    <row r="98" spans="1:65" s="12" customFormat="1" ht="25.9" customHeight="1">
      <c r="B98" s="166"/>
      <c r="C98" s="167"/>
      <c r="D98" s="168" t="s">
        <v>72</v>
      </c>
      <c r="E98" s="169" t="s">
        <v>1325</v>
      </c>
      <c r="F98" s="169" t="s">
        <v>1420</v>
      </c>
      <c r="G98" s="167"/>
      <c r="H98" s="167"/>
      <c r="I98" s="170"/>
      <c r="J98" s="171">
        <f>BK98</f>
        <v>0</v>
      </c>
      <c r="K98" s="167"/>
      <c r="L98" s="172"/>
      <c r="M98" s="173"/>
      <c r="N98" s="174"/>
      <c r="O98" s="174"/>
      <c r="P98" s="175">
        <f>P99</f>
        <v>0</v>
      </c>
      <c r="Q98" s="174"/>
      <c r="R98" s="175">
        <f>R99</f>
        <v>0</v>
      </c>
      <c r="S98" s="174"/>
      <c r="T98" s="176">
        <f>T99</f>
        <v>0</v>
      </c>
      <c r="AR98" s="177" t="s">
        <v>83</v>
      </c>
      <c r="AT98" s="178" t="s">
        <v>72</v>
      </c>
      <c r="AU98" s="178" t="s">
        <v>73</v>
      </c>
      <c r="AY98" s="177" t="s">
        <v>176</v>
      </c>
      <c r="BK98" s="179">
        <f>BK99</f>
        <v>0</v>
      </c>
    </row>
    <row r="99" spans="1:65" s="12" customFormat="1" ht="22.9" customHeight="1">
      <c r="B99" s="166"/>
      <c r="C99" s="167"/>
      <c r="D99" s="168" t="s">
        <v>72</v>
      </c>
      <c r="E99" s="180" t="s">
        <v>1175</v>
      </c>
      <c r="F99" s="180" t="s">
        <v>1327</v>
      </c>
      <c r="G99" s="167"/>
      <c r="H99" s="167"/>
      <c r="I99" s="170"/>
      <c r="J99" s="181">
        <f>BK99</f>
        <v>0</v>
      </c>
      <c r="K99" s="167"/>
      <c r="L99" s="172"/>
      <c r="M99" s="173"/>
      <c r="N99" s="174"/>
      <c r="O99" s="174"/>
      <c r="P99" s="175">
        <f>P100+SUM(P101:P106)+P108+P118+P122</f>
        <v>0</v>
      </c>
      <c r="Q99" s="174"/>
      <c r="R99" s="175">
        <f>R100+SUM(R101:R106)+R108+R118+R122</f>
        <v>0</v>
      </c>
      <c r="S99" s="174"/>
      <c r="T99" s="176">
        <f>T100+SUM(T101:T106)+T108+T118+T122</f>
        <v>0</v>
      </c>
      <c r="AR99" s="177" t="s">
        <v>81</v>
      </c>
      <c r="AT99" s="178" t="s">
        <v>72</v>
      </c>
      <c r="AU99" s="178" t="s">
        <v>81</v>
      </c>
      <c r="AY99" s="177" t="s">
        <v>176</v>
      </c>
      <c r="BK99" s="179">
        <f>BK100+SUM(BK101:BK106)+BK108+BK118+BK122</f>
        <v>0</v>
      </c>
    </row>
    <row r="100" spans="1:65" s="2" customFormat="1" ht="16.5" customHeight="1">
      <c r="A100" s="37"/>
      <c r="B100" s="38"/>
      <c r="C100" s="182" t="s">
        <v>81</v>
      </c>
      <c r="D100" s="182" t="s">
        <v>179</v>
      </c>
      <c r="E100" s="183" t="s">
        <v>1328</v>
      </c>
      <c r="F100" s="184" t="s">
        <v>1329</v>
      </c>
      <c r="G100" s="185" t="s">
        <v>133</v>
      </c>
      <c r="H100" s="186">
        <v>12</v>
      </c>
      <c r="I100" s="187"/>
      <c r="J100" s="188">
        <f t="shared" ref="J100:J105" si="0">ROUND(I100*H100,2)</f>
        <v>0</v>
      </c>
      <c r="K100" s="184" t="s">
        <v>223</v>
      </c>
      <c r="L100" s="42"/>
      <c r="M100" s="189" t="s">
        <v>21</v>
      </c>
      <c r="N100" s="190" t="s">
        <v>44</v>
      </c>
      <c r="O100" s="67"/>
      <c r="P100" s="191">
        <f t="shared" ref="P100:P105" si="1">O100*H100</f>
        <v>0</v>
      </c>
      <c r="Q100" s="191">
        <v>0</v>
      </c>
      <c r="R100" s="191">
        <f t="shared" ref="R100:R105" si="2">Q100*H100</f>
        <v>0</v>
      </c>
      <c r="S100" s="191">
        <v>0</v>
      </c>
      <c r="T100" s="192">
        <f t="shared" ref="T100:T105" si="3">S100*H100</f>
        <v>0</v>
      </c>
      <c r="U100" s="37"/>
      <c r="V100" s="37"/>
      <c r="W100" s="37"/>
      <c r="X100" s="37"/>
      <c r="Y100" s="37"/>
      <c r="Z100" s="37"/>
      <c r="AA100" s="37"/>
      <c r="AB100" s="37"/>
      <c r="AC100" s="37"/>
      <c r="AD100" s="37"/>
      <c r="AE100" s="37"/>
      <c r="AR100" s="193" t="s">
        <v>273</v>
      </c>
      <c r="AT100" s="193" t="s">
        <v>179</v>
      </c>
      <c r="AU100" s="193" t="s">
        <v>83</v>
      </c>
      <c r="AY100" s="20" t="s">
        <v>176</v>
      </c>
      <c r="BE100" s="194">
        <f t="shared" ref="BE100:BE105" si="4">IF(N100="základní",J100,0)</f>
        <v>0</v>
      </c>
      <c r="BF100" s="194">
        <f t="shared" ref="BF100:BF105" si="5">IF(N100="snížená",J100,0)</f>
        <v>0</v>
      </c>
      <c r="BG100" s="194">
        <f t="shared" ref="BG100:BG105" si="6">IF(N100="zákl. přenesená",J100,0)</f>
        <v>0</v>
      </c>
      <c r="BH100" s="194">
        <f t="shared" ref="BH100:BH105" si="7">IF(N100="sníž. přenesená",J100,0)</f>
        <v>0</v>
      </c>
      <c r="BI100" s="194">
        <f t="shared" ref="BI100:BI105" si="8">IF(N100="nulová",J100,0)</f>
        <v>0</v>
      </c>
      <c r="BJ100" s="20" t="s">
        <v>81</v>
      </c>
      <c r="BK100" s="194">
        <f t="shared" ref="BK100:BK105" si="9">ROUND(I100*H100,2)</f>
        <v>0</v>
      </c>
      <c r="BL100" s="20" t="s">
        <v>273</v>
      </c>
      <c r="BM100" s="193" t="s">
        <v>83</v>
      </c>
    </row>
    <row r="101" spans="1:65" s="2" customFormat="1" ht="16.5" customHeight="1">
      <c r="A101" s="37"/>
      <c r="B101" s="38"/>
      <c r="C101" s="182" t="s">
        <v>83</v>
      </c>
      <c r="D101" s="182" t="s">
        <v>179</v>
      </c>
      <c r="E101" s="183" t="s">
        <v>83</v>
      </c>
      <c r="F101" s="184" t="s">
        <v>1393</v>
      </c>
      <c r="G101" s="185" t="s">
        <v>133</v>
      </c>
      <c r="H101" s="186">
        <v>50</v>
      </c>
      <c r="I101" s="187"/>
      <c r="J101" s="188">
        <f t="shared" si="0"/>
        <v>0</v>
      </c>
      <c r="K101" s="184" t="s">
        <v>223</v>
      </c>
      <c r="L101" s="42"/>
      <c r="M101" s="189" t="s">
        <v>21</v>
      </c>
      <c r="N101" s="190" t="s">
        <v>44</v>
      </c>
      <c r="O101" s="67"/>
      <c r="P101" s="191">
        <f t="shared" si="1"/>
        <v>0</v>
      </c>
      <c r="Q101" s="191">
        <v>0</v>
      </c>
      <c r="R101" s="191">
        <f t="shared" si="2"/>
        <v>0</v>
      </c>
      <c r="S101" s="191">
        <v>0</v>
      </c>
      <c r="T101" s="192">
        <f t="shared" si="3"/>
        <v>0</v>
      </c>
      <c r="U101" s="37"/>
      <c r="V101" s="37"/>
      <c r="W101" s="37"/>
      <c r="X101" s="37"/>
      <c r="Y101" s="37"/>
      <c r="Z101" s="37"/>
      <c r="AA101" s="37"/>
      <c r="AB101" s="37"/>
      <c r="AC101" s="37"/>
      <c r="AD101" s="37"/>
      <c r="AE101" s="37"/>
      <c r="AR101" s="193" t="s">
        <v>273</v>
      </c>
      <c r="AT101" s="193" t="s">
        <v>179</v>
      </c>
      <c r="AU101" s="193" t="s">
        <v>83</v>
      </c>
      <c r="AY101" s="20" t="s">
        <v>176</v>
      </c>
      <c r="BE101" s="194">
        <f t="shared" si="4"/>
        <v>0</v>
      </c>
      <c r="BF101" s="194">
        <f t="shared" si="5"/>
        <v>0</v>
      </c>
      <c r="BG101" s="194">
        <f t="shared" si="6"/>
        <v>0</v>
      </c>
      <c r="BH101" s="194">
        <f t="shared" si="7"/>
        <v>0</v>
      </c>
      <c r="BI101" s="194">
        <f t="shared" si="8"/>
        <v>0</v>
      </c>
      <c r="BJ101" s="20" t="s">
        <v>81</v>
      </c>
      <c r="BK101" s="194">
        <f t="shared" si="9"/>
        <v>0</v>
      </c>
      <c r="BL101" s="20" t="s">
        <v>273</v>
      </c>
      <c r="BM101" s="193" t="s">
        <v>183</v>
      </c>
    </row>
    <row r="102" spans="1:65" s="2" customFormat="1" ht="16.5" customHeight="1">
      <c r="A102" s="37"/>
      <c r="B102" s="38"/>
      <c r="C102" s="182" t="s">
        <v>99</v>
      </c>
      <c r="D102" s="182" t="s">
        <v>179</v>
      </c>
      <c r="E102" s="183" t="s">
        <v>99</v>
      </c>
      <c r="F102" s="184" t="s">
        <v>1421</v>
      </c>
      <c r="G102" s="185" t="s">
        <v>133</v>
      </c>
      <c r="H102" s="186">
        <v>50</v>
      </c>
      <c r="I102" s="187"/>
      <c r="J102" s="188">
        <f t="shared" si="0"/>
        <v>0</v>
      </c>
      <c r="K102" s="184" t="s">
        <v>223</v>
      </c>
      <c r="L102" s="42"/>
      <c r="M102" s="189" t="s">
        <v>21</v>
      </c>
      <c r="N102" s="190" t="s">
        <v>44</v>
      </c>
      <c r="O102" s="67"/>
      <c r="P102" s="191">
        <f t="shared" si="1"/>
        <v>0</v>
      </c>
      <c r="Q102" s="191">
        <v>0</v>
      </c>
      <c r="R102" s="191">
        <f t="shared" si="2"/>
        <v>0</v>
      </c>
      <c r="S102" s="191">
        <v>0</v>
      </c>
      <c r="T102" s="192">
        <f t="shared" si="3"/>
        <v>0</v>
      </c>
      <c r="U102" s="37"/>
      <c r="V102" s="37"/>
      <c r="W102" s="37"/>
      <c r="X102" s="37"/>
      <c r="Y102" s="37"/>
      <c r="Z102" s="37"/>
      <c r="AA102" s="37"/>
      <c r="AB102" s="37"/>
      <c r="AC102" s="37"/>
      <c r="AD102" s="37"/>
      <c r="AE102" s="37"/>
      <c r="AR102" s="193" t="s">
        <v>273</v>
      </c>
      <c r="AT102" s="193" t="s">
        <v>179</v>
      </c>
      <c r="AU102" s="193" t="s">
        <v>83</v>
      </c>
      <c r="AY102" s="20" t="s">
        <v>176</v>
      </c>
      <c r="BE102" s="194">
        <f t="shared" si="4"/>
        <v>0</v>
      </c>
      <c r="BF102" s="194">
        <f t="shared" si="5"/>
        <v>0</v>
      </c>
      <c r="BG102" s="194">
        <f t="shared" si="6"/>
        <v>0</v>
      </c>
      <c r="BH102" s="194">
        <f t="shared" si="7"/>
        <v>0</v>
      </c>
      <c r="BI102" s="194">
        <f t="shared" si="8"/>
        <v>0</v>
      </c>
      <c r="BJ102" s="20" t="s">
        <v>81</v>
      </c>
      <c r="BK102" s="194">
        <f t="shared" si="9"/>
        <v>0</v>
      </c>
      <c r="BL102" s="20" t="s">
        <v>273</v>
      </c>
      <c r="BM102" s="193" t="s">
        <v>177</v>
      </c>
    </row>
    <row r="103" spans="1:65" s="2" customFormat="1" ht="16.5" customHeight="1">
      <c r="A103" s="37"/>
      <c r="B103" s="38"/>
      <c r="C103" s="182" t="s">
        <v>183</v>
      </c>
      <c r="D103" s="182" t="s">
        <v>179</v>
      </c>
      <c r="E103" s="183" t="s">
        <v>183</v>
      </c>
      <c r="F103" s="184" t="s">
        <v>1422</v>
      </c>
      <c r="G103" s="185" t="s">
        <v>133</v>
      </c>
      <c r="H103" s="186">
        <v>50</v>
      </c>
      <c r="I103" s="187"/>
      <c r="J103" s="188">
        <f t="shared" si="0"/>
        <v>0</v>
      </c>
      <c r="K103" s="184" t="s">
        <v>223</v>
      </c>
      <c r="L103" s="42"/>
      <c r="M103" s="189" t="s">
        <v>21</v>
      </c>
      <c r="N103" s="190" t="s">
        <v>44</v>
      </c>
      <c r="O103" s="67"/>
      <c r="P103" s="191">
        <f t="shared" si="1"/>
        <v>0</v>
      </c>
      <c r="Q103" s="191">
        <v>0</v>
      </c>
      <c r="R103" s="191">
        <f t="shared" si="2"/>
        <v>0</v>
      </c>
      <c r="S103" s="191">
        <v>0</v>
      </c>
      <c r="T103" s="192">
        <f t="shared" si="3"/>
        <v>0</v>
      </c>
      <c r="U103" s="37"/>
      <c r="V103" s="37"/>
      <c r="W103" s="37"/>
      <c r="X103" s="37"/>
      <c r="Y103" s="37"/>
      <c r="Z103" s="37"/>
      <c r="AA103" s="37"/>
      <c r="AB103" s="37"/>
      <c r="AC103" s="37"/>
      <c r="AD103" s="37"/>
      <c r="AE103" s="37"/>
      <c r="AR103" s="193" t="s">
        <v>273</v>
      </c>
      <c r="AT103" s="193" t="s">
        <v>179</v>
      </c>
      <c r="AU103" s="193" t="s">
        <v>83</v>
      </c>
      <c r="AY103" s="20" t="s">
        <v>176</v>
      </c>
      <c r="BE103" s="194">
        <f t="shared" si="4"/>
        <v>0</v>
      </c>
      <c r="BF103" s="194">
        <f t="shared" si="5"/>
        <v>0</v>
      </c>
      <c r="BG103" s="194">
        <f t="shared" si="6"/>
        <v>0</v>
      </c>
      <c r="BH103" s="194">
        <f t="shared" si="7"/>
        <v>0</v>
      </c>
      <c r="BI103" s="194">
        <f t="shared" si="8"/>
        <v>0</v>
      </c>
      <c r="BJ103" s="20" t="s">
        <v>81</v>
      </c>
      <c r="BK103" s="194">
        <f t="shared" si="9"/>
        <v>0</v>
      </c>
      <c r="BL103" s="20" t="s">
        <v>273</v>
      </c>
      <c r="BM103" s="193" t="s">
        <v>225</v>
      </c>
    </row>
    <row r="104" spans="1:65" s="2" customFormat="1" ht="16.5" customHeight="1">
      <c r="A104" s="37"/>
      <c r="B104" s="38"/>
      <c r="C104" s="182" t="s">
        <v>207</v>
      </c>
      <c r="D104" s="182" t="s">
        <v>179</v>
      </c>
      <c r="E104" s="183" t="s">
        <v>207</v>
      </c>
      <c r="F104" s="184" t="s">
        <v>1423</v>
      </c>
      <c r="G104" s="185" t="s">
        <v>762</v>
      </c>
      <c r="H104" s="186">
        <v>1</v>
      </c>
      <c r="I104" s="187"/>
      <c r="J104" s="188">
        <f t="shared" si="0"/>
        <v>0</v>
      </c>
      <c r="K104" s="184" t="s">
        <v>223</v>
      </c>
      <c r="L104" s="42"/>
      <c r="M104" s="189" t="s">
        <v>21</v>
      </c>
      <c r="N104" s="190" t="s">
        <v>44</v>
      </c>
      <c r="O104" s="67"/>
      <c r="P104" s="191">
        <f t="shared" si="1"/>
        <v>0</v>
      </c>
      <c r="Q104" s="191">
        <v>0</v>
      </c>
      <c r="R104" s="191">
        <f t="shared" si="2"/>
        <v>0</v>
      </c>
      <c r="S104" s="191">
        <v>0</v>
      </c>
      <c r="T104" s="192">
        <f t="shared" si="3"/>
        <v>0</v>
      </c>
      <c r="U104" s="37"/>
      <c r="V104" s="37"/>
      <c r="W104" s="37"/>
      <c r="X104" s="37"/>
      <c r="Y104" s="37"/>
      <c r="Z104" s="37"/>
      <c r="AA104" s="37"/>
      <c r="AB104" s="37"/>
      <c r="AC104" s="37"/>
      <c r="AD104" s="37"/>
      <c r="AE104" s="37"/>
      <c r="AR104" s="193" t="s">
        <v>273</v>
      </c>
      <c r="AT104" s="193" t="s">
        <v>179</v>
      </c>
      <c r="AU104" s="193" t="s">
        <v>83</v>
      </c>
      <c r="AY104" s="20" t="s">
        <v>176</v>
      </c>
      <c r="BE104" s="194">
        <f t="shared" si="4"/>
        <v>0</v>
      </c>
      <c r="BF104" s="194">
        <f t="shared" si="5"/>
        <v>0</v>
      </c>
      <c r="BG104" s="194">
        <f t="shared" si="6"/>
        <v>0</v>
      </c>
      <c r="BH104" s="194">
        <f t="shared" si="7"/>
        <v>0</v>
      </c>
      <c r="BI104" s="194">
        <f t="shared" si="8"/>
        <v>0</v>
      </c>
      <c r="BJ104" s="20" t="s">
        <v>81</v>
      </c>
      <c r="BK104" s="194">
        <f t="shared" si="9"/>
        <v>0</v>
      </c>
      <c r="BL104" s="20" t="s">
        <v>273</v>
      </c>
      <c r="BM104" s="193" t="s">
        <v>235</v>
      </c>
    </row>
    <row r="105" spans="1:65" s="2" customFormat="1" ht="16.5" customHeight="1">
      <c r="A105" s="37"/>
      <c r="B105" s="38"/>
      <c r="C105" s="182" t="s">
        <v>177</v>
      </c>
      <c r="D105" s="182" t="s">
        <v>179</v>
      </c>
      <c r="E105" s="183" t="s">
        <v>219</v>
      </c>
      <c r="F105" s="184" t="s">
        <v>1336</v>
      </c>
      <c r="G105" s="185" t="s">
        <v>1424</v>
      </c>
      <c r="H105" s="186">
        <v>1</v>
      </c>
      <c r="I105" s="187"/>
      <c r="J105" s="188">
        <f t="shared" si="0"/>
        <v>0</v>
      </c>
      <c r="K105" s="184" t="s">
        <v>223</v>
      </c>
      <c r="L105" s="42"/>
      <c r="M105" s="189" t="s">
        <v>21</v>
      </c>
      <c r="N105" s="190" t="s">
        <v>44</v>
      </c>
      <c r="O105" s="67"/>
      <c r="P105" s="191">
        <f t="shared" si="1"/>
        <v>0</v>
      </c>
      <c r="Q105" s="191">
        <v>0</v>
      </c>
      <c r="R105" s="191">
        <f t="shared" si="2"/>
        <v>0</v>
      </c>
      <c r="S105" s="191">
        <v>0</v>
      </c>
      <c r="T105" s="192">
        <f t="shared" si="3"/>
        <v>0</v>
      </c>
      <c r="U105" s="37"/>
      <c r="V105" s="37"/>
      <c r="W105" s="37"/>
      <c r="X105" s="37"/>
      <c r="Y105" s="37"/>
      <c r="Z105" s="37"/>
      <c r="AA105" s="37"/>
      <c r="AB105" s="37"/>
      <c r="AC105" s="37"/>
      <c r="AD105" s="37"/>
      <c r="AE105" s="37"/>
      <c r="AR105" s="193" t="s">
        <v>273</v>
      </c>
      <c r="AT105" s="193" t="s">
        <v>179</v>
      </c>
      <c r="AU105" s="193" t="s">
        <v>83</v>
      </c>
      <c r="AY105" s="20" t="s">
        <v>176</v>
      </c>
      <c r="BE105" s="194">
        <f t="shared" si="4"/>
        <v>0</v>
      </c>
      <c r="BF105" s="194">
        <f t="shared" si="5"/>
        <v>0</v>
      </c>
      <c r="BG105" s="194">
        <f t="shared" si="6"/>
        <v>0</v>
      </c>
      <c r="BH105" s="194">
        <f t="shared" si="7"/>
        <v>0</v>
      </c>
      <c r="BI105" s="194">
        <f t="shared" si="8"/>
        <v>0</v>
      </c>
      <c r="BJ105" s="20" t="s">
        <v>81</v>
      </c>
      <c r="BK105" s="194">
        <f t="shared" si="9"/>
        <v>0</v>
      </c>
      <c r="BL105" s="20" t="s">
        <v>273</v>
      </c>
      <c r="BM105" s="193" t="s">
        <v>262</v>
      </c>
    </row>
    <row r="106" spans="1:65" s="12" customFormat="1" ht="20.85" customHeight="1">
      <c r="B106" s="166"/>
      <c r="C106" s="167"/>
      <c r="D106" s="168" t="s">
        <v>72</v>
      </c>
      <c r="E106" s="180" t="s">
        <v>225</v>
      </c>
      <c r="F106" s="180" t="s">
        <v>1337</v>
      </c>
      <c r="G106" s="167"/>
      <c r="H106" s="167"/>
      <c r="I106" s="170"/>
      <c r="J106" s="181">
        <f>BK106</f>
        <v>0</v>
      </c>
      <c r="K106" s="167"/>
      <c r="L106" s="172"/>
      <c r="M106" s="173"/>
      <c r="N106" s="174"/>
      <c r="O106" s="174"/>
      <c r="P106" s="175">
        <f>P107</f>
        <v>0</v>
      </c>
      <c r="Q106" s="174"/>
      <c r="R106" s="175">
        <f>R107</f>
        <v>0</v>
      </c>
      <c r="S106" s="174"/>
      <c r="T106" s="176">
        <f>T107</f>
        <v>0</v>
      </c>
      <c r="AR106" s="177" t="s">
        <v>81</v>
      </c>
      <c r="AT106" s="178" t="s">
        <v>72</v>
      </c>
      <c r="AU106" s="178" t="s">
        <v>83</v>
      </c>
      <c r="AY106" s="177" t="s">
        <v>176</v>
      </c>
      <c r="BK106" s="179">
        <f>BK107</f>
        <v>0</v>
      </c>
    </row>
    <row r="107" spans="1:65" s="2" customFormat="1" ht="16.5" customHeight="1">
      <c r="A107" s="37"/>
      <c r="B107" s="38"/>
      <c r="C107" s="182" t="s">
        <v>219</v>
      </c>
      <c r="D107" s="182" t="s">
        <v>179</v>
      </c>
      <c r="E107" s="183" t="s">
        <v>213</v>
      </c>
      <c r="F107" s="184" t="s">
        <v>1425</v>
      </c>
      <c r="G107" s="185" t="s">
        <v>133</v>
      </c>
      <c r="H107" s="186">
        <v>200</v>
      </c>
      <c r="I107" s="187"/>
      <c r="J107" s="188">
        <f>ROUND(I107*H107,2)</f>
        <v>0</v>
      </c>
      <c r="K107" s="184" t="s">
        <v>223</v>
      </c>
      <c r="L107" s="42"/>
      <c r="M107" s="189" t="s">
        <v>21</v>
      </c>
      <c r="N107" s="190" t="s">
        <v>44</v>
      </c>
      <c r="O107" s="67"/>
      <c r="P107" s="191">
        <f>O107*H107</f>
        <v>0</v>
      </c>
      <c r="Q107" s="191">
        <v>0</v>
      </c>
      <c r="R107" s="191">
        <f>Q107*H107</f>
        <v>0</v>
      </c>
      <c r="S107" s="191">
        <v>0</v>
      </c>
      <c r="T107" s="192">
        <f>S107*H107</f>
        <v>0</v>
      </c>
      <c r="U107" s="37"/>
      <c r="V107" s="37"/>
      <c r="W107" s="37"/>
      <c r="X107" s="37"/>
      <c r="Y107" s="37"/>
      <c r="Z107" s="37"/>
      <c r="AA107" s="37"/>
      <c r="AB107" s="37"/>
      <c r="AC107" s="37"/>
      <c r="AD107" s="37"/>
      <c r="AE107" s="37"/>
      <c r="AR107" s="193" t="s">
        <v>273</v>
      </c>
      <c r="AT107" s="193" t="s">
        <v>179</v>
      </c>
      <c r="AU107" s="193" t="s">
        <v>99</v>
      </c>
      <c r="AY107" s="20" t="s">
        <v>176</v>
      </c>
      <c r="BE107" s="194">
        <f>IF(N107="základní",J107,0)</f>
        <v>0</v>
      </c>
      <c r="BF107" s="194">
        <f>IF(N107="snížená",J107,0)</f>
        <v>0</v>
      </c>
      <c r="BG107" s="194">
        <f>IF(N107="zákl. přenesená",J107,0)</f>
        <v>0</v>
      </c>
      <c r="BH107" s="194">
        <f>IF(N107="sníž. přenesená",J107,0)</f>
        <v>0</v>
      </c>
      <c r="BI107" s="194">
        <f>IF(N107="nulová",J107,0)</f>
        <v>0</v>
      </c>
      <c r="BJ107" s="20" t="s">
        <v>81</v>
      </c>
      <c r="BK107" s="194">
        <f>ROUND(I107*H107,2)</f>
        <v>0</v>
      </c>
      <c r="BL107" s="20" t="s">
        <v>273</v>
      </c>
      <c r="BM107" s="193" t="s">
        <v>273</v>
      </c>
    </row>
    <row r="108" spans="1:65" s="12" customFormat="1" ht="20.85" customHeight="1">
      <c r="B108" s="166"/>
      <c r="C108" s="167"/>
      <c r="D108" s="168" t="s">
        <v>72</v>
      </c>
      <c r="E108" s="180" t="s">
        <v>8</v>
      </c>
      <c r="F108" s="180" t="s">
        <v>1426</v>
      </c>
      <c r="G108" s="167"/>
      <c r="H108" s="167"/>
      <c r="I108" s="170"/>
      <c r="J108" s="181">
        <f>BK108</f>
        <v>0</v>
      </c>
      <c r="K108" s="167"/>
      <c r="L108" s="172"/>
      <c r="M108" s="173"/>
      <c r="N108" s="174"/>
      <c r="O108" s="174"/>
      <c r="P108" s="175">
        <f>SUM(P109:P117)</f>
        <v>0</v>
      </c>
      <c r="Q108" s="174"/>
      <c r="R108" s="175">
        <f>SUM(R109:R117)</f>
        <v>0</v>
      </c>
      <c r="S108" s="174"/>
      <c r="T108" s="176">
        <f>SUM(T109:T117)</f>
        <v>0</v>
      </c>
      <c r="AR108" s="177" t="s">
        <v>81</v>
      </c>
      <c r="AT108" s="178" t="s">
        <v>72</v>
      </c>
      <c r="AU108" s="178" t="s">
        <v>83</v>
      </c>
      <c r="AY108" s="177" t="s">
        <v>176</v>
      </c>
      <c r="BK108" s="179">
        <f>SUM(BK109:BK117)</f>
        <v>0</v>
      </c>
    </row>
    <row r="109" spans="1:65" s="2" customFormat="1" ht="16.5" customHeight="1">
      <c r="A109" s="37"/>
      <c r="B109" s="38"/>
      <c r="C109" s="182" t="s">
        <v>225</v>
      </c>
      <c r="D109" s="182" t="s">
        <v>179</v>
      </c>
      <c r="E109" s="183" t="s">
        <v>1342</v>
      </c>
      <c r="F109" s="184" t="s">
        <v>1427</v>
      </c>
      <c r="G109" s="185" t="s">
        <v>762</v>
      </c>
      <c r="H109" s="186">
        <v>3</v>
      </c>
      <c r="I109" s="187"/>
      <c r="J109" s="188">
        <f t="shared" ref="J109:J117" si="10">ROUND(I109*H109,2)</f>
        <v>0</v>
      </c>
      <c r="K109" s="184" t="s">
        <v>223</v>
      </c>
      <c r="L109" s="42"/>
      <c r="M109" s="189" t="s">
        <v>21</v>
      </c>
      <c r="N109" s="190" t="s">
        <v>44</v>
      </c>
      <c r="O109" s="67"/>
      <c r="P109" s="191">
        <f t="shared" ref="P109:P117" si="11">O109*H109</f>
        <v>0</v>
      </c>
      <c r="Q109" s="191">
        <v>0</v>
      </c>
      <c r="R109" s="191">
        <f t="shared" ref="R109:R117" si="12">Q109*H109</f>
        <v>0</v>
      </c>
      <c r="S109" s="191">
        <v>0</v>
      </c>
      <c r="T109" s="192">
        <f t="shared" ref="T109:T117" si="13">S109*H109</f>
        <v>0</v>
      </c>
      <c r="U109" s="37"/>
      <c r="V109" s="37"/>
      <c r="W109" s="37"/>
      <c r="X109" s="37"/>
      <c r="Y109" s="37"/>
      <c r="Z109" s="37"/>
      <c r="AA109" s="37"/>
      <c r="AB109" s="37"/>
      <c r="AC109" s="37"/>
      <c r="AD109" s="37"/>
      <c r="AE109" s="37"/>
      <c r="AR109" s="193" t="s">
        <v>273</v>
      </c>
      <c r="AT109" s="193" t="s">
        <v>179</v>
      </c>
      <c r="AU109" s="193" t="s">
        <v>99</v>
      </c>
      <c r="AY109" s="20" t="s">
        <v>176</v>
      </c>
      <c r="BE109" s="194">
        <f t="shared" ref="BE109:BE117" si="14">IF(N109="základní",J109,0)</f>
        <v>0</v>
      </c>
      <c r="BF109" s="194">
        <f t="shared" ref="BF109:BF117" si="15">IF(N109="snížená",J109,0)</f>
        <v>0</v>
      </c>
      <c r="BG109" s="194">
        <f t="shared" ref="BG109:BG117" si="16">IF(N109="zákl. přenesená",J109,0)</f>
        <v>0</v>
      </c>
      <c r="BH109" s="194">
        <f t="shared" ref="BH109:BH117" si="17">IF(N109="sníž. přenesená",J109,0)</f>
        <v>0</v>
      </c>
      <c r="BI109" s="194">
        <f t="shared" ref="BI109:BI117" si="18">IF(N109="nulová",J109,0)</f>
        <v>0</v>
      </c>
      <c r="BJ109" s="20" t="s">
        <v>81</v>
      </c>
      <c r="BK109" s="194">
        <f t="shared" ref="BK109:BK117" si="19">ROUND(I109*H109,2)</f>
        <v>0</v>
      </c>
      <c r="BL109" s="20" t="s">
        <v>273</v>
      </c>
      <c r="BM109" s="193" t="s">
        <v>314</v>
      </c>
    </row>
    <row r="110" spans="1:65" s="2" customFormat="1" ht="16.5" customHeight="1">
      <c r="A110" s="37"/>
      <c r="B110" s="38"/>
      <c r="C110" s="182" t="s">
        <v>213</v>
      </c>
      <c r="D110" s="182" t="s">
        <v>179</v>
      </c>
      <c r="E110" s="183" t="s">
        <v>1344</v>
      </c>
      <c r="F110" s="184" t="s">
        <v>1428</v>
      </c>
      <c r="G110" s="185" t="s">
        <v>762</v>
      </c>
      <c r="H110" s="186">
        <v>2</v>
      </c>
      <c r="I110" s="187"/>
      <c r="J110" s="188">
        <f t="shared" si="10"/>
        <v>0</v>
      </c>
      <c r="K110" s="184" t="s">
        <v>223</v>
      </c>
      <c r="L110" s="42"/>
      <c r="M110" s="189" t="s">
        <v>21</v>
      </c>
      <c r="N110" s="190" t="s">
        <v>44</v>
      </c>
      <c r="O110" s="67"/>
      <c r="P110" s="191">
        <f t="shared" si="11"/>
        <v>0</v>
      </c>
      <c r="Q110" s="191">
        <v>0</v>
      </c>
      <c r="R110" s="191">
        <f t="shared" si="12"/>
        <v>0</v>
      </c>
      <c r="S110" s="191">
        <v>0</v>
      </c>
      <c r="T110" s="192">
        <f t="shared" si="13"/>
        <v>0</v>
      </c>
      <c r="U110" s="37"/>
      <c r="V110" s="37"/>
      <c r="W110" s="37"/>
      <c r="X110" s="37"/>
      <c r="Y110" s="37"/>
      <c r="Z110" s="37"/>
      <c r="AA110" s="37"/>
      <c r="AB110" s="37"/>
      <c r="AC110" s="37"/>
      <c r="AD110" s="37"/>
      <c r="AE110" s="37"/>
      <c r="AR110" s="193" t="s">
        <v>273</v>
      </c>
      <c r="AT110" s="193" t="s">
        <v>179</v>
      </c>
      <c r="AU110" s="193" t="s">
        <v>99</v>
      </c>
      <c r="AY110" s="20" t="s">
        <v>176</v>
      </c>
      <c r="BE110" s="194">
        <f t="shared" si="14"/>
        <v>0</v>
      </c>
      <c r="BF110" s="194">
        <f t="shared" si="15"/>
        <v>0</v>
      </c>
      <c r="BG110" s="194">
        <f t="shared" si="16"/>
        <v>0</v>
      </c>
      <c r="BH110" s="194">
        <f t="shared" si="17"/>
        <v>0</v>
      </c>
      <c r="BI110" s="194">
        <f t="shared" si="18"/>
        <v>0</v>
      </c>
      <c r="BJ110" s="20" t="s">
        <v>81</v>
      </c>
      <c r="BK110" s="194">
        <f t="shared" si="19"/>
        <v>0</v>
      </c>
      <c r="BL110" s="20" t="s">
        <v>273</v>
      </c>
      <c r="BM110" s="193" t="s">
        <v>324</v>
      </c>
    </row>
    <row r="111" spans="1:65" s="2" customFormat="1" ht="16.5" customHeight="1">
      <c r="A111" s="37"/>
      <c r="B111" s="38"/>
      <c r="C111" s="182" t="s">
        <v>235</v>
      </c>
      <c r="D111" s="182" t="s">
        <v>179</v>
      </c>
      <c r="E111" s="183" t="s">
        <v>1346</v>
      </c>
      <c r="F111" s="184" t="s">
        <v>1429</v>
      </c>
      <c r="G111" s="185" t="s">
        <v>762</v>
      </c>
      <c r="H111" s="186">
        <v>5</v>
      </c>
      <c r="I111" s="187"/>
      <c r="J111" s="188">
        <f t="shared" si="10"/>
        <v>0</v>
      </c>
      <c r="K111" s="184" t="s">
        <v>223</v>
      </c>
      <c r="L111" s="42"/>
      <c r="M111" s="189" t="s">
        <v>21</v>
      </c>
      <c r="N111" s="190" t="s">
        <v>44</v>
      </c>
      <c r="O111" s="67"/>
      <c r="P111" s="191">
        <f t="shared" si="11"/>
        <v>0</v>
      </c>
      <c r="Q111" s="191">
        <v>0</v>
      </c>
      <c r="R111" s="191">
        <f t="shared" si="12"/>
        <v>0</v>
      </c>
      <c r="S111" s="191">
        <v>0</v>
      </c>
      <c r="T111" s="192">
        <f t="shared" si="13"/>
        <v>0</v>
      </c>
      <c r="U111" s="37"/>
      <c r="V111" s="37"/>
      <c r="W111" s="37"/>
      <c r="X111" s="37"/>
      <c r="Y111" s="37"/>
      <c r="Z111" s="37"/>
      <c r="AA111" s="37"/>
      <c r="AB111" s="37"/>
      <c r="AC111" s="37"/>
      <c r="AD111" s="37"/>
      <c r="AE111" s="37"/>
      <c r="AR111" s="193" t="s">
        <v>273</v>
      </c>
      <c r="AT111" s="193" t="s">
        <v>179</v>
      </c>
      <c r="AU111" s="193" t="s">
        <v>99</v>
      </c>
      <c r="AY111" s="20" t="s">
        <v>176</v>
      </c>
      <c r="BE111" s="194">
        <f t="shared" si="14"/>
        <v>0</v>
      </c>
      <c r="BF111" s="194">
        <f t="shared" si="15"/>
        <v>0</v>
      </c>
      <c r="BG111" s="194">
        <f t="shared" si="16"/>
        <v>0</v>
      </c>
      <c r="BH111" s="194">
        <f t="shared" si="17"/>
        <v>0</v>
      </c>
      <c r="BI111" s="194">
        <f t="shared" si="18"/>
        <v>0</v>
      </c>
      <c r="BJ111" s="20" t="s">
        <v>81</v>
      </c>
      <c r="BK111" s="194">
        <f t="shared" si="19"/>
        <v>0</v>
      </c>
      <c r="BL111" s="20" t="s">
        <v>273</v>
      </c>
      <c r="BM111" s="193" t="s">
        <v>337</v>
      </c>
    </row>
    <row r="112" spans="1:65" s="2" customFormat="1" ht="16.5" customHeight="1">
      <c r="A112" s="37"/>
      <c r="B112" s="38"/>
      <c r="C112" s="182" t="s">
        <v>240</v>
      </c>
      <c r="D112" s="182" t="s">
        <v>179</v>
      </c>
      <c r="E112" s="183" t="s">
        <v>1348</v>
      </c>
      <c r="F112" s="184" t="s">
        <v>1430</v>
      </c>
      <c r="G112" s="185" t="s">
        <v>762</v>
      </c>
      <c r="H112" s="186">
        <v>2</v>
      </c>
      <c r="I112" s="187"/>
      <c r="J112" s="188">
        <f t="shared" si="10"/>
        <v>0</v>
      </c>
      <c r="K112" s="184" t="s">
        <v>223</v>
      </c>
      <c r="L112" s="42"/>
      <c r="M112" s="189" t="s">
        <v>21</v>
      </c>
      <c r="N112" s="190" t="s">
        <v>44</v>
      </c>
      <c r="O112" s="67"/>
      <c r="P112" s="191">
        <f t="shared" si="11"/>
        <v>0</v>
      </c>
      <c r="Q112" s="191">
        <v>0</v>
      </c>
      <c r="R112" s="191">
        <f t="shared" si="12"/>
        <v>0</v>
      </c>
      <c r="S112" s="191">
        <v>0</v>
      </c>
      <c r="T112" s="192">
        <f t="shared" si="13"/>
        <v>0</v>
      </c>
      <c r="U112" s="37"/>
      <c r="V112" s="37"/>
      <c r="W112" s="37"/>
      <c r="X112" s="37"/>
      <c r="Y112" s="37"/>
      <c r="Z112" s="37"/>
      <c r="AA112" s="37"/>
      <c r="AB112" s="37"/>
      <c r="AC112" s="37"/>
      <c r="AD112" s="37"/>
      <c r="AE112" s="37"/>
      <c r="AR112" s="193" t="s">
        <v>273</v>
      </c>
      <c r="AT112" s="193" t="s">
        <v>179</v>
      </c>
      <c r="AU112" s="193" t="s">
        <v>99</v>
      </c>
      <c r="AY112" s="20" t="s">
        <v>176</v>
      </c>
      <c r="BE112" s="194">
        <f t="shared" si="14"/>
        <v>0</v>
      </c>
      <c r="BF112" s="194">
        <f t="shared" si="15"/>
        <v>0</v>
      </c>
      <c r="BG112" s="194">
        <f t="shared" si="16"/>
        <v>0</v>
      </c>
      <c r="BH112" s="194">
        <f t="shared" si="17"/>
        <v>0</v>
      </c>
      <c r="BI112" s="194">
        <f t="shared" si="18"/>
        <v>0</v>
      </c>
      <c r="BJ112" s="20" t="s">
        <v>81</v>
      </c>
      <c r="BK112" s="194">
        <f t="shared" si="19"/>
        <v>0</v>
      </c>
      <c r="BL112" s="20" t="s">
        <v>273</v>
      </c>
      <c r="BM112" s="193" t="s">
        <v>350</v>
      </c>
    </row>
    <row r="113" spans="1:65" s="2" customFormat="1" ht="16.5" customHeight="1">
      <c r="A113" s="37"/>
      <c r="B113" s="38"/>
      <c r="C113" s="182" t="s">
        <v>8</v>
      </c>
      <c r="D113" s="182" t="s">
        <v>179</v>
      </c>
      <c r="E113" s="183" t="s">
        <v>1350</v>
      </c>
      <c r="F113" s="184" t="s">
        <v>1431</v>
      </c>
      <c r="G113" s="185" t="s">
        <v>762</v>
      </c>
      <c r="H113" s="186">
        <v>2</v>
      </c>
      <c r="I113" s="187"/>
      <c r="J113" s="188">
        <f t="shared" si="10"/>
        <v>0</v>
      </c>
      <c r="K113" s="184" t="s">
        <v>223</v>
      </c>
      <c r="L113" s="42"/>
      <c r="M113" s="189" t="s">
        <v>21</v>
      </c>
      <c r="N113" s="190" t="s">
        <v>44</v>
      </c>
      <c r="O113" s="67"/>
      <c r="P113" s="191">
        <f t="shared" si="11"/>
        <v>0</v>
      </c>
      <c r="Q113" s="191">
        <v>0</v>
      </c>
      <c r="R113" s="191">
        <f t="shared" si="12"/>
        <v>0</v>
      </c>
      <c r="S113" s="191">
        <v>0</v>
      </c>
      <c r="T113" s="192">
        <f t="shared" si="13"/>
        <v>0</v>
      </c>
      <c r="U113" s="37"/>
      <c r="V113" s="37"/>
      <c r="W113" s="37"/>
      <c r="X113" s="37"/>
      <c r="Y113" s="37"/>
      <c r="Z113" s="37"/>
      <c r="AA113" s="37"/>
      <c r="AB113" s="37"/>
      <c r="AC113" s="37"/>
      <c r="AD113" s="37"/>
      <c r="AE113" s="37"/>
      <c r="AR113" s="193" t="s">
        <v>273</v>
      </c>
      <c r="AT113" s="193" t="s">
        <v>179</v>
      </c>
      <c r="AU113" s="193" t="s">
        <v>99</v>
      </c>
      <c r="AY113" s="20" t="s">
        <v>176</v>
      </c>
      <c r="BE113" s="194">
        <f t="shared" si="14"/>
        <v>0</v>
      </c>
      <c r="BF113" s="194">
        <f t="shared" si="15"/>
        <v>0</v>
      </c>
      <c r="BG113" s="194">
        <f t="shared" si="16"/>
        <v>0</v>
      </c>
      <c r="BH113" s="194">
        <f t="shared" si="17"/>
        <v>0</v>
      </c>
      <c r="BI113" s="194">
        <f t="shared" si="18"/>
        <v>0</v>
      </c>
      <c r="BJ113" s="20" t="s">
        <v>81</v>
      </c>
      <c r="BK113" s="194">
        <f t="shared" si="19"/>
        <v>0</v>
      </c>
      <c r="BL113" s="20" t="s">
        <v>273</v>
      </c>
      <c r="BM113" s="193" t="s">
        <v>360</v>
      </c>
    </row>
    <row r="114" spans="1:65" s="2" customFormat="1" ht="16.5" customHeight="1">
      <c r="A114" s="37"/>
      <c r="B114" s="38"/>
      <c r="C114" s="182" t="s">
        <v>253</v>
      </c>
      <c r="D114" s="182" t="s">
        <v>179</v>
      </c>
      <c r="E114" s="183" t="s">
        <v>1352</v>
      </c>
      <c r="F114" s="184" t="s">
        <v>1432</v>
      </c>
      <c r="G114" s="185" t="s">
        <v>762</v>
      </c>
      <c r="H114" s="186">
        <v>2</v>
      </c>
      <c r="I114" s="187"/>
      <c r="J114" s="188">
        <f t="shared" si="10"/>
        <v>0</v>
      </c>
      <c r="K114" s="184" t="s">
        <v>223</v>
      </c>
      <c r="L114" s="42"/>
      <c r="M114" s="189" t="s">
        <v>21</v>
      </c>
      <c r="N114" s="190" t="s">
        <v>44</v>
      </c>
      <c r="O114" s="67"/>
      <c r="P114" s="191">
        <f t="shared" si="11"/>
        <v>0</v>
      </c>
      <c r="Q114" s="191">
        <v>0</v>
      </c>
      <c r="R114" s="191">
        <f t="shared" si="12"/>
        <v>0</v>
      </c>
      <c r="S114" s="191">
        <v>0</v>
      </c>
      <c r="T114" s="192">
        <f t="shared" si="13"/>
        <v>0</v>
      </c>
      <c r="U114" s="37"/>
      <c r="V114" s="37"/>
      <c r="W114" s="37"/>
      <c r="X114" s="37"/>
      <c r="Y114" s="37"/>
      <c r="Z114" s="37"/>
      <c r="AA114" s="37"/>
      <c r="AB114" s="37"/>
      <c r="AC114" s="37"/>
      <c r="AD114" s="37"/>
      <c r="AE114" s="37"/>
      <c r="AR114" s="193" t="s">
        <v>273</v>
      </c>
      <c r="AT114" s="193" t="s">
        <v>179</v>
      </c>
      <c r="AU114" s="193" t="s">
        <v>99</v>
      </c>
      <c r="AY114" s="20" t="s">
        <v>176</v>
      </c>
      <c r="BE114" s="194">
        <f t="shared" si="14"/>
        <v>0</v>
      </c>
      <c r="BF114" s="194">
        <f t="shared" si="15"/>
        <v>0</v>
      </c>
      <c r="BG114" s="194">
        <f t="shared" si="16"/>
        <v>0</v>
      </c>
      <c r="BH114" s="194">
        <f t="shared" si="17"/>
        <v>0</v>
      </c>
      <c r="BI114" s="194">
        <f t="shared" si="18"/>
        <v>0</v>
      </c>
      <c r="BJ114" s="20" t="s">
        <v>81</v>
      </c>
      <c r="BK114" s="194">
        <f t="shared" si="19"/>
        <v>0</v>
      </c>
      <c r="BL114" s="20" t="s">
        <v>273</v>
      </c>
      <c r="BM114" s="193" t="s">
        <v>306</v>
      </c>
    </row>
    <row r="115" spans="1:65" s="2" customFormat="1" ht="16.5" customHeight="1">
      <c r="A115" s="37"/>
      <c r="B115" s="38"/>
      <c r="C115" s="182" t="s">
        <v>262</v>
      </c>
      <c r="D115" s="182" t="s">
        <v>179</v>
      </c>
      <c r="E115" s="183" t="s">
        <v>1354</v>
      </c>
      <c r="F115" s="184" t="s">
        <v>1433</v>
      </c>
      <c r="G115" s="185" t="s">
        <v>1434</v>
      </c>
      <c r="H115" s="186">
        <v>1</v>
      </c>
      <c r="I115" s="187"/>
      <c r="J115" s="188">
        <f t="shared" si="10"/>
        <v>0</v>
      </c>
      <c r="K115" s="184" t="s">
        <v>223</v>
      </c>
      <c r="L115" s="42"/>
      <c r="M115" s="189" t="s">
        <v>21</v>
      </c>
      <c r="N115" s="190" t="s">
        <v>44</v>
      </c>
      <c r="O115" s="67"/>
      <c r="P115" s="191">
        <f t="shared" si="11"/>
        <v>0</v>
      </c>
      <c r="Q115" s="191">
        <v>0</v>
      </c>
      <c r="R115" s="191">
        <f t="shared" si="12"/>
        <v>0</v>
      </c>
      <c r="S115" s="191">
        <v>0</v>
      </c>
      <c r="T115" s="192">
        <f t="shared" si="13"/>
        <v>0</v>
      </c>
      <c r="U115" s="37"/>
      <c r="V115" s="37"/>
      <c r="W115" s="37"/>
      <c r="X115" s="37"/>
      <c r="Y115" s="37"/>
      <c r="Z115" s="37"/>
      <c r="AA115" s="37"/>
      <c r="AB115" s="37"/>
      <c r="AC115" s="37"/>
      <c r="AD115" s="37"/>
      <c r="AE115" s="37"/>
      <c r="AR115" s="193" t="s">
        <v>273</v>
      </c>
      <c r="AT115" s="193" t="s">
        <v>179</v>
      </c>
      <c r="AU115" s="193" t="s">
        <v>99</v>
      </c>
      <c r="AY115" s="20" t="s">
        <v>176</v>
      </c>
      <c r="BE115" s="194">
        <f t="shared" si="14"/>
        <v>0</v>
      </c>
      <c r="BF115" s="194">
        <f t="shared" si="15"/>
        <v>0</v>
      </c>
      <c r="BG115" s="194">
        <f t="shared" si="16"/>
        <v>0</v>
      </c>
      <c r="BH115" s="194">
        <f t="shared" si="17"/>
        <v>0</v>
      </c>
      <c r="BI115" s="194">
        <f t="shared" si="18"/>
        <v>0</v>
      </c>
      <c r="BJ115" s="20" t="s">
        <v>81</v>
      </c>
      <c r="BK115" s="194">
        <f t="shared" si="19"/>
        <v>0</v>
      </c>
      <c r="BL115" s="20" t="s">
        <v>273</v>
      </c>
      <c r="BM115" s="193" t="s">
        <v>386</v>
      </c>
    </row>
    <row r="116" spans="1:65" s="2" customFormat="1" ht="16.5" customHeight="1">
      <c r="A116" s="37"/>
      <c r="B116" s="38"/>
      <c r="C116" s="182" t="s">
        <v>268</v>
      </c>
      <c r="D116" s="182" t="s">
        <v>179</v>
      </c>
      <c r="E116" s="183" t="s">
        <v>1356</v>
      </c>
      <c r="F116" s="184" t="s">
        <v>1435</v>
      </c>
      <c r="G116" s="185" t="s">
        <v>762</v>
      </c>
      <c r="H116" s="186">
        <v>2</v>
      </c>
      <c r="I116" s="187"/>
      <c r="J116" s="188">
        <f t="shared" si="10"/>
        <v>0</v>
      </c>
      <c r="K116" s="184" t="s">
        <v>223</v>
      </c>
      <c r="L116" s="42"/>
      <c r="M116" s="189" t="s">
        <v>21</v>
      </c>
      <c r="N116" s="190" t="s">
        <v>44</v>
      </c>
      <c r="O116" s="67"/>
      <c r="P116" s="191">
        <f t="shared" si="11"/>
        <v>0</v>
      </c>
      <c r="Q116" s="191">
        <v>0</v>
      </c>
      <c r="R116" s="191">
        <f t="shared" si="12"/>
        <v>0</v>
      </c>
      <c r="S116" s="191">
        <v>0</v>
      </c>
      <c r="T116" s="192">
        <f t="shared" si="13"/>
        <v>0</v>
      </c>
      <c r="U116" s="37"/>
      <c r="V116" s="37"/>
      <c r="W116" s="37"/>
      <c r="X116" s="37"/>
      <c r="Y116" s="37"/>
      <c r="Z116" s="37"/>
      <c r="AA116" s="37"/>
      <c r="AB116" s="37"/>
      <c r="AC116" s="37"/>
      <c r="AD116" s="37"/>
      <c r="AE116" s="37"/>
      <c r="AR116" s="193" t="s">
        <v>273</v>
      </c>
      <c r="AT116" s="193" t="s">
        <v>179</v>
      </c>
      <c r="AU116" s="193" t="s">
        <v>99</v>
      </c>
      <c r="AY116" s="20" t="s">
        <v>176</v>
      </c>
      <c r="BE116" s="194">
        <f t="shared" si="14"/>
        <v>0</v>
      </c>
      <c r="BF116" s="194">
        <f t="shared" si="15"/>
        <v>0</v>
      </c>
      <c r="BG116" s="194">
        <f t="shared" si="16"/>
        <v>0</v>
      </c>
      <c r="BH116" s="194">
        <f t="shared" si="17"/>
        <v>0</v>
      </c>
      <c r="BI116" s="194">
        <f t="shared" si="18"/>
        <v>0</v>
      </c>
      <c r="BJ116" s="20" t="s">
        <v>81</v>
      </c>
      <c r="BK116" s="194">
        <f t="shared" si="19"/>
        <v>0</v>
      </c>
      <c r="BL116" s="20" t="s">
        <v>273</v>
      </c>
      <c r="BM116" s="193" t="s">
        <v>399</v>
      </c>
    </row>
    <row r="117" spans="1:65" s="2" customFormat="1" ht="16.5" customHeight="1">
      <c r="A117" s="37"/>
      <c r="B117" s="38"/>
      <c r="C117" s="182" t="s">
        <v>273</v>
      </c>
      <c r="D117" s="182" t="s">
        <v>179</v>
      </c>
      <c r="E117" s="183" t="s">
        <v>1366</v>
      </c>
      <c r="F117" s="184" t="s">
        <v>1359</v>
      </c>
      <c r="G117" s="185" t="s">
        <v>1424</v>
      </c>
      <c r="H117" s="186">
        <v>1</v>
      </c>
      <c r="I117" s="187"/>
      <c r="J117" s="188">
        <f t="shared" si="10"/>
        <v>0</v>
      </c>
      <c r="K117" s="184" t="s">
        <v>223</v>
      </c>
      <c r="L117" s="42"/>
      <c r="M117" s="189" t="s">
        <v>21</v>
      </c>
      <c r="N117" s="190" t="s">
        <v>44</v>
      </c>
      <c r="O117" s="67"/>
      <c r="P117" s="191">
        <f t="shared" si="11"/>
        <v>0</v>
      </c>
      <c r="Q117" s="191">
        <v>0</v>
      </c>
      <c r="R117" s="191">
        <f t="shared" si="12"/>
        <v>0</v>
      </c>
      <c r="S117" s="191">
        <v>0</v>
      </c>
      <c r="T117" s="192">
        <f t="shared" si="13"/>
        <v>0</v>
      </c>
      <c r="U117" s="37"/>
      <c r="V117" s="37"/>
      <c r="W117" s="37"/>
      <c r="X117" s="37"/>
      <c r="Y117" s="37"/>
      <c r="Z117" s="37"/>
      <c r="AA117" s="37"/>
      <c r="AB117" s="37"/>
      <c r="AC117" s="37"/>
      <c r="AD117" s="37"/>
      <c r="AE117" s="37"/>
      <c r="AR117" s="193" t="s">
        <v>273</v>
      </c>
      <c r="AT117" s="193" t="s">
        <v>179</v>
      </c>
      <c r="AU117" s="193" t="s">
        <v>99</v>
      </c>
      <c r="AY117" s="20" t="s">
        <v>176</v>
      </c>
      <c r="BE117" s="194">
        <f t="shared" si="14"/>
        <v>0</v>
      </c>
      <c r="BF117" s="194">
        <f t="shared" si="15"/>
        <v>0</v>
      </c>
      <c r="BG117" s="194">
        <f t="shared" si="16"/>
        <v>0</v>
      </c>
      <c r="BH117" s="194">
        <f t="shared" si="17"/>
        <v>0</v>
      </c>
      <c r="BI117" s="194">
        <f t="shared" si="18"/>
        <v>0</v>
      </c>
      <c r="BJ117" s="20" t="s">
        <v>81</v>
      </c>
      <c r="BK117" s="194">
        <f t="shared" si="19"/>
        <v>0</v>
      </c>
      <c r="BL117" s="20" t="s">
        <v>273</v>
      </c>
      <c r="BM117" s="193" t="s">
        <v>444</v>
      </c>
    </row>
    <row r="118" spans="1:65" s="12" customFormat="1" ht="20.85" customHeight="1">
      <c r="B118" s="166"/>
      <c r="C118" s="167"/>
      <c r="D118" s="168" t="s">
        <v>72</v>
      </c>
      <c r="E118" s="180" t="s">
        <v>1376</v>
      </c>
      <c r="F118" s="180" t="s">
        <v>1361</v>
      </c>
      <c r="G118" s="167"/>
      <c r="H118" s="167"/>
      <c r="I118" s="170"/>
      <c r="J118" s="181">
        <f>BK118</f>
        <v>0</v>
      </c>
      <c r="K118" s="167"/>
      <c r="L118" s="172"/>
      <c r="M118" s="173"/>
      <c r="N118" s="174"/>
      <c r="O118" s="174"/>
      <c r="P118" s="175">
        <f>SUM(P119:P121)</f>
        <v>0</v>
      </c>
      <c r="Q118" s="174"/>
      <c r="R118" s="175">
        <f>SUM(R119:R121)</f>
        <v>0</v>
      </c>
      <c r="S118" s="174"/>
      <c r="T118" s="176">
        <f>SUM(T119:T121)</f>
        <v>0</v>
      </c>
      <c r="AR118" s="177" t="s">
        <v>81</v>
      </c>
      <c r="AT118" s="178" t="s">
        <v>72</v>
      </c>
      <c r="AU118" s="178" t="s">
        <v>83</v>
      </c>
      <c r="AY118" s="177" t="s">
        <v>176</v>
      </c>
      <c r="BK118" s="179">
        <f>SUM(BK119:BK121)</f>
        <v>0</v>
      </c>
    </row>
    <row r="119" spans="1:65" s="2" customFormat="1" ht="16.5" customHeight="1">
      <c r="A119" s="37"/>
      <c r="B119" s="38"/>
      <c r="C119" s="182" t="s">
        <v>280</v>
      </c>
      <c r="D119" s="182" t="s">
        <v>179</v>
      </c>
      <c r="E119" s="183" t="s">
        <v>1378</v>
      </c>
      <c r="F119" s="184" t="s">
        <v>1363</v>
      </c>
      <c r="G119" s="185" t="s">
        <v>222</v>
      </c>
      <c r="H119" s="186">
        <v>16</v>
      </c>
      <c r="I119" s="187"/>
      <c r="J119" s="188">
        <f>ROUND(I119*H119,2)</f>
        <v>0</v>
      </c>
      <c r="K119" s="184" t="s">
        <v>223</v>
      </c>
      <c r="L119" s="42"/>
      <c r="M119" s="189" t="s">
        <v>21</v>
      </c>
      <c r="N119" s="190" t="s">
        <v>44</v>
      </c>
      <c r="O119" s="67"/>
      <c r="P119" s="191">
        <f>O119*H119</f>
        <v>0</v>
      </c>
      <c r="Q119" s="191">
        <v>0</v>
      </c>
      <c r="R119" s="191">
        <f>Q119*H119</f>
        <v>0</v>
      </c>
      <c r="S119" s="191">
        <v>0</v>
      </c>
      <c r="T119" s="192">
        <f>S119*H119</f>
        <v>0</v>
      </c>
      <c r="U119" s="37"/>
      <c r="V119" s="37"/>
      <c r="W119" s="37"/>
      <c r="X119" s="37"/>
      <c r="Y119" s="37"/>
      <c r="Z119" s="37"/>
      <c r="AA119" s="37"/>
      <c r="AB119" s="37"/>
      <c r="AC119" s="37"/>
      <c r="AD119" s="37"/>
      <c r="AE119" s="37"/>
      <c r="AR119" s="193" t="s">
        <v>273</v>
      </c>
      <c r="AT119" s="193" t="s">
        <v>179</v>
      </c>
      <c r="AU119" s="193" t="s">
        <v>99</v>
      </c>
      <c r="AY119" s="20" t="s">
        <v>176</v>
      </c>
      <c r="BE119" s="194">
        <f>IF(N119="základní",J119,0)</f>
        <v>0</v>
      </c>
      <c r="BF119" s="194">
        <f>IF(N119="snížená",J119,0)</f>
        <v>0</v>
      </c>
      <c r="BG119" s="194">
        <f>IF(N119="zákl. přenesená",J119,0)</f>
        <v>0</v>
      </c>
      <c r="BH119" s="194">
        <f>IF(N119="sníž. přenesená",J119,0)</f>
        <v>0</v>
      </c>
      <c r="BI119" s="194">
        <f>IF(N119="nulová",J119,0)</f>
        <v>0</v>
      </c>
      <c r="BJ119" s="20" t="s">
        <v>81</v>
      </c>
      <c r="BK119" s="194">
        <f>ROUND(I119*H119,2)</f>
        <v>0</v>
      </c>
      <c r="BL119" s="20" t="s">
        <v>273</v>
      </c>
      <c r="BM119" s="193" t="s">
        <v>485</v>
      </c>
    </row>
    <row r="120" spans="1:65" s="2" customFormat="1" ht="16.5" customHeight="1">
      <c r="A120" s="37"/>
      <c r="B120" s="38"/>
      <c r="C120" s="182" t="s">
        <v>287</v>
      </c>
      <c r="D120" s="182" t="s">
        <v>179</v>
      </c>
      <c r="E120" s="183" t="s">
        <v>1380</v>
      </c>
      <c r="F120" s="184" t="s">
        <v>1403</v>
      </c>
      <c r="G120" s="185" t="s">
        <v>222</v>
      </c>
      <c r="H120" s="186">
        <v>16</v>
      </c>
      <c r="I120" s="187"/>
      <c r="J120" s="188">
        <f>ROUND(I120*H120,2)</f>
        <v>0</v>
      </c>
      <c r="K120" s="184" t="s">
        <v>223</v>
      </c>
      <c r="L120" s="42"/>
      <c r="M120" s="189" t="s">
        <v>21</v>
      </c>
      <c r="N120" s="190" t="s">
        <v>44</v>
      </c>
      <c r="O120" s="67"/>
      <c r="P120" s="191">
        <f>O120*H120</f>
        <v>0</v>
      </c>
      <c r="Q120" s="191">
        <v>0</v>
      </c>
      <c r="R120" s="191">
        <f>Q120*H120</f>
        <v>0</v>
      </c>
      <c r="S120" s="191">
        <v>0</v>
      </c>
      <c r="T120" s="192">
        <f>S120*H120</f>
        <v>0</v>
      </c>
      <c r="U120" s="37"/>
      <c r="V120" s="37"/>
      <c r="W120" s="37"/>
      <c r="X120" s="37"/>
      <c r="Y120" s="37"/>
      <c r="Z120" s="37"/>
      <c r="AA120" s="37"/>
      <c r="AB120" s="37"/>
      <c r="AC120" s="37"/>
      <c r="AD120" s="37"/>
      <c r="AE120" s="37"/>
      <c r="AR120" s="193" t="s">
        <v>273</v>
      </c>
      <c r="AT120" s="193" t="s">
        <v>179</v>
      </c>
      <c r="AU120" s="193" t="s">
        <v>99</v>
      </c>
      <c r="AY120" s="20" t="s">
        <v>176</v>
      </c>
      <c r="BE120" s="194">
        <f>IF(N120="základní",J120,0)</f>
        <v>0</v>
      </c>
      <c r="BF120" s="194">
        <f>IF(N120="snížená",J120,0)</f>
        <v>0</v>
      </c>
      <c r="BG120" s="194">
        <f>IF(N120="zákl. přenesená",J120,0)</f>
        <v>0</v>
      </c>
      <c r="BH120" s="194">
        <f>IF(N120="sníž. přenesená",J120,0)</f>
        <v>0</v>
      </c>
      <c r="BI120" s="194">
        <f>IF(N120="nulová",J120,0)</f>
        <v>0</v>
      </c>
      <c r="BJ120" s="20" t="s">
        <v>81</v>
      </c>
      <c r="BK120" s="194">
        <f>ROUND(I120*H120,2)</f>
        <v>0</v>
      </c>
      <c r="BL120" s="20" t="s">
        <v>273</v>
      </c>
      <c r="BM120" s="193" t="s">
        <v>495</v>
      </c>
    </row>
    <row r="121" spans="1:65" s="2" customFormat="1" ht="16.5" customHeight="1">
      <c r="A121" s="37"/>
      <c r="B121" s="38"/>
      <c r="C121" s="182" t="s">
        <v>296</v>
      </c>
      <c r="D121" s="182" t="s">
        <v>179</v>
      </c>
      <c r="E121" s="183" t="s">
        <v>1382</v>
      </c>
      <c r="F121" s="184" t="s">
        <v>1367</v>
      </c>
      <c r="G121" s="185" t="s">
        <v>334</v>
      </c>
      <c r="H121" s="186">
        <v>1</v>
      </c>
      <c r="I121" s="187"/>
      <c r="J121" s="188">
        <f>ROUND(I121*H121,2)</f>
        <v>0</v>
      </c>
      <c r="K121" s="184" t="s">
        <v>223</v>
      </c>
      <c r="L121" s="42"/>
      <c r="M121" s="189" t="s">
        <v>21</v>
      </c>
      <c r="N121" s="190" t="s">
        <v>44</v>
      </c>
      <c r="O121" s="67"/>
      <c r="P121" s="191">
        <f>O121*H121</f>
        <v>0</v>
      </c>
      <c r="Q121" s="191">
        <v>0</v>
      </c>
      <c r="R121" s="191">
        <f>Q121*H121</f>
        <v>0</v>
      </c>
      <c r="S121" s="191">
        <v>0</v>
      </c>
      <c r="T121" s="192">
        <f>S121*H121</f>
        <v>0</v>
      </c>
      <c r="U121" s="37"/>
      <c r="V121" s="37"/>
      <c r="W121" s="37"/>
      <c r="X121" s="37"/>
      <c r="Y121" s="37"/>
      <c r="Z121" s="37"/>
      <c r="AA121" s="37"/>
      <c r="AB121" s="37"/>
      <c r="AC121" s="37"/>
      <c r="AD121" s="37"/>
      <c r="AE121" s="37"/>
      <c r="AR121" s="193" t="s">
        <v>273</v>
      </c>
      <c r="AT121" s="193" t="s">
        <v>179</v>
      </c>
      <c r="AU121" s="193" t="s">
        <v>99</v>
      </c>
      <c r="AY121" s="20" t="s">
        <v>176</v>
      </c>
      <c r="BE121" s="194">
        <f>IF(N121="základní",J121,0)</f>
        <v>0</v>
      </c>
      <c r="BF121" s="194">
        <f>IF(N121="snížená",J121,0)</f>
        <v>0</v>
      </c>
      <c r="BG121" s="194">
        <f>IF(N121="zákl. přenesená",J121,0)</f>
        <v>0</v>
      </c>
      <c r="BH121" s="194">
        <f>IF(N121="sníž. přenesená",J121,0)</f>
        <v>0</v>
      </c>
      <c r="BI121" s="194">
        <f>IF(N121="nulová",J121,0)</f>
        <v>0</v>
      </c>
      <c r="BJ121" s="20" t="s">
        <v>81</v>
      </c>
      <c r="BK121" s="194">
        <f>ROUND(I121*H121,2)</f>
        <v>0</v>
      </c>
      <c r="BL121" s="20" t="s">
        <v>273</v>
      </c>
      <c r="BM121" s="193" t="s">
        <v>504</v>
      </c>
    </row>
    <row r="122" spans="1:65" s="12" customFormat="1" ht="20.85" customHeight="1">
      <c r="B122" s="166"/>
      <c r="C122" s="167"/>
      <c r="D122" s="168" t="s">
        <v>72</v>
      </c>
      <c r="E122" s="180" t="s">
        <v>1436</v>
      </c>
      <c r="F122" s="180" t="s">
        <v>1369</v>
      </c>
      <c r="G122" s="167"/>
      <c r="H122" s="167"/>
      <c r="I122" s="170"/>
      <c r="J122" s="181">
        <f>BK122</f>
        <v>0</v>
      </c>
      <c r="K122" s="167"/>
      <c r="L122" s="172"/>
      <c r="M122" s="173"/>
      <c r="N122" s="174"/>
      <c r="O122" s="174"/>
      <c r="P122" s="175">
        <f>SUM(P123:P132)</f>
        <v>0</v>
      </c>
      <c r="Q122" s="174"/>
      <c r="R122" s="175">
        <f>SUM(R123:R132)</f>
        <v>0</v>
      </c>
      <c r="S122" s="174"/>
      <c r="T122" s="176">
        <f>SUM(T123:T132)</f>
        <v>0</v>
      </c>
      <c r="AR122" s="177" t="s">
        <v>81</v>
      </c>
      <c r="AT122" s="178" t="s">
        <v>72</v>
      </c>
      <c r="AU122" s="178" t="s">
        <v>83</v>
      </c>
      <c r="AY122" s="177" t="s">
        <v>176</v>
      </c>
      <c r="BK122" s="179">
        <f>SUM(BK123:BK132)</f>
        <v>0</v>
      </c>
    </row>
    <row r="123" spans="1:65" s="2" customFormat="1" ht="16.5" customHeight="1">
      <c r="A123" s="37"/>
      <c r="B123" s="38"/>
      <c r="C123" s="182" t="s">
        <v>302</v>
      </c>
      <c r="D123" s="182" t="s">
        <v>179</v>
      </c>
      <c r="E123" s="183" t="s">
        <v>1384</v>
      </c>
      <c r="F123" s="184" t="s">
        <v>1371</v>
      </c>
      <c r="G123" s="185" t="s">
        <v>222</v>
      </c>
      <c r="H123" s="186">
        <v>8</v>
      </c>
      <c r="I123" s="187"/>
      <c r="J123" s="188">
        <f t="shared" ref="J123:J132" si="20">ROUND(I123*H123,2)</f>
        <v>0</v>
      </c>
      <c r="K123" s="184" t="s">
        <v>223</v>
      </c>
      <c r="L123" s="42"/>
      <c r="M123" s="189" t="s">
        <v>21</v>
      </c>
      <c r="N123" s="190" t="s">
        <v>44</v>
      </c>
      <c r="O123" s="67"/>
      <c r="P123" s="191">
        <f t="shared" ref="P123:P132" si="21">O123*H123</f>
        <v>0</v>
      </c>
      <c r="Q123" s="191">
        <v>0</v>
      </c>
      <c r="R123" s="191">
        <f t="shared" ref="R123:R132" si="22">Q123*H123</f>
        <v>0</v>
      </c>
      <c r="S123" s="191">
        <v>0</v>
      </c>
      <c r="T123" s="192">
        <f t="shared" ref="T123:T132" si="23">S123*H123</f>
        <v>0</v>
      </c>
      <c r="U123" s="37"/>
      <c r="V123" s="37"/>
      <c r="W123" s="37"/>
      <c r="X123" s="37"/>
      <c r="Y123" s="37"/>
      <c r="Z123" s="37"/>
      <c r="AA123" s="37"/>
      <c r="AB123" s="37"/>
      <c r="AC123" s="37"/>
      <c r="AD123" s="37"/>
      <c r="AE123" s="37"/>
      <c r="AR123" s="193" t="s">
        <v>273</v>
      </c>
      <c r="AT123" s="193" t="s">
        <v>179</v>
      </c>
      <c r="AU123" s="193" t="s">
        <v>99</v>
      </c>
      <c r="AY123" s="20" t="s">
        <v>176</v>
      </c>
      <c r="BE123" s="194">
        <f t="shared" ref="BE123:BE132" si="24">IF(N123="základní",J123,0)</f>
        <v>0</v>
      </c>
      <c r="BF123" s="194">
        <f t="shared" ref="BF123:BF132" si="25">IF(N123="snížená",J123,0)</f>
        <v>0</v>
      </c>
      <c r="BG123" s="194">
        <f t="shared" ref="BG123:BG132" si="26">IF(N123="zákl. přenesená",J123,0)</f>
        <v>0</v>
      </c>
      <c r="BH123" s="194">
        <f t="shared" ref="BH123:BH132" si="27">IF(N123="sníž. přenesená",J123,0)</f>
        <v>0</v>
      </c>
      <c r="BI123" s="194">
        <f t="shared" ref="BI123:BI132" si="28">IF(N123="nulová",J123,0)</f>
        <v>0</v>
      </c>
      <c r="BJ123" s="20" t="s">
        <v>81</v>
      </c>
      <c r="BK123" s="194">
        <f t="shared" ref="BK123:BK132" si="29">ROUND(I123*H123,2)</f>
        <v>0</v>
      </c>
      <c r="BL123" s="20" t="s">
        <v>273</v>
      </c>
      <c r="BM123" s="193" t="s">
        <v>517</v>
      </c>
    </row>
    <row r="124" spans="1:65" s="2" customFormat="1" ht="16.5" customHeight="1">
      <c r="A124" s="37"/>
      <c r="B124" s="38"/>
      <c r="C124" s="182" t="s">
        <v>7</v>
      </c>
      <c r="D124" s="182" t="s">
        <v>179</v>
      </c>
      <c r="E124" s="183" t="s">
        <v>1437</v>
      </c>
      <c r="F124" s="184" t="s">
        <v>1373</v>
      </c>
      <c r="G124" s="185" t="s">
        <v>222</v>
      </c>
      <c r="H124" s="186">
        <v>36</v>
      </c>
      <c r="I124" s="187"/>
      <c r="J124" s="188">
        <f t="shared" si="20"/>
        <v>0</v>
      </c>
      <c r="K124" s="184" t="s">
        <v>223</v>
      </c>
      <c r="L124" s="42"/>
      <c r="M124" s="189" t="s">
        <v>21</v>
      </c>
      <c r="N124" s="190" t="s">
        <v>44</v>
      </c>
      <c r="O124" s="67"/>
      <c r="P124" s="191">
        <f t="shared" si="21"/>
        <v>0</v>
      </c>
      <c r="Q124" s="191">
        <v>0</v>
      </c>
      <c r="R124" s="191">
        <f t="shared" si="22"/>
        <v>0</v>
      </c>
      <c r="S124" s="191">
        <v>0</v>
      </c>
      <c r="T124" s="192">
        <f t="shared" si="23"/>
        <v>0</v>
      </c>
      <c r="U124" s="37"/>
      <c r="V124" s="37"/>
      <c r="W124" s="37"/>
      <c r="X124" s="37"/>
      <c r="Y124" s="37"/>
      <c r="Z124" s="37"/>
      <c r="AA124" s="37"/>
      <c r="AB124" s="37"/>
      <c r="AC124" s="37"/>
      <c r="AD124" s="37"/>
      <c r="AE124" s="37"/>
      <c r="AR124" s="193" t="s">
        <v>273</v>
      </c>
      <c r="AT124" s="193" t="s">
        <v>179</v>
      </c>
      <c r="AU124" s="193" t="s">
        <v>99</v>
      </c>
      <c r="AY124" s="20" t="s">
        <v>176</v>
      </c>
      <c r="BE124" s="194">
        <f t="shared" si="24"/>
        <v>0</v>
      </c>
      <c r="BF124" s="194">
        <f t="shared" si="25"/>
        <v>0</v>
      </c>
      <c r="BG124" s="194">
        <f t="shared" si="26"/>
        <v>0</v>
      </c>
      <c r="BH124" s="194">
        <f t="shared" si="27"/>
        <v>0</v>
      </c>
      <c r="BI124" s="194">
        <f t="shared" si="28"/>
        <v>0</v>
      </c>
      <c r="BJ124" s="20" t="s">
        <v>81</v>
      </c>
      <c r="BK124" s="194">
        <f t="shared" si="29"/>
        <v>0</v>
      </c>
      <c r="BL124" s="20" t="s">
        <v>273</v>
      </c>
      <c r="BM124" s="193" t="s">
        <v>528</v>
      </c>
    </row>
    <row r="125" spans="1:65" s="2" customFormat="1" ht="16.5" customHeight="1">
      <c r="A125" s="37"/>
      <c r="B125" s="38"/>
      <c r="C125" s="182" t="s">
        <v>314</v>
      </c>
      <c r="D125" s="182" t="s">
        <v>179</v>
      </c>
      <c r="E125" s="183" t="s">
        <v>1438</v>
      </c>
      <c r="F125" s="184" t="s">
        <v>1375</v>
      </c>
      <c r="G125" s="185" t="s">
        <v>222</v>
      </c>
      <c r="H125" s="186">
        <v>16</v>
      </c>
      <c r="I125" s="187"/>
      <c r="J125" s="188">
        <f t="shared" si="20"/>
        <v>0</v>
      </c>
      <c r="K125" s="184" t="s">
        <v>223</v>
      </c>
      <c r="L125" s="42"/>
      <c r="M125" s="189" t="s">
        <v>21</v>
      </c>
      <c r="N125" s="190" t="s">
        <v>44</v>
      </c>
      <c r="O125" s="67"/>
      <c r="P125" s="191">
        <f t="shared" si="21"/>
        <v>0</v>
      </c>
      <c r="Q125" s="191">
        <v>0</v>
      </c>
      <c r="R125" s="191">
        <f t="shared" si="22"/>
        <v>0</v>
      </c>
      <c r="S125" s="191">
        <v>0</v>
      </c>
      <c r="T125" s="192">
        <f t="shared" si="23"/>
        <v>0</v>
      </c>
      <c r="U125" s="37"/>
      <c r="V125" s="37"/>
      <c r="W125" s="37"/>
      <c r="X125" s="37"/>
      <c r="Y125" s="37"/>
      <c r="Z125" s="37"/>
      <c r="AA125" s="37"/>
      <c r="AB125" s="37"/>
      <c r="AC125" s="37"/>
      <c r="AD125" s="37"/>
      <c r="AE125" s="37"/>
      <c r="AR125" s="193" t="s">
        <v>273</v>
      </c>
      <c r="AT125" s="193" t="s">
        <v>179</v>
      </c>
      <c r="AU125" s="193" t="s">
        <v>99</v>
      </c>
      <c r="AY125" s="20" t="s">
        <v>176</v>
      </c>
      <c r="BE125" s="194">
        <f t="shared" si="24"/>
        <v>0</v>
      </c>
      <c r="BF125" s="194">
        <f t="shared" si="25"/>
        <v>0</v>
      </c>
      <c r="BG125" s="194">
        <f t="shared" si="26"/>
        <v>0</v>
      </c>
      <c r="BH125" s="194">
        <f t="shared" si="27"/>
        <v>0</v>
      </c>
      <c r="BI125" s="194">
        <f t="shared" si="28"/>
        <v>0</v>
      </c>
      <c r="BJ125" s="20" t="s">
        <v>81</v>
      </c>
      <c r="BK125" s="194">
        <f t="shared" si="29"/>
        <v>0</v>
      </c>
      <c r="BL125" s="20" t="s">
        <v>273</v>
      </c>
      <c r="BM125" s="193" t="s">
        <v>537</v>
      </c>
    </row>
    <row r="126" spans="1:65" s="2" customFormat="1" ht="16.5" customHeight="1">
      <c r="A126" s="37"/>
      <c r="B126" s="38"/>
      <c r="C126" s="182" t="s">
        <v>318</v>
      </c>
      <c r="D126" s="182" t="s">
        <v>179</v>
      </c>
      <c r="E126" s="183" t="s">
        <v>1439</v>
      </c>
      <c r="F126" s="184" t="s">
        <v>1404</v>
      </c>
      <c r="G126" s="185" t="s">
        <v>222</v>
      </c>
      <c r="H126" s="186">
        <v>16</v>
      </c>
      <c r="I126" s="187"/>
      <c r="J126" s="188">
        <f t="shared" si="20"/>
        <v>0</v>
      </c>
      <c r="K126" s="184" t="s">
        <v>223</v>
      </c>
      <c r="L126" s="42"/>
      <c r="M126" s="189" t="s">
        <v>21</v>
      </c>
      <c r="N126" s="190" t="s">
        <v>44</v>
      </c>
      <c r="O126" s="67"/>
      <c r="P126" s="191">
        <f t="shared" si="21"/>
        <v>0</v>
      </c>
      <c r="Q126" s="191">
        <v>0</v>
      </c>
      <c r="R126" s="191">
        <f t="shared" si="22"/>
        <v>0</v>
      </c>
      <c r="S126" s="191">
        <v>0</v>
      </c>
      <c r="T126" s="192">
        <f t="shared" si="23"/>
        <v>0</v>
      </c>
      <c r="U126" s="37"/>
      <c r="V126" s="37"/>
      <c r="W126" s="37"/>
      <c r="X126" s="37"/>
      <c r="Y126" s="37"/>
      <c r="Z126" s="37"/>
      <c r="AA126" s="37"/>
      <c r="AB126" s="37"/>
      <c r="AC126" s="37"/>
      <c r="AD126" s="37"/>
      <c r="AE126" s="37"/>
      <c r="AR126" s="193" t="s">
        <v>273</v>
      </c>
      <c r="AT126" s="193" t="s">
        <v>179</v>
      </c>
      <c r="AU126" s="193" t="s">
        <v>99</v>
      </c>
      <c r="AY126" s="20" t="s">
        <v>176</v>
      </c>
      <c r="BE126" s="194">
        <f t="shared" si="24"/>
        <v>0</v>
      </c>
      <c r="BF126" s="194">
        <f t="shared" si="25"/>
        <v>0</v>
      </c>
      <c r="BG126" s="194">
        <f t="shared" si="26"/>
        <v>0</v>
      </c>
      <c r="BH126" s="194">
        <f t="shared" si="27"/>
        <v>0</v>
      </c>
      <c r="BI126" s="194">
        <f t="shared" si="28"/>
        <v>0</v>
      </c>
      <c r="BJ126" s="20" t="s">
        <v>81</v>
      </c>
      <c r="BK126" s="194">
        <f t="shared" si="29"/>
        <v>0</v>
      </c>
      <c r="BL126" s="20" t="s">
        <v>273</v>
      </c>
      <c r="BM126" s="193" t="s">
        <v>551</v>
      </c>
    </row>
    <row r="127" spans="1:65" s="2" customFormat="1" ht="16.5" customHeight="1">
      <c r="A127" s="37"/>
      <c r="B127" s="38"/>
      <c r="C127" s="182" t="s">
        <v>324</v>
      </c>
      <c r="D127" s="182" t="s">
        <v>179</v>
      </c>
      <c r="E127" s="183" t="s">
        <v>1440</v>
      </c>
      <c r="F127" s="184" t="s">
        <v>1441</v>
      </c>
      <c r="G127" s="185" t="s">
        <v>222</v>
      </c>
      <c r="H127" s="186">
        <v>8</v>
      </c>
      <c r="I127" s="187"/>
      <c r="J127" s="188">
        <f t="shared" si="20"/>
        <v>0</v>
      </c>
      <c r="K127" s="184" t="s">
        <v>223</v>
      </c>
      <c r="L127" s="42"/>
      <c r="M127" s="189" t="s">
        <v>21</v>
      </c>
      <c r="N127" s="190" t="s">
        <v>44</v>
      </c>
      <c r="O127" s="67"/>
      <c r="P127" s="191">
        <f t="shared" si="21"/>
        <v>0</v>
      </c>
      <c r="Q127" s="191">
        <v>0</v>
      </c>
      <c r="R127" s="191">
        <f t="shared" si="22"/>
        <v>0</v>
      </c>
      <c r="S127" s="191">
        <v>0</v>
      </c>
      <c r="T127" s="192">
        <f t="shared" si="23"/>
        <v>0</v>
      </c>
      <c r="U127" s="37"/>
      <c r="V127" s="37"/>
      <c r="W127" s="37"/>
      <c r="X127" s="37"/>
      <c r="Y127" s="37"/>
      <c r="Z127" s="37"/>
      <c r="AA127" s="37"/>
      <c r="AB127" s="37"/>
      <c r="AC127" s="37"/>
      <c r="AD127" s="37"/>
      <c r="AE127" s="37"/>
      <c r="AR127" s="193" t="s">
        <v>273</v>
      </c>
      <c r="AT127" s="193" t="s">
        <v>179</v>
      </c>
      <c r="AU127" s="193" t="s">
        <v>99</v>
      </c>
      <c r="AY127" s="20" t="s">
        <v>176</v>
      </c>
      <c r="BE127" s="194">
        <f t="shared" si="24"/>
        <v>0</v>
      </c>
      <c r="BF127" s="194">
        <f t="shared" si="25"/>
        <v>0</v>
      </c>
      <c r="BG127" s="194">
        <f t="shared" si="26"/>
        <v>0</v>
      </c>
      <c r="BH127" s="194">
        <f t="shared" si="27"/>
        <v>0</v>
      </c>
      <c r="BI127" s="194">
        <f t="shared" si="28"/>
        <v>0</v>
      </c>
      <c r="BJ127" s="20" t="s">
        <v>81</v>
      </c>
      <c r="BK127" s="194">
        <f t="shared" si="29"/>
        <v>0</v>
      </c>
      <c r="BL127" s="20" t="s">
        <v>273</v>
      </c>
      <c r="BM127" s="193" t="s">
        <v>566</v>
      </c>
    </row>
    <row r="128" spans="1:65" s="2" customFormat="1" ht="16.5" customHeight="1">
      <c r="A128" s="37"/>
      <c r="B128" s="38"/>
      <c r="C128" s="182" t="s">
        <v>331</v>
      </c>
      <c r="D128" s="182" t="s">
        <v>179</v>
      </c>
      <c r="E128" s="183" t="s">
        <v>1442</v>
      </c>
      <c r="F128" s="184" t="s">
        <v>1379</v>
      </c>
      <c r="G128" s="185" t="s">
        <v>222</v>
      </c>
      <c r="H128" s="186">
        <v>8</v>
      </c>
      <c r="I128" s="187"/>
      <c r="J128" s="188">
        <f t="shared" si="20"/>
        <v>0</v>
      </c>
      <c r="K128" s="184" t="s">
        <v>223</v>
      </c>
      <c r="L128" s="42"/>
      <c r="M128" s="189" t="s">
        <v>21</v>
      </c>
      <c r="N128" s="190" t="s">
        <v>44</v>
      </c>
      <c r="O128" s="67"/>
      <c r="P128" s="191">
        <f t="shared" si="21"/>
        <v>0</v>
      </c>
      <c r="Q128" s="191">
        <v>0</v>
      </c>
      <c r="R128" s="191">
        <f t="shared" si="22"/>
        <v>0</v>
      </c>
      <c r="S128" s="191">
        <v>0</v>
      </c>
      <c r="T128" s="192">
        <f t="shared" si="23"/>
        <v>0</v>
      </c>
      <c r="U128" s="37"/>
      <c r="V128" s="37"/>
      <c r="W128" s="37"/>
      <c r="X128" s="37"/>
      <c r="Y128" s="37"/>
      <c r="Z128" s="37"/>
      <c r="AA128" s="37"/>
      <c r="AB128" s="37"/>
      <c r="AC128" s="37"/>
      <c r="AD128" s="37"/>
      <c r="AE128" s="37"/>
      <c r="AR128" s="193" t="s">
        <v>273</v>
      </c>
      <c r="AT128" s="193" t="s">
        <v>179</v>
      </c>
      <c r="AU128" s="193" t="s">
        <v>99</v>
      </c>
      <c r="AY128" s="20" t="s">
        <v>176</v>
      </c>
      <c r="BE128" s="194">
        <f t="shared" si="24"/>
        <v>0</v>
      </c>
      <c r="BF128" s="194">
        <f t="shared" si="25"/>
        <v>0</v>
      </c>
      <c r="BG128" s="194">
        <f t="shared" si="26"/>
        <v>0</v>
      </c>
      <c r="BH128" s="194">
        <f t="shared" si="27"/>
        <v>0</v>
      </c>
      <c r="BI128" s="194">
        <f t="shared" si="28"/>
        <v>0</v>
      </c>
      <c r="BJ128" s="20" t="s">
        <v>81</v>
      </c>
      <c r="BK128" s="194">
        <f t="shared" si="29"/>
        <v>0</v>
      </c>
      <c r="BL128" s="20" t="s">
        <v>273</v>
      </c>
      <c r="BM128" s="193" t="s">
        <v>578</v>
      </c>
    </row>
    <row r="129" spans="1:65" s="2" customFormat="1" ht="16.5" customHeight="1">
      <c r="A129" s="37"/>
      <c r="B129" s="38"/>
      <c r="C129" s="182" t="s">
        <v>337</v>
      </c>
      <c r="D129" s="182" t="s">
        <v>179</v>
      </c>
      <c r="E129" s="183" t="s">
        <v>1443</v>
      </c>
      <c r="F129" s="184" t="s">
        <v>1405</v>
      </c>
      <c r="G129" s="185" t="s">
        <v>222</v>
      </c>
      <c r="H129" s="186">
        <v>16</v>
      </c>
      <c r="I129" s="187"/>
      <c r="J129" s="188">
        <f t="shared" si="20"/>
        <v>0</v>
      </c>
      <c r="K129" s="184" t="s">
        <v>223</v>
      </c>
      <c r="L129" s="42"/>
      <c r="M129" s="189" t="s">
        <v>21</v>
      </c>
      <c r="N129" s="190" t="s">
        <v>44</v>
      </c>
      <c r="O129" s="67"/>
      <c r="P129" s="191">
        <f t="shared" si="21"/>
        <v>0</v>
      </c>
      <c r="Q129" s="191">
        <v>0</v>
      </c>
      <c r="R129" s="191">
        <f t="shared" si="22"/>
        <v>0</v>
      </c>
      <c r="S129" s="191">
        <v>0</v>
      </c>
      <c r="T129" s="192">
        <f t="shared" si="23"/>
        <v>0</v>
      </c>
      <c r="U129" s="37"/>
      <c r="V129" s="37"/>
      <c r="W129" s="37"/>
      <c r="X129" s="37"/>
      <c r="Y129" s="37"/>
      <c r="Z129" s="37"/>
      <c r="AA129" s="37"/>
      <c r="AB129" s="37"/>
      <c r="AC129" s="37"/>
      <c r="AD129" s="37"/>
      <c r="AE129" s="37"/>
      <c r="AR129" s="193" t="s">
        <v>273</v>
      </c>
      <c r="AT129" s="193" t="s">
        <v>179</v>
      </c>
      <c r="AU129" s="193" t="s">
        <v>99</v>
      </c>
      <c r="AY129" s="20" t="s">
        <v>176</v>
      </c>
      <c r="BE129" s="194">
        <f t="shared" si="24"/>
        <v>0</v>
      </c>
      <c r="BF129" s="194">
        <f t="shared" si="25"/>
        <v>0</v>
      </c>
      <c r="BG129" s="194">
        <f t="shared" si="26"/>
        <v>0</v>
      </c>
      <c r="BH129" s="194">
        <f t="shared" si="27"/>
        <v>0</v>
      </c>
      <c r="BI129" s="194">
        <f t="shared" si="28"/>
        <v>0</v>
      </c>
      <c r="BJ129" s="20" t="s">
        <v>81</v>
      </c>
      <c r="BK129" s="194">
        <f t="shared" si="29"/>
        <v>0</v>
      </c>
      <c r="BL129" s="20" t="s">
        <v>273</v>
      </c>
      <c r="BM129" s="193" t="s">
        <v>590</v>
      </c>
    </row>
    <row r="130" spans="1:65" s="2" customFormat="1" ht="16.5" customHeight="1">
      <c r="A130" s="37"/>
      <c r="B130" s="38"/>
      <c r="C130" s="182" t="s">
        <v>342</v>
      </c>
      <c r="D130" s="182" t="s">
        <v>179</v>
      </c>
      <c r="E130" s="183" t="s">
        <v>1444</v>
      </c>
      <c r="F130" s="184" t="s">
        <v>1445</v>
      </c>
      <c r="G130" s="185" t="s">
        <v>222</v>
      </c>
      <c r="H130" s="186">
        <v>8</v>
      </c>
      <c r="I130" s="187"/>
      <c r="J130" s="188">
        <f t="shared" si="20"/>
        <v>0</v>
      </c>
      <c r="K130" s="184" t="s">
        <v>223</v>
      </c>
      <c r="L130" s="42"/>
      <c r="M130" s="189" t="s">
        <v>21</v>
      </c>
      <c r="N130" s="190" t="s">
        <v>44</v>
      </c>
      <c r="O130" s="67"/>
      <c r="P130" s="191">
        <f t="shared" si="21"/>
        <v>0</v>
      </c>
      <c r="Q130" s="191">
        <v>0</v>
      </c>
      <c r="R130" s="191">
        <f t="shared" si="22"/>
        <v>0</v>
      </c>
      <c r="S130" s="191">
        <v>0</v>
      </c>
      <c r="T130" s="192">
        <f t="shared" si="23"/>
        <v>0</v>
      </c>
      <c r="U130" s="37"/>
      <c r="V130" s="37"/>
      <c r="W130" s="37"/>
      <c r="X130" s="37"/>
      <c r="Y130" s="37"/>
      <c r="Z130" s="37"/>
      <c r="AA130" s="37"/>
      <c r="AB130" s="37"/>
      <c r="AC130" s="37"/>
      <c r="AD130" s="37"/>
      <c r="AE130" s="37"/>
      <c r="AR130" s="193" t="s">
        <v>273</v>
      </c>
      <c r="AT130" s="193" t="s">
        <v>179</v>
      </c>
      <c r="AU130" s="193" t="s">
        <v>99</v>
      </c>
      <c r="AY130" s="20" t="s">
        <v>176</v>
      </c>
      <c r="BE130" s="194">
        <f t="shared" si="24"/>
        <v>0</v>
      </c>
      <c r="BF130" s="194">
        <f t="shared" si="25"/>
        <v>0</v>
      </c>
      <c r="BG130" s="194">
        <f t="shared" si="26"/>
        <v>0</v>
      </c>
      <c r="BH130" s="194">
        <f t="shared" si="27"/>
        <v>0</v>
      </c>
      <c r="BI130" s="194">
        <f t="shared" si="28"/>
        <v>0</v>
      </c>
      <c r="BJ130" s="20" t="s">
        <v>81</v>
      </c>
      <c r="BK130" s="194">
        <f t="shared" si="29"/>
        <v>0</v>
      </c>
      <c r="BL130" s="20" t="s">
        <v>273</v>
      </c>
      <c r="BM130" s="193" t="s">
        <v>603</v>
      </c>
    </row>
    <row r="131" spans="1:65" s="2" customFormat="1" ht="16.5" customHeight="1">
      <c r="A131" s="37"/>
      <c r="B131" s="38"/>
      <c r="C131" s="182" t="s">
        <v>350</v>
      </c>
      <c r="D131" s="182" t="s">
        <v>179</v>
      </c>
      <c r="E131" s="183" t="s">
        <v>1446</v>
      </c>
      <c r="F131" s="184" t="s">
        <v>1407</v>
      </c>
      <c r="G131" s="185" t="s">
        <v>222</v>
      </c>
      <c r="H131" s="186">
        <v>8</v>
      </c>
      <c r="I131" s="187"/>
      <c r="J131" s="188">
        <f t="shared" si="20"/>
        <v>0</v>
      </c>
      <c r="K131" s="184" t="s">
        <v>223</v>
      </c>
      <c r="L131" s="42"/>
      <c r="M131" s="189" t="s">
        <v>21</v>
      </c>
      <c r="N131" s="190" t="s">
        <v>44</v>
      </c>
      <c r="O131" s="67"/>
      <c r="P131" s="191">
        <f t="shared" si="21"/>
        <v>0</v>
      </c>
      <c r="Q131" s="191">
        <v>0</v>
      </c>
      <c r="R131" s="191">
        <f t="shared" si="22"/>
        <v>0</v>
      </c>
      <c r="S131" s="191">
        <v>0</v>
      </c>
      <c r="T131" s="192">
        <f t="shared" si="23"/>
        <v>0</v>
      </c>
      <c r="U131" s="37"/>
      <c r="V131" s="37"/>
      <c r="W131" s="37"/>
      <c r="X131" s="37"/>
      <c r="Y131" s="37"/>
      <c r="Z131" s="37"/>
      <c r="AA131" s="37"/>
      <c r="AB131" s="37"/>
      <c r="AC131" s="37"/>
      <c r="AD131" s="37"/>
      <c r="AE131" s="37"/>
      <c r="AR131" s="193" t="s">
        <v>273</v>
      </c>
      <c r="AT131" s="193" t="s">
        <v>179</v>
      </c>
      <c r="AU131" s="193" t="s">
        <v>99</v>
      </c>
      <c r="AY131" s="20" t="s">
        <v>176</v>
      </c>
      <c r="BE131" s="194">
        <f t="shared" si="24"/>
        <v>0</v>
      </c>
      <c r="BF131" s="194">
        <f t="shared" si="25"/>
        <v>0</v>
      </c>
      <c r="BG131" s="194">
        <f t="shared" si="26"/>
        <v>0</v>
      </c>
      <c r="BH131" s="194">
        <f t="shared" si="27"/>
        <v>0</v>
      </c>
      <c r="BI131" s="194">
        <f t="shared" si="28"/>
        <v>0</v>
      </c>
      <c r="BJ131" s="20" t="s">
        <v>81</v>
      </c>
      <c r="BK131" s="194">
        <f t="shared" si="29"/>
        <v>0</v>
      </c>
      <c r="BL131" s="20" t="s">
        <v>273</v>
      </c>
      <c r="BM131" s="193" t="s">
        <v>622</v>
      </c>
    </row>
    <row r="132" spans="1:65" s="2" customFormat="1" ht="16.5" customHeight="1">
      <c r="A132" s="37"/>
      <c r="B132" s="38"/>
      <c r="C132" s="182" t="s">
        <v>355</v>
      </c>
      <c r="D132" s="182" t="s">
        <v>179</v>
      </c>
      <c r="E132" s="183" t="s">
        <v>1447</v>
      </c>
      <c r="F132" s="184" t="s">
        <v>1448</v>
      </c>
      <c r="G132" s="185" t="s">
        <v>1424</v>
      </c>
      <c r="H132" s="186">
        <v>1</v>
      </c>
      <c r="I132" s="187"/>
      <c r="J132" s="188">
        <f t="shared" si="20"/>
        <v>0</v>
      </c>
      <c r="K132" s="184" t="s">
        <v>223</v>
      </c>
      <c r="L132" s="42"/>
      <c r="M132" s="259" t="s">
        <v>21</v>
      </c>
      <c r="N132" s="260" t="s">
        <v>44</v>
      </c>
      <c r="O132" s="261"/>
      <c r="P132" s="262">
        <f t="shared" si="21"/>
        <v>0</v>
      </c>
      <c r="Q132" s="262">
        <v>0</v>
      </c>
      <c r="R132" s="262">
        <f t="shared" si="22"/>
        <v>0</v>
      </c>
      <c r="S132" s="262">
        <v>0</v>
      </c>
      <c r="T132" s="263">
        <f t="shared" si="23"/>
        <v>0</v>
      </c>
      <c r="U132" s="37"/>
      <c r="V132" s="37"/>
      <c r="W132" s="37"/>
      <c r="X132" s="37"/>
      <c r="Y132" s="37"/>
      <c r="Z132" s="37"/>
      <c r="AA132" s="37"/>
      <c r="AB132" s="37"/>
      <c r="AC132" s="37"/>
      <c r="AD132" s="37"/>
      <c r="AE132" s="37"/>
      <c r="AR132" s="193" t="s">
        <v>273</v>
      </c>
      <c r="AT132" s="193" t="s">
        <v>179</v>
      </c>
      <c r="AU132" s="193" t="s">
        <v>99</v>
      </c>
      <c r="AY132" s="20" t="s">
        <v>176</v>
      </c>
      <c r="BE132" s="194">
        <f t="shared" si="24"/>
        <v>0</v>
      </c>
      <c r="BF132" s="194">
        <f t="shared" si="25"/>
        <v>0</v>
      </c>
      <c r="BG132" s="194">
        <f t="shared" si="26"/>
        <v>0</v>
      </c>
      <c r="BH132" s="194">
        <f t="shared" si="27"/>
        <v>0</v>
      </c>
      <c r="BI132" s="194">
        <f t="shared" si="28"/>
        <v>0</v>
      </c>
      <c r="BJ132" s="20" t="s">
        <v>81</v>
      </c>
      <c r="BK132" s="194">
        <f t="shared" si="29"/>
        <v>0</v>
      </c>
      <c r="BL132" s="20" t="s">
        <v>273</v>
      </c>
      <c r="BM132" s="193" t="s">
        <v>644</v>
      </c>
    </row>
    <row r="133" spans="1:65" s="2" customFormat="1" ht="6.95" customHeight="1">
      <c r="A133" s="37"/>
      <c r="B133" s="50"/>
      <c r="C133" s="51"/>
      <c r="D133" s="51"/>
      <c r="E133" s="51"/>
      <c r="F133" s="51"/>
      <c r="G133" s="51"/>
      <c r="H133" s="51"/>
      <c r="I133" s="51"/>
      <c r="J133" s="51"/>
      <c r="K133" s="51"/>
      <c r="L133" s="42"/>
      <c r="M133" s="37"/>
      <c r="O133" s="37"/>
      <c r="P133" s="37"/>
      <c r="Q133" s="37"/>
      <c r="R133" s="37"/>
      <c r="S133" s="37"/>
      <c r="T133" s="37"/>
      <c r="U133" s="37"/>
      <c r="V133" s="37"/>
      <c r="W133" s="37"/>
      <c r="X133" s="37"/>
      <c r="Y133" s="37"/>
      <c r="Z133" s="37"/>
      <c r="AA133" s="37"/>
      <c r="AB133" s="37"/>
      <c r="AC133" s="37"/>
      <c r="AD133" s="37"/>
      <c r="AE133" s="37"/>
    </row>
  </sheetData>
  <sheetProtection algorithmName="SHA-512" hashValue="rl4mpcW4mircbBcN8MkjRBJ50MAYiBGjGfyHic1r82zqRE5hEUidcmwCRcPXQ94uaxm6vqvM48W+H7B1FIAoGw==" saltValue="+WGANpa1366Qz2XQTamjfS3OkLtrbcS4JfuxzKeOMT+P62MtlY8V39Mc1CekMz6jQJtKTgsX5Tq/bXOm4XOARw==" spinCount="100000" sheet="1" objects="1" scenarios="1" formatColumns="0" formatRows="0" autoFilter="0"/>
  <autoFilter ref="C96:K132"/>
  <mergeCells count="15">
    <mergeCell ref="E83:H83"/>
    <mergeCell ref="E87:H87"/>
    <mergeCell ref="E85:H85"/>
    <mergeCell ref="E89:H89"/>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sheetPr>
    <pageSetUpPr fitToPage="1"/>
  </sheetPr>
  <dimension ref="A2:BM123"/>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5"/>
      <c r="M2" s="395"/>
      <c r="N2" s="395"/>
      <c r="O2" s="395"/>
      <c r="P2" s="395"/>
      <c r="Q2" s="395"/>
      <c r="R2" s="395"/>
      <c r="S2" s="395"/>
      <c r="T2" s="395"/>
      <c r="U2" s="395"/>
      <c r="V2" s="395"/>
      <c r="AT2" s="20" t="s">
        <v>112</v>
      </c>
    </row>
    <row r="3" spans="1:46" s="1" customFormat="1" ht="6.95" customHeight="1">
      <c r="B3" s="112"/>
      <c r="C3" s="113"/>
      <c r="D3" s="113"/>
      <c r="E3" s="113"/>
      <c r="F3" s="113"/>
      <c r="G3" s="113"/>
      <c r="H3" s="113"/>
      <c r="I3" s="113"/>
      <c r="J3" s="113"/>
      <c r="K3" s="113"/>
      <c r="L3" s="23"/>
      <c r="AT3" s="20" t="s">
        <v>83</v>
      </c>
    </row>
    <row r="4" spans="1:46" s="1" customFormat="1" ht="24.95" customHeight="1">
      <c r="B4" s="23"/>
      <c r="D4" s="114" t="s">
        <v>124</v>
      </c>
      <c r="L4" s="23"/>
      <c r="M4" s="115" t="s">
        <v>10</v>
      </c>
      <c r="AT4" s="20" t="s">
        <v>4</v>
      </c>
    </row>
    <row r="5" spans="1:46" s="1" customFormat="1" ht="6.95" customHeight="1">
      <c r="B5" s="23"/>
      <c r="L5" s="23"/>
    </row>
    <row r="6" spans="1:46" s="1" customFormat="1" ht="12" customHeight="1">
      <c r="B6" s="23"/>
      <c r="D6" s="116" t="s">
        <v>16</v>
      </c>
      <c r="L6" s="23"/>
    </row>
    <row r="7" spans="1:46" s="1" customFormat="1" ht="16.5" customHeight="1">
      <c r="B7" s="23"/>
      <c r="E7" s="413" t="str">
        <f>'Rekapitulace stavby'!K6</f>
        <v>UPOL LF, ul.Hněvotínská, Olomouc-dispoziční úprava 2.np (REVIZE č.1)</v>
      </c>
      <c r="F7" s="414"/>
      <c r="G7" s="414"/>
      <c r="H7" s="414"/>
      <c r="L7" s="23"/>
    </row>
    <row r="8" spans="1:46" ht="12.75">
      <c r="B8" s="23"/>
      <c r="D8" s="116" t="s">
        <v>135</v>
      </c>
      <c r="L8" s="23"/>
    </row>
    <row r="9" spans="1:46" s="1" customFormat="1" ht="16.5" customHeight="1">
      <c r="B9" s="23"/>
      <c r="E9" s="413" t="s">
        <v>1165</v>
      </c>
      <c r="F9" s="395"/>
      <c r="G9" s="395"/>
      <c r="H9" s="395"/>
      <c r="L9" s="23"/>
    </row>
    <row r="10" spans="1:46" s="1" customFormat="1" ht="12" customHeight="1">
      <c r="B10" s="23"/>
      <c r="D10" s="116" t="s">
        <v>1166</v>
      </c>
      <c r="L10" s="23"/>
    </row>
    <row r="11" spans="1:46" s="2" customFormat="1" ht="16.5" customHeight="1">
      <c r="A11" s="37"/>
      <c r="B11" s="42"/>
      <c r="C11" s="37"/>
      <c r="D11" s="37"/>
      <c r="E11" s="423" t="s">
        <v>1315</v>
      </c>
      <c r="F11" s="416"/>
      <c r="G11" s="416"/>
      <c r="H11" s="416"/>
      <c r="I11" s="37"/>
      <c r="J11" s="37"/>
      <c r="K11" s="37"/>
      <c r="L11" s="117"/>
      <c r="S11" s="37"/>
      <c r="T11" s="37"/>
      <c r="U11" s="37"/>
      <c r="V11" s="37"/>
      <c r="W11" s="37"/>
      <c r="X11" s="37"/>
      <c r="Y11" s="37"/>
      <c r="Z11" s="37"/>
      <c r="AA11" s="37"/>
      <c r="AB11" s="37"/>
      <c r="AC11" s="37"/>
      <c r="AD11" s="37"/>
      <c r="AE11" s="37"/>
    </row>
    <row r="12" spans="1:46" s="2" customFormat="1" ht="12" customHeight="1">
      <c r="A12" s="37"/>
      <c r="B12" s="42"/>
      <c r="C12" s="37"/>
      <c r="D12" s="116" t="s">
        <v>1316</v>
      </c>
      <c r="E12" s="37"/>
      <c r="F12" s="37"/>
      <c r="G12" s="37"/>
      <c r="H12" s="37"/>
      <c r="I12" s="37"/>
      <c r="J12" s="37"/>
      <c r="K12" s="37"/>
      <c r="L12" s="117"/>
      <c r="S12" s="37"/>
      <c r="T12" s="37"/>
      <c r="U12" s="37"/>
      <c r="V12" s="37"/>
      <c r="W12" s="37"/>
      <c r="X12" s="37"/>
      <c r="Y12" s="37"/>
      <c r="Z12" s="37"/>
      <c r="AA12" s="37"/>
      <c r="AB12" s="37"/>
      <c r="AC12" s="37"/>
      <c r="AD12" s="37"/>
      <c r="AE12" s="37"/>
    </row>
    <row r="13" spans="1:46" s="2" customFormat="1" ht="16.5" customHeight="1">
      <c r="A13" s="37"/>
      <c r="B13" s="42"/>
      <c r="C13" s="37"/>
      <c r="D13" s="37"/>
      <c r="E13" s="415" t="s">
        <v>1449</v>
      </c>
      <c r="F13" s="416"/>
      <c r="G13" s="416"/>
      <c r="H13" s="416"/>
      <c r="I13" s="37"/>
      <c r="J13" s="37"/>
      <c r="K13" s="37"/>
      <c r="L13" s="117"/>
      <c r="S13" s="37"/>
      <c r="T13" s="37"/>
      <c r="U13" s="37"/>
      <c r="V13" s="37"/>
      <c r="W13" s="37"/>
      <c r="X13" s="37"/>
      <c r="Y13" s="37"/>
      <c r="Z13" s="37"/>
      <c r="AA13" s="37"/>
      <c r="AB13" s="37"/>
      <c r="AC13" s="37"/>
      <c r="AD13" s="37"/>
      <c r="AE13" s="37"/>
    </row>
    <row r="14" spans="1:46" s="2" customFormat="1" ht="11.25">
      <c r="A14" s="37"/>
      <c r="B14" s="42"/>
      <c r="C14" s="37"/>
      <c r="D14" s="37"/>
      <c r="E14" s="37"/>
      <c r="F14" s="37"/>
      <c r="G14" s="37"/>
      <c r="H14" s="37"/>
      <c r="I14" s="37"/>
      <c r="J14" s="37"/>
      <c r="K14" s="37"/>
      <c r="L14" s="117"/>
      <c r="S14" s="37"/>
      <c r="T14" s="37"/>
      <c r="U14" s="37"/>
      <c r="V14" s="37"/>
      <c r="W14" s="37"/>
      <c r="X14" s="37"/>
      <c r="Y14" s="37"/>
      <c r="Z14" s="37"/>
      <c r="AA14" s="37"/>
      <c r="AB14" s="37"/>
      <c r="AC14" s="37"/>
      <c r="AD14" s="37"/>
      <c r="AE14" s="37"/>
    </row>
    <row r="15" spans="1:46" s="2" customFormat="1" ht="12" customHeight="1">
      <c r="A15" s="37"/>
      <c r="B15" s="42"/>
      <c r="C15" s="37"/>
      <c r="D15" s="116" t="s">
        <v>18</v>
      </c>
      <c r="E15" s="37"/>
      <c r="F15" s="106" t="s">
        <v>19</v>
      </c>
      <c r="G15" s="37"/>
      <c r="H15" s="37"/>
      <c r="I15" s="116" t="s">
        <v>20</v>
      </c>
      <c r="J15" s="106" t="s">
        <v>21</v>
      </c>
      <c r="K15" s="37"/>
      <c r="L15" s="117"/>
      <c r="S15" s="37"/>
      <c r="T15" s="37"/>
      <c r="U15" s="37"/>
      <c r="V15" s="37"/>
      <c r="W15" s="37"/>
      <c r="X15" s="37"/>
      <c r="Y15" s="37"/>
      <c r="Z15" s="37"/>
      <c r="AA15" s="37"/>
      <c r="AB15" s="37"/>
      <c r="AC15" s="37"/>
      <c r="AD15" s="37"/>
      <c r="AE15" s="37"/>
    </row>
    <row r="16" spans="1:46" s="2" customFormat="1" ht="12" customHeight="1">
      <c r="A16" s="37"/>
      <c r="B16" s="42"/>
      <c r="C16" s="37"/>
      <c r="D16" s="116" t="s">
        <v>22</v>
      </c>
      <c r="E16" s="37"/>
      <c r="F16" s="106" t="s">
        <v>23</v>
      </c>
      <c r="G16" s="37"/>
      <c r="H16" s="37"/>
      <c r="I16" s="116" t="s">
        <v>24</v>
      </c>
      <c r="J16" s="118" t="str">
        <f>'Rekapitulace stavby'!AN8</f>
        <v>6. 11. 2025</v>
      </c>
      <c r="K16" s="37"/>
      <c r="L16" s="117"/>
      <c r="S16" s="37"/>
      <c r="T16" s="37"/>
      <c r="U16" s="37"/>
      <c r="V16" s="37"/>
      <c r="W16" s="37"/>
      <c r="X16" s="37"/>
      <c r="Y16" s="37"/>
      <c r="Z16" s="37"/>
      <c r="AA16" s="37"/>
      <c r="AB16" s="37"/>
      <c r="AC16" s="37"/>
      <c r="AD16" s="37"/>
      <c r="AE16" s="37"/>
    </row>
    <row r="17" spans="1:31" s="2" customFormat="1" ht="10.9" customHeight="1">
      <c r="A17" s="37"/>
      <c r="B17" s="42"/>
      <c r="C17" s="37"/>
      <c r="D17" s="37"/>
      <c r="E17" s="37"/>
      <c r="F17" s="37"/>
      <c r="G17" s="37"/>
      <c r="H17" s="37"/>
      <c r="I17" s="37"/>
      <c r="J17" s="37"/>
      <c r="K17" s="37"/>
      <c r="L17" s="117"/>
      <c r="S17" s="37"/>
      <c r="T17" s="37"/>
      <c r="U17" s="37"/>
      <c r="V17" s="37"/>
      <c r="W17" s="37"/>
      <c r="X17" s="37"/>
      <c r="Y17" s="37"/>
      <c r="Z17" s="37"/>
      <c r="AA17" s="37"/>
      <c r="AB17" s="37"/>
      <c r="AC17" s="37"/>
      <c r="AD17" s="37"/>
      <c r="AE17" s="37"/>
    </row>
    <row r="18" spans="1:31" s="2" customFormat="1" ht="12" customHeight="1">
      <c r="A18" s="37"/>
      <c r="B18" s="42"/>
      <c r="C18" s="37"/>
      <c r="D18" s="116" t="s">
        <v>26</v>
      </c>
      <c r="E18" s="37"/>
      <c r="F18" s="37"/>
      <c r="G18" s="37"/>
      <c r="H18" s="37"/>
      <c r="I18" s="116" t="s">
        <v>27</v>
      </c>
      <c r="J18" s="106" t="s">
        <v>21</v>
      </c>
      <c r="K18" s="37"/>
      <c r="L18" s="117"/>
      <c r="S18" s="37"/>
      <c r="T18" s="37"/>
      <c r="U18" s="37"/>
      <c r="V18" s="37"/>
      <c r="W18" s="37"/>
      <c r="X18" s="37"/>
      <c r="Y18" s="37"/>
      <c r="Z18" s="37"/>
      <c r="AA18" s="37"/>
      <c r="AB18" s="37"/>
      <c r="AC18" s="37"/>
      <c r="AD18" s="37"/>
      <c r="AE18" s="37"/>
    </row>
    <row r="19" spans="1:31" s="2" customFormat="1" ht="18" customHeight="1">
      <c r="A19" s="37"/>
      <c r="B19" s="42"/>
      <c r="C19" s="37"/>
      <c r="D19" s="37"/>
      <c r="E19" s="106" t="s">
        <v>28</v>
      </c>
      <c r="F19" s="37"/>
      <c r="G19" s="37"/>
      <c r="H19" s="37"/>
      <c r="I19" s="116" t="s">
        <v>29</v>
      </c>
      <c r="J19" s="106" t="s">
        <v>21</v>
      </c>
      <c r="K19" s="37"/>
      <c r="L19" s="117"/>
      <c r="S19" s="37"/>
      <c r="T19" s="37"/>
      <c r="U19" s="37"/>
      <c r="V19" s="37"/>
      <c r="W19" s="37"/>
      <c r="X19" s="37"/>
      <c r="Y19" s="37"/>
      <c r="Z19" s="37"/>
      <c r="AA19" s="37"/>
      <c r="AB19" s="37"/>
      <c r="AC19" s="37"/>
      <c r="AD19" s="37"/>
      <c r="AE19" s="37"/>
    </row>
    <row r="20" spans="1:31" s="2" customFormat="1" ht="6.95" customHeight="1">
      <c r="A20" s="37"/>
      <c r="B20" s="42"/>
      <c r="C20" s="37"/>
      <c r="D20" s="37"/>
      <c r="E20" s="37"/>
      <c r="F20" s="37"/>
      <c r="G20" s="37"/>
      <c r="H20" s="37"/>
      <c r="I20" s="37"/>
      <c r="J20" s="37"/>
      <c r="K20" s="37"/>
      <c r="L20" s="117"/>
      <c r="S20" s="37"/>
      <c r="T20" s="37"/>
      <c r="U20" s="37"/>
      <c r="V20" s="37"/>
      <c r="W20" s="37"/>
      <c r="X20" s="37"/>
      <c r="Y20" s="37"/>
      <c r="Z20" s="37"/>
      <c r="AA20" s="37"/>
      <c r="AB20" s="37"/>
      <c r="AC20" s="37"/>
      <c r="AD20" s="37"/>
      <c r="AE20" s="37"/>
    </row>
    <row r="21" spans="1:31" s="2" customFormat="1" ht="12" customHeight="1">
      <c r="A21" s="37"/>
      <c r="B21" s="42"/>
      <c r="C21" s="37"/>
      <c r="D21" s="116" t="s">
        <v>30</v>
      </c>
      <c r="E21" s="37"/>
      <c r="F21" s="37"/>
      <c r="G21" s="37"/>
      <c r="H21" s="37"/>
      <c r="I21" s="116" t="s">
        <v>27</v>
      </c>
      <c r="J21" s="33" t="str">
        <f>'Rekapitulace stavby'!AN13</f>
        <v>Vyplň údaj</v>
      </c>
      <c r="K21" s="37"/>
      <c r="L21" s="117"/>
      <c r="S21" s="37"/>
      <c r="T21" s="37"/>
      <c r="U21" s="37"/>
      <c r="V21" s="37"/>
      <c r="W21" s="37"/>
      <c r="X21" s="37"/>
      <c r="Y21" s="37"/>
      <c r="Z21" s="37"/>
      <c r="AA21" s="37"/>
      <c r="AB21" s="37"/>
      <c r="AC21" s="37"/>
      <c r="AD21" s="37"/>
      <c r="AE21" s="37"/>
    </row>
    <row r="22" spans="1:31" s="2" customFormat="1" ht="18" customHeight="1">
      <c r="A22" s="37"/>
      <c r="B22" s="42"/>
      <c r="C22" s="37"/>
      <c r="D22" s="37"/>
      <c r="E22" s="417" t="str">
        <f>'Rekapitulace stavby'!E14</f>
        <v>Vyplň údaj</v>
      </c>
      <c r="F22" s="418"/>
      <c r="G22" s="418"/>
      <c r="H22" s="418"/>
      <c r="I22" s="116" t="s">
        <v>29</v>
      </c>
      <c r="J22" s="33" t="str">
        <f>'Rekapitulace stavby'!AN14</f>
        <v>Vyplň údaj</v>
      </c>
      <c r="K22" s="37"/>
      <c r="L22" s="117"/>
      <c r="S22" s="37"/>
      <c r="T22" s="37"/>
      <c r="U22" s="37"/>
      <c r="V22" s="37"/>
      <c r="W22" s="37"/>
      <c r="X22" s="37"/>
      <c r="Y22" s="37"/>
      <c r="Z22" s="37"/>
      <c r="AA22" s="37"/>
      <c r="AB22" s="37"/>
      <c r="AC22" s="37"/>
      <c r="AD22" s="37"/>
      <c r="AE22" s="37"/>
    </row>
    <row r="23" spans="1:31" s="2" customFormat="1" ht="6.95" customHeight="1">
      <c r="A23" s="37"/>
      <c r="B23" s="42"/>
      <c r="C23" s="37"/>
      <c r="D23" s="37"/>
      <c r="E23" s="37"/>
      <c r="F23" s="37"/>
      <c r="G23" s="37"/>
      <c r="H23" s="37"/>
      <c r="I23" s="37"/>
      <c r="J23" s="37"/>
      <c r="K23" s="37"/>
      <c r="L23" s="117"/>
      <c r="S23" s="37"/>
      <c r="T23" s="37"/>
      <c r="U23" s="37"/>
      <c r="V23" s="37"/>
      <c r="W23" s="37"/>
      <c r="X23" s="37"/>
      <c r="Y23" s="37"/>
      <c r="Z23" s="37"/>
      <c r="AA23" s="37"/>
      <c r="AB23" s="37"/>
      <c r="AC23" s="37"/>
      <c r="AD23" s="37"/>
      <c r="AE23" s="37"/>
    </row>
    <row r="24" spans="1:31" s="2" customFormat="1" ht="12" customHeight="1">
      <c r="A24" s="37"/>
      <c r="B24" s="42"/>
      <c r="C24" s="37"/>
      <c r="D24" s="116" t="s">
        <v>32</v>
      </c>
      <c r="E24" s="37"/>
      <c r="F24" s="37"/>
      <c r="G24" s="37"/>
      <c r="H24" s="37"/>
      <c r="I24" s="116" t="s">
        <v>27</v>
      </c>
      <c r="J24" s="106" t="s">
        <v>21</v>
      </c>
      <c r="K24" s="37"/>
      <c r="L24" s="117"/>
      <c r="S24" s="37"/>
      <c r="T24" s="37"/>
      <c r="U24" s="37"/>
      <c r="V24" s="37"/>
      <c r="W24" s="37"/>
      <c r="X24" s="37"/>
      <c r="Y24" s="37"/>
      <c r="Z24" s="37"/>
      <c r="AA24" s="37"/>
      <c r="AB24" s="37"/>
      <c r="AC24" s="37"/>
      <c r="AD24" s="37"/>
      <c r="AE24" s="37"/>
    </row>
    <row r="25" spans="1:31" s="2" customFormat="1" ht="18" customHeight="1">
      <c r="A25" s="37"/>
      <c r="B25" s="42"/>
      <c r="C25" s="37"/>
      <c r="D25" s="37"/>
      <c r="E25" s="106" t="s">
        <v>33</v>
      </c>
      <c r="F25" s="37"/>
      <c r="G25" s="37"/>
      <c r="H25" s="37"/>
      <c r="I25" s="116" t="s">
        <v>29</v>
      </c>
      <c r="J25" s="106" t="s">
        <v>21</v>
      </c>
      <c r="K25" s="37"/>
      <c r="L25" s="117"/>
      <c r="S25" s="37"/>
      <c r="T25" s="37"/>
      <c r="U25" s="37"/>
      <c r="V25" s="37"/>
      <c r="W25" s="37"/>
      <c r="X25" s="37"/>
      <c r="Y25" s="37"/>
      <c r="Z25" s="37"/>
      <c r="AA25" s="37"/>
      <c r="AB25" s="37"/>
      <c r="AC25" s="37"/>
      <c r="AD25" s="37"/>
      <c r="AE25" s="37"/>
    </row>
    <row r="26" spans="1:31" s="2" customFormat="1" ht="6.95" customHeight="1">
      <c r="A26" s="37"/>
      <c r="B26" s="42"/>
      <c r="C26" s="37"/>
      <c r="D26" s="37"/>
      <c r="E26" s="37"/>
      <c r="F26" s="37"/>
      <c r="G26" s="37"/>
      <c r="H26" s="37"/>
      <c r="I26" s="37"/>
      <c r="J26" s="37"/>
      <c r="K26" s="37"/>
      <c r="L26" s="117"/>
      <c r="S26" s="37"/>
      <c r="T26" s="37"/>
      <c r="U26" s="37"/>
      <c r="V26" s="37"/>
      <c r="W26" s="37"/>
      <c r="X26" s="37"/>
      <c r="Y26" s="37"/>
      <c r="Z26" s="37"/>
      <c r="AA26" s="37"/>
      <c r="AB26" s="37"/>
      <c r="AC26" s="37"/>
      <c r="AD26" s="37"/>
      <c r="AE26" s="37"/>
    </row>
    <row r="27" spans="1:31" s="2" customFormat="1" ht="12" customHeight="1">
      <c r="A27" s="37"/>
      <c r="B27" s="42"/>
      <c r="C27" s="37"/>
      <c r="D27" s="116" t="s">
        <v>35</v>
      </c>
      <c r="E27" s="37"/>
      <c r="F27" s="37"/>
      <c r="G27" s="37"/>
      <c r="H27" s="37"/>
      <c r="I27" s="116" t="s">
        <v>27</v>
      </c>
      <c r="J27" s="106" t="s">
        <v>21</v>
      </c>
      <c r="K27" s="37"/>
      <c r="L27" s="117"/>
      <c r="S27" s="37"/>
      <c r="T27" s="37"/>
      <c r="U27" s="37"/>
      <c r="V27" s="37"/>
      <c r="W27" s="37"/>
      <c r="X27" s="37"/>
      <c r="Y27" s="37"/>
      <c r="Z27" s="37"/>
      <c r="AA27" s="37"/>
      <c r="AB27" s="37"/>
      <c r="AC27" s="37"/>
      <c r="AD27" s="37"/>
      <c r="AE27" s="37"/>
    </row>
    <row r="28" spans="1:31" s="2" customFormat="1" ht="18" customHeight="1">
      <c r="A28" s="37"/>
      <c r="B28" s="42"/>
      <c r="C28" s="37"/>
      <c r="D28" s="37"/>
      <c r="E28" s="106" t="s">
        <v>1318</v>
      </c>
      <c r="F28" s="37"/>
      <c r="G28" s="37"/>
      <c r="H28" s="37"/>
      <c r="I28" s="116" t="s">
        <v>29</v>
      </c>
      <c r="J28" s="106" t="s">
        <v>21</v>
      </c>
      <c r="K28" s="37"/>
      <c r="L28" s="117"/>
      <c r="S28" s="37"/>
      <c r="T28" s="37"/>
      <c r="U28" s="37"/>
      <c r="V28" s="37"/>
      <c r="W28" s="37"/>
      <c r="X28" s="37"/>
      <c r="Y28" s="37"/>
      <c r="Z28" s="37"/>
      <c r="AA28" s="37"/>
      <c r="AB28" s="37"/>
      <c r="AC28" s="37"/>
      <c r="AD28" s="37"/>
      <c r="AE28" s="37"/>
    </row>
    <row r="29" spans="1:31" s="2" customFormat="1" ht="6.95" customHeight="1">
      <c r="A29" s="37"/>
      <c r="B29" s="42"/>
      <c r="C29" s="37"/>
      <c r="D29" s="37"/>
      <c r="E29" s="37"/>
      <c r="F29" s="37"/>
      <c r="G29" s="37"/>
      <c r="H29" s="37"/>
      <c r="I29" s="37"/>
      <c r="J29" s="37"/>
      <c r="K29" s="37"/>
      <c r="L29" s="117"/>
      <c r="S29" s="37"/>
      <c r="T29" s="37"/>
      <c r="U29" s="37"/>
      <c r="V29" s="37"/>
      <c r="W29" s="37"/>
      <c r="X29" s="37"/>
      <c r="Y29" s="37"/>
      <c r="Z29" s="37"/>
      <c r="AA29" s="37"/>
      <c r="AB29" s="37"/>
      <c r="AC29" s="37"/>
      <c r="AD29" s="37"/>
      <c r="AE29" s="37"/>
    </row>
    <row r="30" spans="1:31" s="2" customFormat="1" ht="12" customHeight="1">
      <c r="A30" s="37"/>
      <c r="B30" s="42"/>
      <c r="C30" s="37"/>
      <c r="D30" s="116" t="s">
        <v>37</v>
      </c>
      <c r="E30" s="37"/>
      <c r="F30" s="37"/>
      <c r="G30" s="37"/>
      <c r="H30" s="37"/>
      <c r="I30" s="37"/>
      <c r="J30" s="37"/>
      <c r="K30" s="37"/>
      <c r="L30" s="117"/>
      <c r="S30" s="37"/>
      <c r="T30" s="37"/>
      <c r="U30" s="37"/>
      <c r="V30" s="37"/>
      <c r="W30" s="37"/>
      <c r="X30" s="37"/>
      <c r="Y30" s="37"/>
      <c r="Z30" s="37"/>
      <c r="AA30" s="37"/>
      <c r="AB30" s="37"/>
      <c r="AC30" s="37"/>
      <c r="AD30" s="37"/>
      <c r="AE30" s="37"/>
    </row>
    <row r="31" spans="1:31" s="8" customFormat="1" ht="334.5" customHeight="1">
      <c r="A31" s="119"/>
      <c r="B31" s="120"/>
      <c r="C31" s="119"/>
      <c r="D31" s="119"/>
      <c r="E31" s="419" t="s">
        <v>1239</v>
      </c>
      <c r="F31" s="419"/>
      <c r="G31" s="419"/>
      <c r="H31" s="419"/>
      <c r="I31" s="119"/>
      <c r="J31" s="119"/>
      <c r="K31" s="119"/>
      <c r="L31" s="121"/>
      <c r="S31" s="119"/>
      <c r="T31" s="119"/>
      <c r="U31" s="119"/>
      <c r="V31" s="119"/>
      <c r="W31" s="119"/>
      <c r="X31" s="119"/>
      <c r="Y31" s="119"/>
      <c r="Z31" s="119"/>
      <c r="AA31" s="119"/>
      <c r="AB31" s="119"/>
      <c r="AC31" s="119"/>
      <c r="AD31" s="119"/>
      <c r="AE31" s="119"/>
    </row>
    <row r="32" spans="1:31" s="2" customFormat="1" ht="6.95" customHeight="1">
      <c r="A32" s="37"/>
      <c r="B32" s="42"/>
      <c r="C32" s="37"/>
      <c r="D32" s="37"/>
      <c r="E32" s="37"/>
      <c r="F32" s="37"/>
      <c r="G32" s="37"/>
      <c r="H32" s="37"/>
      <c r="I32" s="37"/>
      <c r="J32" s="37"/>
      <c r="K32" s="37"/>
      <c r="L32" s="117"/>
      <c r="S32" s="37"/>
      <c r="T32" s="37"/>
      <c r="U32" s="37"/>
      <c r="V32" s="37"/>
      <c r="W32" s="37"/>
      <c r="X32" s="37"/>
      <c r="Y32" s="37"/>
      <c r="Z32" s="37"/>
      <c r="AA32" s="37"/>
      <c r="AB32" s="37"/>
      <c r="AC32" s="37"/>
      <c r="AD32" s="37"/>
      <c r="AE32" s="37"/>
    </row>
    <row r="33" spans="1:31" s="2" customFormat="1" ht="6.95" customHeight="1">
      <c r="A33" s="37"/>
      <c r="B33" s="42"/>
      <c r="C33" s="37"/>
      <c r="D33" s="122"/>
      <c r="E33" s="122"/>
      <c r="F33" s="122"/>
      <c r="G33" s="122"/>
      <c r="H33" s="122"/>
      <c r="I33" s="122"/>
      <c r="J33" s="122"/>
      <c r="K33" s="122"/>
      <c r="L33" s="117"/>
      <c r="S33" s="37"/>
      <c r="T33" s="37"/>
      <c r="U33" s="37"/>
      <c r="V33" s="37"/>
      <c r="W33" s="37"/>
      <c r="X33" s="37"/>
      <c r="Y33" s="37"/>
      <c r="Z33" s="37"/>
      <c r="AA33" s="37"/>
      <c r="AB33" s="37"/>
      <c r="AC33" s="37"/>
      <c r="AD33" s="37"/>
      <c r="AE33" s="37"/>
    </row>
    <row r="34" spans="1:31" s="2" customFormat="1" ht="25.35" customHeight="1">
      <c r="A34" s="37"/>
      <c r="B34" s="42"/>
      <c r="C34" s="37"/>
      <c r="D34" s="123" t="s">
        <v>39</v>
      </c>
      <c r="E34" s="37"/>
      <c r="F34" s="37"/>
      <c r="G34" s="37"/>
      <c r="H34" s="37"/>
      <c r="I34" s="37"/>
      <c r="J34" s="124">
        <f>ROUND(J97, 2)</f>
        <v>0</v>
      </c>
      <c r="K34" s="37"/>
      <c r="L34" s="117"/>
      <c r="S34" s="37"/>
      <c r="T34" s="37"/>
      <c r="U34" s="37"/>
      <c r="V34" s="37"/>
      <c r="W34" s="37"/>
      <c r="X34" s="37"/>
      <c r="Y34" s="37"/>
      <c r="Z34" s="37"/>
      <c r="AA34" s="37"/>
      <c r="AB34" s="37"/>
      <c r="AC34" s="37"/>
      <c r="AD34" s="37"/>
      <c r="AE34" s="37"/>
    </row>
    <row r="35" spans="1:31" s="2" customFormat="1" ht="6.95" customHeight="1">
      <c r="A35" s="37"/>
      <c r="B35" s="42"/>
      <c r="C35" s="37"/>
      <c r="D35" s="122"/>
      <c r="E35" s="122"/>
      <c r="F35" s="122"/>
      <c r="G35" s="122"/>
      <c r="H35" s="122"/>
      <c r="I35" s="122"/>
      <c r="J35" s="122"/>
      <c r="K35" s="122"/>
      <c r="L35" s="117"/>
      <c r="S35" s="37"/>
      <c r="T35" s="37"/>
      <c r="U35" s="37"/>
      <c r="V35" s="37"/>
      <c r="W35" s="37"/>
      <c r="X35" s="37"/>
      <c r="Y35" s="37"/>
      <c r="Z35" s="37"/>
      <c r="AA35" s="37"/>
      <c r="AB35" s="37"/>
      <c r="AC35" s="37"/>
      <c r="AD35" s="37"/>
      <c r="AE35" s="37"/>
    </row>
    <row r="36" spans="1:31" s="2" customFormat="1" ht="14.45" customHeight="1">
      <c r="A36" s="37"/>
      <c r="B36" s="42"/>
      <c r="C36" s="37"/>
      <c r="D36" s="37"/>
      <c r="E36" s="37"/>
      <c r="F36" s="125" t="s">
        <v>41</v>
      </c>
      <c r="G36" s="37"/>
      <c r="H36" s="37"/>
      <c r="I36" s="125" t="s">
        <v>40</v>
      </c>
      <c r="J36" s="125" t="s">
        <v>42</v>
      </c>
      <c r="K36" s="37"/>
      <c r="L36" s="117"/>
      <c r="S36" s="37"/>
      <c r="T36" s="37"/>
      <c r="U36" s="37"/>
      <c r="V36" s="37"/>
      <c r="W36" s="37"/>
      <c r="X36" s="37"/>
      <c r="Y36" s="37"/>
      <c r="Z36" s="37"/>
      <c r="AA36" s="37"/>
      <c r="AB36" s="37"/>
      <c r="AC36" s="37"/>
      <c r="AD36" s="37"/>
      <c r="AE36" s="37"/>
    </row>
    <row r="37" spans="1:31" s="2" customFormat="1" ht="14.45" customHeight="1">
      <c r="A37" s="37"/>
      <c r="B37" s="42"/>
      <c r="C37" s="37"/>
      <c r="D37" s="126" t="s">
        <v>43</v>
      </c>
      <c r="E37" s="116" t="s">
        <v>44</v>
      </c>
      <c r="F37" s="127">
        <f>ROUND((SUM(BE97:BE122)),  2)</f>
        <v>0</v>
      </c>
      <c r="G37" s="37"/>
      <c r="H37" s="37"/>
      <c r="I37" s="128">
        <v>0.21</v>
      </c>
      <c r="J37" s="127">
        <f>ROUND(((SUM(BE97:BE122))*I37),  2)</f>
        <v>0</v>
      </c>
      <c r="K37" s="37"/>
      <c r="L37" s="117"/>
      <c r="S37" s="37"/>
      <c r="T37" s="37"/>
      <c r="U37" s="37"/>
      <c r="V37" s="37"/>
      <c r="W37" s="37"/>
      <c r="X37" s="37"/>
      <c r="Y37" s="37"/>
      <c r="Z37" s="37"/>
      <c r="AA37" s="37"/>
      <c r="AB37" s="37"/>
      <c r="AC37" s="37"/>
      <c r="AD37" s="37"/>
      <c r="AE37" s="37"/>
    </row>
    <row r="38" spans="1:31" s="2" customFormat="1" ht="14.45" customHeight="1">
      <c r="A38" s="37"/>
      <c r="B38" s="42"/>
      <c r="C38" s="37"/>
      <c r="D38" s="37"/>
      <c r="E38" s="116" t="s">
        <v>45</v>
      </c>
      <c r="F38" s="127">
        <f>ROUND((SUM(BF97:BF122)),  2)</f>
        <v>0</v>
      </c>
      <c r="G38" s="37"/>
      <c r="H38" s="37"/>
      <c r="I38" s="128">
        <v>0.12</v>
      </c>
      <c r="J38" s="127">
        <f>ROUND(((SUM(BF97:BF122))*I38),  2)</f>
        <v>0</v>
      </c>
      <c r="K38" s="37"/>
      <c r="L38" s="117"/>
      <c r="S38" s="37"/>
      <c r="T38" s="37"/>
      <c r="U38" s="37"/>
      <c r="V38" s="37"/>
      <c r="W38" s="37"/>
      <c r="X38" s="37"/>
      <c r="Y38" s="37"/>
      <c r="Z38" s="37"/>
      <c r="AA38" s="37"/>
      <c r="AB38" s="37"/>
      <c r="AC38" s="37"/>
      <c r="AD38" s="37"/>
      <c r="AE38" s="37"/>
    </row>
    <row r="39" spans="1:31" s="2" customFormat="1" ht="14.45" hidden="1" customHeight="1">
      <c r="A39" s="37"/>
      <c r="B39" s="42"/>
      <c r="C39" s="37"/>
      <c r="D39" s="37"/>
      <c r="E39" s="116" t="s">
        <v>46</v>
      </c>
      <c r="F39" s="127">
        <f>ROUND((SUM(BG97:BG122)),  2)</f>
        <v>0</v>
      </c>
      <c r="G39" s="37"/>
      <c r="H39" s="37"/>
      <c r="I39" s="128">
        <v>0.21</v>
      </c>
      <c r="J39" s="127">
        <f>0</f>
        <v>0</v>
      </c>
      <c r="K39" s="37"/>
      <c r="L39" s="117"/>
      <c r="S39" s="37"/>
      <c r="T39" s="37"/>
      <c r="U39" s="37"/>
      <c r="V39" s="37"/>
      <c r="W39" s="37"/>
      <c r="X39" s="37"/>
      <c r="Y39" s="37"/>
      <c r="Z39" s="37"/>
      <c r="AA39" s="37"/>
      <c r="AB39" s="37"/>
      <c r="AC39" s="37"/>
      <c r="AD39" s="37"/>
      <c r="AE39" s="37"/>
    </row>
    <row r="40" spans="1:31" s="2" customFormat="1" ht="14.45" hidden="1" customHeight="1">
      <c r="A40" s="37"/>
      <c r="B40" s="42"/>
      <c r="C40" s="37"/>
      <c r="D40" s="37"/>
      <c r="E40" s="116" t="s">
        <v>47</v>
      </c>
      <c r="F40" s="127">
        <f>ROUND((SUM(BH97:BH122)),  2)</f>
        <v>0</v>
      </c>
      <c r="G40" s="37"/>
      <c r="H40" s="37"/>
      <c r="I40" s="128">
        <v>0.12</v>
      </c>
      <c r="J40" s="127">
        <f>0</f>
        <v>0</v>
      </c>
      <c r="K40" s="37"/>
      <c r="L40" s="117"/>
      <c r="S40" s="37"/>
      <c r="T40" s="37"/>
      <c r="U40" s="37"/>
      <c r="V40" s="37"/>
      <c r="W40" s="37"/>
      <c r="X40" s="37"/>
      <c r="Y40" s="37"/>
      <c r="Z40" s="37"/>
      <c r="AA40" s="37"/>
      <c r="AB40" s="37"/>
      <c r="AC40" s="37"/>
      <c r="AD40" s="37"/>
      <c r="AE40" s="37"/>
    </row>
    <row r="41" spans="1:31" s="2" customFormat="1" ht="14.45" hidden="1" customHeight="1">
      <c r="A41" s="37"/>
      <c r="B41" s="42"/>
      <c r="C41" s="37"/>
      <c r="D41" s="37"/>
      <c r="E41" s="116" t="s">
        <v>48</v>
      </c>
      <c r="F41" s="127">
        <f>ROUND((SUM(BI97:BI122)),  2)</f>
        <v>0</v>
      </c>
      <c r="G41" s="37"/>
      <c r="H41" s="37"/>
      <c r="I41" s="128">
        <v>0</v>
      </c>
      <c r="J41" s="127">
        <f>0</f>
        <v>0</v>
      </c>
      <c r="K41" s="37"/>
      <c r="L41" s="117"/>
      <c r="S41" s="37"/>
      <c r="T41" s="37"/>
      <c r="U41" s="37"/>
      <c r="V41" s="37"/>
      <c r="W41" s="37"/>
      <c r="X41" s="37"/>
      <c r="Y41" s="37"/>
      <c r="Z41" s="37"/>
      <c r="AA41" s="37"/>
      <c r="AB41" s="37"/>
      <c r="AC41" s="37"/>
      <c r="AD41" s="37"/>
      <c r="AE41" s="37"/>
    </row>
    <row r="42" spans="1:31" s="2" customFormat="1" ht="6.95" customHeight="1">
      <c r="A42" s="37"/>
      <c r="B42" s="42"/>
      <c r="C42" s="37"/>
      <c r="D42" s="37"/>
      <c r="E42" s="37"/>
      <c r="F42" s="37"/>
      <c r="G42" s="37"/>
      <c r="H42" s="37"/>
      <c r="I42" s="37"/>
      <c r="J42" s="37"/>
      <c r="K42" s="37"/>
      <c r="L42" s="117"/>
      <c r="S42" s="37"/>
      <c r="T42" s="37"/>
      <c r="U42" s="37"/>
      <c r="V42" s="37"/>
      <c r="W42" s="37"/>
      <c r="X42" s="37"/>
      <c r="Y42" s="37"/>
      <c r="Z42" s="37"/>
      <c r="AA42" s="37"/>
      <c r="AB42" s="37"/>
      <c r="AC42" s="37"/>
      <c r="AD42" s="37"/>
      <c r="AE42" s="37"/>
    </row>
    <row r="43" spans="1:31" s="2" customFormat="1" ht="25.35" customHeight="1">
      <c r="A43" s="37"/>
      <c r="B43" s="42"/>
      <c r="C43" s="129"/>
      <c r="D43" s="130" t="s">
        <v>49</v>
      </c>
      <c r="E43" s="131"/>
      <c r="F43" s="131"/>
      <c r="G43" s="132" t="s">
        <v>50</v>
      </c>
      <c r="H43" s="133" t="s">
        <v>51</v>
      </c>
      <c r="I43" s="131"/>
      <c r="J43" s="134">
        <f>SUM(J34:J41)</f>
        <v>0</v>
      </c>
      <c r="K43" s="135"/>
      <c r="L43" s="117"/>
      <c r="S43" s="37"/>
      <c r="T43" s="37"/>
      <c r="U43" s="37"/>
      <c r="V43" s="37"/>
      <c r="W43" s="37"/>
      <c r="X43" s="37"/>
      <c r="Y43" s="37"/>
      <c r="Z43" s="37"/>
      <c r="AA43" s="37"/>
      <c r="AB43" s="37"/>
      <c r="AC43" s="37"/>
      <c r="AD43" s="37"/>
      <c r="AE43" s="37"/>
    </row>
    <row r="44" spans="1:31" s="2" customFormat="1" ht="14.45" customHeight="1">
      <c r="A44" s="37"/>
      <c r="B44" s="136"/>
      <c r="C44" s="137"/>
      <c r="D44" s="137"/>
      <c r="E44" s="137"/>
      <c r="F44" s="137"/>
      <c r="G44" s="137"/>
      <c r="H44" s="137"/>
      <c r="I44" s="137"/>
      <c r="J44" s="137"/>
      <c r="K44" s="137"/>
      <c r="L44" s="117"/>
      <c r="S44" s="37"/>
      <c r="T44" s="37"/>
      <c r="U44" s="37"/>
      <c r="V44" s="37"/>
      <c r="W44" s="37"/>
      <c r="X44" s="37"/>
      <c r="Y44" s="37"/>
      <c r="Z44" s="37"/>
      <c r="AA44" s="37"/>
      <c r="AB44" s="37"/>
      <c r="AC44" s="37"/>
      <c r="AD44" s="37"/>
      <c r="AE44" s="37"/>
    </row>
    <row r="48" spans="1:31" s="2" customFormat="1" ht="6.95" customHeight="1">
      <c r="A48" s="37"/>
      <c r="B48" s="138"/>
      <c r="C48" s="139"/>
      <c r="D48" s="139"/>
      <c r="E48" s="139"/>
      <c r="F48" s="139"/>
      <c r="G48" s="139"/>
      <c r="H48" s="139"/>
      <c r="I48" s="139"/>
      <c r="J48" s="139"/>
      <c r="K48" s="139"/>
      <c r="L48" s="117"/>
      <c r="S48" s="37"/>
      <c r="T48" s="37"/>
      <c r="U48" s="37"/>
      <c r="V48" s="37"/>
      <c r="W48" s="37"/>
      <c r="X48" s="37"/>
      <c r="Y48" s="37"/>
      <c r="Z48" s="37"/>
      <c r="AA48" s="37"/>
      <c r="AB48" s="37"/>
      <c r="AC48" s="37"/>
      <c r="AD48" s="37"/>
      <c r="AE48" s="37"/>
    </row>
    <row r="49" spans="1:31" s="2" customFormat="1" ht="24.95" customHeight="1">
      <c r="A49" s="37"/>
      <c r="B49" s="38"/>
      <c r="C49" s="26" t="s">
        <v>138</v>
      </c>
      <c r="D49" s="39"/>
      <c r="E49" s="39"/>
      <c r="F49" s="39"/>
      <c r="G49" s="39"/>
      <c r="H49" s="39"/>
      <c r="I49" s="39"/>
      <c r="J49" s="39"/>
      <c r="K49" s="39"/>
      <c r="L49" s="117"/>
      <c r="S49" s="37"/>
      <c r="T49" s="37"/>
      <c r="U49" s="37"/>
      <c r="V49" s="37"/>
      <c r="W49" s="37"/>
      <c r="X49" s="37"/>
      <c r="Y49" s="37"/>
      <c r="Z49" s="37"/>
      <c r="AA49" s="37"/>
      <c r="AB49" s="37"/>
      <c r="AC49" s="37"/>
      <c r="AD49" s="37"/>
      <c r="AE49" s="37"/>
    </row>
    <row r="50" spans="1:31" s="2" customFormat="1" ht="6.95" customHeight="1">
      <c r="A50" s="37"/>
      <c r="B50" s="38"/>
      <c r="C50" s="39"/>
      <c r="D50" s="39"/>
      <c r="E50" s="39"/>
      <c r="F50" s="39"/>
      <c r="G50" s="39"/>
      <c r="H50" s="39"/>
      <c r="I50" s="39"/>
      <c r="J50" s="39"/>
      <c r="K50" s="39"/>
      <c r="L50" s="117"/>
      <c r="S50" s="37"/>
      <c r="T50" s="37"/>
      <c r="U50" s="37"/>
      <c r="V50" s="37"/>
      <c r="W50" s="37"/>
      <c r="X50" s="37"/>
      <c r="Y50" s="37"/>
      <c r="Z50" s="37"/>
      <c r="AA50" s="37"/>
      <c r="AB50" s="37"/>
      <c r="AC50" s="37"/>
      <c r="AD50" s="37"/>
      <c r="AE50" s="37"/>
    </row>
    <row r="51" spans="1:31" s="2" customFormat="1" ht="12" customHeight="1">
      <c r="A51" s="37"/>
      <c r="B51" s="38"/>
      <c r="C51" s="32" t="s">
        <v>16</v>
      </c>
      <c r="D51" s="39"/>
      <c r="E51" s="39"/>
      <c r="F51" s="39"/>
      <c r="G51" s="39"/>
      <c r="H51" s="39"/>
      <c r="I51" s="39"/>
      <c r="J51" s="39"/>
      <c r="K51" s="39"/>
      <c r="L51" s="117"/>
      <c r="S51" s="37"/>
      <c r="T51" s="37"/>
      <c r="U51" s="37"/>
      <c r="V51" s="37"/>
      <c r="W51" s="37"/>
      <c r="X51" s="37"/>
      <c r="Y51" s="37"/>
      <c r="Z51" s="37"/>
      <c r="AA51" s="37"/>
      <c r="AB51" s="37"/>
      <c r="AC51" s="37"/>
      <c r="AD51" s="37"/>
      <c r="AE51" s="37"/>
    </row>
    <row r="52" spans="1:31" s="2" customFormat="1" ht="16.5" customHeight="1">
      <c r="A52" s="37"/>
      <c r="B52" s="38"/>
      <c r="C52" s="39"/>
      <c r="D52" s="39"/>
      <c r="E52" s="420" t="str">
        <f>E7</f>
        <v>UPOL LF, ul.Hněvotínská, Olomouc-dispoziční úprava 2.np (REVIZE č.1)</v>
      </c>
      <c r="F52" s="421"/>
      <c r="G52" s="421"/>
      <c r="H52" s="421"/>
      <c r="I52" s="39"/>
      <c r="J52" s="39"/>
      <c r="K52" s="39"/>
      <c r="L52" s="117"/>
      <c r="S52" s="37"/>
      <c r="T52" s="37"/>
      <c r="U52" s="37"/>
      <c r="V52" s="37"/>
      <c r="W52" s="37"/>
      <c r="X52" s="37"/>
      <c r="Y52" s="37"/>
      <c r="Z52" s="37"/>
      <c r="AA52" s="37"/>
      <c r="AB52" s="37"/>
      <c r="AC52" s="37"/>
      <c r="AD52" s="37"/>
      <c r="AE52" s="37"/>
    </row>
    <row r="53" spans="1:31" s="1" customFormat="1" ht="12" customHeight="1">
      <c r="B53" s="24"/>
      <c r="C53" s="32" t="s">
        <v>135</v>
      </c>
      <c r="D53" s="25"/>
      <c r="E53" s="25"/>
      <c r="F53" s="25"/>
      <c r="G53" s="25"/>
      <c r="H53" s="25"/>
      <c r="I53" s="25"/>
      <c r="J53" s="25"/>
      <c r="K53" s="25"/>
      <c r="L53" s="23"/>
    </row>
    <row r="54" spans="1:31" s="1" customFormat="1" ht="16.5" customHeight="1">
      <c r="B54" s="24"/>
      <c r="C54" s="25"/>
      <c r="D54" s="25"/>
      <c r="E54" s="420" t="s">
        <v>1165</v>
      </c>
      <c r="F54" s="380"/>
      <c r="G54" s="380"/>
      <c r="H54" s="380"/>
      <c r="I54" s="25"/>
      <c r="J54" s="25"/>
      <c r="K54" s="25"/>
      <c r="L54" s="23"/>
    </row>
    <row r="55" spans="1:31" s="1" customFormat="1" ht="12" customHeight="1">
      <c r="B55" s="24"/>
      <c r="C55" s="32" t="s">
        <v>1166</v>
      </c>
      <c r="D55" s="25"/>
      <c r="E55" s="25"/>
      <c r="F55" s="25"/>
      <c r="G55" s="25"/>
      <c r="H55" s="25"/>
      <c r="I55" s="25"/>
      <c r="J55" s="25"/>
      <c r="K55" s="25"/>
      <c r="L55" s="23"/>
    </row>
    <row r="56" spans="1:31" s="2" customFormat="1" ht="16.5" customHeight="1">
      <c r="A56" s="37"/>
      <c r="B56" s="38"/>
      <c r="C56" s="39"/>
      <c r="D56" s="39"/>
      <c r="E56" s="424" t="s">
        <v>1315</v>
      </c>
      <c r="F56" s="422"/>
      <c r="G56" s="422"/>
      <c r="H56" s="422"/>
      <c r="I56" s="39"/>
      <c r="J56" s="39"/>
      <c r="K56" s="39"/>
      <c r="L56" s="117"/>
      <c r="S56" s="37"/>
      <c r="T56" s="37"/>
      <c r="U56" s="37"/>
      <c r="V56" s="37"/>
      <c r="W56" s="37"/>
      <c r="X56" s="37"/>
      <c r="Y56" s="37"/>
      <c r="Z56" s="37"/>
      <c r="AA56" s="37"/>
      <c r="AB56" s="37"/>
      <c r="AC56" s="37"/>
      <c r="AD56" s="37"/>
      <c r="AE56" s="37"/>
    </row>
    <row r="57" spans="1:31" s="2" customFormat="1" ht="12" customHeight="1">
      <c r="A57" s="37"/>
      <c r="B57" s="38"/>
      <c r="C57" s="32" t="s">
        <v>1316</v>
      </c>
      <c r="D57" s="39"/>
      <c r="E57" s="39"/>
      <c r="F57" s="39"/>
      <c r="G57" s="39"/>
      <c r="H57" s="39"/>
      <c r="I57" s="39"/>
      <c r="J57" s="39"/>
      <c r="K57" s="39"/>
      <c r="L57" s="117"/>
      <c r="S57" s="37"/>
      <c r="T57" s="37"/>
      <c r="U57" s="37"/>
      <c r="V57" s="37"/>
      <c r="W57" s="37"/>
      <c r="X57" s="37"/>
      <c r="Y57" s="37"/>
      <c r="Z57" s="37"/>
      <c r="AA57" s="37"/>
      <c r="AB57" s="37"/>
      <c r="AC57" s="37"/>
      <c r="AD57" s="37"/>
      <c r="AE57" s="37"/>
    </row>
    <row r="58" spans="1:31" s="2" customFormat="1" ht="16.5" customHeight="1">
      <c r="A58" s="37"/>
      <c r="B58" s="38"/>
      <c r="C58" s="39"/>
      <c r="D58" s="39"/>
      <c r="E58" s="373" t="str">
        <f>E13</f>
        <v>2025/HEX/03-143-5 - D.1.4.3.5-Evakuační rozhlas (ER)</v>
      </c>
      <c r="F58" s="422"/>
      <c r="G58" s="422"/>
      <c r="H58" s="422"/>
      <c r="I58" s="39"/>
      <c r="J58" s="39"/>
      <c r="K58" s="39"/>
      <c r="L58" s="117"/>
      <c r="S58" s="37"/>
      <c r="T58" s="37"/>
      <c r="U58" s="37"/>
      <c r="V58" s="37"/>
      <c r="W58" s="37"/>
      <c r="X58" s="37"/>
      <c r="Y58" s="37"/>
      <c r="Z58" s="37"/>
      <c r="AA58" s="37"/>
      <c r="AB58" s="37"/>
      <c r="AC58" s="37"/>
      <c r="AD58" s="37"/>
      <c r="AE58" s="37"/>
    </row>
    <row r="59" spans="1:31" s="2" customFormat="1" ht="6.95" customHeight="1">
      <c r="A59" s="37"/>
      <c r="B59" s="38"/>
      <c r="C59" s="39"/>
      <c r="D59" s="39"/>
      <c r="E59" s="39"/>
      <c r="F59" s="39"/>
      <c r="G59" s="39"/>
      <c r="H59" s="39"/>
      <c r="I59" s="39"/>
      <c r="J59" s="39"/>
      <c r="K59" s="39"/>
      <c r="L59" s="117"/>
      <c r="S59" s="37"/>
      <c r="T59" s="37"/>
      <c r="U59" s="37"/>
      <c r="V59" s="37"/>
      <c r="W59" s="37"/>
      <c r="X59" s="37"/>
      <c r="Y59" s="37"/>
      <c r="Z59" s="37"/>
      <c r="AA59" s="37"/>
      <c r="AB59" s="37"/>
      <c r="AC59" s="37"/>
      <c r="AD59" s="37"/>
      <c r="AE59" s="37"/>
    </row>
    <row r="60" spans="1:31" s="2" customFormat="1" ht="12" customHeight="1">
      <c r="A60" s="37"/>
      <c r="B60" s="38"/>
      <c r="C60" s="32" t="s">
        <v>22</v>
      </c>
      <c r="D60" s="39"/>
      <c r="E60" s="39"/>
      <c r="F60" s="30" t="str">
        <f>F16</f>
        <v xml:space="preserve"> </v>
      </c>
      <c r="G60" s="39"/>
      <c r="H60" s="39"/>
      <c r="I60" s="32" t="s">
        <v>24</v>
      </c>
      <c r="J60" s="62" t="str">
        <f>IF(J16="","",J16)</f>
        <v>6. 11. 2025</v>
      </c>
      <c r="K60" s="39"/>
      <c r="L60" s="117"/>
      <c r="S60" s="37"/>
      <c r="T60" s="37"/>
      <c r="U60" s="37"/>
      <c r="V60" s="37"/>
      <c r="W60" s="37"/>
      <c r="X60" s="37"/>
      <c r="Y60" s="37"/>
      <c r="Z60" s="37"/>
      <c r="AA60" s="37"/>
      <c r="AB60" s="37"/>
      <c r="AC60" s="37"/>
      <c r="AD60" s="37"/>
      <c r="AE60" s="37"/>
    </row>
    <row r="61" spans="1:31" s="2" customFormat="1" ht="6.95" customHeight="1">
      <c r="A61" s="37"/>
      <c r="B61" s="38"/>
      <c r="C61" s="39"/>
      <c r="D61" s="39"/>
      <c r="E61" s="39"/>
      <c r="F61" s="39"/>
      <c r="G61" s="39"/>
      <c r="H61" s="39"/>
      <c r="I61" s="39"/>
      <c r="J61" s="39"/>
      <c r="K61" s="39"/>
      <c r="L61" s="117"/>
      <c r="S61" s="37"/>
      <c r="T61" s="37"/>
      <c r="U61" s="37"/>
      <c r="V61" s="37"/>
      <c r="W61" s="37"/>
      <c r="X61" s="37"/>
      <c r="Y61" s="37"/>
      <c r="Z61" s="37"/>
      <c r="AA61" s="37"/>
      <c r="AB61" s="37"/>
      <c r="AC61" s="37"/>
      <c r="AD61" s="37"/>
      <c r="AE61" s="37"/>
    </row>
    <row r="62" spans="1:31" s="2" customFormat="1" ht="25.7" customHeight="1">
      <c r="A62" s="37"/>
      <c r="B62" s="38"/>
      <c r="C62" s="32" t="s">
        <v>26</v>
      </c>
      <c r="D62" s="39"/>
      <c r="E62" s="39"/>
      <c r="F62" s="30" t="str">
        <f>E19</f>
        <v>UPOL PdF Olomouc</v>
      </c>
      <c r="G62" s="39"/>
      <c r="H62" s="39"/>
      <c r="I62" s="32" t="s">
        <v>32</v>
      </c>
      <c r="J62" s="35" t="str">
        <f>E25</f>
        <v>HEXAPLAN International</v>
      </c>
      <c r="K62" s="39"/>
      <c r="L62" s="117"/>
      <c r="S62" s="37"/>
      <c r="T62" s="37"/>
      <c r="U62" s="37"/>
      <c r="V62" s="37"/>
      <c r="W62" s="37"/>
      <c r="X62" s="37"/>
      <c r="Y62" s="37"/>
      <c r="Z62" s="37"/>
      <c r="AA62" s="37"/>
      <c r="AB62" s="37"/>
      <c r="AC62" s="37"/>
      <c r="AD62" s="37"/>
      <c r="AE62" s="37"/>
    </row>
    <row r="63" spans="1:31" s="2" customFormat="1" ht="15.2" customHeight="1">
      <c r="A63" s="37"/>
      <c r="B63" s="38"/>
      <c r="C63" s="32" t="s">
        <v>30</v>
      </c>
      <c r="D63" s="39"/>
      <c r="E63" s="39"/>
      <c r="F63" s="30" t="str">
        <f>IF(E22="","",E22)</f>
        <v>Vyplň údaj</v>
      </c>
      <c r="G63" s="39"/>
      <c r="H63" s="39"/>
      <c r="I63" s="32" t="s">
        <v>35</v>
      </c>
      <c r="J63" s="35" t="str">
        <f>E28</f>
        <v>Ing.E.Lobpraisová</v>
      </c>
      <c r="K63" s="39"/>
      <c r="L63" s="117"/>
      <c r="S63" s="37"/>
      <c r="T63" s="37"/>
      <c r="U63" s="37"/>
      <c r="V63" s="37"/>
      <c r="W63" s="37"/>
      <c r="X63" s="37"/>
      <c r="Y63" s="37"/>
      <c r="Z63" s="37"/>
      <c r="AA63" s="37"/>
      <c r="AB63" s="37"/>
      <c r="AC63" s="37"/>
      <c r="AD63" s="37"/>
      <c r="AE63" s="37"/>
    </row>
    <row r="64" spans="1:31" s="2" customFormat="1" ht="10.35" customHeight="1">
      <c r="A64" s="37"/>
      <c r="B64" s="38"/>
      <c r="C64" s="39"/>
      <c r="D64" s="39"/>
      <c r="E64" s="39"/>
      <c r="F64" s="39"/>
      <c r="G64" s="39"/>
      <c r="H64" s="39"/>
      <c r="I64" s="39"/>
      <c r="J64" s="39"/>
      <c r="K64" s="39"/>
      <c r="L64" s="117"/>
      <c r="S64" s="37"/>
      <c r="T64" s="37"/>
      <c r="U64" s="37"/>
      <c r="V64" s="37"/>
      <c r="W64" s="37"/>
      <c r="X64" s="37"/>
      <c r="Y64" s="37"/>
      <c r="Z64" s="37"/>
      <c r="AA64" s="37"/>
      <c r="AB64" s="37"/>
      <c r="AC64" s="37"/>
      <c r="AD64" s="37"/>
      <c r="AE64" s="37"/>
    </row>
    <row r="65" spans="1:47" s="2" customFormat="1" ht="29.25" customHeight="1">
      <c r="A65" s="37"/>
      <c r="B65" s="38"/>
      <c r="C65" s="140" t="s">
        <v>139</v>
      </c>
      <c r="D65" s="141"/>
      <c r="E65" s="141"/>
      <c r="F65" s="141"/>
      <c r="G65" s="141"/>
      <c r="H65" s="141"/>
      <c r="I65" s="141"/>
      <c r="J65" s="142" t="s">
        <v>140</v>
      </c>
      <c r="K65" s="141"/>
      <c r="L65" s="117"/>
      <c r="S65" s="37"/>
      <c r="T65" s="37"/>
      <c r="U65" s="37"/>
      <c r="V65" s="37"/>
      <c r="W65" s="37"/>
      <c r="X65" s="37"/>
      <c r="Y65" s="37"/>
      <c r="Z65" s="37"/>
      <c r="AA65" s="37"/>
      <c r="AB65" s="37"/>
      <c r="AC65" s="37"/>
      <c r="AD65" s="37"/>
      <c r="AE65" s="37"/>
    </row>
    <row r="66" spans="1:47" s="2" customFormat="1" ht="10.35" customHeight="1">
      <c r="A66" s="37"/>
      <c r="B66" s="38"/>
      <c r="C66" s="39"/>
      <c r="D66" s="39"/>
      <c r="E66" s="39"/>
      <c r="F66" s="39"/>
      <c r="G66" s="39"/>
      <c r="H66" s="39"/>
      <c r="I66" s="39"/>
      <c r="J66" s="39"/>
      <c r="K66" s="39"/>
      <c r="L66" s="117"/>
      <c r="S66" s="37"/>
      <c r="T66" s="37"/>
      <c r="U66" s="37"/>
      <c r="V66" s="37"/>
      <c r="W66" s="37"/>
      <c r="X66" s="37"/>
      <c r="Y66" s="37"/>
      <c r="Z66" s="37"/>
      <c r="AA66" s="37"/>
      <c r="AB66" s="37"/>
      <c r="AC66" s="37"/>
      <c r="AD66" s="37"/>
      <c r="AE66" s="37"/>
    </row>
    <row r="67" spans="1:47" s="2" customFormat="1" ht="22.9" customHeight="1">
      <c r="A67" s="37"/>
      <c r="B67" s="38"/>
      <c r="C67" s="143" t="s">
        <v>71</v>
      </c>
      <c r="D67" s="39"/>
      <c r="E67" s="39"/>
      <c r="F67" s="39"/>
      <c r="G67" s="39"/>
      <c r="H67" s="39"/>
      <c r="I67" s="39"/>
      <c r="J67" s="80">
        <f>J97</f>
        <v>0</v>
      </c>
      <c r="K67" s="39"/>
      <c r="L67" s="117"/>
      <c r="S67" s="37"/>
      <c r="T67" s="37"/>
      <c r="U67" s="37"/>
      <c r="V67" s="37"/>
      <c r="W67" s="37"/>
      <c r="X67" s="37"/>
      <c r="Y67" s="37"/>
      <c r="Z67" s="37"/>
      <c r="AA67" s="37"/>
      <c r="AB67" s="37"/>
      <c r="AC67" s="37"/>
      <c r="AD67" s="37"/>
      <c r="AE67" s="37"/>
      <c r="AU67" s="20" t="s">
        <v>141</v>
      </c>
    </row>
    <row r="68" spans="1:47" s="9" customFormat="1" ht="24.95" customHeight="1">
      <c r="B68" s="144"/>
      <c r="C68" s="145"/>
      <c r="D68" s="146" t="s">
        <v>1450</v>
      </c>
      <c r="E68" s="147"/>
      <c r="F68" s="147"/>
      <c r="G68" s="147"/>
      <c r="H68" s="147"/>
      <c r="I68" s="147"/>
      <c r="J68" s="148">
        <f>J98</f>
        <v>0</v>
      </c>
      <c r="K68" s="145"/>
      <c r="L68" s="149"/>
    </row>
    <row r="69" spans="1:47" s="10" customFormat="1" ht="19.899999999999999" customHeight="1">
      <c r="B69" s="150"/>
      <c r="C69" s="100"/>
      <c r="D69" s="151" t="s">
        <v>1320</v>
      </c>
      <c r="E69" s="152"/>
      <c r="F69" s="152"/>
      <c r="G69" s="152"/>
      <c r="H69" s="152"/>
      <c r="I69" s="152"/>
      <c r="J69" s="153">
        <f>J99</f>
        <v>0</v>
      </c>
      <c r="K69" s="100"/>
      <c r="L69" s="154"/>
    </row>
    <row r="70" spans="1:47" s="10" customFormat="1" ht="14.85" customHeight="1">
      <c r="B70" s="150"/>
      <c r="C70" s="100"/>
      <c r="D70" s="151" t="s">
        <v>1451</v>
      </c>
      <c r="E70" s="152"/>
      <c r="F70" s="152"/>
      <c r="G70" s="152"/>
      <c r="H70" s="152"/>
      <c r="I70" s="152"/>
      <c r="J70" s="153">
        <f>J103</f>
        <v>0</v>
      </c>
      <c r="K70" s="100"/>
      <c r="L70" s="154"/>
    </row>
    <row r="71" spans="1:47" s="10" customFormat="1" ht="14.85" customHeight="1">
      <c r="B71" s="150"/>
      <c r="C71" s="100"/>
      <c r="D71" s="151" t="s">
        <v>1452</v>
      </c>
      <c r="E71" s="152"/>
      <c r="F71" s="152"/>
      <c r="G71" s="152"/>
      <c r="H71" s="152"/>
      <c r="I71" s="152"/>
      <c r="J71" s="153">
        <f>J105</f>
        <v>0</v>
      </c>
      <c r="K71" s="100"/>
      <c r="L71" s="154"/>
    </row>
    <row r="72" spans="1:47" s="10" customFormat="1" ht="14.85" customHeight="1">
      <c r="B72" s="150"/>
      <c r="C72" s="100"/>
      <c r="D72" s="151" t="s">
        <v>1453</v>
      </c>
      <c r="E72" s="152"/>
      <c r="F72" s="152"/>
      <c r="G72" s="152"/>
      <c r="H72" s="152"/>
      <c r="I72" s="152"/>
      <c r="J72" s="153">
        <f>J109</f>
        <v>0</v>
      </c>
      <c r="K72" s="100"/>
      <c r="L72" s="154"/>
    </row>
    <row r="73" spans="1:47" s="10" customFormat="1" ht="14.85" customHeight="1">
      <c r="B73" s="150"/>
      <c r="C73" s="100"/>
      <c r="D73" s="151" t="s">
        <v>1454</v>
      </c>
      <c r="E73" s="152"/>
      <c r="F73" s="152"/>
      <c r="G73" s="152"/>
      <c r="H73" s="152"/>
      <c r="I73" s="152"/>
      <c r="J73" s="153">
        <f>J113</f>
        <v>0</v>
      </c>
      <c r="K73" s="100"/>
      <c r="L73" s="154"/>
    </row>
    <row r="74" spans="1:47" s="2" customFormat="1" ht="21.75" customHeight="1">
      <c r="A74" s="37"/>
      <c r="B74" s="38"/>
      <c r="C74" s="39"/>
      <c r="D74" s="39"/>
      <c r="E74" s="39"/>
      <c r="F74" s="39"/>
      <c r="G74" s="39"/>
      <c r="H74" s="39"/>
      <c r="I74" s="39"/>
      <c r="J74" s="39"/>
      <c r="K74" s="39"/>
      <c r="L74" s="117"/>
      <c r="S74" s="37"/>
      <c r="T74" s="37"/>
      <c r="U74" s="37"/>
      <c r="V74" s="37"/>
      <c r="W74" s="37"/>
      <c r="X74" s="37"/>
      <c r="Y74" s="37"/>
      <c r="Z74" s="37"/>
      <c r="AA74" s="37"/>
      <c r="AB74" s="37"/>
      <c r="AC74" s="37"/>
      <c r="AD74" s="37"/>
      <c r="AE74" s="37"/>
    </row>
    <row r="75" spans="1:47" s="2" customFormat="1" ht="6.95" customHeight="1">
      <c r="A75" s="37"/>
      <c r="B75" s="50"/>
      <c r="C75" s="51"/>
      <c r="D75" s="51"/>
      <c r="E75" s="51"/>
      <c r="F75" s="51"/>
      <c r="G75" s="51"/>
      <c r="H75" s="51"/>
      <c r="I75" s="51"/>
      <c r="J75" s="51"/>
      <c r="K75" s="51"/>
      <c r="L75" s="117"/>
      <c r="S75" s="37"/>
      <c r="T75" s="37"/>
      <c r="U75" s="37"/>
      <c r="V75" s="37"/>
      <c r="W75" s="37"/>
      <c r="X75" s="37"/>
      <c r="Y75" s="37"/>
      <c r="Z75" s="37"/>
      <c r="AA75" s="37"/>
      <c r="AB75" s="37"/>
      <c r="AC75" s="37"/>
      <c r="AD75" s="37"/>
      <c r="AE75" s="37"/>
    </row>
    <row r="79" spans="1:47" s="2" customFormat="1" ht="6.95" customHeight="1">
      <c r="A79" s="37"/>
      <c r="B79" s="52"/>
      <c r="C79" s="53"/>
      <c r="D79" s="53"/>
      <c r="E79" s="53"/>
      <c r="F79" s="53"/>
      <c r="G79" s="53"/>
      <c r="H79" s="53"/>
      <c r="I79" s="53"/>
      <c r="J79" s="53"/>
      <c r="K79" s="53"/>
      <c r="L79" s="117"/>
      <c r="S79" s="37"/>
      <c r="T79" s="37"/>
      <c r="U79" s="37"/>
      <c r="V79" s="37"/>
      <c r="W79" s="37"/>
      <c r="X79" s="37"/>
      <c r="Y79" s="37"/>
      <c r="Z79" s="37"/>
      <c r="AA79" s="37"/>
      <c r="AB79" s="37"/>
      <c r="AC79" s="37"/>
      <c r="AD79" s="37"/>
      <c r="AE79" s="37"/>
    </row>
    <row r="80" spans="1:47" s="2" customFormat="1" ht="24.95" customHeight="1">
      <c r="A80" s="37"/>
      <c r="B80" s="38"/>
      <c r="C80" s="26" t="s">
        <v>161</v>
      </c>
      <c r="D80" s="39"/>
      <c r="E80" s="39"/>
      <c r="F80" s="39"/>
      <c r="G80" s="39"/>
      <c r="H80" s="39"/>
      <c r="I80" s="39"/>
      <c r="J80" s="39"/>
      <c r="K80" s="39"/>
      <c r="L80" s="117"/>
      <c r="S80" s="37"/>
      <c r="T80" s="37"/>
      <c r="U80" s="37"/>
      <c r="V80" s="37"/>
      <c r="W80" s="37"/>
      <c r="X80" s="37"/>
      <c r="Y80" s="37"/>
      <c r="Z80" s="37"/>
      <c r="AA80" s="37"/>
      <c r="AB80" s="37"/>
      <c r="AC80" s="37"/>
      <c r="AD80" s="37"/>
      <c r="AE80" s="37"/>
    </row>
    <row r="81" spans="1:31" s="2" customFormat="1" ht="6.95" customHeight="1">
      <c r="A81" s="37"/>
      <c r="B81" s="38"/>
      <c r="C81" s="39"/>
      <c r="D81" s="39"/>
      <c r="E81" s="39"/>
      <c r="F81" s="39"/>
      <c r="G81" s="39"/>
      <c r="H81" s="39"/>
      <c r="I81" s="39"/>
      <c r="J81" s="39"/>
      <c r="K81" s="39"/>
      <c r="L81" s="117"/>
      <c r="S81" s="37"/>
      <c r="T81" s="37"/>
      <c r="U81" s="37"/>
      <c r="V81" s="37"/>
      <c r="W81" s="37"/>
      <c r="X81" s="37"/>
      <c r="Y81" s="37"/>
      <c r="Z81" s="37"/>
      <c r="AA81" s="37"/>
      <c r="AB81" s="37"/>
      <c r="AC81" s="37"/>
      <c r="AD81" s="37"/>
      <c r="AE81" s="37"/>
    </row>
    <row r="82" spans="1:31" s="2" customFormat="1" ht="12" customHeight="1">
      <c r="A82" s="37"/>
      <c r="B82" s="38"/>
      <c r="C82" s="32" t="s">
        <v>16</v>
      </c>
      <c r="D82" s="39"/>
      <c r="E82" s="39"/>
      <c r="F82" s="39"/>
      <c r="G82" s="39"/>
      <c r="H82" s="39"/>
      <c r="I82" s="39"/>
      <c r="J82" s="39"/>
      <c r="K82" s="39"/>
      <c r="L82" s="117"/>
      <c r="S82" s="37"/>
      <c r="T82" s="37"/>
      <c r="U82" s="37"/>
      <c r="V82" s="37"/>
      <c r="W82" s="37"/>
      <c r="X82" s="37"/>
      <c r="Y82" s="37"/>
      <c r="Z82" s="37"/>
      <c r="AA82" s="37"/>
      <c r="AB82" s="37"/>
      <c r="AC82" s="37"/>
      <c r="AD82" s="37"/>
      <c r="AE82" s="37"/>
    </row>
    <row r="83" spans="1:31" s="2" customFormat="1" ht="16.5" customHeight="1">
      <c r="A83" s="37"/>
      <c r="B83" s="38"/>
      <c r="C83" s="39"/>
      <c r="D83" s="39"/>
      <c r="E83" s="420" t="str">
        <f>E7</f>
        <v>UPOL LF, ul.Hněvotínská, Olomouc-dispoziční úprava 2.np (REVIZE č.1)</v>
      </c>
      <c r="F83" s="421"/>
      <c r="G83" s="421"/>
      <c r="H83" s="421"/>
      <c r="I83" s="39"/>
      <c r="J83" s="39"/>
      <c r="K83" s="39"/>
      <c r="L83" s="117"/>
      <c r="S83" s="37"/>
      <c r="T83" s="37"/>
      <c r="U83" s="37"/>
      <c r="V83" s="37"/>
      <c r="W83" s="37"/>
      <c r="X83" s="37"/>
      <c r="Y83" s="37"/>
      <c r="Z83" s="37"/>
      <c r="AA83" s="37"/>
      <c r="AB83" s="37"/>
      <c r="AC83" s="37"/>
      <c r="AD83" s="37"/>
      <c r="AE83" s="37"/>
    </row>
    <row r="84" spans="1:31" s="1" customFormat="1" ht="12" customHeight="1">
      <c r="B84" s="24"/>
      <c r="C84" s="32" t="s">
        <v>135</v>
      </c>
      <c r="D84" s="25"/>
      <c r="E84" s="25"/>
      <c r="F84" s="25"/>
      <c r="G84" s="25"/>
      <c r="H84" s="25"/>
      <c r="I84" s="25"/>
      <c r="J84" s="25"/>
      <c r="K84" s="25"/>
      <c r="L84" s="23"/>
    </row>
    <row r="85" spans="1:31" s="1" customFormat="1" ht="16.5" customHeight="1">
      <c r="B85" s="24"/>
      <c r="C85" s="25"/>
      <c r="D85" s="25"/>
      <c r="E85" s="420" t="s">
        <v>1165</v>
      </c>
      <c r="F85" s="380"/>
      <c r="G85" s="380"/>
      <c r="H85" s="380"/>
      <c r="I85" s="25"/>
      <c r="J85" s="25"/>
      <c r="K85" s="25"/>
      <c r="L85" s="23"/>
    </row>
    <row r="86" spans="1:31" s="1" customFormat="1" ht="12" customHeight="1">
      <c r="B86" s="24"/>
      <c r="C86" s="32" t="s">
        <v>1166</v>
      </c>
      <c r="D86" s="25"/>
      <c r="E86" s="25"/>
      <c r="F86" s="25"/>
      <c r="G86" s="25"/>
      <c r="H86" s="25"/>
      <c r="I86" s="25"/>
      <c r="J86" s="25"/>
      <c r="K86" s="25"/>
      <c r="L86" s="23"/>
    </row>
    <row r="87" spans="1:31" s="2" customFormat="1" ht="16.5" customHeight="1">
      <c r="A87" s="37"/>
      <c r="B87" s="38"/>
      <c r="C87" s="39"/>
      <c r="D87" s="39"/>
      <c r="E87" s="424" t="s">
        <v>1315</v>
      </c>
      <c r="F87" s="422"/>
      <c r="G87" s="422"/>
      <c r="H87" s="422"/>
      <c r="I87" s="39"/>
      <c r="J87" s="39"/>
      <c r="K87" s="39"/>
      <c r="L87" s="117"/>
      <c r="S87" s="37"/>
      <c r="T87" s="37"/>
      <c r="U87" s="37"/>
      <c r="V87" s="37"/>
      <c r="W87" s="37"/>
      <c r="X87" s="37"/>
      <c r="Y87" s="37"/>
      <c r="Z87" s="37"/>
      <c r="AA87" s="37"/>
      <c r="AB87" s="37"/>
      <c r="AC87" s="37"/>
      <c r="AD87" s="37"/>
      <c r="AE87" s="37"/>
    </row>
    <row r="88" spans="1:31" s="2" customFormat="1" ht="12" customHeight="1">
      <c r="A88" s="37"/>
      <c r="B88" s="38"/>
      <c r="C88" s="32" t="s">
        <v>1316</v>
      </c>
      <c r="D88" s="39"/>
      <c r="E88" s="39"/>
      <c r="F88" s="39"/>
      <c r="G88" s="39"/>
      <c r="H88" s="39"/>
      <c r="I88" s="39"/>
      <c r="J88" s="39"/>
      <c r="K88" s="39"/>
      <c r="L88" s="117"/>
      <c r="S88" s="37"/>
      <c r="T88" s="37"/>
      <c r="U88" s="37"/>
      <c r="V88" s="37"/>
      <c r="W88" s="37"/>
      <c r="X88" s="37"/>
      <c r="Y88" s="37"/>
      <c r="Z88" s="37"/>
      <c r="AA88" s="37"/>
      <c r="AB88" s="37"/>
      <c r="AC88" s="37"/>
      <c r="AD88" s="37"/>
      <c r="AE88" s="37"/>
    </row>
    <row r="89" spans="1:31" s="2" customFormat="1" ht="16.5" customHeight="1">
      <c r="A89" s="37"/>
      <c r="B89" s="38"/>
      <c r="C89" s="39"/>
      <c r="D89" s="39"/>
      <c r="E89" s="373" t="str">
        <f>E13</f>
        <v>2025/HEX/03-143-5 - D.1.4.3.5-Evakuační rozhlas (ER)</v>
      </c>
      <c r="F89" s="422"/>
      <c r="G89" s="422"/>
      <c r="H89" s="422"/>
      <c r="I89" s="39"/>
      <c r="J89" s="39"/>
      <c r="K89" s="39"/>
      <c r="L89" s="117"/>
      <c r="S89" s="37"/>
      <c r="T89" s="37"/>
      <c r="U89" s="37"/>
      <c r="V89" s="37"/>
      <c r="W89" s="37"/>
      <c r="X89" s="37"/>
      <c r="Y89" s="37"/>
      <c r="Z89" s="37"/>
      <c r="AA89" s="37"/>
      <c r="AB89" s="37"/>
      <c r="AC89" s="37"/>
      <c r="AD89" s="37"/>
      <c r="AE89" s="37"/>
    </row>
    <row r="90" spans="1:31" s="2" customFormat="1" ht="6.95" customHeight="1">
      <c r="A90" s="37"/>
      <c r="B90" s="38"/>
      <c r="C90" s="39"/>
      <c r="D90" s="39"/>
      <c r="E90" s="39"/>
      <c r="F90" s="39"/>
      <c r="G90" s="39"/>
      <c r="H90" s="39"/>
      <c r="I90" s="39"/>
      <c r="J90" s="39"/>
      <c r="K90" s="39"/>
      <c r="L90" s="117"/>
      <c r="S90" s="37"/>
      <c r="T90" s="37"/>
      <c r="U90" s="37"/>
      <c r="V90" s="37"/>
      <c r="W90" s="37"/>
      <c r="X90" s="37"/>
      <c r="Y90" s="37"/>
      <c r="Z90" s="37"/>
      <c r="AA90" s="37"/>
      <c r="AB90" s="37"/>
      <c r="AC90" s="37"/>
      <c r="AD90" s="37"/>
      <c r="AE90" s="37"/>
    </row>
    <row r="91" spans="1:31" s="2" customFormat="1" ht="12" customHeight="1">
      <c r="A91" s="37"/>
      <c r="B91" s="38"/>
      <c r="C91" s="32" t="s">
        <v>22</v>
      </c>
      <c r="D91" s="39"/>
      <c r="E91" s="39"/>
      <c r="F91" s="30" t="str">
        <f>F16</f>
        <v xml:space="preserve"> </v>
      </c>
      <c r="G91" s="39"/>
      <c r="H91" s="39"/>
      <c r="I91" s="32" t="s">
        <v>24</v>
      </c>
      <c r="J91" s="62" t="str">
        <f>IF(J16="","",J16)</f>
        <v>6. 11. 2025</v>
      </c>
      <c r="K91" s="39"/>
      <c r="L91" s="117"/>
      <c r="S91" s="37"/>
      <c r="T91" s="37"/>
      <c r="U91" s="37"/>
      <c r="V91" s="37"/>
      <c r="W91" s="37"/>
      <c r="X91" s="37"/>
      <c r="Y91" s="37"/>
      <c r="Z91" s="37"/>
      <c r="AA91" s="37"/>
      <c r="AB91" s="37"/>
      <c r="AC91" s="37"/>
      <c r="AD91" s="37"/>
      <c r="AE91" s="37"/>
    </row>
    <row r="92" spans="1:31" s="2" customFormat="1" ht="6.95" customHeight="1">
      <c r="A92" s="37"/>
      <c r="B92" s="38"/>
      <c r="C92" s="39"/>
      <c r="D92" s="39"/>
      <c r="E92" s="39"/>
      <c r="F92" s="39"/>
      <c r="G92" s="39"/>
      <c r="H92" s="39"/>
      <c r="I92" s="39"/>
      <c r="J92" s="39"/>
      <c r="K92" s="39"/>
      <c r="L92" s="117"/>
      <c r="S92" s="37"/>
      <c r="T92" s="37"/>
      <c r="U92" s="37"/>
      <c r="V92" s="37"/>
      <c r="W92" s="37"/>
      <c r="X92" s="37"/>
      <c r="Y92" s="37"/>
      <c r="Z92" s="37"/>
      <c r="AA92" s="37"/>
      <c r="AB92" s="37"/>
      <c r="AC92" s="37"/>
      <c r="AD92" s="37"/>
      <c r="AE92" s="37"/>
    </row>
    <row r="93" spans="1:31" s="2" customFormat="1" ht="25.7" customHeight="1">
      <c r="A93" s="37"/>
      <c r="B93" s="38"/>
      <c r="C93" s="32" t="s">
        <v>26</v>
      </c>
      <c r="D93" s="39"/>
      <c r="E93" s="39"/>
      <c r="F93" s="30" t="str">
        <f>E19</f>
        <v>UPOL PdF Olomouc</v>
      </c>
      <c r="G93" s="39"/>
      <c r="H93" s="39"/>
      <c r="I93" s="32" t="s">
        <v>32</v>
      </c>
      <c r="J93" s="35" t="str">
        <f>E25</f>
        <v>HEXAPLAN International</v>
      </c>
      <c r="K93" s="39"/>
      <c r="L93" s="117"/>
      <c r="S93" s="37"/>
      <c r="T93" s="37"/>
      <c r="U93" s="37"/>
      <c r="V93" s="37"/>
      <c r="W93" s="37"/>
      <c r="X93" s="37"/>
      <c r="Y93" s="37"/>
      <c r="Z93" s="37"/>
      <c r="AA93" s="37"/>
      <c r="AB93" s="37"/>
      <c r="AC93" s="37"/>
      <c r="AD93" s="37"/>
      <c r="AE93" s="37"/>
    </row>
    <row r="94" spans="1:31" s="2" customFormat="1" ht="15.2" customHeight="1">
      <c r="A94" s="37"/>
      <c r="B94" s="38"/>
      <c r="C94" s="32" t="s">
        <v>30</v>
      </c>
      <c r="D94" s="39"/>
      <c r="E94" s="39"/>
      <c r="F94" s="30" t="str">
        <f>IF(E22="","",E22)</f>
        <v>Vyplň údaj</v>
      </c>
      <c r="G94" s="39"/>
      <c r="H94" s="39"/>
      <c r="I94" s="32" t="s">
        <v>35</v>
      </c>
      <c r="J94" s="35" t="str">
        <f>E28</f>
        <v>Ing.E.Lobpraisová</v>
      </c>
      <c r="K94" s="39"/>
      <c r="L94" s="117"/>
      <c r="S94" s="37"/>
      <c r="T94" s="37"/>
      <c r="U94" s="37"/>
      <c r="V94" s="37"/>
      <c r="W94" s="37"/>
      <c r="X94" s="37"/>
      <c r="Y94" s="37"/>
      <c r="Z94" s="37"/>
      <c r="AA94" s="37"/>
      <c r="AB94" s="37"/>
      <c r="AC94" s="37"/>
      <c r="AD94" s="37"/>
      <c r="AE94" s="37"/>
    </row>
    <row r="95" spans="1:31" s="2" customFormat="1" ht="10.35" customHeight="1">
      <c r="A95" s="37"/>
      <c r="B95" s="38"/>
      <c r="C95" s="39"/>
      <c r="D95" s="39"/>
      <c r="E95" s="39"/>
      <c r="F95" s="39"/>
      <c r="G95" s="39"/>
      <c r="H95" s="39"/>
      <c r="I95" s="39"/>
      <c r="J95" s="39"/>
      <c r="K95" s="39"/>
      <c r="L95" s="117"/>
      <c r="S95" s="37"/>
      <c r="T95" s="37"/>
      <c r="U95" s="37"/>
      <c r="V95" s="37"/>
      <c r="W95" s="37"/>
      <c r="X95" s="37"/>
      <c r="Y95" s="37"/>
      <c r="Z95" s="37"/>
      <c r="AA95" s="37"/>
      <c r="AB95" s="37"/>
      <c r="AC95" s="37"/>
      <c r="AD95" s="37"/>
      <c r="AE95" s="37"/>
    </row>
    <row r="96" spans="1:31" s="11" customFormat="1" ht="29.25" customHeight="1">
      <c r="A96" s="155"/>
      <c r="B96" s="156"/>
      <c r="C96" s="157" t="s">
        <v>162</v>
      </c>
      <c r="D96" s="158" t="s">
        <v>58</v>
      </c>
      <c r="E96" s="158" t="s">
        <v>54</v>
      </c>
      <c r="F96" s="158" t="s">
        <v>55</v>
      </c>
      <c r="G96" s="158" t="s">
        <v>163</v>
      </c>
      <c r="H96" s="158" t="s">
        <v>164</v>
      </c>
      <c r="I96" s="158" t="s">
        <v>165</v>
      </c>
      <c r="J96" s="158" t="s">
        <v>140</v>
      </c>
      <c r="K96" s="159" t="s">
        <v>166</v>
      </c>
      <c r="L96" s="160"/>
      <c r="M96" s="71" t="s">
        <v>21</v>
      </c>
      <c r="N96" s="72" t="s">
        <v>43</v>
      </c>
      <c r="O96" s="72" t="s">
        <v>167</v>
      </c>
      <c r="P96" s="72" t="s">
        <v>168</v>
      </c>
      <c r="Q96" s="72" t="s">
        <v>169</v>
      </c>
      <c r="R96" s="72" t="s">
        <v>170</v>
      </c>
      <c r="S96" s="72" t="s">
        <v>171</v>
      </c>
      <c r="T96" s="73" t="s">
        <v>172</v>
      </c>
      <c r="U96" s="155"/>
      <c r="V96" s="155"/>
      <c r="W96" s="155"/>
      <c r="X96" s="155"/>
      <c r="Y96" s="155"/>
      <c r="Z96" s="155"/>
      <c r="AA96" s="155"/>
      <c r="AB96" s="155"/>
      <c r="AC96" s="155"/>
      <c r="AD96" s="155"/>
      <c r="AE96" s="155"/>
    </row>
    <row r="97" spans="1:65" s="2" customFormat="1" ht="22.9" customHeight="1">
      <c r="A97" s="37"/>
      <c r="B97" s="38"/>
      <c r="C97" s="78" t="s">
        <v>173</v>
      </c>
      <c r="D97" s="39"/>
      <c r="E97" s="39"/>
      <c r="F97" s="39"/>
      <c r="G97" s="39"/>
      <c r="H97" s="39"/>
      <c r="I97" s="39"/>
      <c r="J97" s="161">
        <f>BK97</f>
        <v>0</v>
      </c>
      <c r="K97" s="39"/>
      <c r="L97" s="42"/>
      <c r="M97" s="74"/>
      <c r="N97" s="162"/>
      <c r="O97" s="75"/>
      <c r="P97" s="163">
        <f>P98</f>
        <v>0</v>
      </c>
      <c r="Q97" s="75"/>
      <c r="R97" s="163">
        <f>R98</f>
        <v>0</v>
      </c>
      <c r="S97" s="75"/>
      <c r="T97" s="164">
        <f>T98</f>
        <v>0</v>
      </c>
      <c r="U97" s="37"/>
      <c r="V97" s="37"/>
      <c r="W97" s="37"/>
      <c r="X97" s="37"/>
      <c r="Y97" s="37"/>
      <c r="Z97" s="37"/>
      <c r="AA97" s="37"/>
      <c r="AB97" s="37"/>
      <c r="AC97" s="37"/>
      <c r="AD97" s="37"/>
      <c r="AE97" s="37"/>
      <c r="AT97" s="20" t="s">
        <v>72</v>
      </c>
      <c r="AU97" s="20" t="s">
        <v>141</v>
      </c>
      <c r="BK97" s="165">
        <f>BK98</f>
        <v>0</v>
      </c>
    </row>
    <row r="98" spans="1:65" s="12" customFormat="1" ht="25.9" customHeight="1">
      <c r="B98" s="166"/>
      <c r="C98" s="167"/>
      <c r="D98" s="168" t="s">
        <v>72</v>
      </c>
      <c r="E98" s="169" t="s">
        <v>1325</v>
      </c>
      <c r="F98" s="169" t="s">
        <v>1455</v>
      </c>
      <c r="G98" s="167"/>
      <c r="H98" s="167"/>
      <c r="I98" s="170"/>
      <c r="J98" s="171">
        <f>BK98</f>
        <v>0</v>
      </c>
      <c r="K98" s="167"/>
      <c r="L98" s="172"/>
      <c r="M98" s="173"/>
      <c r="N98" s="174"/>
      <c r="O98" s="174"/>
      <c r="P98" s="175">
        <f>P99</f>
        <v>0</v>
      </c>
      <c r="Q98" s="174"/>
      <c r="R98" s="175">
        <f>R99</f>
        <v>0</v>
      </c>
      <c r="S98" s="174"/>
      <c r="T98" s="176">
        <f>T99</f>
        <v>0</v>
      </c>
      <c r="AR98" s="177" t="s">
        <v>83</v>
      </c>
      <c r="AT98" s="178" t="s">
        <v>72</v>
      </c>
      <c r="AU98" s="178" t="s">
        <v>73</v>
      </c>
      <c r="AY98" s="177" t="s">
        <v>176</v>
      </c>
      <c r="BK98" s="179">
        <f>BK99</f>
        <v>0</v>
      </c>
    </row>
    <row r="99" spans="1:65" s="12" customFormat="1" ht="22.9" customHeight="1">
      <c r="B99" s="166"/>
      <c r="C99" s="167"/>
      <c r="D99" s="168" t="s">
        <v>72</v>
      </c>
      <c r="E99" s="180" t="s">
        <v>1175</v>
      </c>
      <c r="F99" s="180" t="s">
        <v>1327</v>
      </c>
      <c r="G99" s="167"/>
      <c r="H99" s="167"/>
      <c r="I99" s="170"/>
      <c r="J99" s="181">
        <f>BK99</f>
        <v>0</v>
      </c>
      <c r="K99" s="167"/>
      <c r="L99" s="172"/>
      <c r="M99" s="173"/>
      <c r="N99" s="174"/>
      <c r="O99" s="174"/>
      <c r="P99" s="175">
        <f>P100+SUM(P101:P103)+P105+P109+P113</f>
        <v>0</v>
      </c>
      <c r="Q99" s="174"/>
      <c r="R99" s="175">
        <f>R100+SUM(R101:R103)+R105+R109+R113</f>
        <v>0</v>
      </c>
      <c r="S99" s="174"/>
      <c r="T99" s="176">
        <f>T100+SUM(T101:T103)+T105+T109+T113</f>
        <v>0</v>
      </c>
      <c r="AR99" s="177" t="s">
        <v>81</v>
      </c>
      <c r="AT99" s="178" t="s">
        <v>72</v>
      </c>
      <c r="AU99" s="178" t="s">
        <v>81</v>
      </c>
      <c r="AY99" s="177" t="s">
        <v>176</v>
      </c>
      <c r="BK99" s="179">
        <f>BK100+SUM(BK101:BK103)+BK105+BK109+BK113</f>
        <v>0</v>
      </c>
    </row>
    <row r="100" spans="1:65" s="2" customFormat="1" ht="16.5" customHeight="1">
      <c r="A100" s="37"/>
      <c r="B100" s="38"/>
      <c r="C100" s="182" t="s">
        <v>81</v>
      </c>
      <c r="D100" s="182" t="s">
        <v>179</v>
      </c>
      <c r="E100" s="183" t="s">
        <v>1328</v>
      </c>
      <c r="F100" s="184" t="s">
        <v>1423</v>
      </c>
      <c r="G100" s="185" t="s">
        <v>762</v>
      </c>
      <c r="H100" s="186">
        <v>1</v>
      </c>
      <c r="I100" s="187"/>
      <c r="J100" s="188">
        <f>ROUND(I100*H100,2)</f>
        <v>0</v>
      </c>
      <c r="K100" s="184" t="s">
        <v>223</v>
      </c>
      <c r="L100" s="42"/>
      <c r="M100" s="189" t="s">
        <v>21</v>
      </c>
      <c r="N100" s="190" t="s">
        <v>44</v>
      </c>
      <c r="O100" s="67"/>
      <c r="P100" s="191">
        <f>O100*H100</f>
        <v>0</v>
      </c>
      <c r="Q100" s="191">
        <v>0</v>
      </c>
      <c r="R100" s="191">
        <f>Q100*H100</f>
        <v>0</v>
      </c>
      <c r="S100" s="191">
        <v>0</v>
      </c>
      <c r="T100" s="192">
        <f>S100*H100</f>
        <v>0</v>
      </c>
      <c r="U100" s="37"/>
      <c r="V100" s="37"/>
      <c r="W100" s="37"/>
      <c r="X100" s="37"/>
      <c r="Y100" s="37"/>
      <c r="Z100" s="37"/>
      <c r="AA100" s="37"/>
      <c r="AB100" s="37"/>
      <c r="AC100" s="37"/>
      <c r="AD100" s="37"/>
      <c r="AE100" s="37"/>
      <c r="AR100" s="193" t="s">
        <v>273</v>
      </c>
      <c r="AT100" s="193" t="s">
        <v>179</v>
      </c>
      <c r="AU100" s="193" t="s">
        <v>83</v>
      </c>
      <c r="AY100" s="20" t="s">
        <v>176</v>
      </c>
      <c r="BE100" s="194">
        <f>IF(N100="základní",J100,0)</f>
        <v>0</v>
      </c>
      <c r="BF100" s="194">
        <f>IF(N100="snížená",J100,0)</f>
        <v>0</v>
      </c>
      <c r="BG100" s="194">
        <f>IF(N100="zákl. přenesená",J100,0)</f>
        <v>0</v>
      </c>
      <c r="BH100" s="194">
        <f>IF(N100="sníž. přenesená",J100,0)</f>
        <v>0</v>
      </c>
      <c r="BI100" s="194">
        <f>IF(N100="nulová",J100,0)</f>
        <v>0</v>
      </c>
      <c r="BJ100" s="20" t="s">
        <v>81</v>
      </c>
      <c r="BK100" s="194">
        <f>ROUND(I100*H100,2)</f>
        <v>0</v>
      </c>
      <c r="BL100" s="20" t="s">
        <v>273</v>
      </c>
      <c r="BM100" s="193" t="s">
        <v>83</v>
      </c>
    </row>
    <row r="101" spans="1:65" s="2" customFormat="1" ht="16.5" customHeight="1">
      <c r="A101" s="37"/>
      <c r="B101" s="38"/>
      <c r="C101" s="182" t="s">
        <v>83</v>
      </c>
      <c r="D101" s="182" t="s">
        <v>179</v>
      </c>
      <c r="E101" s="183" t="s">
        <v>83</v>
      </c>
      <c r="F101" s="184" t="s">
        <v>1456</v>
      </c>
      <c r="G101" s="185" t="s">
        <v>762</v>
      </c>
      <c r="H101" s="186">
        <v>150</v>
      </c>
      <c r="I101" s="187"/>
      <c r="J101" s="188">
        <f>ROUND(I101*H101,2)</f>
        <v>0</v>
      </c>
      <c r="K101" s="184" t="s">
        <v>223</v>
      </c>
      <c r="L101" s="42"/>
      <c r="M101" s="189" t="s">
        <v>21</v>
      </c>
      <c r="N101" s="190" t="s">
        <v>44</v>
      </c>
      <c r="O101" s="67"/>
      <c r="P101" s="191">
        <f>O101*H101</f>
        <v>0</v>
      </c>
      <c r="Q101" s="191">
        <v>0</v>
      </c>
      <c r="R101" s="191">
        <f>Q101*H101</f>
        <v>0</v>
      </c>
      <c r="S101" s="191">
        <v>0</v>
      </c>
      <c r="T101" s="192">
        <f>S101*H101</f>
        <v>0</v>
      </c>
      <c r="U101" s="37"/>
      <c r="V101" s="37"/>
      <c r="W101" s="37"/>
      <c r="X101" s="37"/>
      <c r="Y101" s="37"/>
      <c r="Z101" s="37"/>
      <c r="AA101" s="37"/>
      <c r="AB101" s="37"/>
      <c r="AC101" s="37"/>
      <c r="AD101" s="37"/>
      <c r="AE101" s="37"/>
      <c r="AR101" s="193" t="s">
        <v>273</v>
      </c>
      <c r="AT101" s="193" t="s">
        <v>179</v>
      </c>
      <c r="AU101" s="193" t="s">
        <v>83</v>
      </c>
      <c r="AY101" s="20" t="s">
        <v>176</v>
      </c>
      <c r="BE101" s="194">
        <f>IF(N101="základní",J101,0)</f>
        <v>0</v>
      </c>
      <c r="BF101" s="194">
        <f>IF(N101="snížená",J101,0)</f>
        <v>0</v>
      </c>
      <c r="BG101" s="194">
        <f>IF(N101="zákl. přenesená",J101,0)</f>
        <v>0</v>
      </c>
      <c r="BH101" s="194">
        <f>IF(N101="sníž. přenesená",J101,0)</f>
        <v>0</v>
      </c>
      <c r="BI101" s="194">
        <f>IF(N101="nulová",J101,0)</f>
        <v>0</v>
      </c>
      <c r="BJ101" s="20" t="s">
        <v>81</v>
      </c>
      <c r="BK101" s="194">
        <f>ROUND(I101*H101,2)</f>
        <v>0</v>
      </c>
      <c r="BL101" s="20" t="s">
        <v>273</v>
      </c>
      <c r="BM101" s="193" t="s">
        <v>183</v>
      </c>
    </row>
    <row r="102" spans="1:65" s="2" customFormat="1" ht="16.5" customHeight="1">
      <c r="A102" s="37"/>
      <c r="B102" s="38"/>
      <c r="C102" s="182" t="s">
        <v>99</v>
      </c>
      <c r="D102" s="182" t="s">
        <v>179</v>
      </c>
      <c r="E102" s="183" t="s">
        <v>99</v>
      </c>
      <c r="F102" s="184" t="s">
        <v>1336</v>
      </c>
      <c r="G102" s="185" t="s">
        <v>1424</v>
      </c>
      <c r="H102" s="186">
        <v>1</v>
      </c>
      <c r="I102" s="187"/>
      <c r="J102" s="188">
        <f>ROUND(I102*H102,2)</f>
        <v>0</v>
      </c>
      <c r="K102" s="184" t="s">
        <v>223</v>
      </c>
      <c r="L102" s="42"/>
      <c r="M102" s="189" t="s">
        <v>21</v>
      </c>
      <c r="N102" s="190" t="s">
        <v>44</v>
      </c>
      <c r="O102" s="67"/>
      <c r="P102" s="191">
        <f>O102*H102</f>
        <v>0</v>
      </c>
      <c r="Q102" s="191">
        <v>0</v>
      </c>
      <c r="R102" s="191">
        <f>Q102*H102</f>
        <v>0</v>
      </c>
      <c r="S102" s="191">
        <v>0</v>
      </c>
      <c r="T102" s="192">
        <f>S102*H102</f>
        <v>0</v>
      </c>
      <c r="U102" s="37"/>
      <c r="V102" s="37"/>
      <c r="W102" s="37"/>
      <c r="X102" s="37"/>
      <c r="Y102" s="37"/>
      <c r="Z102" s="37"/>
      <c r="AA102" s="37"/>
      <c r="AB102" s="37"/>
      <c r="AC102" s="37"/>
      <c r="AD102" s="37"/>
      <c r="AE102" s="37"/>
      <c r="AR102" s="193" t="s">
        <v>273</v>
      </c>
      <c r="AT102" s="193" t="s">
        <v>179</v>
      </c>
      <c r="AU102" s="193" t="s">
        <v>83</v>
      </c>
      <c r="AY102" s="20" t="s">
        <v>176</v>
      </c>
      <c r="BE102" s="194">
        <f>IF(N102="základní",J102,0)</f>
        <v>0</v>
      </c>
      <c r="BF102" s="194">
        <f>IF(N102="snížená",J102,0)</f>
        <v>0</v>
      </c>
      <c r="BG102" s="194">
        <f>IF(N102="zákl. přenesená",J102,0)</f>
        <v>0</v>
      </c>
      <c r="BH102" s="194">
        <f>IF(N102="sníž. přenesená",J102,0)</f>
        <v>0</v>
      </c>
      <c r="BI102" s="194">
        <f>IF(N102="nulová",J102,0)</f>
        <v>0</v>
      </c>
      <c r="BJ102" s="20" t="s">
        <v>81</v>
      </c>
      <c r="BK102" s="194">
        <f>ROUND(I102*H102,2)</f>
        <v>0</v>
      </c>
      <c r="BL102" s="20" t="s">
        <v>273</v>
      </c>
      <c r="BM102" s="193" t="s">
        <v>177</v>
      </c>
    </row>
    <row r="103" spans="1:65" s="12" customFormat="1" ht="20.85" customHeight="1">
      <c r="B103" s="166"/>
      <c r="C103" s="167"/>
      <c r="D103" s="168" t="s">
        <v>72</v>
      </c>
      <c r="E103" s="180" t="s">
        <v>183</v>
      </c>
      <c r="F103" s="180" t="s">
        <v>1337</v>
      </c>
      <c r="G103" s="167"/>
      <c r="H103" s="167"/>
      <c r="I103" s="170"/>
      <c r="J103" s="181">
        <f>BK103</f>
        <v>0</v>
      </c>
      <c r="K103" s="167"/>
      <c r="L103" s="172"/>
      <c r="M103" s="173"/>
      <c r="N103" s="174"/>
      <c r="O103" s="174"/>
      <c r="P103" s="175">
        <f>P104</f>
        <v>0</v>
      </c>
      <c r="Q103" s="174"/>
      <c r="R103" s="175">
        <f>R104</f>
        <v>0</v>
      </c>
      <c r="S103" s="174"/>
      <c r="T103" s="176">
        <f>T104</f>
        <v>0</v>
      </c>
      <c r="AR103" s="177" t="s">
        <v>81</v>
      </c>
      <c r="AT103" s="178" t="s">
        <v>72</v>
      </c>
      <c r="AU103" s="178" t="s">
        <v>83</v>
      </c>
      <c r="AY103" s="177" t="s">
        <v>176</v>
      </c>
      <c r="BK103" s="179">
        <f>BK104</f>
        <v>0</v>
      </c>
    </row>
    <row r="104" spans="1:65" s="2" customFormat="1" ht="16.5" customHeight="1">
      <c r="A104" s="37"/>
      <c r="B104" s="38"/>
      <c r="C104" s="182" t="s">
        <v>183</v>
      </c>
      <c r="D104" s="182" t="s">
        <v>179</v>
      </c>
      <c r="E104" s="183" t="s">
        <v>207</v>
      </c>
      <c r="F104" s="184" t="s">
        <v>1457</v>
      </c>
      <c r="G104" s="185" t="s">
        <v>133</v>
      </c>
      <c r="H104" s="186">
        <v>50</v>
      </c>
      <c r="I104" s="187"/>
      <c r="J104" s="188">
        <f>ROUND(I104*H104,2)</f>
        <v>0</v>
      </c>
      <c r="K104" s="184" t="s">
        <v>223</v>
      </c>
      <c r="L104" s="42"/>
      <c r="M104" s="189" t="s">
        <v>21</v>
      </c>
      <c r="N104" s="190" t="s">
        <v>44</v>
      </c>
      <c r="O104" s="67"/>
      <c r="P104" s="191">
        <f>O104*H104</f>
        <v>0</v>
      </c>
      <c r="Q104" s="191">
        <v>0</v>
      </c>
      <c r="R104" s="191">
        <f>Q104*H104</f>
        <v>0</v>
      </c>
      <c r="S104" s="191">
        <v>0</v>
      </c>
      <c r="T104" s="192">
        <f>S104*H104</f>
        <v>0</v>
      </c>
      <c r="U104" s="37"/>
      <c r="V104" s="37"/>
      <c r="W104" s="37"/>
      <c r="X104" s="37"/>
      <c r="Y104" s="37"/>
      <c r="Z104" s="37"/>
      <c r="AA104" s="37"/>
      <c r="AB104" s="37"/>
      <c r="AC104" s="37"/>
      <c r="AD104" s="37"/>
      <c r="AE104" s="37"/>
      <c r="AR104" s="193" t="s">
        <v>273</v>
      </c>
      <c r="AT104" s="193" t="s">
        <v>179</v>
      </c>
      <c r="AU104" s="193" t="s">
        <v>99</v>
      </c>
      <c r="AY104" s="20" t="s">
        <v>176</v>
      </c>
      <c r="BE104" s="194">
        <f>IF(N104="základní",J104,0)</f>
        <v>0</v>
      </c>
      <c r="BF104" s="194">
        <f>IF(N104="snížená",J104,0)</f>
        <v>0</v>
      </c>
      <c r="BG104" s="194">
        <f>IF(N104="zákl. přenesená",J104,0)</f>
        <v>0</v>
      </c>
      <c r="BH104" s="194">
        <f>IF(N104="sníž. přenesená",J104,0)</f>
        <v>0</v>
      </c>
      <c r="BI104" s="194">
        <f>IF(N104="nulová",J104,0)</f>
        <v>0</v>
      </c>
      <c r="BJ104" s="20" t="s">
        <v>81</v>
      </c>
      <c r="BK104" s="194">
        <f>ROUND(I104*H104,2)</f>
        <v>0</v>
      </c>
      <c r="BL104" s="20" t="s">
        <v>273</v>
      </c>
      <c r="BM104" s="193" t="s">
        <v>225</v>
      </c>
    </row>
    <row r="105" spans="1:65" s="12" customFormat="1" ht="20.85" customHeight="1">
      <c r="B105" s="166"/>
      <c r="C105" s="167"/>
      <c r="D105" s="168" t="s">
        <v>72</v>
      </c>
      <c r="E105" s="180" t="s">
        <v>177</v>
      </c>
      <c r="F105" s="180" t="s">
        <v>1458</v>
      </c>
      <c r="G105" s="167"/>
      <c r="H105" s="167"/>
      <c r="I105" s="170"/>
      <c r="J105" s="181">
        <f>BK105</f>
        <v>0</v>
      </c>
      <c r="K105" s="167"/>
      <c r="L105" s="172"/>
      <c r="M105" s="173"/>
      <c r="N105" s="174"/>
      <c r="O105" s="174"/>
      <c r="P105" s="175">
        <f>SUM(P106:P108)</f>
        <v>0</v>
      </c>
      <c r="Q105" s="174"/>
      <c r="R105" s="175">
        <f>SUM(R106:R108)</f>
        <v>0</v>
      </c>
      <c r="S105" s="174"/>
      <c r="T105" s="176">
        <f>SUM(T106:T108)</f>
        <v>0</v>
      </c>
      <c r="AR105" s="177" t="s">
        <v>81</v>
      </c>
      <c r="AT105" s="178" t="s">
        <v>72</v>
      </c>
      <c r="AU105" s="178" t="s">
        <v>83</v>
      </c>
      <c r="AY105" s="177" t="s">
        <v>176</v>
      </c>
      <c r="BK105" s="179">
        <f>SUM(BK106:BK108)</f>
        <v>0</v>
      </c>
    </row>
    <row r="106" spans="1:65" s="2" customFormat="1" ht="16.5" customHeight="1">
      <c r="A106" s="37"/>
      <c r="B106" s="38"/>
      <c r="C106" s="182" t="s">
        <v>207</v>
      </c>
      <c r="D106" s="182" t="s">
        <v>179</v>
      </c>
      <c r="E106" s="183" t="s">
        <v>219</v>
      </c>
      <c r="F106" s="184" t="s">
        <v>1459</v>
      </c>
      <c r="G106" s="185" t="s">
        <v>762</v>
      </c>
      <c r="H106" s="186">
        <v>1</v>
      </c>
      <c r="I106" s="187"/>
      <c r="J106" s="188">
        <f>ROUND(I106*H106,2)</f>
        <v>0</v>
      </c>
      <c r="K106" s="184" t="s">
        <v>223</v>
      </c>
      <c r="L106" s="42"/>
      <c r="M106" s="189" t="s">
        <v>21</v>
      </c>
      <c r="N106" s="190" t="s">
        <v>44</v>
      </c>
      <c r="O106" s="67"/>
      <c r="P106" s="191">
        <f>O106*H106</f>
        <v>0</v>
      </c>
      <c r="Q106" s="191">
        <v>0</v>
      </c>
      <c r="R106" s="191">
        <f>Q106*H106</f>
        <v>0</v>
      </c>
      <c r="S106" s="191">
        <v>0</v>
      </c>
      <c r="T106" s="192">
        <f>S106*H106</f>
        <v>0</v>
      </c>
      <c r="U106" s="37"/>
      <c r="V106" s="37"/>
      <c r="W106" s="37"/>
      <c r="X106" s="37"/>
      <c r="Y106" s="37"/>
      <c r="Z106" s="37"/>
      <c r="AA106" s="37"/>
      <c r="AB106" s="37"/>
      <c r="AC106" s="37"/>
      <c r="AD106" s="37"/>
      <c r="AE106" s="37"/>
      <c r="AR106" s="193" t="s">
        <v>273</v>
      </c>
      <c r="AT106" s="193" t="s">
        <v>179</v>
      </c>
      <c r="AU106" s="193" t="s">
        <v>99</v>
      </c>
      <c r="AY106" s="20" t="s">
        <v>176</v>
      </c>
      <c r="BE106" s="194">
        <f>IF(N106="základní",J106,0)</f>
        <v>0</v>
      </c>
      <c r="BF106" s="194">
        <f>IF(N106="snížená",J106,0)</f>
        <v>0</v>
      </c>
      <c r="BG106" s="194">
        <f>IF(N106="zákl. přenesená",J106,0)</f>
        <v>0</v>
      </c>
      <c r="BH106" s="194">
        <f>IF(N106="sníž. přenesená",J106,0)</f>
        <v>0</v>
      </c>
      <c r="BI106" s="194">
        <f>IF(N106="nulová",J106,0)</f>
        <v>0</v>
      </c>
      <c r="BJ106" s="20" t="s">
        <v>81</v>
      </c>
      <c r="BK106" s="194">
        <f>ROUND(I106*H106,2)</f>
        <v>0</v>
      </c>
      <c r="BL106" s="20" t="s">
        <v>273</v>
      </c>
      <c r="BM106" s="193" t="s">
        <v>235</v>
      </c>
    </row>
    <row r="107" spans="1:65" s="2" customFormat="1" ht="16.5" customHeight="1">
      <c r="A107" s="37"/>
      <c r="B107" s="38"/>
      <c r="C107" s="182" t="s">
        <v>177</v>
      </c>
      <c r="D107" s="182" t="s">
        <v>179</v>
      </c>
      <c r="E107" s="183" t="s">
        <v>225</v>
      </c>
      <c r="F107" s="184" t="s">
        <v>1460</v>
      </c>
      <c r="G107" s="185" t="s">
        <v>762</v>
      </c>
      <c r="H107" s="186">
        <v>1</v>
      </c>
      <c r="I107" s="187"/>
      <c r="J107" s="188">
        <f>ROUND(I107*H107,2)</f>
        <v>0</v>
      </c>
      <c r="K107" s="184" t="s">
        <v>223</v>
      </c>
      <c r="L107" s="42"/>
      <c r="M107" s="189" t="s">
        <v>21</v>
      </c>
      <c r="N107" s="190" t="s">
        <v>44</v>
      </c>
      <c r="O107" s="67"/>
      <c r="P107" s="191">
        <f>O107*H107</f>
        <v>0</v>
      </c>
      <c r="Q107" s="191">
        <v>0</v>
      </c>
      <c r="R107" s="191">
        <f>Q107*H107</f>
        <v>0</v>
      </c>
      <c r="S107" s="191">
        <v>0</v>
      </c>
      <c r="T107" s="192">
        <f>S107*H107</f>
        <v>0</v>
      </c>
      <c r="U107" s="37"/>
      <c r="V107" s="37"/>
      <c r="W107" s="37"/>
      <c r="X107" s="37"/>
      <c r="Y107" s="37"/>
      <c r="Z107" s="37"/>
      <c r="AA107" s="37"/>
      <c r="AB107" s="37"/>
      <c r="AC107" s="37"/>
      <c r="AD107" s="37"/>
      <c r="AE107" s="37"/>
      <c r="AR107" s="193" t="s">
        <v>273</v>
      </c>
      <c r="AT107" s="193" t="s">
        <v>179</v>
      </c>
      <c r="AU107" s="193" t="s">
        <v>99</v>
      </c>
      <c r="AY107" s="20" t="s">
        <v>176</v>
      </c>
      <c r="BE107" s="194">
        <f>IF(N107="základní",J107,0)</f>
        <v>0</v>
      </c>
      <c r="BF107" s="194">
        <f>IF(N107="snížená",J107,0)</f>
        <v>0</v>
      </c>
      <c r="BG107" s="194">
        <f>IF(N107="zákl. přenesená",J107,0)</f>
        <v>0</v>
      </c>
      <c r="BH107" s="194">
        <f>IF(N107="sníž. přenesená",J107,0)</f>
        <v>0</v>
      </c>
      <c r="BI107" s="194">
        <f>IF(N107="nulová",J107,0)</f>
        <v>0</v>
      </c>
      <c r="BJ107" s="20" t="s">
        <v>81</v>
      </c>
      <c r="BK107" s="194">
        <f>ROUND(I107*H107,2)</f>
        <v>0</v>
      </c>
      <c r="BL107" s="20" t="s">
        <v>273</v>
      </c>
      <c r="BM107" s="193" t="s">
        <v>8</v>
      </c>
    </row>
    <row r="108" spans="1:65" s="2" customFormat="1" ht="16.5" customHeight="1">
      <c r="A108" s="37"/>
      <c r="B108" s="38"/>
      <c r="C108" s="182" t="s">
        <v>219</v>
      </c>
      <c r="D108" s="182" t="s">
        <v>179</v>
      </c>
      <c r="E108" s="183" t="s">
        <v>213</v>
      </c>
      <c r="F108" s="184" t="s">
        <v>1359</v>
      </c>
      <c r="G108" s="185" t="s">
        <v>1424</v>
      </c>
      <c r="H108" s="186">
        <v>1</v>
      </c>
      <c r="I108" s="187"/>
      <c r="J108" s="188">
        <f>ROUND(I108*H108,2)</f>
        <v>0</v>
      </c>
      <c r="K108" s="184" t="s">
        <v>223</v>
      </c>
      <c r="L108" s="42"/>
      <c r="M108" s="189" t="s">
        <v>21</v>
      </c>
      <c r="N108" s="190" t="s">
        <v>44</v>
      </c>
      <c r="O108" s="67"/>
      <c r="P108" s="191">
        <f>O108*H108</f>
        <v>0</v>
      </c>
      <c r="Q108" s="191">
        <v>0</v>
      </c>
      <c r="R108" s="191">
        <f>Q108*H108</f>
        <v>0</v>
      </c>
      <c r="S108" s="191">
        <v>0</v>
      </c>
      <c r="T108" s="192">
        <f>S108*H108</f>
        <v>0</v>
      </c>
      <c r="U108" s="37"/>
      <c r="V108" s="37"/>
      <c r="W108" s="37"/>
      <c r="X108" s="37"/>
      <c r="Y108" s="37"/>
      <c r="Z108" s="37"/>
      <c r="AA108" s="37"/>
      <c r="AB108" s="37"/>
      <c r="AC108" s="37"/>
      <c r="AD108" s="37"/>
      <c r="AE108" s="37"/>
      <c r="AR108" s="193" t="s">
        <v>273</v>
      </c>
      <c r="AT108" s="193" t="s">
        <v>179</v>
      </c>
      <c r="AU108" s="193" t="s">
        <v>99</v>
      </c>
      <c r="AY108" s="20" t="s">
        <v>176</v>
      </c>
      <c r="BE108" s="194">
        <f>IF(N108="základní",J108,0)</f>
        <v>0</v>
      </c>
      <c r="BF108" s="194">
        <f>IF(N108="snížená",J108,0)</f>
        <v>0</v>
      </c>
      <c r="BG108" s="194">
        <f>IF(N108="zákl. přenesená",J108,0)</f>
        <v>0</v>
      </c>
      <c r="BH108" s="194">
        <f>IF(N108="sníž. přenesená",J108,0)</f>
        <v>0</v>
      </c>
      <c r="BI108" s="194">
        <f>IF(N108="nulová",J108,0)</f>
        <v>0</v>
      </c>
      <c r="BJ108" s="20" t="s">
        <v>81</v>
      </c>
      <c r="BK108" s="194">
        <f>ROUND(I108*H108,2)</f>
        <v>0</v>
      </c>
      <c r="BL108" s="20" t="s">
        <v>273</v>
      </c>
      <c r="BM108" s="193" t="s">
        <v>262</v>
      </c>
    </row>
    <row r="109" spans="1:65" s="12" customFormat="1" ht="20.85" customHeight="1">
      <c r="B109" s="166"/>
      <c r="C109" s="167"/>
      <c r="D109" s="168" t="s">
        <v>72</v>
      </c>
      <c r="E109" s="180" t="s">
        <v>235</v>
      </c>
      <c r="F109" s="180" t="s">
        <v>1361</v>
      </c>
      <c r="G109" s="167"/>
      <c r="H109" s="167"/>
      <c r="I109" s="170"/>
      <c r="J109" s="181">
        <f>BK109</f>
        <v>0</v>
      </c>
      <c r="K109" s="167"/>
      <c r="L109" s="172"/>
      <c r="M109" s="173"/>
      <c r="N109" s="174"/>
      <c r="O109" s="174"/>
      <c r="P109" s="175">
        <f>SUM(P110:P112)</f>
        <v>0</v>
      </c>
      <c r="Q109" s="174"/>
      <c r="R109" s="175">
        <f>SUM(R110:R112)</f>
        <v>0</v>
      </c>
      <c r="S109" s="174"/>
      <c r="T109" s="176">
        <f>SUM(T110:T112)</f>
        <v>0</v>
      </c>
      <c r="AR109" s="177" t="s">
        <v>81</v>
      </c>
      <c r="AT109" s="178" t="s">
        <v>72</v>
      </c>
      <c r="AU109" s="178" t="s">
        <v>83</v>
      </c>
      <c r="AY109" s="177" t="s">
        <v>176</v>
      </c>
      <c r="BK109" s="179">
        <f>SUM(BK110:BK112)</f>
        <v>0</v>
      </c>
    </row>
    <row r="110" spans="1:65" s="2" customFormat="1" ht="16.5" customHeight="1">
      <c r="A110" s="37"/>
      <c r="B110" s="38"/>
      <c r="C110" s="182" t="s">
        <v>225</v>
      </c>
      <c r="D110" s="182" t="s">
        <v>179</v>
      </c>
      <c r="E110" s="183" t="s">
        <v>240</v>
      </c>
      <c r="F110" s="184" t="s">
        <v>1363</v>
      </c>
      <c r="G110" s="185" t="s">
        <v>222</v>
      </c>
      <c r="H110" s="186">
        <v>4</v>
      </c>
      <c r="I110" s="187"/>
      <c r="J110" s="188">
        <f>ROUND(I110*H110,2)</f>
        <v>0</v>
      </c>
      <c r="K110" s="184" t="s">
        <v>223</v>
      </c>
      <c r="L110" s="42"/>
      <c r="M110" s="189" t="s">
        <v>21</v>
      </c>
      <c r="N110" s="190" t="s">
        <v>44</v>
      </c>
      <c r="O110" s="67"/>
      <c r="P110" s="191">
        <f>O110*H110</f>
        <v>0</v>
      </c>
      <c r="Q110" s="191">
        <v>0</v>
      </c>
      <c r="R110" s="191">
        <f>Q110*H110</f>
        <v>0</v>
      </c>
      <c r="S110" s="191">
        <v>0</v>
      </c>
      <c r="T110" s="192">
        <f>S110*H110</f>
        <v>0</v>
      </c>
      <c r="U110" s="37"/>
      <c r="V110" s="37"/>
      <c r="W110" s="37"/>
      <c r="X110" s="37"/>
      <c r="Y110" s="37"/>
      <c r="Z110" s="37"/>
      <c r="AA110" s="37"/>
      <c r="AB110" s="37"/>
      <c r="AC110" s="37"/>
      <c r="AD110" s="37"/>
      <c r="AE110" s="37"/>
      <c r="AR110" s="193" t="s">
        <v>273</v>
      </c>
      <c r="AT110" s="193" t="s">
        <v>179</v>
      </c>
      <c r="AU110" s="193" t="s">
        <v>99</v>
      </c>
      <c r="AY110" s="20" t="s">
        <v>176</v>
      </c>
      <c r="BE110" s="194">
        <f>IF(N110="základní",J110,0)</f>
        <v>0</v>
      </c>
      <c r="BF110" s="194">
        <f>IF(N110="snížená",J110,0)</f>
        <v>0</v>
      </c>
      <c r="BG110" s="194">
        <f>IF(N110="zákl. přenesená",J110,0)</f>
        <v>0</v>
      </c>
      <c r="BH110" s="194">
        <f>IF(N110="sníž. přenesená",J110,0)</f>
        <v>0</v>
      </c>
      <c r="BI110" s="194">
        <f>IF(N110="nulová",J110,0)</f>
        <v>0</v>
      </c>
      <c r="BJ110" s="20" t="s">
        <v>81</v>
      </c>
      <c r="BK110" s="194">
        <f>ROUND(I110*H110,2)</f>
        <v>0</v>
      </c>
      <c r="BL110" s="20" t="s">
        <v>273</v>
      </c>
      <c r="BM110" s="193" t="s">
        <v>273</v>
      </c>
    </row>
    <row r="111" spans="1:65" s="2" customFormat="1" ht="16.5" customHeight="1">
      <c r="A111" s="37"/>
      <c r="B111" s="38"/>
      <c r="C111" s="182" t="s">
        <v>213</v>
      </c>
      <c r="D111" s="182" t="s">
        <v>179</v>
      </c>
      <c r="E111" s="183" t="s">
        <v>8</v>
      </c>
      <c r="F111" s="184" t="s">
        <v>1403</v>
      </c>
      <c r="G111" s="185" t="s">
        <v>222</v>
      </c>
      <c r="H111" s="186">
        <v>4</v>
      </c>
      <c r="I111" s="187"/>
      <c r="J111" s="188">
        <f>ROUND(I111*H111,2)</f>
        <v>0</v>
      </c>
      <c r="K111" s="184" t="s">
        <v>223</v>
      </c>
      <c r="L111" s="42"/>
      <c r="M111" s="189" t="s">
        <v>21</v>
      </c>
      <c r="N111" s="190" t="s">
        <v>44</v>
      </c>
      <c r="O111" s="67"/>
      <c r="P111" s="191">
        <f>O111*H111</f>
        <v>0</v>
      </c>
      <c r="Q111" s="191">
        <v>0</v>
      </c>
      <c r="R111" s="191">
        <f>Q111*H111</f>
        <v>0</v>
      </c>
      <c r="S111" s="191">
        <v>0</v>
      </c>
      <c r="T111" s="192">
        <f>S111*H111</f>
        <v>0</v>
      </c>
      <c r="U111" s="37"/>
      <c r="V111" s="37"/>
      <c r="W111" s="37"/>
      <c r="X111" s="37"/>
      <c r="Y111" s="37"/>
      <c r="Z111" s="37"/>
      <c r="AA111" s="37"/>
      <c r="AB111" s="37"/>
      <c r="AC111" s="37"/>
      <c r="AD111" s="37"/>
      <c r="AE111" s="37"/>
      <c r="AR111" s="193" t="s">
        <v>273</v>
      </c>
      <c r="AT111" s="193" t="s">
        <v>179</v>
      </c>
      <c r="AU111" s="193" t="s">
        <v>99</v>
      </c>
      <c r="AY111" s="20" t="s">
        <v>176</v>
      </c>
      <c r="BE111" s="194">
        <f>IF(N111="základní",J111,0)</f>
        <v>0</v>
      </c>
      <c r="BF111" s="194">
        <f>IF(N111="snížená",J111,0)</f>
        <v>0</v>
      </c>
      <c r="BG111" s="194">
        <f>IF(N111="zákl. přenesená",J111,0)</f>
        <v>0</v>
      </c>
      <c r="BH111" s="194">
        <f>IF(N111="sníž. přenesená",J111,0)</f>
        <v>0</v>
      </c>
      <c r="BI111" s="194">
        <f>IF(N111="nulová",J111,0)</f>
        <v>0</v>
      </c>
      <c r="BJ111" s="20" t="s">
        <v>81</v>
      </c>
      <c r="BK111" s="194">
        <f>ROUND(I111*H111,2)</f>
        <v>0</v>
      </c>
      <c r="BL111" s="20" t="s">
        <v>273</v>
      </c>
      <c r="BM111" s="193" t="s">
        <v>287</v>
      </c>
    </row>
    <row r="112" spans="1:65" s="2" customFormat="1" ht="16.5" customHeight="1">
      <c r="A112" s="37"/>
      <c r="B112" s="38"/>
      <c r="C112" s="182" t="s">
        <v>235</v>
      </c>
      <c r="D112" s="182" t="s">
        <v>179</v>
      </c>
      <c r="E112" s="183" t="s">
        <v>1342</v>
      </c>
      <c r="F112" s="184" t="s">
        <v>1367</v>
      </c>
      <c r="G112" s="185" t="s">
        <v>334</v>
      </c>
      <c r="H112" s="186">
        <v>1</v>
      </c>
      <c r="I112" s="187"/>
      <c r="J112" s="188">
        <f>ROUND(I112*H112,2)</f>
        <v>0</v>
      </c>
      <c r="K112" s="184" t="s">
        <v>223</v>
      </c>
      <c r="L112" s="42"/>
      <c r="M112" s="189" t="s">
        <v>21</v>
      </c>
      <c r="N112" s="190" t="s">
        <v>44</v>
      </c>
      <c r="O112" s="67"/>
      <c r="P112" s="191">
        <f>O112*H112</f>
        <v>0</v>
      </c>
      <c r="Q112" s="191">
        <v>0</v>
      </c>
      <c r="R112" s="191">
        <f>Q112*H112</f>
        <v>0</v>
      </c>
      <c r="S112" s="191">
        <v>0</v>
      </c>
      <c r="T112" s="192">
        <f>S112*H112</f>
        <v>0</v>
      </c>
      <c r="U112" s="37"/>
      <c r="V112" s="37"/>
      <c r="W112" s="37"/>
      <c r="X112" s="37"/>
      <c r="Y112" s="37"/>
      <c r="Z112" s="37"/>
      <c r="AA112" s="37"/>
      <c r="AB112" s="37"/>
      <c r="AC112" s="37"/>
      <c r="AD112" s="37"/>
      <c r="AE112" s="37"/>
      <c r="AR112" s="193" t="s">
        <v>273</v>
      </c>
      <c r="AT112" s="193" t="s">
        <v>179</v>
      </c>
      <c r="AU112" s="193" t="s">
        <v>99</v>
      </c>
      <c r="AY112" s="20" t="s">
        <v>176</v>
      </c>
      <c r="BE112" s="194">
        <f>IF(N112="základní",J112,0)</f>
        <v>0</v>
      </c>
      <c r="BF112" s="194">
        <f>IF(N112="snížená",J112,0)</f>
        <v>0</v>
      </c>
      <c r="BG112" s="194">
        <f>IF(N112="zákl. přenesená",J112,0)</f>
        <v>0</v>
      </c>
      <c r="BH112" s="194">
        <f>IF(N112="sníž. přenesená",J112,0)</f>
        <v>0</v>
      </c>
      <c r="BI112" s="194">
        <f>IF(N112="nulová",J112,0)</f>
        <v>0</v>
      </c>
      <c r="BJ112" s="20" t="s">
        <v>81</v>
      </c>
      <c r="BK112" s="194">
        <f>ROUND(I112*H112,2)</f>
        <v>0</v>
      </c>
      <c r="BL112" s="20" t="s">
        <v>273</v>
      </c>
      <c r="BM112" s="193" t="s">
        <v>302</v>
      </c>
    </row>
    <row r="113" spans="1:65" s="12" customFormat="1" ht="20.85" customHeight="1">
      <c r="B113" s="166"/>
      <c r="C113" s="167"/>
      <c r="D113" s="168" t="s">
        <v>72</v>
      </c>
      <c r="E113" s="180" t="s">
        <v>1344</v>
      </c>
      <c r="F113" s="180" t="s">
        <v>1369</v>
      </c>
      <c r="G113" s="167"/>
      <c r="H113" s="167"/>
      <c r="I113" s="170"/>
      <c r="J113" s="181">
        <f>BK113</f>
        <v>0</v>
      </c>
      <c r="K113" s="167"/>
      <c r="L113" s="172"/>
      <c r="M113" s="173"/>
      <c r="N113" s="174"/>
      <c r="O113" s="174"/>
      <c r="P113" s="175">
        <f>SUM(P114:P122)</f>
        <v>0</v>
      </c>
      <c r="Q113" s="174"/>
      <c r="R113" s="175">
        <f>SUM(R114:R122)</f>
        <v>0</v>
      </c>
      <c r="S113" s="174"/>
      <c r="T113" s="176">
        <f>SUM(T114:T122)</f>
        <v>0</v>
      </c>
      <c r="AR113" s="177" t="s">
        <v>81</v>
      </c>
      <c r="AT113" s="178" t="s">
        <v>72</v>
      </c>
      <c r="AU113" s="178" t="s">
        <v>83</v>
      </c>
      <c r="AY113" s="177" t="s">
        <v>176</v>
      </c>
      <c r="BK113" s="179">
        <f>SUM(BK114:BK122)</f>
        <v>0</v>
      </c>
    </row>
    <row r="114" spans="1:65" s="2" customFormat="1" ht="16.5" customHeight="1">
      <c r="A114" s="37"/>
      <c r="B114" s="38"/>
      <c r="C114" s="182" t="s">
        <v>240</v>
      </c>
      <c r="D114" s="182" t="s">
        <v>179</v>
      </c>
      <c r="E114" s="183" t="s">
        <v>1346</v>
      </c>
      <c r="F114" s="184" t="s">
        <v>1371</v>
      </c>
      <c r="G114" s="185" t="s">
        <v>222</v>
      </c>
      <c r="H114" s="186">
        <v>8</v>
      </c>
      <c r="I114" s="187"/>
      <c r="J114" s="188">
        <f t="shared" ref="J114:J122" si="0">ROUND(I114*H114,2)</f>
        <v>0</v>
      </c>
      <c r="K114" s="184" t="s">
        <v>223</v>
      </c>
      <c r="L114" s="42"/>
      <c r="M114" s="189" t="s">
        <v>21</v>
      </c>
      <c r="N114" s="190" t="s">
        <v>44</v>
      </c>
      <c r="O114" s="67"/>
      <c r="P114" s="191">
        <f t="shared" ref="P114:P122" si="1">O114*H114</f>
        <v>0</v>
      </c>
      <c r="Q114" s="191">
        <v>0</v>
      </c>
      <c r="R114" s="191">
        <f t="shared" ref="R114:R122" si="2">Q114*H114</f>
        <v>0</v>
      </c>
      <c r="S114" s="191">
        <v>0</v>
      </c>
      <c r="T114" s="192">
        <f t="shared" ref="T114:T122" si="3">S114*H114</f>
        <v>0</v>
      </c>
      <c r="U114" s="37"/>
      <c r="V114" s="37"/>
      <c r="W114" s="37"/>
      <c r="X114" s="37"/>
      <c r="Y114" s="37"/>
      <c r="Z114" s="37"/>
      <c r="AA114" s="37"/>
      <c r="AB114" s="37"/>
      <c r="AC114" s="37"/>
      <c r="AD114" s="37"/>
      <c r="AE114" s="37"/>
      <c r="AR114" s="193" t="s">
        <v>273</v>
      </c>
      <c r="AT114" s="193" t="s">
        <v>179</v>
      </c>
      <c r="AU114" s="193" t="s">
        <v>99</v>
      </c>
      <c r="AY114" s="20" t="s">
        <v>176</v>
      </c>
      <c r="BE114" s="194">
        <f t="shared" ref="BE114:BE122" si="4">IF(N114="základní",J114,0)</f>
        <v>0</v>
      </c>
      <c r="BF114" s="194">
        <f t="shared" ref="BF114:BF122" si="5">IF(N114="snížená",J114,0)</f>
        <v>0</v>
      </c>
      <c r="BG114" s="194">
        <f t="shared" ref="BG114:BG122" si="6">IF(N114="zákl. přenesená",J114,0)</f>
        <v>0</v>
      </c>
      <c r="BH114" s="194">
        <f t="shared" ref="BH114:BH122" si="7">IF(N114="sníž. přenesená",J114,0)</f>
        <v>0</v>
      </c>
      <c r="BI114" s="194">
        <f t="shared" ref="BI114:BI122" si="8">IF(N114="nulová",J114,0)</f>
        <v>0</v>
      </c>
      <c r="BJ114" s="20" t="s">
        <v>81</v>
      </c>
      <c r="BK114" s="194">
        <f t="shared" ref="BK114:BK122" si="9">ROUND(I114*H114,2)</f>
        <v>0</v>
      </c>
      <c r="BL114" s="20" t="s">
        <v>273</v>
      </c>
      <c r="BM114" s="193" t="s">
        <v>314</v>
      </c>
    </row>
    <row r="115" spans="1:65" s="2" customFormat="1" ht="16.5" customHeight="1">
      <c r="A115" s="37"/>
      <c r="B115" s="38"/>
      <c r="C115" s="182" t="s">
        <v>8</v>
      </c>
      <c r="D115" s="182" t="s">
        <v>179</v>
      </c>
      <c r="E115" s="183" t="s">
        <v>1348</v>
      </c>
      <c r="F115" s="184" t="s">
        <v>1461</v>
      </c>
      <c r="G115" s="185" t="s">
        <v>762</v>
      </c>
      <c r="H115" s="186">
        <v>4</v>
      </c>
      <c r="I115" s="187"/>
      <c r="J115" s="188">
        <f t="shared" si="0"/>
        <v>0</v>
      </c>
      <c r="K115" s="184" t="s">
        <v>223</v>
      </c>
      <c r="L115" s="42"/>
      <c r="M115" s="189" t="s">
        <v>21</v>
      </c>
      <c r="N115" s="190" t="s">
        <v>44</v>
      </c>
      <c r="O115" s="67"/>
      <c r="P115" s="191">
        <f t="shared" si="1"/>
        <v>0</v>
      </c>
      <c r="Q115" s="191">
        <v>0</v>
      </c>
      <c r="R115" s="191">
        <f t="shared" si="2"/>
        <v>0</v>
      </c>
      <c r="S115" s="191">
        <v>0</v>
      </c>
      <c r="T115" s="192">
        <f t="shared" si="3"/>
        <v>0</v>
      </c>
      <c r="U115" s="37"/>
      <c r="V115" s="37"/>
      <c r="W115" s="37"/>
      <c r="X115" s="37"/>
      <c r="Y115" s="37"/>
      <c r="Z115" s="37"/>
      <c r="AA115" s="37"/>
      <c r="AB115" s="37"/>
      <c r="AC115" s="37"/>
      <c r="AD115" s="37"/>
      <c r="AE115" s="37"/>
      <c r="AR115" s="193" t="s">
        <v>273</v>
      </c>
      <c r="AT115" s="193" t="s">
        <v>179</v>
      </c>
      <c r="AU115" s="193" t="s">
        <v>99</v>
      </c>
      <c r="AY115" s="20" t="s">
        <v>176</v>
      </c>
      <c r="BE115" s="194">
        <f t="shared" si="4"/>
        <v>0</v>
      </c>
      <c r="BF115" s="194">
        <f t="shared" si="5"/>
        <v>0</v>
      </c>
      <c r="BG115" s="194">
        <f t="shared" si="6"/>
        <v>0</v>
      </c>
      <c r="BH115" s="194">
        <f t="shared" si="7"/>
        <v>0</v>
      </c>
      <c r="BI115" s="194">
        <f t="shared" si="8"/>
        <v>0</v>
      </c>
      <c r="BJ115" s="20" t="s">
        <v>81</v>
      </c>
      <c r="BK115" s="194">
        <f t="shared" si="9"/>
        <v>0</v>
      </c>
      <c r="BL115" s="20" t="s">
        <v>273</v>
      </c>
      <c r="BM115" s="193" t="s">
        <v>324</v>
      </c>
    </row>
    <row r="116" spans="1:65" s="2" customFormat="1" ht="16.5" customHeight="1">
      <c r="A116" s="37"/>
      <c r="B116" s="38"/>
      <c r="C116" s="182" t="s">
        <v>253</v>
      </c>
      <c r="D116" s="182" t="s">
        <v>179</v>
      </c>
      <c r="E116" s="183" t="s">
        <v>1350</v>
      </c>
      <c r="F116" s="184" t="s">
        <v>1373</v>
      </c>
      <c r="G116" s="185" t="s">
        <v>222</v>
      </c>
      <c r="H116" s="186">
        <v>18</v>
      </c>
      <c r="I116" s="187"/>
      <c r="J116" s="188">
        <f t="shared" si="0"/>
        <v>0</v>
      </c>
      <c r="K116" s="184" t="s">
        <v>223</v>
      </c>
      <c r="L116" s="42"/>
      <c r="M116" s="189" t="s">
        <v>21</v>
      </c>
      <c r="N116" s="190" t="s">
        <v>44</v>
      </c>
      <c r="O116" s="67"/>
      <c r="P116" s="191">
        <f t="shared" si="1"/>
        <v>0</v>
      </c>
      <c r="Q116" s="191">
        <v>0</v>
      </c>
      <c r="R116" s="191">
        <f t="shared" si="2"/>
        <v>0</v>
      </c>
      <c r="S116" s="191">
        <v>0</v>
      </c>
      <c r="T116" s="192">
        <f t="shared" si="3"/>
        <v>0</v>
      </c>
      <c r="U116" s="37"/>
      <c r="V116" s="37"/>
      <c r="W116" s="37"/>
      <c r="X116" s="37"/>
      <c r="Y116" s="37"/>
      <c r="Z116" s="37"/>
      <c r="AA116" s="37"/>
      <c r="AB116" s="37"/>
      <c r="AC116" s="37"/>
      <c r="AD116" s="37"/>
      <c r="AE116" s="37"/>
      <c r="AR116" s="193" t="s">
        <v>273</v>
      </c>
      <c r="AT116" s="193" t="s">
        <v>179</v>
      </c>
      <c r="AU116" s="193" t="s">
        <v>99</v>
      </c>
      <c r="AY116" s="20" t="s">
        <v>176</v>
      </c>
      <c r="BE116" s="194">
        <f t="shared" si="4"/>
        <v>0</v>
      </c>
      <c r="BF116" s="194">
        <f t="shared" si="5"/>
        <v>0</v>
      </c>
      <c r="BG116" s="194">
        <f t="shared" si="6"/>
        <v>0</v>
      </c>
      <c r="BH116" s="194">
        <f t="shared" si="7"/>
        <v>0</v>
      </c>
      <c r="BI116" s="194">
        <f t="shared" si="8"/>
        <v>0</v>
      </c>
      <c r="BJ116" s="20" t="s">
        <v>81</v>
      </c>
      <c r="BK116" s="194">
        <f t="shared" si="9"/>
        <v>0</v>
      </c>
      <c r="BL116" s="20" t="s">
        <v>273</v>
      </c>
      <c r="BM116" s="193" t="s">
        <v>337</v>
      </c>
    </row>
    <row r="117" spans="1:65" s="2" customFormat="1" ht="16.5" customHeight="1">
      <c r="A117" s="37"/>
      <c r="B117" s="38"/>
      <c r="C117" s="182" t="s">
        <v>262</v>
      </c>
      <c r="D117" s="182" t="s">
        <v>179</v>
      </c>
      <c r="E117" s="183" t="s">
        <v>1352</v>
      </c>
      <c r="F117" s="184" t="s">
        <v>1462</v>
      </c>
      <c r="G117" s="185" t="s">
        <v>222</v>
      </c>
      <c r="H117" s="186">
        <v>8</v>
      </c>
      <c r="I117" s="187"/>
      <c r="J117" s="188">
        <f t="shared" si="0"/>
        <v>0</v>
      </c>
      <c r="K117" s="184" t="s">
        <v>223</v>
      </c>
      <c r="L117" s="42"/>
      <c r="M117" s="189" t="s">
        <v>21</v>
      </c>
      <c r="N117" s="190" t="s">
        <v>44</v>
      </c>
      <c r="O117" s="67"/>
      <c r="P117" s="191">
        <f t="shared" si="1"/>
        <v>0</v>
      </c>
      <c r="Q117" s="191">
        <v>0</v>
      </c>
      <c r="R117" s="191">
        <f t="shared" si="2"/>
        <v>0</v>
      </c>
      <c r="S117" s="191">
        <v>0</v>
      </c>
      <c r="T117" s="192">
        <f t="shared" si="3"/>
        <v>0</v>
      </c>
      <c r="U117" s="37"/>
      <c r="V117" s="37"/>
      <c r="W117" s="37"/>
      <c r="X117" s="37"/>
      <c r="Y117" s="37"/>
      <c r="Z117" s="37"/>
      <c r="AA117" s="37"/>
      <c r="AB117" s="37"/>
      <c r="AC117" s="37"/>
      <c r="AD117" s="37"/>
      <c r="AE117" s="37"/>
      <c r="AR117" s="193" t="s">
        <v>273</v>
      </c>
      <c r="AT117" s="193" t="s">
        <v>179</v>
      </c>
      <c r="AU117" s="193" t="s">
        <v>99</v>
      </c>
      <c r="AY117" s="20" t="s">
        <v>176</v>
      </c>
      <c r="BE117" s="194">
        <f t="shared" si="4"/>
        <v>0</v>
      </c>
      <c r="BF117" s="194">
        <f t="shared" si="5"/>
        <v>0</v>
      </c>
      <c r="BG117" s="194">
        <f t="shared" si="6"/>
        <v>0</v>
      </c>
      <c r="BH117" s="194">
        <f t="shared" si="7"/>
        <v>0</v>
      </c>
      <c r="BI117" s="194">
        <f t="shared" si="8"/>
        <v>0</v>
      </c>
      <c r="BJ117" s="20" t="s">
        <v>81</v>
      </c>
      <c r="BK117" s="194">
        <f t="shared" si="9"/>
        <v>0</v>
      </c>
      <c r="BL117" s="20" t="s">
        <v>273</v>
      </c>
      <c r="BM117" s="193" t="s">
        <v>350</v>
      </c>
    </row>
    <row r="118" spans="1:65" s="2" customFormat="1" ht="16.5" customHeight="1">
      <c r="A118" s="37"/>
      <c r="B118" s="38"/>
      <c r="C118" s="182" t="s">
        <v>268</v>
      </c>
      <c r="D118" s="182" t="s">
        <v>179</v>
      </c>
      <c r="E118" s="183" t="s">
        <v>1354</v>
      </c>
      <c r="F118" s="184" t="s">
        <v>1405</v>
      </c>
      <c r="G118" s="185" t="s">
        <v>222</v>
      </c>
      <c r="H118" s="186">
        <v>8</v>
      </c>
      <c r="I118" s="187"/>
      <c r="J118" s="188">
        <f t="shared" si="0"/>
        <v>0</v>
      </c>
      <c r="K118" s="184" t="s">
        <v>223</v>
      </c>
      <c r="L118" s="42"/>
      <c r="M118" s="189" t="s">
        <v>21</v>
      </c>
      <c r="N118" s="190" t="s">
        <v>44</v>
      </c>
      <c r="O118" s="67"/>
      <c r="P118" s="191">
        <f t="shared" si="1"/>
        <v>0</v>
      </c>
      <c r="Q118" s="191">
        <v>0</v>
      </c>
      <c r="R118" s="191">
        <f t="shared" si="2"/>
        <v>0</v>
      </c>
      <c r="S118" s="191">
        <v>0</v>
      </c>
      <c r="T118" s="192">
        <f t="shared" si="3"/>
        <v>0</v>
      </c>
      <c r="U118" s="37"/>
      <c r="V118" s="37"/>
      <c r="W118" s="37"/>
      <c r="X118" s="37"/>
      <c r="Y118" s="37"/>
      <c r="Z118" s="37"/>
      <c r="AA118" s="37"/>
      <c r="AB118" s="37"/>
      <c r="AC118" s="37"/>
      <c r="AD118" s="37"/>
      <c r="AE118" s="37"/>
      <c r="AR118" s="193" t="s">
        <v>273</v>
      </c>
      <c r="AT118" s="193" t="s">
        <v>179</v>
      </c>
      <c r="AU118" s="193" t="s">
        <v>99</v>
      </c>
      <c r="AY118" s="20" t="s">
        <v>176</v>
      </c>
      <c r="BE118" s="194">
        <f t="shared" si="4"/>
        <v>0</v>
      </c>
      <c r="BF118" s="194">
        <f t="shared" si="5"/>
        <v>0</v>
      </c>
      <c r="BG118" s="194">
        <f t="shared" si="6"/>
        <v>0</v>
      </c>
      <c r="BH118" s="194">
        <f t="shared" si="7"/>
        <v>0</v>
      </c>
      <c r="BI118" s="194">
        <f t="shared" si="8"/>
        <v>0</v>
      </c>
      <c r="BJ118" s="20" t="s">
        <v>81</v>
      </c>
      <c r="BK118" s="194">
        <f t="shared" si="9"/>
        <v>0</v>
      </c>
      <c r="BL118" s="20" t="s">
        <v>273</v>
      </c>
      <c r="BM118" s="193" t="s">
        <v>360</v>
      </c>
    </row>
    <row r="119" spans="1:65" s="2" customFormat="1" ht="16.5" customHeight="1">
      <c r="A119" s="37"/>
      <c r="B119" s="38"/>
      <c r="C119" s="182" t="s">
        <v>273</v>
      </c>
      <c r="D119" s="182" t="s">
        <v>179</v>
      </c>
      <c r="E119" s="183" t="s">
        <v>1356</v>
      </c>
      <c r="F119" s="184" t="s">
        <v>1379</v>
      </c>
      <c r="G119" s="185" t="s">
        <v>222</v>
      </c>
      <c r="H119" s="186">
        <v>4</v>
      </c>
      <c r="I119" s="187"/>
      <c r="J119" s="188">
        <f t="shared" si="0"/>
        <v>0</v>
      </c>
      <c r="K119" s="184" t="s">
        <v>223</v>
      </c>
      <c r="L119" s="42"/>
      <c r="M119" s="189" t="s">
        <v>21</v>
      </c>
      <c r="N119" s="190" t="s">
        <v>44</v>
      </c>
      <c r="O119" s="67"/>
      <c r="P119" s="191">
        <f t="shared" si="1"/>
        <v>0</v>
      </c>
      <c r="Q119" s="191">
        <v>0</v>
      </c>
      <c r="R119" s="191">
        <f t="shared" si="2"/>
        <v>0</v>
      </c>
      <c r="S119" s="191">
        <v>0</v>
      </c>
      <c r="T119" s="192">
        <f t="shared" si="3"/>
        <v>0</v>
      </c>
      <c r="U119" s="37"/>
      <c r="V119" s="37"/>
      <c r="W119" s="37"/>
      <c r="X119" s="37"/>
      <c r="Y119" s="37"/>
      <c r="Z119" s="37"/>
      <c r="AA119" s="37"/>
      <c r="AB119" s="37"/>
      <c r="AC119" s="37"/>
      <c r="AD119" s="37"/>
      <c r="AE119" s="37"/>
      <c r="AR119" s="193" t="s">
        <v>273</v>
      </c>
      <c r="AT119" s="193" t="s">
        <v>179</v>
      </c>
      <c r="AU119" s="193" t="s">
        <v>99</v>
      </c>
      <c r="AY119" s="20" t="s">
        <v>176</v>
      </c>
      <c r="BE119" s="194">
        <f t="shared" si="4"/>
        <v>0</v>
      </c>
      <c r="BF119" s="194">
        <f t="shared" si="5"/>
        <v>0</v>
      </c>
      <c r="BG119" s="194">
        <f t="shared" si="6"/>
        <v>0</v>
      </c>
      <c r="BH119" s="194">
        <f t="shared" si="7"/>
        <v>0</v>
      </c>
      <c r="BI119" s="194">
        <f t="shared" si="8"/>
        <v>0</v>
      </c>
      <c r="BJ119" s="20" t="s">
        <v>81</v>
      </c>
      <c r="BK119" s="194">
        <f t="shared" si="9"/>
        <v>0</v>
      </c>
      <c r="BL119" s="20" t="s">
        <v>273</v>
      </c>
      <c r="BM119" s="193" t="s">
        <v>306</v>
      </c>
    </row>
    <row r="120" spans="1:65" s="2" customFormat="1" ht="16.5" customHeight="1">
      <c r="A120" s="37"/>
      <c r="B120" s="38"/>
      <c r="C120" s="182" t="s">
        <v>280</v>
      </c>
      <c r="D120" s="182" t="s">
        <v>179</v>
      </c>
      <c r="E120" s="183" t="s">
        <v>1358</v>
      </c>
      <c r="F120" s="184" t="s">
        <v>1463</v>
      </c>
      <c r="G120" s="185" t="s">
        <v>222</v>
      </c>
      <c r="H120" s="186">
        <v>8</v>
      </c>
      <c r="I120" s="187"/>
      <c r="J120" s="188">
        <f t="shared" si="0"/>
        <v>0</v>
      </c>
      <c r="K120" s="184" t="s">
        <v>223</v>
      </c>
      <c r="L120" s="42"/>
      <c r="M120" s="189" t="s">
        <v>21</v>
      </c>
      <c r="N120" s="190" t="s">
        <v>44</v>
      </c>
      <c r="O120" s="67"/>
      <c r="P120" s="191">
        <f t="shared" si="1"/>
        <v>0</v>
      </c>
      <c r="Q120" s="191">
        <v>0</v>
      </c>
      <c r="R120" s="191">
        <f t="shared" si="2"/>
        <v>0</v>
      </c>
      <c r="S120" s="191">
        <v>0</v>
      </c>
      <c r="T120" s="192">
        <f t="shared" si="3"/>
        <v>0</v>
      </c>
      <c r="U120" s="37"/>
      <c r="V120" s="37"/>
      <c r="W120" s="37"/>
      <c r="X120" s="37"/>
      <c r="Y120" s="37"/>
      <c r="Z120" s="37"/>
      <c r="AA120" s="37"/>
      <c r="AB120" s="37"/>
      <c r="AC120" s="37"/>
      <c r="AD120" s="37"/>
      <c r="AE120" s="37"/>
      <c r="AR120" s="193" t="s">
        <v>273</v>
      </c>
      <c r="AT120" s="193" t="s">
        <v>179</v>
      </c>
      <c r="AU120" s="193" t="s">
        <v>99</v>
      </c>
      <c r="AY120" s="20" t="s">
        <v>176</v>
      </c>
      <c r="BE120" s="194">
        <f t="shared" si="4"/>
        <v>0</v>
      </c>
      <c r="BF120" s="194">
        <f t="shared" si="5"/>
        <v>0</v>
      </c>
      <c r="BG120" s="194">
        <f t="shared" si="6"/>
        <v>0</v>
      </c>
      <c r="BH120" s="194">
        <f t="shared" si="7"/>
        <v>0</v>
      </c>
      <c r="BI120" s="194">
        <f t="shared" si="8"/>
        <v>0</v>
      </c>
      <c r="BJ120" s="20" t="s">
        <v>81</v>
      </c>
      <c r="BK120" s="194">
        <f t="shared" si="9"/>
        <v>0</v>
      </c>
      <c r="BL120" s="20" t="s">
        <v>273</v>
      </c>
      <c r="BM120" s="193" t="s">
        <v>386</v>
      </c>
    </row>
    <row r="121" spans="1:65" s="2" customFormat="1" ht="16.5" customHeight="1">
      <c r="A121" s="37"/>
      <c r="B121" s="38"/>
      <c r="C121" s="182" t="s">
        <v>287</v>
      </c>
      <c r="D121" s="182" t="s">
        <v>179</v>
      </c>
      <c r="E121" s="183" t="s">
        <v>1360</v>
      </c>
      <c r="F121" s="184" t="s">
        <v>1407</v>
      </c>
      <c r="G121" s="185" t="s">
        <v>222</v>
      </c>
      <c r="H121" s="186">
        <v>8</v>
      </c>
      <c r="I121" s="187"/>
      <c r="J121" s="188">
        <f t="shared" si="0"/>
        <v>0</v>
      </c>
      <c r="K121" s="184" t="s">
        <v>223</v>
      </c>
      <c r="L121" s="42"/>
      <c r="M121" s="189" t="s">
        <v>21</v>
      </c>
      <c r="N121" s="190" t="s">
        <v>44</v>
      </c>
      <c r="O121" s="67"/>
      <c r="P121" s="191">
        <f t="shared" si="1"/>
        <v>0</v>
      </c>
      <c r="Q121" s="191">
        <v>0</v>
      </c>
      <c r="R121" s="191">
        <f t="shared" si="2"/>
        <v>0</v>
      </c>
      <c r="S121" s="191">
        <v>0</v>
      </c>
      <c r="T121" s="192">
        <f t="shared" si="3"/>
        <v>0</v>
      </c>
      <c r="U121" s="37"/>
      <c r="V121" s="37"/>
      <c r="W121" s="37"/>
      <c r="X121" s="37"/>
      <c r="Y121" s="37"/>
      <c r="Z121" s="37"/>
      <c r="AA121" s="37"/>
      <c r="AB121" s="37"/>
      <c r="AC121" s="37"/>
      <c r="AD121" s="37"/>
      <c r="AE121" s="37"/>
      <c r="AR121" s="193" t="s">
        <v>273</v>
      </c>
      <c r="AT121" s="193" t="s">
        <v>179</v>
      </c>
      <c r="AU121" s="193" t="s">
        <v>99</v>
      </c>
      <c r="AY121" s="20" t="s">
        <v>176</v>
      </c>
      <c r="BE121" s="194">
        <f t="shared" si="4"/>
        <v>0</v>
      </c>
      <c r="BF121" s="194">
        <f t="shared" si="5"/>
        <v>0</v>
      </c>
      <c r="BG121" s="194">
        <f t="shared" si="6"/>
        <v>0</v>
      </c>
      <c r="BH121" s="194">
        <f t="shared" si="7"/>
        <v>0</v>
      </c>
      <c r="BI121" s="194">
        <f t="shared" si="8"/>
        <v>0</v>
      </c>
      <c r="BJ121" s="20" t="s">
        <v>81</v>
      </c>
      <c r="BK121" s="194">
        <f t="shared" si="9"/>
        <v>0</v>
      </c>
      <c r="BL121" s="20" t="s">
        <v>273</v>
      </c>
      <c r="BM121" s="193" t="s">
        <v>399</v>
      </c>
    </row>
    <row r="122" spans="1:65" s="2" customFormat="1" ht="16.5" customHeight="1">
      <c r="A122" s="37"/>
      <c r="B122" s="38"/>
      <c r="C122" s="182" t="s">
        <v>296</v>
      </c>
      <c r="D122" s="182" t="s">
        <v>179</v>
      </c>
      <c r="E122" s="183" t="s">
        <v>1364</v>
      </c>
      <c r="F122" s="184" t="s">
        <v>1448</v>
      </c>
      <c r="G122" s="185" t="s">
        <v>370</v>
      </c>
      <c r="H122" s="186">
        <v>1</v>
      </c>
      <c r="I122" s="187"/>
      <c r="J122" s="188">
        <f t="shared" si="0"/>
        <v>0</v>
      </c>
      <c r="K122" s="184" t="s">
        <v>223</v>
      </c>
      <c r="L122" s="42"/>
      <c r="M122" s="259" t="s">
        <v>21</v>
      </c>
      <c r="N122" s="260" t="s">
        <v>44</v>
      </c>
      <c r="O122" s="261"/>
      <c r="P122" s="262">
        <f t="shared" si="1"/>
        <v>0</v>
      </c>
      <c r="Q122" s="262">
        <v>0</v>
      </c>
      <c r="R122" s="262">
        <f t="shared" si="2"/>
        <v>0</v>
      </c>
      <c r="S122" s="262">
        <v>0</v>
      </c>
      <c r="T122" s="263">
        <f t="shared" si="3"/>
        <v>0</v>
      </c>
      <c r="U122" s="37"/>
      <c r="V122" s="37"/>
      <c r="W122" s="37"/>
      <c r="X122" s="37"/>
      <c r="Y122" s="37"/>
      <c r="Z122" s="37"/>
      <c r="AA122" s="37"/>
      <c r="AB122" s="37"/>
      <c r="AC122" s="37"/>
      <c r="AD122" s="37"/>
      <c r="AE122" s="37"/>
      <c r="AR122" s="193" t="s">
        <v>273</v>
      </c>
      <c r="AT122" s="193" t="s">
        <v>179</v>
      </c>
      <c r="AU122" s="193" t="s">
        <v>99</v>
      </c>
      <c r="AY122" s="20" t="s">
        <v>176</v>
      </c>
      <c r="BE122" s="194">
        <f t="shared" si="4"/>
        <v>0</v>
      </c>
      <c r="BF122" s="194">
        <f t="shared" si="5"/>
        <v>0</v>
      </c>
      <c r="BG122" s="194">
        <f t="shared" si="6"/>
        <v>0</v>
      </c>
      <c r="BH122" s="194">
        <f t="shared" si="7"/>
        <v>0</v>
      </c>
      <c r="BI122" s="194">
        <f t="shared" si="8"/>
        <v>0</v>
      </c>
      <c r="BJ122" s="20" t="s">
        <v>81</v>
      </c>
      <c r="BK122" s="194">
        <f t="shared" si="9"/>
        <v>0</v>
      </c>
      <c r="BL122" s="20" t="s">
        <v>273</v>
      </c>
      <c r="BM122" s="193" t="s">
        <v>417</v>
      </c>
    </row>
    <row r="123" spans="1:65" s="2" customFormat="1" ht="6.95" customHeight="1">
      <c r="A123" s="37"/>
      <c r="B123" s="50"/>
      <c r="C123" s="51"/>
      <c r="D123" s="51"/>
      <c r="E123" s="51"/>
      <c r="F123" s="51"/>
      <c r="G123" s="51"/>
      <c r="H123" s="51"/>
      <c r="I123" s="51"/>
      <c r="J123" s="51"/>
      <c r="K123" s="51"/>
      <c r="L123" s="42"/>
      <c r="M123" s="37"/>
      <c r="O123" s="37"/>
      <c r="P123" s="37"/>
      <c r="Q123" s="37"/>
      <c r="R123" s="37"/>
      <c r="S123" s="37"/>
      <c r="T123" s="37"/>
      <c r="U123" s="37"/>
      <c r="V123" s="37"/>
      <c r="W123" s="37"/>
      <c r="X123" s="37"/>
      <c r="Y123" s="37"/>
      <c r="Z123" s="37"/>
      <c r="AA123" s="37"/>
      <c r="AB123" s="37"/>
      <c r="AC123" s="37"/>
      <c r="AD123" s="37"/>
      <c r="AE123" s="37"/>
    </row>
  </sheetData>
  <sheetProtection algorithmName="SHA-512" hashValue="vWsezmz2yW/t2CTJ5dnL4T/VFr57QfolYw0GpIUDP/ZceOo2zl6PLiK2cmW5OMhGryR4QYsGCmLbnNDFncCx+g==" saltValue="gjYLVzJ/JfRQP9JkZCzGpXauzNPfkgQ3tH8ZOR9Nui+HhsGL5noLuMPywCzC1pTvrtnD4OFIEORiwiZT7QJzfA==" spinCount="100000" sheet="1" objects="1" scenarios="1" formatColumns="0" formatRows="0" autoFilter="0"/>
  <autoFilter ref="C96:K122"/>
  <mergeCells count="15">
    <mergeCell ref="E83:H83"/>
    <mergeCell ref="E87:H87"/>
    <mergeCell ref="E85:H85"/>
    <mergeCell ref="E89:H89"/>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B847260C5AA1E4EA40E7B9FDBC8BC0E" ma:contentTypeVersion="10" ma:contentTypeDescription="Vytvoří nový dokument" ma:contentTypeScope="" ma:versionID="c95e3843ba4ecfed441377b672336e8f">
  <xsd:schema xmlns:xsd="http://www.w3.org/2001/XMLSchema" xmlns:xs="http://www.w3.org/2001/XMLSchema" xmlns:p="http://schemas.microsoft.com/office/2006/metadata/properties" xmlns:ns2="683b86a8-156b-4ad7-b6c0-5a3093d14aa9" xmlns:ns3="a1bad124-c8cd-4b78-a0a1-58a49a1a8d34" targetNamespace="http://schemas.microsoft.com/office/2006/metadata/properties" ma:root="true" ma:fieldsID="0306ff04052f87ca5c61bfad31f9beae" ns2:_="" ns3:_="">
    <xsd:import namespace="683b86a8-156b-4ad7-b6c0-5a3093d14aa9"/>
    <xsd:import namespace="a1bad124-c8cd-4b78-a0a1-58a49a1a8d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b86a8-156b-4ad7-b6c0-5a3093d14a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a5b359e2-fdae-41c7-a0a3-a8a599e035d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bad124-c8cd-4b78-a0a1-58a49a1a8d3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42e176-47bd-47b8-b9c4-d9470df8e1e1}" ma:internalName="TaxCatchAll" ma:showField="CatchAllData" ma:web="a1bad124-c8cd-4b78-a0a1-58a49a1a8d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83b86a8-156b-4ad7-b6c0-5a3093d14aa9">
      <Terms xmlns="http://schemas.microsoft.com/office/infopath/2007/PartnerControls"/>
    </lcf76f155ced4ddcb4097134ff3c332f>
    <TaxCatchAll xmlns="a1bad124-c8cd-4b78-a0a1-58a49a1a8d34" xsi:nil="true"/>
  </documentManagement>
</p:properties>
</file>

<file path=customXml/itemProps1.xml><?xml version="1.0" encoding="utf-8"?>
<ds:datastoreItem xmlns:ds="http://schemas.openxmlformats.org/officeDocument/2006/customXml" ds:itemID="{26308A16-3988-4B43-BD47-68C75FC544AC}"/>
</file>

<file path=customXml/itemProps2.xml><?xml version="1.0" encoding="utf-8"?>
<ds:datastoreItem xmlns:ds="http://schemas.openxmlformats.org/officeDocument/2006/customXml" ds:itemID="{48F68175-594C-4EF7-8E50-901BB6021779}"/>
</file>

<file path=customXml/itemProps3.xml><?xml version="1.0" encoding="utf-8"?>
<ds:datastoreItem xmlns:ds="http://schemas.openxmlformats.org/officeDocument/2006/customXml" ds:itemID="{7028270E-2DE1-4FE8-912B-3A37080936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23</vt:i4>
      </vt:variant>
    </vt:vector>
  </HeadingPairs>
  <TitlesOfParts>
    <vt:vector size="35" baseType="lpstr">
      <vt:lpstr>Rekapitulace stavby</vt:lpstr>
      <vt:lpstr>2025-HEX-03-11 - D.1.1-Ar...</vt:lpstr>
      <vt:lpstr>2025-HEX-03-141 - D.1.4.1...</vt:lpstr>
      <vt:lpstr>2025-HEX-03-142 - D.1.4.2...</vt:lpstr>
      <vt:lpstr>2025-HEX-03-143-1 - D.1.4...</vt:lpstr>
      <vt:lpstr>2025-HEX-03-143-2 - D.1.4...</vt:lpstr>
      <vt:lpstr>2025-HEX-03-143-3 - D.1.4...</vt:lpstr>
      <vt:lpstr>2025-HEX-03-143-4 - D.1.4...</vt:lpstr>
      <vt:lpstr>2025-HEX-03-143-5 - D.1.4...</vt:lpstr>
      <vt:lpstr>2025-HEX-03-VON - Vedlejš...</vt:lpstr>
      <vt:lpstr>Seznam figur</vt:lpstr>
      <vt:lpstr>Pokyny pro vyplnění</vt:lpstr>
      <vt:lpstr>'2025-HEX-03-11 - D.1.1-Ar...'!Názvy_tisku</vt:lpstr>
      <vt:lpstr>'2025-HEX-03-141 - D.1.4.1...'!Názvy_tisku</vt:lpstr>
      <vt:lpstr>'2025-HEX-03-142 - D.1.4.2...'!Názvy_tisku</vt:lpstr>
      <vt:lpstr>'2025-HEX-03-143-1 - D.1.4...'!Názvy_tisku</vt:lpstr>
      <vt:lpstr>'2025-HEX-03-143-2 - D.1.4...'!Názvy_tisku</vt:lpstr>
      <vt:lpstr>'2025-HEX-03-143-3 - D.1.4...'!Názvy_tisku</vt:lpstr>
      <vt:lpstr>'2025-HEX-03-143-4 - D.1.4...'!Názvy_tisku</vt:lpstr>
      <vt:lpstr>'2025-HEX-03-143-5 - D.1.4...'!Názvy_tisku</vt:lpstr>
      <vt:lpstr>'2025-HEX-03-VON - Vedlejš...'!Názvy_tisku</vt:lpstr>
      <vt:lpstr>'Rekapitulace stavby'!Názvy_tisku</vt:lpstr>
      <vt:lpstr>'Seznam figur'!Názvy_tisku</vt:lpstr>
      <vt:lpstr>'2025-HEX-03-11 - D.1.1-Ar...'!Oblast_tisku</vt:lpstr>
      <vt:lpstr>'2025-HEX-03-141 - D.1.4.1...'!Oblast_tisku</vt:lpstr>
      <vt:lpstr>'2025-HEX-03-142 - D.1.4.2...'!Oblast_tisku</vt:lpstr>
      <vt:lpstr>'2025-HEX-03-143-1 - D.1.4...'!Oblast_tisku</vt:lpstr>
      <vt:lpstr>'2025-HEX-03-143-2 - D.1.4...'!Oblast_tisku</vt:lpstr>
      <vt:lpstr>'2025-HEX-03-143-3 - D.1.4...'!Oblast_tisku</vt:lpstr>
      <vt:lpstr>'2025-HEX-03-143-4 - D.1.4...'!Oblast_tisku</vt:lpstr>
      <vt:lpstr>'2025-HEX-03-143-5 - D.1.4...'!Oblast_tisku</vt:lpstr>
      <vt:lpstr>'2025-HEX-03-VON - Vedlejš...'!Oblast_tisku</vt:lpstr>
      <vt:lpstr>'Pokyny pro vyplnění'!Oblast_tisku</vt:lpstr>
      <vt:lpstr>'Rekapitulace stavby'!Oblast_tisku</vt:lpstr>
      <vt:lpstr>'Seznam figur'!Oblast_tisku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HEJMALOVA\Alena Hejmalova</dc:creator>
  <cp:lastModifiedBy>Alena Hejmalova</cp:lastModifiedBy>
  <dcterms:created xsi:type="dcterms:W3CDTF">2025-11-06T11:44:54Z</dcterms:created>
  <dcterms:modified xsi:type="dcterms:W3CDTF">2025-11-06T12:23:12Z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0x0101004B847260C5AA1E4EA40E7B9FDBC8BC0E</vt:lpwstr>
  </property>
</Properties>
</file>