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270" yWindow="570" windowWidth="24615" windowHeight="12720" activeTab="0"/>
  </bookViews>
  <sheets>
    <sheet name="Rekapitulace stavby" sheetId="1" r:id="rId1"/>
    <sheet name="ST - Stavební část a profese" sheetId="2" r:id="rId2"/>
    <sheet name="OST - Ostatní a vedlejší ..." sheetId="3" r:id="rId3"/>
    <sheet name="Pokyny pro vyplnění" sheetId="4" r:id="rId4"/>
  </sheets>
  <definedNames>
    <definedName name="_xlnm._FilterDatabase" localSheetId="2" hidden="1">'OST - Ostatní a vedlejší ...'!$C$76:$K$92</definedName>
    <definedName name="_xlnm._FilterDatabase" localSheetId="1" hidden="1">'ST - Stavební část a profese'!$C$110:$K$1082</definedName>
    <definedName name="_xlnm.Print_Area" localSheetId="2">'OST - Ostatní a vedlejší ...'!$C$4:$J$36,'OST - Ostatní a vedlejší ...'!$C$42:$J$58,'OST - Ostatní a vedlejší ...'!$C$64:$K$92</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 name="_xlnm.Print_Area" localSheetId="1">'ST - Stavební část a profese'!$C$4:$J$36,'ST - Stavební část a profese'!$C$42:$J$92,'ST - Stavební část a profese'!$C$98:$K$1082</definedName>
    <definedName name="_xlnm.Print_Titles" localSheetId="0">'Rekapitulace stavby'!$49:$49</definedName>
    <definedName name="_xlnm.Print_Titles" localSheetId="1">'ST - Stavební část a profese'!$110:$110</definedName>
    <definedName name="_xlnm.Print_Titles" localSheetId="2">'OST - Ostatní a vedlejší ...'!$76:$76</definedName>
  </definedNames>
  <calcPr calcId="144525"/>
</workbook>
</file>

<file path=xl/sharedStrings.xml><?xml version="1.0" encoding="utf-8"?>
<sst xmlns="http://schemas.openxmlformats.org/spreadsheetml/2006/main" count="11083" uniqueCount="1966">
  <si>
    <t>Export VZ</t>
  </si>
  <si>
    <t>List obsahuje:</t>
  </si>
  <si>
    <t>1) Rekapitulace stavby</t>
  </si>
  <si>
    <t>2) Rekapitulace objektů stavby a soupisů prací</t>
  </si>
  <si>
    <t>3.0</t>
  </si>
  <si>
    <t>ZAMOK</t>
  </si>
  <si>
    <t>False</t>
  </si>
  <si>
    <t>{8e0ca6f2-3df2-435d-b59b-7cb85b02439b}</t>
  </si>
  <si>
    <t>0,01</t>
  </si>
  <si>
    <t>21</t>
  </si>
  <si>
    <t>15</t>
  </si>
  <si>
    <t>REKAPITULACE STAVBY</t>
  </si>
  <si>
    <t>v ---  níže se nacházejí doplnkové a pomocné údaje k sestavám  --- v</t>
  </si>
  <si>
    <t>Návod na vyplnění</t>
  </si>
  <si>
    <t>0,001</t>
  </si>
  <si>
    <t>Kód:</t>
  </si>
  <si>
    <t>31-159/341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</si>
  <si>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</si>
  <si>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</si>
  <si>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Stavební úpravy v objektu UP v Olomouci - FTK</t>
  </si>
  <si>
    <t>KSO:</t>
  </si>
  <si>
    <t/>
  </si>
  <si>
    <t>CC-CZ:</t>
  </si>
  <si>
    <t>Místo:</t>
  </si>
  <si>
    <t>Olomou</t>
  </si>
  <si>
    <t>Datum:</t>
  </si>
  <si>
    <t>14.7.2017</t>
  </si>
  <si>
    <t>Zadavatel:</t>
  </si>
  <si>
    <t>IČ:</t>
  </si>
  <si>
    <t>Univerzita Palackého v Olomouci</t>
  </si>
  <si>
    <t>DIČ:</t>
  </si>
  <si>
    <t>Uchazeč:</t>
  </si>
  <si>
    <t>Vyplň údaj</t>
  </si>
  <si>
    <t>Projektant:</t>
  </si>
  <si>
    <t>Stavoprojekt Olomouc a.s.</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</si>
  <si>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</si>
  <si>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</si>
  <si>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</si>
  <si>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</si>
  <si>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</si>
  <si>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</si>
  <si>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</si>
  <si>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</si>
  <si>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</si>
  <si>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</si>
  <si>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</si>
  <si>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</si>
  <si>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</si>
  <si>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</si>
  <si>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</si>
  <si>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</si>
  <si>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</si>
  <si>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</si>
  <si>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</si>
  <si>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</si>
  <si>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</si>
  <si>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</si>
  <si>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</si>
  <si>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</si>
  <si>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</si>
  <si>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</si>
  <si>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</si>
  <si>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</si>
  <si>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</si>
  <si>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</si>
  <si>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</si>
  <si>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</si>
  <si>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</si>
  <si>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</si>
  <si>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</si>
  <si>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</si>
  <si>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</si>
  <si>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</si>
  <si>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</si>
  <si>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</si>
  <si>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</si>
  <si>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ST</t>
  </si>
  <si>
    <t>Stavební část a profese</t>
  </si>
  <si>
    <t>STA</t>
  </si>
  <si>
    <t>1</t>
  </si>
  <si>
    <t>{6de61992-2feb-4517-907e-fc01bd5b37dd}</t>
  </si>
  <si>
    <t>2</t>
  </si>
  <si>
    <t>OST</t>
  </si>
  <si>
    <t>Ostatní a vedlejší náklady</t>
  </si>
  <si>
    <t>{46806105-5b8c-4464-8fdd-21f00f874aeb}</t>
  </si>
  <si>
    <t>1) Krycí list soupisu</t>
  </si>
  <si>
    <t>2) Rekapitulace</t>
  </si>
  <si>
    <t>3) Soupis prací</t>
  </si>
  <si>
    <t>Zpět na list:</t>
  </si>
  <si>
    <t>Rekapitulace stavby</t>
  </si>
  <si>
    <t>KRYCÍ LIST SOUPISU</t>
  </si>
  <si>
    <t>Objekt:</t>
  </si>
  <si>
    <t>ST - Stavební část a profese</t>
  </si>
  <si>
    <t>REKAPITULACE ČLENĚNÍ SOUPISU PRACÍ</t>
  </si>
  <si>
    <t>Kód dílu - Popis</t>
  </si>
  <si>
    <t>Cena celkem [CZK]</t>
  </si>
  <si>
    <t>Náklady soupisu celkem</t>
  </si>
  <si>
    <t>-1</t>
  </si>
  <si>
    <t>HSV - Práce a dodávky HSV</t>
  </si>
  <si>
    <t xml:space="preserve">    6 - Úpravy povrchů, podlahy a osazování výplní</t>
  </si>
  <si>
    <t xml:space="preserve">    9 - Ostatní konstrukce a práce-bourání</t>
  </si>
  <si>
    <t xml:space="preserve">    997 - Přesun sutě</t>
  </si>
  <si>
    <t xml:space="preserve">    998 - Přesun hmot</t>
  </si>
  <si>
    <t>PSV - Práce a dodávky PSV</t>
  </si>
  <si>
    <t xml:space="preserve">    713 - Izolace tepelné</t>
  </si>
  <si>
    <t xml:space="preserve">    721 - Zdravotechnika - vnitřní kanalizace</t>
  </si>
  <si>
    <t xml:space="preserve">    722 - Zdravotechnika - vnitřní vodovod</t>
  </si>
  <si>
    <t xml:space="preserve">    725 - Zdravotechnika - zařizovací předměty</t>
  </si>
  <si>
    <t xml:space="preserve">    733 - Ústřední vytápění - rozvodné potrubí</t>
  </si>
  <si>
    <t xml:space="preserve">    734 - Ústřední vytápění - armatury</t>
  </si>
  <si>
    <t xml:space="preserve">    735 - Ústřední vytápění - otopná tělesa</t>
  </si>
  <si>
    <t xml:space="preserve">    747 - Elektromontáže - kompletace rozvodů</t>
  </si>
  <si>
    <t xml:space="preserve">    751 - Vzduchotechnika</t>
  </si>
  <si>
    <t xml:space="preserve">      MON-1 - Z1 Rehabilitační pracoviště (tělocvična)  1.NP</t>
  </si>
  <si>
    <t xml:space="preserve">      MON-2 - Z1 Rehabilitační pracoviště (tělocvična)  1.NP (potrubí)</t>
  </si>
  <si>
    <t xml:space="preserve">      MON-3 - Z2 Hygienické zařízení (1.NP)</t>
  </si>
  <si>
    <t xml:space="preserve">      MON-4 - Z2 Hygienické zařízení    (potrubí)</t>
  </si>
  <si>
    <t xml:space="preserve">      KON - Odvod kondenzátu od rekuperačních jednotek  Poz. 1.001</t>
  </si>
  <si>
    <t xml:space="preserve">      MON-5 - Montážní materiál</t>
  </si>
  <si>
    <t xml:space="preserve">      MON-7 - Všeobecné výkony  (budova)</t>
  </si>
  <si>
    <t xml:space="preserve">    763 - Konstrukce suché výstavby</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</si>
  <si>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</si>
  <si>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</si>
  <si>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</si>
  <si>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</si>
  <si>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</si>
  <si>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 xml:space="preserve">    784 - Dokončovací práce - malby a tapety</t>
  </si>
  <si>
    <t xml:space="preserve">    786 - Dokončovací práce - čalounické úpravy</t>
  </si>
  <si>
    <t>M - Práce a dodávky M</t>
  </si>
  <si>
    <t xml:space="preserve">    21-M - Elektromontáže</t>
  </si>
  <si>
    <t xml:space="preserve">    21-M2 - Svitidla a světelné zdroje</t>
  </si>
  <si>
    <t>OST - Ostatní</t>
  </si>
  <si>
    <t xml:space="preserve">    HZS - Hodinové zúčtovací sazby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</si>
  <si>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</si>
  <si>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</si>
  <si>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</si>
  <si>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</si>
  <si>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</si>
  <si>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</si>
  <si>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</si>
  <si>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</si>
  <si>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</si>
  <si>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</si>
  <si>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</si>
  <si>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</si>
  <si>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</si>
  <si>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</si>
  <si>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</si>
  <si>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</si>
  <si>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</si>
  <si>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6</t>
  </si>
  <si>
    <t>Úpravy povrchů, podlahy a osazování výplní</t>
  </si>
  <si>
    <t>K</t>
  </si>
  <si>
    <t>612135101</t>
  </si>
  <si>
    <t>Hrubá výplň rýh ve stěnách maltou jakékoli šířky rýhy</t>
  </si>
  <si>
    <t>m2</t>
  </si>
  <si>
    <t>CS ÚRS 2013 01</t>
  </si>
  <si>
    <t>4</t>
  </si>
  <si>
    <t>-1234608073</t>
  </si>
  <si>
    <t>P</t>
  </si>
  <si>
    <t>Poznámka k položce:
umístění výkres č.11,12</t>
  </si>
  <si>
    <t>612142001</t>
  </si>
  <si>
    <t>Potažení vnitřních stěn sklovláknitým pletivem vtlačeným do tenkovrstvé hmoty</t>
  </si>
  <si>
    <t>CS ÚRS 2017 01</t>
  </si>
  <si>
    <t>-793729676</t>
  </si>
  <si>
    <t>PSC</t>
  </si>
  <si>
    <t xml:space="preserve">Poznámka k souboru cen:
1. V cenách -2001 jsou započteny i náklady na tmel. </t>
  </si>
  <si>
    <t>VV</t>
  </si>
  <si>
    <t>viz standard keramických obkladů - tmel s e sklovláknitou tkaninou</t>
  </si>
  <si>
    <t>místnost 1.31</t>
  </si>
  <si>
    <t>1,25*0,9</t>
  </si>
  <si>
    <t>0,65*0,9</t>
  </si>
  <si>
    <t>místnost 1.31a + 1.32</t>
  </si>
  <si>
    <t>(2*0,85+2*1,35+2*1,56+2*1,35)*2,1</t>
  </si>
  <si>
    <t>-2*0,6*2</t>
  </si>
  <si>
    <t>místnost 1.38</t>
  </si>
  <si>
    <t>(1,06+1,34)*2,1</t>
  </si>
  <si>
    <t>místnost 1.40</t>
  </si>
  <si>
    <t>(2*2,59+2*1,21)*2,1</t>
  </si>
  <si>
    <t>-0,6*2</t>
  </si>
  <si>
    <t>místnost 1.43</t>
  </si>
  <si>
    <t>(4*1,4+2*1,21+2*0,9)*2,1</t>
  </si>
  <si>
    <t>místnost 1.44</t>
  </si>
  <si>
    <t>(2*1,4+2*2,12)*2,1</t>
  </si>
  <si>
    <t>Součet</t>
  </si>
  <si>
    <t>3</t>
  </si>
  <si>
    <t>612325111</t>
  </si>
  <si>
    <t>Vápenocementová hladká omítka rýh ve stěnách šířky do 150 mm</t>
  </si>
  <si>
    <t>-2048684107</t>
  </si>
  <si>
    <t>612325422</t>
  </si>
  <si>
    <t>Oprava vnitřní vápenocementové štukové omítky stěn v rozsahu plochy do 30%</t>
  </si>
  <si>
    <t>1366797299</t>
  </si>
  <si>
    <t xml:space="preserve">Poznámka k souboru cen:
1. Pro ocenění opravy omítek plochy do 1 m2 se použijí ceny souboru cen 61. 32-52.. Vápenocementová nebo vápenná omítka jednotlivých malých ploch. </t>
  </si>
  <si>
    <t>oprava omítek</t>
  </si>
  <si>
    <t>místnost 1.20</t>
  </si>
  <si>
    <t>(2*6,25+2*11,74+4*0,6)*2,8</t>
  </si>
  <si>
    <t>-0,9*2</t>
  </si>
  <si>
    <t>místnost 1.30 + místnost 1.31</t>
  </si>
  <si>
    <t>(2*7,8+2*5,31)*2,6</t>
  </si>
  <si>
    <t>-0,8*2</t>
  </si>
  <si>
    <t>-2*1*2</t>
  </si>
  <si>
    <t>místnost 1.31a + místnost 1.32</t>
  </si>
  <si>
    <t>(4*1,35+2*0,85+2*1,56)*0,5</t>
  </si>
  <si>
    <t>(2*7,8+2*2,5)*2,6</t>
  </si>
  <si>
    <t>-2*0,8*2</t>
  </si>
  <si>
    <t>-1*2</t>
  </si>
  <si>
    <t>(2*1,21+2*2,59)*0,5</t>
  </si>
  <si>
    <t>místnost 1.41</t>
  </si>
  <si>
    <t>(2*4,5+2*2,1)*2,6</t>
  </si>
  <si>
    <t>místnost 1.42</t>
  </si>
  <si>
    <t>(2*2,64+2*4,3)*2,6</t>
  </si>
  <si>
    <t>-2*2</t>
  </si>
  <si>
    <t>(2*1,4+2*2,12)*0,5</t>
  </si>
  <si>
    <t>(2*2*1,4+2*2*0,9+2*1,21)*0,5</t>
  </si>
  <si>
    <t>ostatní části dle potřeby a ostění</t>
  </si>
  <si>
    <t>25</t>
  </si>
  <si>
    <t>5</t>
  </si>
  <si>
    <t>619995001</t>
  </si>
  <si>
    <t>Začištění omítek kolem oken, dveří, podlah nebo obkladů</t>
  </si>
  <si>
    <t>m</t>
  </si>
  <si>
    <t>1509343392</t>
  </si>
  <si>
    <t xml:space="preserve">Poznámka k souboru cen:
1. Cenu -5001 lze použít pouze v případě provádění opravy nebo osazování nových oken, dveří, obkladů, podlah apod.; nelze ji použít v případech provádění opravy omítek nebo nové omítky v celé ploše. </t>
  </si>
  <si>
    <t>začištění kolem okna v místě schodiště - ostatní místnosti v rámci opravy omítek</t>
  </si>
  <si>
    <t>2*1,18+2*1,13</t>
  </si>
  <si>
    <t>9</t>
  </si>
  <si>
    <t>Ostatní konstrukce a práce-bourání</t>
  </si>
  <si>
    <t>9-001</t>
  </si>
  <si>
    <t>Demontáž žebřin v místnosti 1.20 pro zpětné použití</t>
  </si>
  <si>
    <t>soubor</t>
  </si>
  <si>
    <t>455998300</t>
  </si>
  <si>
    <t>7</t>
  </si>
  <si>
    <t>9-002</t>
  </si>
  <si>
    <t>Zpětná montáž žebřin v místnosti 1.20</t>
  </si>
  <si>
    <t>591913381</t>
  </si>
  <si>
    <t>8</t>
  </si>
  <si>
    <t>9-003</t>
  </si>
  <si>
    <t>Demontáž rušených VZT rozvodů</t>
  </si>
  <si>
    <t>469619339</t>
  </si>
  <si>
    <t>9-004</t>
  </si>
  <si>
    <t>Zaslepení stávajícího potrubí VZT</t>
  </si>
  <si>
    <t>-1933961677</t>
  </si>
  <si>
    <t>10</t>
  </si>
  <si>
    <t>949101111</t>
  </si>
  <si>
    <t>Lešení pomocné pro objekty pozemních staveb s lešeňovou podlahou v do 1,9 m zatížení do 150 kg/m2</t>
  </si>
  <si>
    <t>-983198250</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</si>
  <si>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</si>
  <si>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72,57</t>
  </si>
  <si>
    <t>místnost 1.30</t>
  </si>
  <si>
    <t>7,56</t>
  </si>
  <si>
    <t>13,7</t>
  </si>
  <si>
    <t>místnost 1.31a</t>
  </si>
  <si>
    <t>1,35</t>
  </si>
  <si>
    <t>místnost 1.32</t>
  </si>
  <si>
    <t>1,55</t>
  </si>
  <si>
    <t>15,64</t>
  </si>
  <si>
    <t>2,97</t>
  </si>
  <si>
    <t>4,71</t>
  </si>
  <si>
    <t>11,35</t>
  </si>
  <si>
    <t>2.85</t>
  </si>
  <si>
    <t>3,01</t>
  </si>
  <si>
    <t>11</t>
  </si>
  <si>
    <t>952901111</t>
  </si>
  <si>
    <t>Vyčištění budov bytové a občanské výstavby při výšce podlaží do 4 m</t>
  </si>
  <si>
    <t>-724139449</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</si>
  <si>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</si>
  <si>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12</t>
  </si>
  <si>
    <t>962031132</t>
  </si>
  <si>
    <t>Bourání příček z cihel pálených na MVC tl do 100 mm</t>
  </si>
  <si>
    <t>388810695</t>
  </si>
  <si>
    <t>1,85*3,28</t>
  </si>
  <si>
    <t>(0,92+2,09)*3,28</t>
  </si>
  <si>
    <t>0,9*2,1</t>
  </si>
  <si>
    <t>13</t>
  </si>
  <si>
    <t>962031133</t>
  </si>
  <si>
    <t>Bourání příček z cihel pálených na MVC tl do 150 mm</t>
  </si>
  <si>
    <t>-1293814886</t>
  </si>
  <si>
    <t>0,69*3,28</t>
  </si>
  <si>
    <t>14</t>
  </si>
  <si>
    <t>965042121</t>
  </si>
  <si>
    <t>Bourání podkladů pod dlažby nebo mazanin betonových nebo z litého asfaltu tl do 100 mm pl do 1 m2</t>
  </si>
  <si>
    <t>m3</t>
  </si>
  <si>
    <t>1006067186</t>
  </si>
  <si>
    <t>vstup do místnosti 1.20</t>
  </si>
  <si>
    <t>odbourání části podlahy</t>
  </si>
  <si>
    <t>1*0,15</t>
  </si>
  <si>
    <t>965046111</t>
  </si>
  <si>
    <t>Broušení stávajících betonových podlah úběr do 3 mm</t>
  </si>
  <si>
    <t>-1269097631</t>
  </si>
  <si>
    <t xml:space="preserve">Poznámka k souboru cen:
1. Ceny jsou určeny pro zbroušení podlah před pokládkou zpevňovacích nátěrů, odfrézování zaolejovaných vrstev, odstranění starých nátěrů, lepidel dlažby, vyrovnání povrchu – odstranění nerovností, zarovnání nerovností v okolí dilatačních spar. </t>
  </si>
  <si>
    <t>dorovníní lokálních nerovností</t>
  </si>
  <si>
    <t>16</t>
  </si>
  <si>
    <t>968062245</t>
  </si>
  <si>
    <t>Vybourání dřevěných rámů oken jednoduchých včetně křídel pl do 2 m2</t>
  </si>
  <si>
    <t>939209496</t>
  </si>
  <si>
    <t xml:space="preserve">Poznámka k souboru cen:
1. V cenách -2244 až -2747 jsou započteny i náklady na vyvěšení křídel. </t>
  </si>
  <si>
    <t>demontáž okna</t>
  </si>
  <si>
    <t>1,18*1,13</t>
  </si>
  <si>
    <t>17</t>
  </si>
  <si>
    <t>968072455</t>
  </si>
  <si>
    <t>Vybourání kovových dveřních zárubní pl do 2 m2</t>
  </si>
  <si>
    <t>1231601243</t>
  </si>
  <si>
    <t xml:space="preserve">Poznámka k souboru cen:
1. V cenách -2244 až -2559 jsou započteny i náklady na vyvěšení křídel. 2. Cenou -2641 se oceňuje i vybourání nosné ocelové konstrukce pro sádrokartonové příčky. </t>
  </si>
  <si>
    <t>2*2</t>
  </si>
  <si>
    <t>18</t>
  </si>
  <si>
    <t>971042231</t>
  </si>
  <si>
    <t>Vybourání otvorů v betonových příčkách a zdech pl do 0,0225 m2 tl do 150 mm</t>
  </si>
  <si>
    <t>kus</t>
  </si>
  <si>
    <t>-2081265891</t>
  </si>
  <si>
    <t>19</t>
  </si>
  <si>
    <t>973046161</t>
  </si>
  <si>
    <t>Vysekání kapes ve zdivu z betonu pro špalíky do 100x100x50 mm</t>
  </si>
  <si>
    <t>-267117689</t>
  </si>
  <si>
    <t>20</t>
  </si>
  <si>
    <t>973046191</t>
  </si>
  <si>
    <t>Vysekání kapes ve zdivu z betonu pro špalíky do 150x150x100 mm</t>
  </si>
  <si>
    <t>947283228</t>
  </si>
  <si>
    <t>974049121</t>
  </si>
  <si>
    <t>Vysekání rýh v betonových zdech hl do 30 mm š do 30 mm</t>
  </si>
  <si>
    <t>-1530572331</t>
  </si>
  <si>
    <t>22</t>
  </si>
  <si>
    <t>974049122</t>
  </si>
  <si>
    <t>Vysekání rýh v betonových zdech hl do 30 mm š do 70 mm</t>
  </si>
  <si>
    <t>429605885</t>
  </si>
  <si>
    <t>23</t>
  </si>
  <si>
    <t>974049132</t>
  </si>
  <si>
    <t>Vysekání rýh v betonových zdech hl do 50 mm š do 70 mm</t>
  </si>
  <si>
    <t>224822172</t>
  </si>
  <si>
    <t>24</t>
  </si>
  <si>
    <t>977131115</t>
  </si>
  <si>
    <t>Vrty příklepovými vrtáky D 16 mm do cihelného zdiva nebo prostého betonu</t>
  </si>
  <si>
    <t>-2135173608</t>
  </si>
  <si>
    <t>978059541</t>
  </si>
  <si>
    <t>Odsekání a odebrání obkladů stěn z vnitřních obkládaček plochy přes 1 m2</t>
  </si>
  <si>
    <t>1407470103</t>
  </si>
  <si>
    <t xml:space="preserve">Poznámka k souboru cen:
1. Odsekání soklíků se oceňuje cenami souboru cen 965 08. </t>
  </si>
  <si>
    <t>2,31*2</t>
  </si>
  <si>
    <t>1,89*2</t>
  </si>
  <si>
    <t>1,56*2</t>
  </si>
  <si>
    <t>(1,34+1,06)*2</t>
  </si>
  <si>
    <t>(2*2,54+2*1,21+2*0,3)*2</t>
  </si>
  <si>
    <t>(2*2,12+2*1,4)*2</t>
  </si>
  <si>
    <t>(2*1,21+2*1,4+2*0,9+2*1,4)*2</t>
  </si>
  <si>
    <t>997</t>
  </si>
  <si>
    <t>Přesun sutě</t>
  </si>
  <si>
    <t>26</t>
  </si>
  <si>
    <t>997002611</t>
  </si>
  <si>
    <t>Nakládání suti a vybouraných hmot</t>
  </si>
  <si>
    <t>t</t>
  </si>
  <si>
    <t>522219066</t>
  </si>
  <si>
    <t xml:space="preserve">Poznámka k souboru cen:
1. Cena platí i pro překládání při lomené dopravě. 2. Cenu nelze použít při dopravě po železnici, po vodě nebo ručně. </t>
  </si>
  <si>
    <t>27</t>
  </si>
  <si>
    <t>997013211</t>
  </si>
  <si>
    <t>Vnitrostaveništní doprava suti a vybouraných hmot pro budovy v do 6 m ručně</t>
  </si>
  <si>
    <t>-1611946660</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</si>
  <si>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</si>
  <si>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28</t>
  </si>
  <si>
    <t>997013219</t>
  </si>
  <si>
    <t>Příplatek k vnitrostaveništní dopravě suti a vybouraných hmot za zvětšenou dopravu suti ZKD 10 m</t>
  </si>
  <si>
    <t>-1608979956</t>
  </si>
  <si>
    <t>29</t>
  </si>
  <si>
    <t>997013501</t>
  </si>
  <si>
    <t>Odvoz suti a vybouraných hmot na skládku nebo meziskládku do 1 km se složením</t>
  </si>
  <si>
    <t>952482255</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</si>
  <si>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</si>
  <si>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30</t>
  </si>
  <si>
    <t>997013509</t>
  </si>
  <si>
    <t>Příplatek k odvozu suti a vybouraných hmot na skládku ZKD 1 km přes 1 km</t>
  </si>
  <si>
    <t>1268036338</t>
  </si>
  <si>
    <t>12,705*14 'Přepočtené koeficientem množství</t>
  </si>
  <si>
    <t>31</t>
  </si>
  <si>
    <t>997013831</t>
  </si>
  <si>
    <t>Poplatek za uložení stavebního směsného odpadu na skládce (skládkovné)</t>
  </si>
  <si>
    <t>-808790772</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</si>
  <si>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</si>
  <si>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</si>
  <si>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</si>
  <si>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32</t>
  </si>
  <si>
    <t>998018001</t>
  </si>
  <si>
    <t>Přesun hmot ruční pro budovy v do 6 m</t>
  </si>
  <si>
    <t>-2016323891</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</si>
  <si>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</si>
  <si>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</si>
  <si>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</si>
  <si>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713</t>
  </si>
  <si>
    <t>Izolace tepelné</t>
  </si>
  <si>
    <t>33</t>
  </si>
  <si>
    <t>713-1</t>
  </si>
  <si>
    <t>Návlekové tepelně izolační trubice f. Tubex, tloušťka 10mm izolace trubice 15/10</t>
  </si>
  <si>
    <t>-1914304372</t>
  </si>
  <si>
    <t>Poznámka k položce:
k topení</t>
  </si>
  <si>
    <t>34</t>
  </si>
  <si>
    <t>713-2</t>
  </si>
  <si>
    <t>Montážní a spojovací materiál</t>
  </si>
  <si>
    <t>387759271</t>
  </si>
  <si>
    <t>35</t>
  </si>
  <si>
    <t>998713201</t>
  </si>
  <si>
    <t>Přesun hmot procentní pro izolace tepelné v objektech v do 6 m</t>
  </si>
  <si>
    <t>%</t>
  </si>
  <si>
    <t>201381345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</si>
  <si>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</si>
  <si>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</si>
  <si>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t>
  </si>
  <si>
    <t>36</t>
  </si>
  <si>
    <t>721100911</t>
  </si>
  <si>
    <t>Zazátkování hrdla potrubí kanalizačního</t>
  </si>
  <si>
    <t>1204897827</t>
  </si>
  <si>
    <t>37</t>
  </si>
  <si>
    <t>721140905</t>
  </si>
  <si>
    <t>Potrubí litinové vsazení odbočky DN 100</t>
  </si>
  <si>
    <t>1132781125</t>
  </si>
  <si>
    <t>38</t>
  </si>
  <si>
    <t>721170972</t>
  </si>
  <si>
    <t>Potrubí z PVC krácení trub DN 50</t>
  </si>
  <si>
    <t>CS ÚRS 2016 01</t>
  </si>
  <si>
    <t>1104649812</t>
  </si>
  <si>
    <t>39</t>
  </si>
  <si>
    <t>721170975</t>
  </si>
  <si>
    <t>Potrubí z PVC krácení trub DN 125</t>
  </si>
  <si>
    <t>-1335835063</t>
  </si>
  <si>
    <t>40</t>
  </si>
  <si>
    <t>721171803</t>
  </si>
  <si>
    <t>Demontáž potrubí z PVC do D 75</t>
  </si>
  <si>
    <t>1923327500</t>
  </si>
  <si>
    <t>41</t>
  </si>
  <si>
    <t>721171913</t>
  </si>
  <si>
    <t>Potrubí z PP propojení potrubí DN 50</t>
  </si>
  <si>
    <t>1203603867</t>
  </si>
  <si>
    <t>42</t>
  </si>
  <si>
    <t>721174042</t>
  </si>
  <si>
    <t>Potrubí kanalizační z PP připojovací systém HT DN 40</t>
  </si>
  <si>
    <t>1829583249</t>
  </si>
  <si>
    <t>43</t>
  </si>
  <si>
    <t>721174043</t>
  </si>
  <si>
    <t>Potrubí kanalizační z PP připojovací systém HT DN 50</t>
  </si>
  <si>
    <t>291669781</t>
  </si>
  <si>
    <t>44</t>
  </si>
  <si>
    <t>721194104</t>
  </si>
  <si>
    <t>Vyvedení a upevnění odpadních výpustek DN 40</t>
  </si>
  <si>
    <t>-1390662076</t>
  </si>
  <si>
    <t>45</t>
  </si>
  <si>
    <t>721194105</t>
  </si>
  <si>
    <t>Vyvedení a upevnění odpadních výpustek DN 50</t>
  </si>
  <si>
    <t>-509919307</t>
  </si>
  <si>
    <t xml:space="preserve">Poznámka k souboru cen:
1. Cenami lze oceňovat i vyvedení a upevnění odpadních výpustek ke strojům a zařízením. 2. Potrubí odpadních výpustek se oceňují cenami souboru cen 721 17- . . Potrubí z plastových trub, části A 01. </t>
  </si>
  <si>
    <t>46</t>
  </si>
  <si>
    <t>721290123</t>
  </si>
  <si>
    <t>Zkouška těsnosti potrubí kanalizace kouřem do DN 300</t>
  </si>
  <si>
    <t>155160420</t>
  </si>
  <si>
    <t>47</t>
  </si>
  <si>
    <t>998721203</t>
  </si>
  <si>
    <t>Přesun hmot procentní pro vnitřní kanalizace v objektech v do 24 m</t>
  </si>
  <si>
    <t>-2117393710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</si>
  <si>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</si>
  <si>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722</t>
  </si>
  <si>
    <t>Zdravotechnika - vnitřní vodovod</t>
  </si>
  <si>
    <t>48</t>
  </si>
  <si>
    <t>722130801</t>
  </si>
  <si>
    <t>Demontáž potrubí ocelové pozinkované závitové do DN 25</t>
  </si>
  <si>
    <t>713495944</t>
  </si>
  <si>
    <t>49</t>
  </si>
  <si>
    <t>722130901R</t>
  </si>
  <si>
    <t>Potrubí zazátkování vývodu</t>
  </si>
  <si>
    <t>-191584317</t>
  </si>
  <si>
    <t>50</t>
  </si>
  <si>
    <t>722130913</t>
  </si>
  <si>
    <t>Potrubí pozinkované závitové přeřezání ocelové trubky do DN 25</t>
  </si>
  <si>
    <t>-327264682</t>
  </si>
  <si>
    <t xml:space="preserve">Poznámka k souboru cen:
1. Množství zpětné montáže závitového potrubí (ceny -1921 až -1929) se určí podle ustanovení kapitol 351 a 352 Všeobecných podmínek části A 02. 2. Ceny položek -0991 až -0996, -1942 až -1969 platí i pro opravy vodovodního potrubí z plastových trub. </t>
  </si>
  <si>
    <t>51</t>
  </si>
  <si>
    <t>722131942</t>
  </si>
  <si>
    <t>Potrubí pozinkované závitové propojení potrubí svěrná spojka PN 16 DN 20 / G 1/2</t>
  </si>
  <si>
    <t>-2045075875</t>
  </si>
  <si>
    <t>52</t>
  </si>
  <si>
    <t>722171935</t>
  </si>
  <si>
    <t>Potrubí plastové výměna trub nebo tvarovek D do 40 mm</t>
  </si>
  <si>
    <t>-625114680</t>
  </si>
  <si>
    <t xml:space="preserve">Poznámka k souboru cen:
1. V cenách -1931 až -1940 nejsou započteny náklady na dodání hlavního materiálu; tento se oceňuje ve specifikaci. Ztratné lze stanovit: a) u potrubí 3%, b) u tvarovek se nestanoví. </t>
  </si>
  <si>
    <t>53</t>
  </si>
  <si>
    <t>M</t>
  </si>
  <si>
    <t>286151-01</t>
  </si>
  <si>
    <t>odbočka na potrubí PPR</t>
  </si>
  <si>
    <t>-1364128515</t>
  </si>
  <si>
    <t>54</t>
  </si>
  <si>
    <t>722174022</t>
  </si>
  <si>
    <t>Potrubí vodovodní plastové PPR svar polyfuze PN 20 D 20 x 3,4 mm</t>
  </si>
  <si>
    <t>1543728825</t>
  </si>
  <si>
    <t>55</t>
  </si>
  <si>
    <t>722181241</t>
  </si>
  <si>
    <t>Ochrana vodovodního potrubí přilepenými tepelně izolačními trubicemi z PE tl do 20 mm DN do 22 mm</t>
  </si>
  <si>
    <t>1715991922</t>
  </si>
  <si>
    <t xml:space="preserve">Poznámka k souboru cen:
1. V cenách -1211 až -1255 jsou započteny i náklady na dodání tepelně izolačních trubic. </t>
  </si>
  <si>
    <t>56</t>
  </si>
  <si>
    <t>722190401</t>
  </si>
  <si>
    <t>Vyvedení a upevnění výpustku do DN 25</t>
  </si>
  <si>
    <t>1371887172</t>
  </si>
  <si>
    <t>57</t>
  </si>
  <si>
    <t>722190901</t>
  </si>
  <si>
    <t>Uzavření nebo otevření vodovodního potrubí při opravách</t>
  </si>
  <si>
    <t>649225971</t>
  </si>
  <si>
    <t xml:space="preserve">Poznámka k souboru cen:
1. Cenou se oceňuje uzavíraný nebo otevíraný úsek, tj. od hlavního uzávěru k uzávěrům stoupacího potrubí nebo od těchto uzávěrů k uzávěrům před zařizovacím předmětem nebo výpustkou. Nejsou-li stoupací potrubí opatřena uzávěry, považuje se za úsek potrubí od hlavního uzávěru k uzávěrům před zařizovacím předmětem nebo výpustkou. 2. Cenou nelze oceňovat uzavírání nebo otevírání potrubí, které odbočuje ze stoupacího potrubí a je opatřeno vlastním uzávěrem; tyto práce jsou započteny v cenách oprav (např. bytové uzávěry v instalačních šachtách). </t>
  </si>
  <si>
    <t>58</t>
  </si>
  <si>
    <t>722232043</t>
  </si>
  <si>
    <t>Kohout kulový přímý G 1/2 PN 42 do 185°C vnitřní závit</t>
  </si>
  <si>
    <t>-1498119327</t>
  </si>
  <si>
    <t>59</t>
  </si>
  <si>
    <t>722290226</t>
  </si>
  <si>
    <t>Zkouška těsnosti vodovodního potrubí závitového do DN 50</t>
  </si>
  <si>
    <t>-902715466</t>
  </si>
  <si>
    <t>60</t>
  </si>
  <si>
    <t>722290234</t>
  </si>
  <si>
    <t>Proplach a dezinfekce vodovodního potrubí do DN 80</t>
  </si>
  <si>
    <t>890689644</t>
  </si>
  <si>
    <t>61</t>
  </si>
  <si>
    <t>722290R01</t>
  </si>
  <si>
    <t>značení potrubí a uzávěrů</t>
  </si>
  <si>
    <t>-1735533513</t>
  </si>
  <si>
    <t>62</t>
  </si>
  <si>
    <t>998722203</t>
  </si>
  <si>
    <t>Přesun hmot procentní pro vnitřní vodovod v objektech v do 24 m</t>
  </si>
  <si>
    <t>-297496825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</si>
  <si>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</si>
  <si>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725</t>
  </si>
  <si>
    <t>Zdravotechnika - zařizovací předměty</t>
  </si>
  <si>
    <t>63</t>
  </si>
  <si>
    <t>725110811</t>
  </si>
  <si>
    <t>Demontáž klozetů splachovací s nádrží</t>
  </si>
  <si>
    <t>1725640328</t>
  </si>
  <si>
    <t>64</t>
  </si>
  <si>
    <t>725210821</t>
  </si>
  <si>
    <t>Demontáž umyvadel bez výtokových armatur</t>
  </si>
  <si>
    <t>-1854936258</t>
  </si>
  <si>
    <t>65</t>
  </si>
  <si>
    <t>725240812</t>
  </si>
  <si>
    <t>Demontáž vaniček sprchových bez výtokových armatur</t>
  </si>
  <si>
    <t>1989812897</t>
  </si>
  <si>
    <t>66</t>
  </si>
  <si>
    <t>725241222</t>
  </si>
  <si>
    <t>Vanička sprchová z litého polymermramoru čtvrtkruhová 800x800 mm</t>
  </si>
  <si>
    <t>1644800995</t>
  </si>
  <si>
    <t xml:space="preserve">Poznámka k souboru cen:
1. Sprchové boxy jsou dodávány jako komplet včetně sprchové vaničky, zápachové uzávěrky a sprchové armatury. 2. V cenách -9101 až -9103 není započteno dodání sprchových vaniček, sprchových boxů a sprchových koutů. </t>
  </si>
  <si>
    <t>67</t>
  </si>
  <si>
    <t>725241223</t>
  </si>
  <si>
    <t>Vanička sprchová z litého polymermramoru čtvrtkruhová 900x900 mm</t>
  </si>
  <si>
    <t>-1324256573</t>
  </si>
  <si>
    <t>68</t>
  </si>
  <si>
    <t>725245191</t>
  </si>
  <si>
    <t>Zástěna sprchová zásuvná čtyřdílná se dvěma posuvnými díly do výšky 2000 mm a šířky 800 mm čtvrtkruh</t>
  </si>
  <si>
    <t>-1013848693</t>
  </si>
  <si>
    <t>69</t>
  </si>
  <si>
    <t>725245192</t>
  </si>
  <si>
    <t>Zástěna sprchová zásuvná čtyřdílná se dvěma posuvnými díly do výšky 2000 mm a šířky 900 mm čtvrtkruh</t>
  </si>
  <si>
    <t>302403855</t>
  </si>
  <si>
    <t>70</t>
  </si>
  <si>
    <t>725330820</t>
  </si>
  <si>
    <t>Demontáž výlevka diturvitová</t>
  </si>
  <si>
    <t>-1823458195</t>
  </si>
  <si>
    <t>71</t>
  </si>
  <si>
    <t>725820801</t>
  </si>
  <si>
    <t>Demontáž baterie nástěnné do G 3 / 4</t>
  </si>
  <si>
    <t>7708883</t>
  </si>
  <si>
    <t>72</t>
  </si>
  <si>
    <t>725840850</t>
  </si>
  <si>
    <t>Demontáž baterie sprch T 954 diferenciální do G 3/4x1</t>
  </si>
  <si>
    <t>-32213723</t>
  </si>
  <si>
    <t>73</t>
  </si>
  <si>
    <t>725119123</t>
  </si>
  <si>
    <t>Montáž klozetových mís závěsných na nosné stěny</t>
  </si>
  <si>
    <t>CS ÚRS 2015 02</t>
  </si>
  <si>
    <t>-170308574</t>
  </si>
  <si>
    <t xml:space="preserve">Poznámka k souboru cen:
1. V cenách -1351, -1361, -3124 není započten napájecí zdroj. 2. V cenách jsou započtená klozetová sedátka. </t>
  </si>
  <si>
    <t>74</t>
  </si>
  <si>
    <t>642360-01</t>
  </si>
  <si>
    <t xml:space="preserve">mísa klozetová keramická závěsná </t>
  </si>
  <si>
    <t>1781060019</t>
  </si>
  <si>
    <t>75</t>
  </si>
  <si>
    <t>642360-02</t>
  </si>
  <si>
    <t>montážní prvek pro zavěšené wc s vestavěnou nádržkou</t>
  </si>
  <si>
    <t>-1452718957</t>
  </si>
  <si>
    <t>76</t>
  </si>
  <si>
    <t>725219102</t>
  </si>
  <si>
    <t>Montáž umyvadla připevněného na šrouby do zdiva</t>
  </si>
  <si>
    <t>-1667771399</t>
  </si>
  <si>
    <t>77</t>
  </si>
  <si>
    <t>64211045R</t>
  </si>
  <si>
    <t>umyvadlo keramické závěsné 55 x 45 cm bílé</t>
  </si>
  <si>
    <t>-977104035</t>
  </si>
  <si>
    <t>78</t>
  </si>
  <si>
    <t>55161R01</t>
  </si>
  <si>
    <t>sifon umyvadlový chromový</t>
  </si>
  <si>
    <t>-115613878</t>
  </si>
  <si>
    <t>79</t>
  </si>
  <si>
    <t>725339111</t>
  </si>
  <si>
    <t>Montáž výlevky</t>
  </si>
  <si>
    <t>-570674225</t>
  </si>
  <si>
    <t>80</t>
  </si>
  <si>
    <t>642711010</t>
  </si>
  <si>
    <t>výlevka keramická bílá</t>
  </si>
  <si>
    <t>2002350488</t>
  </si>
  <si>
    <t>81</t>
  </si>
  <si>
    <t>725813114</t>
  </si>
  <si>
    <t>Ventil rohový hadičkou G 1/2</t>
  </si>
  <si>
    <t>2067111235</t>
  </si>
  <si>
    <t>82</t>
  </si>
  <si>
    <t>725319111</t>
  </si>
  <si>
    <t>Montáž dřezu ostatních typů</t>
  </si>
  <si>
    <t>-1145433140</t>
  </si>
  <si>
    <t xml:space="preserve">Poznámka k souboru cen:
1. V cenách -1113-14 není započtena lemovka z PVC. 2. V ceně -1131 není započtena úhelníková příchytka. 3. V cenách -1141, -2112 není započten napájecí zdroj. </t>
  </si>
  <si>
    <t>83</t>
  </si>
  <si>
    <t>552313590</t>
  </si>
  <si>
    <t>jednodřez s odkapní deskou nerez typ 506 900x600 pravý</t>
  </si>
  <si>
    <t>-1311958170</t>
  </si>
  <si>
    <t>Poznámka k položce:
Výtokový otvor : 1 1/2´´</t>
  </si>
  <si>
    <t>84</t>
  </si>
  <si>
    <t>725821312</t>
  </si>
  <si>
    <t>Baterie dřezové nástěnné pákové s otáčivým kulatým ústím a délkou ramínka 300 mm</t>
  </si>
  <si>
    <t>-1565110643</t>
  </si>
  <si>
    <t xml:space="preserve">Poznámka k souboru cen:
1. V ceně -1422 není započten napájecí zdroj. </t>
  </si>
  <si>
    <t>85</t>
  </si>
  <si>
    <t>725829121</t>
  </si>
  <si>
    <t>Montáž baterie umyvadlové nástěnné pákové a klasické ostatní typ</t>
  </si>
  <si>
    <t>2097312450</t>
  </si>
  <si>
    <t>86</t>
  </si>
  <si>
    <t>551BUN</t>
  </si>
  <si>
    <t>baterie umyvadlová nástěnná</t>
  </si>
  <si>
    <t>-821435720</t>
  </si>
  <si>
    <t>87</t>
  </si>
  <si>
    <t>725849412</t>
  </si>
  <si>
    <t>Montáž baterie sprchové nástěnné s pevnou výškou sprchy</t>
  </si>
  <si>
    <t>1375738393</t>
  </si>
  <si>
    <t xml:space="preserve">Poznámka k souboru cen:
1. V cenách –1353-54, -1414 není započten napájecí zdroj. </t>
  </si>
  <si>
    <t>88</t>
  </si>
  <si>
    <t>551-01</t>
  </si>
  <si>
    <t>baterie sprchová nástěnná páková směšovací součástí dle popisu ZTI</t>
  </si>
  <si>
    <t>-1313530740</t>
  </si>
  <si>
    <t>89</t>
  </si>
  <si>
    <t>725980124</t>
  </si>
  <si>
    <t>Dvířka 15/30</t>
  </si>
  <si>
    <t>315547283</t>
  </si>
  <si>
    <t>90</t>
  </si>
  <si>
    <t>998725201</t>
  </si>
  <si>
    <t>Přesun hmot procentní pro zařizovací předměty v objektech v do 6 m</t>
  </si>
  <si>
    <t>1971934798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</si>
  <si>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</si>
  <si>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733</t>
  </si>
  <si>
    <t>Ústřední vytápění - rozvodné potrubí</t>
  </si>
  <si>
    <t>91</t>
  </si>
  <si>
    <t>733221202</t>
  </si>
  <si>
    <t>Potrubí měděné měkké spojované tvrdým pájením D 15x1</t>
  </si>
  <si>
    <t>803906203</t>
  </si>
  <si>
    <t>92</t>
  </si>
  <si>
    <t>733291101</t>
  </si>
  <si>
    <t>Zkouška těsnosti potrubí měděné do D 35x1,5</t>
  </si>
  <si>
    <t>-1082656905</t>
  </si>
  <si>
    <t>93</t>
  </si>
  <si>
    <t>733110806</t>
  </si>
  <si>
    <t>Demontáž potrubí ocelového závitového do DN 32</t>
  </si>
  <si>
    <t>-1859491802</t>
  </si>
  <si>
    <t>94</t>
  </si>
  <si>
    <t>998733201</t>
  </si>
  <si>
    <t>Přesun hmot procentní pro rozvody potrubí v objektech v do 6 m</t>
  </si>
  <si>
    <t>-1535216660</t>
  </si>
  <si>
    <t>734</t>
  </si>
  <si>
    <t>Ústřední vytápění - armatury</t>
  </si>
  <si>
    <t>95</t>
  </si>
  <si>
    <t>734209123</t>
  </si>
  <si>
    <t>Montáž armatury závitové s třemi závity G 1/2</t>
  </si>
  <si>
    <t>1318452550</t>
  </si>
  <si>
    <t>96</t>
  </si>
  <si>
    <t>734209105</t>
  </si>
  <si>
    <t>Montáž armatury závitové s jedním závitem G 1</t>
  </si>
  <si>
    <t>-477866150</t>
  </si>
  <si>
    <t>97</t>
  </si>
  <si>
    <t>734200822</t>
  </si>
  <si>
    <t>Demontáž armatur závitovvých do DN50</t>
  </si>
  <si>
    <t>89234789</t>
  </si>
  <si>
    <t>98</t>
  </si>
  <si>
    <t>998734201</t>
  </si>
  <si>
    <t>Přesun hmot procentní pro armatury v objektech v do 6 m</t>
  </si>
  <si>
    <t>-1576244886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</si>
  <si>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</si>
  <si>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735</t>
  </si>
  <si>
    <t>Ústřední vytápění - otopná tělesa</t>
  </si>
  <si>
    <t>99</t>
  </si>
  <si>
    <t>735159210</t>
  </si>
  <si>
    <t>Montáž otopných těles panelových dvouřadých délky do 1140 mm</t>
  </si>
  <si>
    <t>-787217579</t>
  </si>
  <si>
    <t>100</t>
  </si>
  <si>
    <t>735-MAT-1</t>
  </si>
  <si>
    <t>Ocelové deskové otopné těleso ventil kompakt 22-050090-60-10</t>
  </si>
  <si>
    <t>-1038818496</t>
  </si>
  <si>
    <t>101</t>
  </si>
  <si>
    <t>735151821</t>
  </si>
  <si>
    <t>Demontáž a zpětná montáž otopného tělesa panelového dvouřadého délka do 1500 mm</t>
  </si>
  <si>
    <t>-1775870233</t>
  </si>
  <si>
    <t>Poznámka k položce:
Demontáž  3 ks  (místnost 1.20 a 1,42) a zpětná montáž po posunutí stávajícího OT (místnost 1.42)</t>
  </si>
  <si>
    <t>102</t>
  </si>
  <si>
    <t>735158120</t>
  </si>
  <si>
    <t>Tlak zkouška těl 2řad</t>
  </si>
  <si>
    <t>1778339582</t>
  </si>
  <si>
    <t>103</t>
  </si>
  <si>
    <t>734-1</t>
  </si>
  <si>
    <t>Set pro radiátory VK- s integrovaným ventilem</t>
  </si>
  <si>
    <t>47349478</t>
  </si>
  <si>
    <t>Poznámka k položce:
Obsahuje: -termostatická hlavice s upevněním maticí  M 30x1,5 - rohové šroubení pro otopná tělesa s možností plného uzavření,,  připojení na těleso 3/4" AG připojení na soustavu 1/2" IG-</t>
  </si>
  <si>
    <t>104</t>
  </si>
  <si>
    <t>734-2</t>
  </si>
  <si>
    <t>Svěrné spojky pro měděné potrubí 15x1</t>
  </si>
  <si>
    <t>1063738451</t>
  </si>
  <si>
    <t>105</t>
  </si>
  <si>
    <t>735000912</t>
  </si>
  <si>
    <t>Vyregulování ventilu nebo kohoutu dvojregulačního s termostatickým ovládáním</t>
  </si>
  <si>
    <t>563532346</t>
  </si>
  <si>
    <t>106</t>
  </si>
  <si>
    <t>735191905</t>
  </si>
  <si>
    <t>Odvzdušnění otopných těles</t>
  </si>
  <si>
    <t>1356496207</t>
  </si>
  <si>
    <t>107</t>
  </si>
  <si>
    <t>735191910</t>
  </si>
  <si>
    <t>Napuštění vody do otopných těles</t>
  </si>
  <si>
    <t>1423663044</t>
  </si>
  <si>
    <t>Poznámka k položce:
2násobný proplach</t>
  </si>
  <si>
    <t>108</t>
  </si>
  <si>
    <t>735494811</t>
  </si>
  <si>
    <t>Vypuštění vody z otopných těles</t>
  </si>
  <si>
    <t>-1898560343</t>
  </si>
  <si>
    <t>Poznámka k položce:
2násobné vypuštění systému</t>
  </si>
  <si>
    <t>109</t>
  </si>
  <si>
    <t>735-1.1</t>
  </si>
  <si>
    <t>Topná zkouška 24h</t>
  </si>
  <si>
    <t>hod</t>
  </si>
  <si>
    <t>367769846</t>
  </si>
  <si>
    <t>110</t>
  </si>
  <si>
    <t>998735201</t>
  </si>
  <si>
    <t>Přesun hmot procentní pro otopná tělesa v objektech v do 6 m</t>
  </si>
  <si>
    <t>-647551024</t>
  </si>
  <si>
    <t>747</t>
  </si>
  <si>
    <t>Elektromontáže - kompletace rozvodů</t>
  </si>
  <si>
    <t>111</t>
  </si>
  <si>
    <t>747171200</t>
  </si>
  <si>
    <t>Montáž vidlice domovní 2P+Z se zapojením vodičů</t>
  </si>
  <si>
    <t>1861374439</t>
  </si>
  <si>
    <t>112</t>
  </si>
  <si>
    <t>345518420</t>
  </si>
  <si>
    <t>zásuvka pohyblivá 10A chráněná 5543-2009</t>
  </si>
  <si>
    <t>-1288160185</t>
  </si>
  <si>
    <t>751</t>
  </si>
  <si>
    <t>Vzduchotechnika</t>
  </si>
  <si>
    <t>MON-1</t>
  </si>
  <si>
    <t>Z1 Rehabilitační pracoviště (tělocvična)  1.NP</t>
  </si>
  <si>
    <t>113</t>
  </si>
  <si>
    <t>1.001</t>
  </si>
  <si>
    <t>Rekuperační jednotka 250 m3/h / 200 Pa</t>
  </si>
  <si>
    <t>813342072</t>
  </si>
  <si>
    <t>114</t>
  </si>
  <si>
    <t>1.002</t>
  </si>
  <si>
    <t>Elektrický potrubní ohřívač  DN 160, P=0,7 kW např. EPO-PTC 160/07</t>
  </si>
  <si>
    <t>-1592406158</t>
  </si>
  <si>
    <t>Poznámka k položce:
P=0,120 kW, I=0,5 A, U=230 V</t>
  </si>
  <si>
    <t>115</t>
  </si>
  <si>
    <t>1.003</t>
  </si>
  <si>
    <t>Prostorové čidlo plynule řídící výkon větrání podle aktuální hodnoty CO – výstup 0–10 V</t>
  </si>
  <si>
    <t>-280290557</t>
  </si>
  <si>
    <t>Poznámka k položce:
a spínací výstup.  např:  ADS CO 24</t>
  </si>
  <si>
    <t>116</t>
  </si>
  <si>
    <t>1.004</t>
  </si>
  <si>
    <t>Vyúsť s vířivým výtokem vzduchu -přívodní (250 m3/h)  např: VVM 600 C/V/P/16</t>
  </si>
  <si>
    <t>1000920574</t>
  </si>
  <si>
    <t>117</t>
  </si>
  <si>
    <t>1.005</t>
  </si>
  <si>
    <t>Vyúsť s vířivým výtokem vzduchu-odvodní (250 m3/h)  např: VVM 600 C/V/O/16</t>
  </si>
  <si>
    <t>661253543</t>
  </si>
  <si>
    <t>118</t>
  </si>
  <si>
    <t>1.007</t>
  </si>
  <si>
    <t>Protidešťová žaluzie plastová pro DN200  např:  PRG 200 W</t>
  </si>
  <si>
    <t>-1656748824</t>
  </si>
  <si>
    <t>119</t>
  </si>
  <si>
    <t>1.008</t>
  </si>
  <si>
    <t>Žaluziová klapka samotížné pro DN250   např:  PER 250 W</t>
  </si>
  <si>
    <t>-2014095420</t>
  </si>
  <si>
    <t>120</t>
  </si>
  <si>
    <t>1.010</t>
  </si>
  <si>
    <t>Ohebná hadice zvukově izolovaná MO 160</t>
  </si>
  <si>
    <t>-1476464729</t>
  </si>
  <si>
    <t>Poznámka k položce:
Velmi odolné provedení-vícevrstvý Al laminát</t>
  </si>
  <si>
    <t>MON-2</t>
  </si>
  <si>
    <t>Z1 Rehabilitační pracoviště (tělocvična)  1.NP (potrubí)</t>
  </si>
  <si>
    <t>121</t>
  </si>
  <si>
    <t>1.129</t>
  </si>
  <si>
    <t>Potrubí DN 160  30% tvarovek</t>
  </si>
  <si>
    <t>-1281488813</t>
  </si>
  <si>
    <t>122</t>
  </si>
  <si>
    <t>1.130</t>
  </si>
  <si>
    <t>Potrubí DN 200  50% tvarovek</t>
  </si>
  <si>
    <t>113464893</t>
  </si>
  <si>
    <t>123</t>
  </si>
  <si>
    <t>1.132</t>
  </si>
  <si>
    <t>Potrubí DN 250 50% tvarovek</t>
  </si>
  <si>
    <t>-923695196</t>
  </si>
  <si>
    <t>MON-3</t>
  </si>
  <si>
    <t>Z2 Hygienické zařízení (1.NP)</t>
  </si>
  <si>
    <t>124</t>
  </si>
  <si>
    <t>2.001</t>
  </si>
  <si>
    <t xml:space="preserve">Ventilátor tichý potrubní DN160 (600 m3/h/ 200 Pa) </t>
  </si>
  <si>
    <t>487309562</t>
  </si>
  <si>
    <t>Poznámka k položce:
P=0,059 kW, I=0,26 A, U=230 V</t>
  </si>
  <si>
    <t>125</t>
  </si>
  <si>
    <t>2.002</t>
  </si>
  <si>
    <t>Programové časové relé   např. DT4</t>
  </si>
  <si>
    <t>1139477456</t>
  </si>
  <si>
    <t>Poznámka k položce:
nastavitelný čas 1s-10 dní,  U=230 V, max. proud I=0,4 A induktivní zátěž, v plastovém pouzdru pod vypínač, nastavení času rozběhu-doběhu, cyklické spínání ventilátorů v sociálním hygienickém zařízení, atd.</t>
  </si>
  <si>
    <t>126</t>
  </si>
  <si>
    <t>2.003</t>
  </si>
  <si>
    <t>Rychloupínací spona DN160  např.:  VBM 160</t>
  </si>
  <si>
    <t>950110802</t>
  </si>
  <si>
    <t>127</t>
  </si>
  <si>
    <t>2.004</t>
  </si>
  <si>
    <t>Talířový ventil odvodní, plastový  DN 100 + (rámeček)  např.  VEF 100 + zděř VLZ 01-100</t>
  </si>
  <si>
    <t>325629879</t>
  </si>
  <si>
    <t>128</t>
  </si>
  <si>
    <t>2.005</t>
  </si>
  <si>
    <t>Talířový ventil odvodní, plastový  DN 125 + (rámeček)  např.  VEF 125 + zděř VLZ 01-125</t>
  </si>
  <si>
    <t>-167382150</t>
  </si>
  <si>
    <t>129</t>
  </si>
  <si>
    <t>2.008</t>
  </si>
  <si>
    <t>Ventilátor do podhledu (možnost napoj. dalšího odvod. ventilu)  110 m3/h/ 200 Pa</t>
  </si>
  <si>
    <t>1445968671</t>
  </si>
  <si>
    <t>Poznámka k položce:
T=230 V, P=0,06 kW</t>
  </si>
  <si>
    <t>130</t>
  </si>
  <si>
    <t>2.010</t>
  </si>
  <si>
    <t>Ohebná hadice zvukově izolovaná MO 102</t>
  </si>
  <si>
    <t>1308042286</t>
  </si>
  <si>
    <t>131</t>
  </si>
  <si>
    <t>2.011</t>
  </si>
  <si>
    <t>Ohebná hadice zvukově izolovaná MO 127</t>
  </si>
  <si>
    <t>2056615243</t>
  </si>
  <si>
    <t>MON-4</t>
  </si>
  <si>
    <t>Z2 Hygienické zařízení    (potrubí)</t>
  </si>
  <si>
    <t>132</t>
  </si>
  <si>
    <t>1.127</t>
  </si>
  <si>
    <t>Potrubí spiro DN 100 40% tvarovek</t>
  </si>
  <si>
    <t>-1881988423</t>
  </si>
  <si>
    <t>133</t>
  </si>
  <si>
    <t>1.129.1</t>
  </si>
  <si>
    <t>Potrubí spiro DN 150  40% tvarovek</t>
  </si>
  <si>
    <t>1536529721</t>
  </si>
  <si>
    <t>134</t>
  </si>
  <si>
    <t>1.129.2</t>
  </si>
  <si>
    <t>Potrubí spiro DN 160  40% tvarovek</t>
  </si>
  <si>
    <t>1840190709</t>
  </si>
  <si>
    <t>KON</t>
  </si>
  <si>
    <t>Odvod kondenzátu od rekuperačních jednotek  Poz. 1.001</t>
  </si>
  <si>
    <t>135</t>
  </si>
  <si>
    <t>10000017</t>
  </si>
  <si>
    <t>Dvířka kovová KVDR 2020B (200/200)-povrchová  úprava-bílý komaxit</t>
  </si>
  <si>
    <t>1333627702</t>
  </si>
  <si>
    <t>136</t>
  </si>
  <si>
    <t>10000050</t>
  </si>
  <si>
    <t>Vtok se suchou zápachovou klapkou HL 21</t>
  </si>
  <si>
    <t>ks</t>
  </si>
  <si>
    <t>-1671591745</t>
  </si>
  <si>
    <t>137</t>
  </si>
  <si>
    <t>721171905</t>
  </si>
  <si>
    <t>Potrubí z PP vsazení odbočky do hrdla DN 110</t>
  </si>
  <si>
    <t>-355052759</t>
  </si>
  <si>
    <t>138</t>
  </si>
  <si>
    <t>722171435</t>
  </si>
  <si>
    <t>Potrubí polypropylénové DN 20 (20/2,8) PN 16</t>
  </si>
  <si>
    <t>704034220</t>
  </si>
  <si>
    <t>139</t>
  </si>
  <si>
    <t>722171482</t>
  </si>
  <si>
    <t>Upevnění plast potrubí 20mm, stěna</t>
  </si>
  <si>
    <t>1916146385</t>
  </si>
  <si>
    <t>140</t>
  </si>
  <si>
    <t>722181211</t>
  </si>
  <si>
    <t>Ochrana vodovodního potrubí přilepenými tepelně izolačními trubicemi z PE tl do 6 mm DN do 22 mm</t>
  </si>
  <si>
    <t>-496900584</t>
  </si>
  <si>
    <t>141</t>
  </si>
  <si>
    <t>725869101</t>
  </si>
  <si>
    <t>Montáž zápachových uzávěrek umyvadlových do DN 40</t>
  </si>
  <si>
    <t>-1903274539</t>
  </si>
  <si>
    <t>142</t>
  </si>
  <si>
    <t>998721101</t>
  </si>
  <si>
    <t>Přesun hmot pro vnitřní kanalizace v objektech v do 6 m</t>
  </si>
  <si>
    <t>1408315754</t>
  </si>
  <si>
    <t>MON-5</t>
  </si>
  <si>
    <t>Montážní materiál</t>
  </si>
  <si>
    <t>143</t>
  </si>
  <si>
    <t>45.001</t>
  </si>
  <si>
    <t>Montážní a spojovací materiál, těsnící materiál</t>
  </si>
  <si>
    <t>kg</t>
  </si>
  <si>
    <t>765075780</t>
  </si>
  <si>
    <t>MON-7</t>
  </si>
  <si>
    <t>Všeobecné výkony  (budova)</t>
  </si>
  <si>
    <t>144</t>
  </si>
  <si>
    <t>50.003</t>
  </si>
  <si>
    <t>Zaregulování průtoků vzt</t>
  </si>
  <si>
    <t>h</t>
  </si>
  <si>
    <t>2015611013</t>
  </si>
  <si>
    <t>145</t>
  </si>
  <si>
    <t>50.004</t>
  </si>
  <si>
    <t>Zkoušky zařízení VZT</t>
  </si>
  <si>
    <t>-948122582</t>
  </si>
  <si>
    <t>Poznámka k položce:
vč. zhotovení protokolů, vyregulování na projektované parametry</t>
  </si>
  <si>
    <t>763</t>
  </si>
  <si>
    <t>Konstrukce suché výstavby</t>
  </si>
  <si>
    <t>146</t>
  </si>
  <si>
    <t>763111333</t>
  </si>
  <si>
    <t>SDK příčka tl 100 mm profil CW+UW 75 desky 1xH2 12,5 TI 60 mm EI 30 Rw 45 dB</t>
  </si>
  <si>
    <t>-98659326</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</si>
  <si>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</si>
  <si>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(1,45+2,61+1,35)*3,28</t>
  </si>
  <si>
    <t>147</t>
  </si>
  <si>
    <t>763111714</t>
  </si>
  <si>
    <t>SDK příčka zalomení</t>
  </si>
  <si>
    <t>26923553</t>
  </si>
  <si>
    <t>148</t>
  </si>
  <si>
    <t>763111717</t>
  </si>
  <si>
    <t>SDK příčka základní penetrační nátěr</t>
  </si>
  <si>
    <t>2139137844</t>
  </si>
  <si>
    <t>149</t>
  </si>
  <si>
    <t>763111721</t>
  </si>
  <si>
    <t>SDK příčka plastový úhelník k ochraně rohů</t>
  </si>
  <si>
    <t>-422976469</t>
  </si>
  <si>
    <t>150</t>
  </si>
  <si>
    <t>763121429</t>
  </si>
  <si>
    <t>SDK stěna předsazená tl 112,5 mm profil CW+UW 100 deska 1xH2 12,5 bez TI EI 15</t>
  </si>
  <si>
    <t>1947940715</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</si>
  <si>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</si>
  <si>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předsazená stěna pro vedení rozvodů ZTI</t>
  </si>
  <si>
    <t>(0,85+1,56)*2,8</t>
  </si>
  <si>
    <t>151</t>
  </si>
  <si>
    <t>763131713</t>
  </si>
  <si>
    <t>SDK podhled napojení na obvodové konstrukce profilem</t>
  </si>
  <si>
    <t>1440702682</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</si>
  <si>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</si>
  <si>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podhledy RMP</t>
  </si>
  <si>
    <t>2*6,25+2*11,74+4*0,6</t>
  </si>
  <si>
    <t>2*7,8+2*5,31</t>
  </si>
  <si>
    <t>4*1,35+2*0,85+2*1,56</t>
  </si>
  <si>
    <t>2*7,8+2*2,5</t>
  </si>
  <si>
    <t>2*1,21+2*2,59</t>
  </si>
  <si>
    <t>2*4,5+2*2,1</t>
  </si>
  <si>
    <t>2*2,64+2*4,3</t>
  </si>
  <si>
    <t>2*1,4+2*2,12</t>
  </si>
  <si>
    <t>2*2*1,4+2*2*0,9+2*1,21</t>
  </si>
  <si>
    <t>152</t>
  </si>
  <si>
    <t>763131721</t>
  </si>
  <si>
    <t>SDK podhled skoková změna v do 0,5 m</t>
  </si>
  <si>
    <t>-1220572220</t>
  </si>
  <si>
    <t>3,2</t>
  </si>
  <si>
    <t>2,5+0,9</t>
  </si>
  <si>
    <t>2,64+0,9</t>
  </si>
  <si>
    <t>153</t>
  </si>
  <si>
    <t>763131765</t>
  </si>
  <si>
    <t>Příplatek k SDK podhledu za výšku zavěšení přes 0,5 do 1,0 m</t>
  </si>
  <si>
    <t>2122824443</t>
  </si>
  <si>
    <t>154</t>
  </si>
  <si>
    <t>763135101</t>
  </si>
  <si>
    <t>Montáž SDK kazetového podhledu z kazet 600x600 mm na zavěšenou viditelnou nosnou konstrukci</t>
  </si>
  <si>
    <t>1825047221</t>
  </si>
  <si>
    <t xml:space="preserve">Poznámka k souboru cen:
1. V cenách montáže podhledu -5001 až -5201 jsou započteny náklady na montáž a dodávku nosné konstrukce. 2. V cenách nejsou započteny náklady na dodávku desek, kazet, lamel; jejich dodávka se oceňuje ve specifikaci. 3. Ostatní práce a konstrukce na sádrokartonových podhledech lze ocenit cenami 763 13-17. . . </t>
  </si>
  <si>
    <t>155</t>
  </si>
  <si>
    <t>5903057-1</t>
  </si>
  <si>
    <t>podhled kazetový minerální</t>
  </si>
  <si>
    <t>-106933604</t>
  </si>
  <si>
    <t>131,51*1,05 'Přepočtené koeficientem množství</t>
  </si>
  <si>
    <t>156</t>
  </si>
  <si>
    <t>5903057-2</t>
  </si>
  <si>
    <t>podhled kazetový minerální - voděodolný</t>
  </si>
  <si>
    <t>-636624459</t>
  </si>
  <si>
    <t>podhled</t>
  </si>
  <si>
    <t>5,75*1,05 'Přepočtené koeficientem množství</t>
  </si>
  <si>
    <t>157</t>
  </si>
  <si>
    <t>763135811</t>
  </si>
  <si>
    <t>Demontáž podhledu sádrokartonového kazetového na roštu viditelném</t>
  </si>
  <si>
    <t>549705057</t>
  </si>
  <si>
    <t xml:space="preserve">Poznámka k souboru cen:
1. V cenách demontáže podhledu -5801 až -5821 jsou započteny náklady na kompletní demontáž podhledu, tj. nosné konstrukce i panelů. </t>
  </si>
  <si>
    <t>3,2*6,25</t>
  </si>
  <si>
    <t>158</t>
  </si>
  <si>
    <t>763183111</t>
  </si>
  <si>
    <t>Montáž pouzdra posuvných dveří s jednou kapsou pro jedno křídlo šířky do 800 mm do SDK příčky</t>
  </si>
  <si>
    <t>283834037</t>
  </si>
  <si>
    <t xml:space="preserve">Poznámka k souboru cen:
1. V cenách montáže zárubní -1311 až -1322 nejsou započteny náklady na dodávku zárubní, profilů a patek zárubní; tato dodávka se oceňuje ve specifikaci. Množství profilů se určí: a) pro příčku výšky do 2,75 m takto: - délka profilu CW = 2x konstrukční výška příčky - délka profilu UW = 2x konstrukční výška příčky + šířka dveří + 300 mm, b) pro příčku výšky přes 2,75 do 4,25 m takto: - délka profilu UW = šířka dveří + 300 mm, - délka profilu UA = 2x konstrukční výška příčky, - patka UA = 4 kusy. 2. Montáž zárubní dřevěných a obložkových lze oceňovat cenami katalogu 800-766 Konstrukce truhlářské. 3. V cenách -2313 a -2314 ostění oken jsou započteny i náklady na ochranné úhelníky. 4. V ceně -2411 opláštění střešního okna jsou započteny i náklady na UA profily. 5. Pro volbu ceny montáže stavebního pouzdra -3111 až -3222 je rozhodující čistá průchozí šířka dveřního otvoru resp. dveřních otvorů. 6. V cenách -3111 až -3222 jsou započteny i náklady na sestavení stavebního pouzdra. 7. V cenách -3111 až -3222 nejsou započteny náklady na opláštění stavebního pouzdra sádrokartonovými deskami a jejich povrchové úpravy. Tyto práce se oceňují příslušnými položkami souboru cen 763 11-1 Příčka ze sádrokartonových desek. </t>
  </si>
  <si>
    <t>PSV Z/3</t>
  </si>
  <si>
    <t>159</t>
  </si>
  <si>
    <t>553316120</t>
  </si>
  <si>
    <t>pouzdro stavební STANDARD S700-080 800 mm</t>
  </si>
  <si>
    <t>-1994251742</t>
  </si>
  <si>
    <t>160</t>
  </si>
  <si>
    <t>998763401</t>
  </si>
  <si>
    <t>Přesun hmot procentní pro sádrokartonové konstrukce v objektech v do 6 m</t>
  </si>
  <si>
    <t>1029988522</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</si>
  <si>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</si>
  <si>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766</t>
  </si>
  <si>
    <t>Konstrukce truhlářské</t>
  </si>
  <si>
    <t>161</t>
  </si>
  <si>
    <t>766411821</t>
  </si>
  <si>
    <t>Demontáž truhlářského obložení stěn z palubek</t>
  </si>
  <si>
    <t>-194034682</t>
  </si>
  <si>
    <t xml:space="preserve">Poznámka k souboru cen:
1. Cenami nelze oceňovat demontáž obložení stěn výšky přes 2,5 m; tyto práce se oceňují cenami souboru cen 766 42-18 Demontáž obložení podhledů. </t>
  </si>
  <si>
    <t>obklad místosti 1.20</t>
  </si>
  <si>
    <t>(2*11,73+2*6,25+4*0,6)*2</t>
  </si>
  <si>
    <t>162</t>
  </si>
  <si>
    <t>766411822</t>
  </si>
  <si>
    <t>Demontáž truhlářského obložení stěn podkladových roštů</t>
  </si>
  <si>
    <t>1561450563</t>
  </si>
  <si>
    <t>163</t>
  </si>
  <si>
    <t>766621211</t>
  </si>
  <si>
    <t>Montáž dřevěných oken plochy přes 1 m2 otevíravých výšky do 1,5 m s rámem do zdiva</t>
  </si>
  <si>
    <t>342908837</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</si>
  <si>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V cenách 766 62 - 9 . . Příplatek k cenám za tepelnou izolaci mezi ostěním a rámem okna jsou započteny náklady na izolaci vnější i vnitřní. 3. Délka izolace se určuje v metrech délky rámu okna. </t>
  </si>
  <si>
    <t>montáž okna dle PSV T/1</t>
  </si>
  <si>
    <t>164</t>
  </si>
  <si>
    <t>PSV-T/1</t>
  </si>
  <si>
    <t>Posuvné výdejní okno dle PSV T/1</t>
  </si>
  <si>
    <t>1951158843</t>
  </si>
  <si>
    <t>165</t>
  </si>
  <si>
    <t>766660311</t>
  </si>
  <si>
    <t>Montáž posuvných dveří jednokřídlových průchozí šířky do 800 mm do pouzdra s jednou kapsou</t>
  </si>
  <si>
    <t>-1212543925</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</si>
  <si>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</si>
  <si>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PSV T/2</t>
  </si>
  <si>
    <t>166</t>
  </si>
  <si>
    <t>PSV-T/2</t>
  </si>
  <si>
    <t>dodávka dveří vč. kování a zámku dle PSV T/2</t>
  </si>
  <si>
    <t>1559428595</t>
  </si>
  <si>
    <t>167</t>
  </si>
  <si>
    <t>766691914</t>
  </si>
  <si>
    <t>Vyvěšení nebo zavěšení dřevěných křídel dveří pl do 2 m2</t>
  </si>
  <si>
    <t>1048547955</t>
  </si>
  <si>
    <t xml:space="preserve">Poznámka k souboru cen:
1. Ceny -1931 a -1932 lze užít jen pro křídlo mající současně obě jmenované funkce. </t>
  </si>
  <si>
    <t>vyvěšení</t>
  </si>
  <si>
    <t>zpětné zavěšení</t>
  </si>
  <si>
    <t>168</t>
  </si>
  <si>
    <t>766694112</t>
  </si>
  <si>
    <t>Montáž parapetních desek dřevěných nebo plastových šířky do 30 cm délky do 1,6 m</t>
  </si>
  <si>
    <t>-134461419</t>
  </si>
  <si>
    <t xml:space="preserve">Poznámka k souboru cen:
1. Cenami -8111 a -8112 se oceňuje montáž vrat oboru JKPOV 611. 2. Cenami -97 . . nelze oceňovat venkovní krycí lišty balkónových dveří; tato montáž se oceňuje cenou -1610. </t>
  </si>
  <si>
    <t>169</t>
  </si>
  <si>
    <t>60794100</t>
  </si>
  <si>
    <t>deska parapetní MDF 0,15 x 1 m</t>
  </si>
  <si>
    <t>714883611</t>
  </si>
  <si>
    <t>pro PSV T/1</t>
  </si>
  <si>
    <t>2*1,2</t>
  </si>
  <si>
    <t>2,4*1,1 'Přepočtené koeficientem množství</t>
  </si>
  <si>
    <t>170</t>
  </si>
  <si>
    <t>998766201</t>
  </si>
  <si>
    <t>Přesun hmot procentní pro konstrukce truhlářské v objektech v do 6 m</t>
  </si>
  <si>
    <t>-1371463554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</si>
  <si>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</si>
  <si>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</si>
  <si>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</si>
  <si>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171</t>
  </si>
  <si>
    <t>767581802</t>
  </si>
  <si>
    <t>Demontáž podhledu lamel</t>
  </si>
  <si>
    <t>-1415978049</t>
  </si>
  <si>
    <t>demontáž podhledu místnost 1.20</t>
  </si>
  <si>
    <t>(11,73-3,2)*6,25</t>
  </si>
  <si>
    <t>172</t>
  </si>
  <si>
    <t>767995111</t>
  </si>
  <si>
    <t>Montáž atypických zámečnických konstrukcí hmotnosti do 5 kg</t>
  </si>
  <si>
    <t>-2007018591</t>
  </si>
  <si>
    <t xml:space="preserve">Poznámka k souboru cen:
1. Určení cen se řídí hmotností jednotlivě montovaného dílu konstrukce. </t>
  </si>
  <si>
    <t>zavěšená konstrukce Z/1</t>
  </si>
  <si>
    <t>zavěšená konstrukce Z/2</t>
  </si>
  <si>
    <t>173</t>
  </si>
  <si>
    <t>PSV-Z/1</t>
  </si>
  <si>
    <t>Zavěšená  konstrukce 1820 x 780 mm dle PSV Z/1</t>
  </si>
  <si>
    <t>107480094</t>
  </si>
  <si>
    <t>174</t>
  </si>
  <si>
    <t>PSV-Z/2</t>
  </si>
  <si>
    <t>Zavěšená  konstrukce 1820 x 780 mm dle PSV Z/2</t>
  </si>
  <si>
    <t>-121720528</t>
  </si>
  <si>
    <t>175</t>
  </si>
  <si>
    <t>767996801</t>
  </si>
  <si>
    <t>Demontáž atypických zámečnických konstrukcí rozebráním hmotnosti jednotlivých dílů do 50 kg</t>
  </si>
  <si>
    <t>-246937197</t>
  </si>
  <si>
    <t xml:space="preserve">Poznámka k souboru cen: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</si>
  <si>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demontáž stávajících kovových prvků v prostoru</t>
  </si>
  <si>
    <t>176</t>
  </si>
  <si>
    <t>998767201</t>
  </si>
  <si>
    <t>Přesun hmot procentní pro zámečnické konstrukce v objektech v do 6 m</t>
  </si>
  <si>
    <t>-1435989007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</si>
  <si>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</si>
  <si>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</si>
  <si>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</si>
  <si>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177</t>
  </si>
  <si>
    <t>771571810</t>
  </si>
  <si>
    <t>Demontáž podlah z dlaždic keramických kladených do malty</t>
  </si>
  <si>
    <t>1504734216</t>
  </si>
  <si>
    <t>2,85</t>
  </si>
  <si>
    <t>178</t>
  </si>
  <si>
    <t>771574118</t>
  </si>
  <si>
    <t>Montáž podlah keramických režných hladkých lepených flexibilním lepidlem do 45 ks/m2</t>
  </si>
  <si>
    <t>-1974405377</t>
  </si>
  <si>
    <t>179</t>
  </si>
  <si>
    <t>5976113-1</t>
  </si>
  <si>
    <t>dlaždice keramické</t>
  </si>
  <si>
    <t>509983787</t>
  </si>
  <si>
    <t>11,73*1,25 'Přepočtené koeficientem množství</t>
  </si>
  <si>
    <t>180</t>
  </si>
  <si>
    <t>771579191</t>
  </si>
  <si>
    <t>Příplatek k montáž podlah keramických za plochu do 5 m2</t>
  </si>
  <si>
    <t>254508556</t>
  </si>
  <si>
    <t>181</t>
  </si>
  <si>
    <t>771591111</t>
  </si>
  <si>
    <t>Podlahy penetrace podkladu</t>
  </si>
  <si>
    <t>-1996094663</t>
  </si>
  <si>
    <t xml:space="preserve">Poznámka k souboru cen:
1. Množství měrných jednotek u ceny -1185 se stanoví podle počtu řezaných dlaždic, nezávisle na jejich velikosti. 2. Položkou -1185 lze ocenit provádění více řezů na jednom kusu dlažby. </t>
  </si>
  <si>
    <t>182</t>
  </si>
  <si>
    <t>771591115</t>
  </si>
  <si>
    <t>Podlahy spárování silikonem</t>
  </si>
  <si>
    <t>1137540873</t>
  </si>
  <si>
    <t>183</t>
  </si>
  <si>
    <t>771591185</t>
  </si>
  <si>
    <t>Podlahy řezání keramických dlaždic rovné</t>
  </si>
  <si>
    <t>2118271574</t>
  </si>
  <si>
    <t>184</t>
  </si>
  <si>
    <t>771591186</t>
  </si>
  <si>
    <t>Podlahy řezání keramických dlaždic do oblouku</t>
  </si>
  <si>
    <t>351340703</t>
  </si>
  <si>
    <t>185</t>
  </si>
  <si>
    <t>771990111</t>
  </si>
  <si>
    <t>Vyrovnání podkladu samonivelační stěrkou tl 4 mm pevnosti 15 Mpa</t>
  </si>
  <si>
    <t>-1579699488</t>
  </si>
  <si>
    <t xml:space="preserve">Poznámka k souboru cen:
1. V cenách souboru cen 771 99-01 jsou započteny i náklady na dodání samonivelační stěrky. </t>
  </si>
  <si>
    <t>186</t>
  </si>
  <si>
    <t>771990191</t>
  </si>
  <si>
    <t>Příplatek k vyrovnání podkladu dlažby samonivelační stěrkou pevnosti 15 Mpa ZKD 1 mm tloušťky</t>
  </si>
  <si>
    <t>-1565763405</t>
  </si>
  <si>
    <t>187</t>
  </si>
  <si>
    <t>998771201</t>
  </si>
  <si>
    <t>Přesun hmot procentní pro podlahy z dlaždic v objektech v do 6 m</t>
  </si>
  <si>
    <t>-2128503833</t>
  </si>
  <si>
    <t>776</t>
  </si>
  <si>
    <t>Podlahy povlakové</t>
  </si>
  <si>
    <t>188</t>
  </si>
  <si>
    <t>776111116</t>
  </si>
  <si>
    <t>Odstranění zbytků lepidla z podkladu povlakových podlah broušením</t>
  </si>
  <si>
    <t>152060187</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</si>
  <si>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</si>
  <si>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189</t>
  </si>
  <si>
    <t>776121311</t>
  </si>
  <si>
    <t>Vodou ředitelná penetrace savého podkladu povlakových podlah ředěná v poměru 1:1</t>
  </si>
  <si>
    <t>-1006279037</t>
  </si>
  <si>
    <t>podlaha</t>
  </si>
  <si>
    <t>125,53</t>
  </si>
  <si>
    <t>stěny</t>
  </si>
  <si>
    <t>76,96</t>
  </si>
  <si>
    <t>190</t>
  </si>
  <si>
    <t>776141111</t>
  </si>
  <si>
    <t>Vyrovnání podkladu povlakových podlah stěrkou pevnosti 20 MPa tl 3 mm</t>
  </si>
  <si>
    <t>-680516050</t>
  </si>
  <si>
    <t>191</t>
  </si>
  <si>
    <t>776201811</t>
  </si>
  <si>
    <t>Demontáž lepených povlakových podlah bez podložky ručně</t>
  </si>
  <si>
    <t>698513047</t>
  </si>
  <si>
    <t>demontáž koberce místnost 1.20</t>
  </si>
  <si>
    <t>192</t>
  </si>
  <si>
    <t>776201913</t>
  </si>
  <si>
    <t>Oprava podlah výměnou podlahového povlaku plochy do 2 m2</t>
  </si>
  <si>
    <t>-663742651</t>
  </si>
  <si>
    <t xml:space="preserve">Poznámka k souboru cen:
1. V ceně 776 20-1921 jsou započteny náklady na vysátí podlahy a setření vlhkým mopem. </t>
  </si>
  <si>
    <t>oprava po vybourené části u vstupu do místnosti 1.20</t>
  </si>
  <si>
    <t>ostatní úpravy při napojování a bourání</t>
  </si>
  <si>
    <t>193</t>
  </si>
  <si>
    <t>776221111</t>
  </si>
  <si>
    <t>Lepení pásů z PVC standardním lepidlem</t>
  </si>
  <si>
    <t>-636503773</t>
  </si>
  <si>
    <t>homogení PVC</t>
  </si>
  <si>
    <t>72.57</t>
  </si>
  <si>
    <t>Mezisoučet</t>
  </si>
  <si>
    <t>linoleum</t>
  </si>
  <si>
    <t>194</t>
  </si>
  <si>
    <t>2841101-1</t>
  </si>
  <si>
    <t xml:space="preserve">PVC homogenní </t>
  </si>
  <si>
    <t>-1358984242</t>
  </si>
  <si>
    <t>Poznámka k položce:
úprava PUR, třída zátěže 34/43, třída otěru T, hořlavost Bfl S1</t>
  </si>
  <si>
    <t>93,83*1,1 'Přepočtené koeficientem množství</t>
  </si>
  <si>
    <t>195</t>
  </si>
  <si>
    <t>2841106-1</t>
  </si>
  <si>
    <t>-1024653377</t>
  </si>
  <si>
    <t>Poznámka k položce:
Topshield, zátěž 32/41, R9, Cfl S1</t>
  </si>
  <si>
    <t>31,7*1,1 'Přepočtené koeficientem množství</t>
  </si>
  <si>
    <t>196</t>
  </si>
  <si>
    <t>776410811</t>
  </si>
  <si>
    <t>Odstranění soklíků a lišt pryžových nebo plastových</t>
  </si>
  <si>
    <t>631402768</t>
  </si>
  <si>
    <t>demontáž lišt podlahových</t>
  </si>
  <si>
    <t>(2*6,25+2*11,74+4*0,6)</t>
  </si>
  <si>
    <t>-0,9</t>
  </si>
  <si>
    <t>(2*7,8+2*5,31)</t>
  </si>
  <si>
    <t>-0,8</t>
  </si>
  <si>
    <t>(2*7,8+2*2,5)</t>
  </si>
  <si>
    <t>-2*0,8</t>
  </si>
  <si>
    <t>(2*4,5+2*2,1)</t>
  </si>
  <si>
    <t>(2*2,64+2*4,3)</t>
  </si>
  <si>
    <t>-2</t>
  </si>
  <si>
    <t>-0,6</t>
  </si>
  <si>
    <t>197</t>
  </si>
  <si>
    <t>776421111</t>
  </si>
  <si>
    <t>Montáž obvodových lišt lepením</t>
  </si>
  <si>
    <t>1748557101</t>
  </si>
  <si>
    <t>lišta fabionová</t>
  </si>
  <si>
    <t>lišta podlahová pro linoleum</t>
  </si>
  <si>
    <t>198</t>
  </si>
  <si>
    <t>228-01</t>
  </si>
  <si>
    <t>-1218116469</t>
  </si>
  <si>
    <t>místnost 1.20 - přechod PVC na stěnu</t>
  </si>
  <si>
    <t>36,58*1,15 'Přepočtené koeficientem množství</t>
  </si>
  <si>
    <t>199</t>
  </si>
  <si>
    <t>228-02</t>
  </si>
  <si>
    <t>lišta pro linoleum</t>
  </si>
  <si>
    <t>-2058698610</t>
  </si>
  <si>
    <t>64,8*1,15 'Přepočtené koeficientem množství</t>
  </si>
  <si>
    <t>200</t>
  </si>
  <si>
    <t>776421312</t>
  </si>
  <si>
    <t>Montáž přechodových šroubovaných lišt</t>
  </si>
  <si>
    <t>-1760959582</t>
  </si>
  <si>
    <t>6*0,8</t>
  </si>
  <si>
    <t>201</t>
  </si>
  <si>
    <t>5534311-1</t>
  </si>
  <si>
    <t>hliníkový přechodový profil</t>
  </si>
  <si>
    <t>-1161684814</t>
  </si>
  <si>
    <t>4,8*1,1 'Přepočtené koeficientem množství</t>
  </si>
  <si>
    <t>202</t>
  </si>
  <si>
    <t>776521111</t>
  </si>
  <si>
    <t>Lepení pásů z PVC na stěnu výšky do 2,0 m</t>
  </si>
  <si>
    <t>262608772</t>
  </si>
  <si>
    <t>(2*6,25+2*11,74+4*0,6)*2</t>
  </si>
  <si>
    <t>detaily apod.</t>
  </si>
  <si>
    <t>203</t>
  </si>
  <si>
    <t>2841107-1</t>
  </si>
  <si>
    <t>obkladová krytina omyvatelné PVC</t>
  </si>
  <si>
    <t>12701878</t>
  </si>
  <si>
    <t>76,96*1,15 'Přepočtené koeficientem množství</t>
  </si>
  <si>
    <t>204</t>
  </si>
  <si>
    <t>998776201</t>
  </si>
  <si>
    <t>Přesun hmot procentní pro podlahy povlakové v objektech v do 6 m</t>
  </si>
  <si>
    <t>-370782075</t>
  </si>
  <si>
    <t>781</t>
  </si>
  <si>
    <t>Dokončovací práce - obklady</t>
  </si>
  <si>
    <t>205</t>
  </si>
  <si>
    <t>781474117</t>
  </si>
  <si>
    <t>Montáž obkladů vnitřních keramických hladkých do 45 ks/m2 lepených flexibilním lepidlem</t>
  </si>
  <si>
    <t>566269675</t>
  </si>
  <si>
    <t>206</t>
  </si>
  <si>
    <t>5976100-1</t>
  </si>
  <si>
    <t xml:space="preserve">obkládačky keramické </t>
  </si>
  <si>
    <t>809292984</t>
  </si>
  <si>
    <t>73,578*1,15 'Přepočtené koeficientem množství</t>
  </si>
  <si>
    <t>207</t>
  </si>
  <si>
    <t>781479191</t>
  </si>
  <si>
    <t>Příplatek k montáži obkladů vnitřních keramických hladkých za plochu do 10 m2</t>
  </si>
  <si>
    <t>195458524</t>
  </si>
  <si>
    <t>208</t>
  </si>
  <si>
    <t>781479194</t>
  </si>
  <si>
    <t>Příplatek k montáži obkladů vnitřních keramických hladkých za nerovný povrch</t>
  </si>
  <si>
    <t>-112858488</t>
  </si>
  <si>
    <t>209</t>
  </si>
  <si>
    <t>998781201</t>
  </si>
  <si>
    <t>Přesun hmot procentní pro obklady keramické v objektech v do 6 m</t>
  </si>
  <si>
    <t>-1312009589</t>
  </si>
  <si>
    <t>784</t>
  </si>
  <si>
    <t>Dokončovací práce - malby a tapety</t>
  </si>
  <si>
    <t>210</t>
  </si>
  <si>
    <t>784121001</t>
  </si>
  <si>
    <t>Oškrabání malby v mísnostech výšky do 3,80 m</t>
  </si>
  <si>
    <t>1272418814</t>
  </si>
  <si>
    <t xml:space="preserve">Poznámka k souboru cen:
1. Cenami souboru cen se oceňuje jakýkoli počet současně škrabaných vrstev barvy. </t>
  </si>
  <si>
    <t>211</t>
  </si>
  <si>
    <t>784161411</t>
  </si>
  <si>
    <t>Celoplošné vyrovnání podkladu sádrovou stěrkou v místnostech výšky do 3,80 m</t>
  </si>
  <si>
    <t>716461641</t>
  </si>
  <si>
    <t>Poznámka k položce:
vyrovnání podkladu do roviny</t>
  </si>
  <si>
    <t>212</t>
  </si>
  <si>
    <t>784181101</t>
  </si>
  <si>
    <t>Základní akrylátová jednonásobná penetrace podkladu v místnostech výšky do 3,80m</t>
  </si>
  <si>
    <t>-1906112833</t>
  </si>
  <si>
    <t>213</t>
  </si>
  <si>
    <t>784221101</t>
  </si>
  <si>
    <t>Dvojnásobné bílé malby  ze směsí za sucha dobře otěruvzdorných v místnostech do 3,80 m</t>
  </si>
  <si>
    <t>-737729429</t>
  </si>
  <si>
    <t>(2*6,25+2*11,74+4*0,6)*0,8</t>
  </si>
  <si>
    <t>786</t>
  </si>
  <si>
    <t>Dokončovací práce - čalounické úpravy</t>
  </si>
  <si>
    <t>214</t>
  </si>
  <si>
    <t>7866810-1</t>
  </si>
  <si>
    <t>Montáž skládacích stěn</t>
  </si>
  <si>
    <t>303537663</t>
  </si>
  <si>
    <t>Posuvné stěny japonské O/1</t>
  </si>
  <si>
    <t>3,6*2,6</t>
  </si>
  <si>
    <t>Posuvné stěny japonské O/2</t>
  </si>
  <si>
    <t>4,86*2,6</t>
  </si>
  <si>
    <t>Posuvné stěny japonské O/3</t>
  </si>
  <si>
    <t>5,86*2,6</t>
  </si>
  <si>
    <t>215</t>
  </si>
  <si>
    <t>PSV-O/1</t>
  </si>
  <si>
    <t>Panelové posuvné stěny 3600 x 2600 mm (japonské) dle PSV O/1</t>
  </si>
  <si>
    <t>2061051706</t>
  </si>
  <si>
    <t>216</t>
  </si>
  <si>
    <t>PSV-O/2</t>
  </si>
  <si>
    <t>Panelové posuvné stěny 4860 x 2600 mm (japonské) dle PSV O/2</t>
  </si>
  <si>
    <t>-885282618</t>
  </si>
  <si>
    <t>217</t>
  </si>
  <si>
    <t>PSV-O/3</t>
  </si>
  <si>
    <t>Panelové posuvné stěny 5860 x 2600 mm (japonské) dle PSV O/3</t>
  </si>
  <si>
    <t>2124219433</t>
  </si>
  <si>
    <t>218</t>
  </si>
  <si>
    <t>998786201</t>
  </si>
  <si>
    <t>Přesun hmot procentní pro čalounické úpravy v objektech v do 6 m</t>
  </si>
  <si>
    <t>-849235558</t>
  </si>
  <si>
    <t>Práce a dodávky M</t>
  </si>
  <si>
    <t>21-M</t>
  </si>
  <si>
    <t>Elektromontáže</t>
  </si>
  <si>
    <t>219</t>
  </si>
  <si>
    <t>0032</t>
  </si>
  <si>
    <t>Montáž periferii a ukončení kabelu na straně periferii dodaváných jinými profesemi</t>
  </si>
  <si>
    <t>800124894</t>
  </si>
  <si>
    <t xml:space="preserve">Poznámka k položce:
Montáž 2.ks ovladačů VZT
Montáž 2.ks čidel CO2
</t>
  </si>
  <si>
    <t>220</t>
  </si>
  <si>
    <t>210010021</t>
  </si>
  <si>
    <t>Montáž trubek plastových tuhých D 16 mm uložených pevně</t>
  </si>
  <si>
    <t>CS ÚRS 2012 01</t>
  </si>
  <si>
    <t>-1207544430</t>
  </si>
  <si>
    <t>Poznámka k položce:
viz. výkres č. 03 až 07</t>
  </si>
  <si>
    <t>221</t>
  </si>
  <si>
    <t>345711060</t>
  </si>
  <si>
    <t>Tuhá elektroinstalační trubka z PVC Dn=16, Di=12,5, 1250N/5cm</t>
  </si>
  <si>
    <t>2000522840</t>
  </si>
  <si>
    <t>222</t>
  </si>
  <si>
    <t>210010022</t>
  </si>
  <si>
    <t>Montáž trubek plastových tuhých D 23 mm uložených pevně</t>
  </si>
  <si>
    <t>-128066136</t>
  </si>
  <si>
    <t>Poznámka k položce:
 viz. výkres č. 03 až 07</t>
  </si>
  <si>
    <t>223</t>
  </si>
  <si>
    <t>345711070</t>
  </si>
  <si>
    <t>Tuhá elektroinstalační trubka z PVC Dn=20, Di=15,8, 1250N/5cm</t>
  </si>
  <si>
    <t>-655249442</t>
  </si>
  <si>
    <t>224</t>
  </si>
  <si>
    <t>210010025</t>
  </si>
  <si>
    <t>Montáž trubek plastových ohebných D 16 mm uložených pevně</t>
  </si>
  <si>
    <t>-1572657492</t>
  </si>
  <si>
    <t>225</t>
  </si>
  <si>
    <t>345710620_r</t>
  </si>
  <si>
    <t>trubka elektroinstalační ohebná 1216 750N/CM</t>
  </si>
  <si>
    <t>-1506445836</t>
  </si>
  <si>
    <t>226</t>
  </si>
  <si>
    <t>210010027</t>
  </si>
  <si>
    <t>Montáž trubek plastových ohebných D 29 mm uložených pevně</t>
  </si>
  <si>
    <t>1721162912</t>
  </si>
  <si>
    <t>227</t>
  </si>
  <si>
    <t>345710220_R</t>
  </si>
  <si>
    <t>trubka elektroinstalační ohebná 1225 750N/CM</t>
  </si>
  <si>
    <t>1963390374</t>
  </si>
  <si>
    <t>228</t>
  </si>
  <si>
    <t>210010108.1</t>
  </si>
  <si>
    <t>Montáž lišt vkládacích s víckem šírky do 40 mm</t>
  </si>
  <si>
    <t>-2108195105</t>
  </si>
  <si>
    <t>Poznámka k položce:
viz. výkres č,03 až 07</t>
  </si>
  <si>
    <t>229</t>
  </si>
  <si>
    <t>Lista vkládací plastová  hranatá 40x40</t>
  </si>
  <si>
    <t>256</t>
  </si>
  <si>
    <t>-628550909</t>
  </si>
  <si>
    <t>230</t>
  </si>
  <si>
    <t>Lista vkládací plastová  hranatá  30x25</t>
  </si>
  <si>
    <t>1625039452</t>
  </si>
  <si>
    <t>231</t>
  </si>
  <si>
    <t>Lista vkládací plastová  hranatá 25x15</t>
  </si>
  <si>
    <t>-713493069</t>
  </si>
  <si>
    <t>232</t>
  </si>
  <si>
    <t>166_R</t>
  </si>
  <si>
    <t>bezhalogenová elektroinstalační lišta 40x40</t>
  </si>
  <si>
    <t>700736802</t>
  </si>
  <si>
    <t>Poznámka k položce:
umístění viz. výkres č. 03 až 07</t>
  </si>
  <si>
    <t>233</t>
  </si>
  <si>
    <t>167_R</t>
  </si>
  <si>
    <t>bezhalogenová elektroinstalační lišta 40x20</t>
  </si>
  <si>
    <t>-1890751538</t>
  </si>
  <si>
    <t>234</t>
  </si>
  <si>
    <t>210010301</t>
  </si>
  <si>
    <t>Montáž krabic přístrojových zapuštěných plastových kruhových KU 68/1, KU68/1301, KP67, KP68/2</t>
  </si>
  <si>
    <t>-138460427</t>
  </si>
  <si>
    <t>Poznámka k položce:
umístění viz výkres č.03-08</t>
  </si>
  <si>
    <t>235</t>
  </si>
  <si>
    <t>345715110</t>
  </si>
  <si>
    <t>krabice přístrojová instalační pod omítku průměr 71.mm</t>
  </si>
  <si>
    <t>-649363404</t>
  </si>
  <si>
    <t>236</t>
  </si>
  <si>
    <t>210010311</t>
  </si>
  <si>
    <t>Montáž krabic odbočných zapuštěných plastových kruhových KU68-1902/KO68, KO97/KO97V</t>
  </si>
  <si>
    <t>113225894</t>
  </si>
  <si>
    <t>237</t>
  </si>
  <si>
    <t>345715210</t>
  </si>
  <si>
    <t>krabice odbočná s víčkem pod omítku průměr 71.mm</t>
  </si>
  <si>
    <t>-361395264</t>
  </si>
  <si>
    <t>238</t>
  </si>
  <si>
    <t>345715230</t>
  </si>
  <si>
    <t>krabice přístrojová odbočná s víčkem z pod omítku průměr 103.mm</t>
  </si>
  <si>
    <t>-1978074926</t>
  </si>
  <si>
    <t>Poznámka k položce:
EAN 8595057600164</t>
  </si>
  <si>
    <t>239</t>
  </si>
  <si>
    <t>210010371</t>
  </si>
  <si>
    <t xml:space="preserve">Montáž rozvodek nástěnných lištových plastových jednoduchých </t>
  </si>
  <si>
    <t>2118709191</t>
  </si>
  <si>
    <t>240</t>
  </si>
  <si>
    <t>345715630R</t>
  </si>
  <si>
    <t>Krabice lištová odbočná s víčkem a svorkovnicí 82x82x28</t>
  </si>
  <si>
    <t>-1076279012</t>
  </si>
  <si>
    <t>241</t>
  </si>
  <si>
    <t>R11</t>
  </si>
  <si>
    <t>vícepolová svorkovnice TYP 210 12x2.5mm, 24A</t>
  </si>
  <si>
    <t>-1180664728</t>
  </si>
  <si>
    <t>242</t>
  </si>
  <si>
    <t>210010521</t>
  </si>
  <si>
    <t>Otevření nebo uzavření krabice víčkem na závit</t>
  </si>
  <si>
    <t>1255401052</t>
  </si>
  <si>
    <t>243</t>
  </si>
  <si>
    <t>210010522</t>
  </si>
  <si>
    <t>Otevření nebo uzavření krabice víčkem na 2 šrouby</t>
  </si>
  <si>
    <t>1060274238</t>
  </si>
  <si>
    <t>244</t>
  </si>
  <si>
    <t>210020310R</t>
  </si>
  <si>
    <t xml:space="preserve">Montáž žlabů drátěnných šířky do 300 mm </t>
  </si>
  <si>
    <t>1382007161</t>
  </si>
  <si>
    <t>245</t>
  </si>
  <si>
    <t>345754941R</t>
  </si>
  <si>
    <t>žlab kabelový drátěnný 35x150</t>
  </si>
  <si>
    <t>-1114609181</t>
  </si>
  <si>
    <t>246</t>
  </si>
  <si>
    <t>345754942R</t>
  </si>
  <si>
    <t>žlab kabelový drátěnný 35x100</t>
  </si>
  <si>
    <t>-378784409</t>
  </si>
  <si>
    <t>247</t>
  </si>
  <si>
    <t>210100001</t>
  </si>
  <si>
    <t>Ukončení vodičů v rozváděči nebo na přístroji včetně zapojení průřezu žíly do 2,5 mm2</t>
  </si>
  <si>
    <t>-1185048276</t>
  </si>
  <si>
    <t>Poznámka k položce:
pro přiojejení rozvaděčů RM1, R1, R2, R3, R4, R5</t>
  </si>
  <si>
    <t>248</t>
  </si>
  <si>
    <t>210100002</t>
  </si>
  <si>
    <t>Ukončení vodičů v rozváděči nebo na přístroji včetně zapojení průřezu žíly do 6 mm2</t>
  </si>
  <si>
    <t>257119030</t>
  </si>
  <si>
    <t>Poznámka k položce:
pro přiojejení rozvaděčů RM1, R1, R2, R3, R4, R5pro přiojejení rozvaděčů RM1, R1, R2, R3, R4, R5</t>
  </si>
  <si>
    <t>249</t>
  </si>
  <si>
    <t>210100003</t>
  </si>
  <si>
    <t>Ukončení vodičů v rozváděči nebo na přístroji včetně zapojení průřezu žíly do 16 mm2</t>
  </si>
  <si>
    <t>-111437756</t>
  </si>
  <si>
    <t>Poznámka k položce:
pospojování</t>
  </si>
  <si>
    <t>250</t>
  </si>
  <si>
    <t>210100014</t>
  </si>
  <si>
    <t>Ukončení vodičů v rozváděči nebo na přístroji včetně zapojení průřezu žíly do 10 mm2</t>
  </si>
  <si>
    <t>1738956089</t>
  </si>
  <si>
    <t>251</t>
  </si>
  <si>
    <t>210110031</t>
  </si>
  <si>
    <t>Montáž zapuštěný vypínač nn jednopólový bezšroubové připojení</t>
  </si>
  <si>
    <t>1188661001</t>
  </si>
  <si>
    <t>252</t>
  </si>
  <si>
    <t>3453540522R</t>
  </si>
  <si>
    <t>Spínač jenopólový 10A, 250V, řazení 1, pod omítku IP20</t>
  </si>
  <si>
    <t>-1093635706</t>
  </si>
  <si>
    <t xml:space="preserve">Poznámka k položce:
Spínač jenopólový 10A, 250V, řazení 1, pod omítku IP20, kryt jednoduchý + rámeček 
</t>
  </si>
  <si>
    <t>253</t>
  </si>
  <si>
    <t>3453540523R</t>
  </si>
  <si>
    <t>Spínač jenopólový 10A, 250V, řazení 1, pod omítku IP44, kompletní přístroj</t>
  </si>
  <si>
    <t>-891590023</t>
  </si>
  <si>
    <t>Poznámka k položce:
1.np až 4.np viz. výkres č. 04-07</t>
  </si>
  <si>
    <t>254</t>
  </si>
  <si>
    <t>210110036</t>
  </si>
  <si>
    <t>Montáž zapuštěný přepínač nn 5-sériový bezšroubové připojení</t>
  </si>
  <si>
    <t>-157127499</t>
  </si>
  <si>
    <t>255</t>
  </si>
  <si>
    <t>3453540524R</t>
  </si>
  <si>
    <t>Přepínač seriový 10A, 250V, řazení 5, pod omítku IP20</t>
  </si>
  <si>
    <t>588525848</t>
  </si>
  <si>
    <t>Poznámka k položce:
Přepínač seriový 10A, 250V, řazení 5, pod omítku IP20, kryt dělený + rámeček 
1.np až 4.np viz. výkres č. 04-07</t>
  </si>
  <si>
    <t>3453540525R</t>
  </si>
  <si>
    <t>Přepínač seriový 10A, 250V, řazení 5, pod omítku IP44, kompletní přístroj</t>
  </si>
  <si>
    <t>-1636087550</t>
  </si>
  <si>
    <t>257</t>
  </si>
  <si>
    <t>210110038</t>
  </si>
  <si>
    <t>Montáž zapuštěný přepínač nn 6-střídavý bezšroubové připojení</t>
  </si>
  <si>
    <t>-1784389102</t>
  </si>
  <si>
    <t>258</t>
  </si>
  <si>
    <t>3453540526R</t>
  </si>
  <si>
    <t>Přepínač střídavý 10A, 250V, řazení 6, pod omítku IP20</t>
  </si>
  <si>
    <t>-708119141</t>
  </si>
  <si>
    <t>Poznámka k položce:
Přepínač střídavý 10A, 250V, řazení 6, pod omítku IP20, , kryt jednoduchý + rámeček 
1.np až 4.np viz. výkres č. 04-07</t>
  </si>
  <si>
    <t>259</t>
  </si>
  <si>
    <t>210110054</t>
  </si>
  <si>
    <t>Montáž zapuštěný přepínač nn 6+6 -dvojitý střídavý šroubové připojení</t>
  </si>
  <si>
    <t>359127699</t>
  </si>
  <si>
    <t>260</t>
  </si>
  <si>
    <t>345354250R1</t>
  </si>
  <si>
    <t>Přepínač seriový střídavý 230V, 10A řazení 6+6, sestavený z přístroje, krytu, rámečku</t>
  </si>
  <si>
    <t>-1233295746</t>
  </si>
  <si>
    <t>261</t>
  </si>
  <si>
    <t>210110152</t>
  </si>
  <si>
    <t>Montáž ovladač nn 1/0 -tlačítkový zapínací šroubové připojení</t>
  </si>
  <si>
    <t>-284998716</t>
  </si>
  <si>
    <t>262</t>
  </si>
  <si>
    <t>345357990R</t>
  </si>
  <si>
    <t>Tlačítkový ovladač zapínací 230,  10A řazení 1/0, IP44, kompletní přístroj</t>
  </si>
  <si>
    <t>-1357828395</t>
  </si>
  <si>
    <t>263</t>
  </si>
  <si>
    <t>210111011</t>
  </si>
  <si>
    <t>Montáž zásuvka (polo)zapuštěná šroubové připojení 2P+PE se zapojením vodičů</t>
  </si>
  <si>
    <t>1887377302</t>
  </si>
  <si>
    <t>264</t>
  </si>
  <si>
    <t>345551040</t>
  </si>
  <si>
    <t>zásuvka 1násobná 16A Tango ostatní barvy</t>
  </si>
  <si>
    <t>1996325249</t>
  </si>
  <si>
    <t>265</t>
  </si>
  <si>
    <t>345551040r</t>
  </si>
  <si>
    <t>zásuvka 1násobná 16A Tango ostatní barvy+SPD3</t>
  </si>
  <si>
    <t>-339933808</t>
  </si>
  <si>
    <t>266</t>
  </si>
  <si>
    <t>210111044</t>
  </si>
  <si>
    <t>Montáž zásuvka (polo)zapuštěná bezšroubové připojení 2x (2P + PE) dvojnásobná šikmá</t>
  </si>
  <si>
    <t>-52836427</t>
  </si>
  <si>
    <t>267</t>
  </si>
  <si>
    <t>345519652_R</t>
  </si>
  <si>
    <t>Zásuvka dvoj. s ochranným kolíkem, s clonkami, s natočenou dutinou 16A, 250V, řazení 2x(2P+PE)</t>
  </si>
  <si>
    <t>448515073</t>
  </si>
  <si>
    <t xml:space="preserve">Poznámka k položce:
Zásuvka dvoj. s ochranným kolíkem, s clonkami, s natočenou dutinou 16A, 250V, řazení 2x(2P+PE), pod omítku IP20 bíla
</t>
  </si>
  <si>
    <t>268</t>
  </si>
  <si>
    <t>345519653_R</t>
  </si>
  <si>
    <t>1770580272</t>
  </si>
  <si>
    <t xml:space="preserve">Poznámka k položce:
Zásuvka dvoj. s ochranným kolíkem, s clonkami, s natočenou dutinou 16A, 250V, řazení 2x(2P+PE), pod omítku IP20 slonová kost zásuvka pro PC
</t>
  </si>
  <si>
    <t>269</t>
  </si>
  <si>
    <t>345519654_R</t>
  </si>
  <si>
    <t>Zásuvka dvoj. s ochranným kolíkem, s clonkami, s natočenou dutinou 16A, 250V, řazení 2x(2P+PE)+SPD 3</t>
  </si>
  <si>
    <t>13967122</t>
  </si>
  <si>
    <t>Poznámka k položce:
Zásuvka dvoj. s ochranným kolíkem, s clonkami, s natočenou dutinou, s ochranou před přepětím SPD typ 3 akustická signalizace poruchy, 16A, 250V, řazení 2x(2P+PE), pod omítku IP20, slonová kost zásuvka pro PC
1.np až 4.np viz. výkres č. 04-07</t>
  </si>
  <si>
    <t>270</t>
  </si>
  <si>
    <t>210120452</t>
  </si>
  <si>
    <t>Montáž jističů třípólových nn do 25 A s krytem</t>
  </si>
  <si>
    <t>396703457</t>
  </si>
  <si>
    <t>Poznámka k položce:
umístění výkres č.04 odjištění rozvaděče MR1</t>
  </si>
  <si>
    <t>271</t>
  </si>
  <si>
    <t>358224020</t>
  </si>
  <si>
    <t>jistič 3pólový-charakteristika B LPN (LSN) 20B/3</t>
  </si>
  <si>
    <t>498169084</t>
  </si>
  <si>
    <t>272</t>
  </si>
  <si>
    <t>210190002</t>
  </si>
  <si>
    <t>Montáž rozvodnic běžných oceloplechových nebo plastových do 50 kg</t>
  </si>
  <si>
    <t>-108204346</t>
  </si>
  <si>
    <t>273</t>
  </si>
  <si>
    <t>361DOD-PR11</t>
  </si>
  <si>
    <t>Rozvaděč PR11 specifikace na výkrese č.05</t>
  </si>
  <si>
    <t>-267865693</t>
  </si>
  <si>
    <t>274</t>
  </si>
  <si>
    <t>361DOD-PR12</t>
  </si>
  <si>
    <t>Rozvaděč PR12 specifikace na výkrese č.06</t>
  </si>
  <si>
    <t>-523813837</t>
  </si>
  <si>
    <t>275</t>
  </si>
  <si>
    <t>210190002P</t>
  </si>
  <si>
    <t>Montáž patrové skříně pospojování HOP</t>
  </si>
  <si>
    <t>162499769</t>
  </si>
  <si>
    <t>276</t>
  </si>
  <si>
    <t>357DOD-01.1</t>
  </si>
  <si>
    <t>svorkovnice pro pospojování HOP</t>
  </si>
  <si>
    <t>-1165715293</t>
  </si>
  <si>
    <t>277</t>
  </si>
  <si>
    <t>210220321</t>
  </si>
  <si>
    <t>Montáž svorek hromosvodných na potrubí typ Bernard se zhotovením pásku</t>
  </si>
  <si>
    <t>34792268</t>
  </si>
  <si>
    <t>Poznámka k položce:
Pospojování</t>
  </si>
  <si>
    <t>278</t>
  </si>
  <si>
    <t>354411030</t>
  </si>
  <si>
    <t>svorka lanová (Bleichert) pro ocelové lano D9-12 mm</t>
  </si>
  <si>
    <t>-670339416</t>
  </si>
  <si>
    <t>279</t>
  </si>
  <si>
    <t>210220451</t>
  </si>
  <si>
    <t>Montáž vedení hromosvodné - ochranného pospojování volně nebo pod omítku</t>
  </si>
  <si>
    <t>-820820137</t>
  </si>
  <si>
    <t>280</t>
  </si>
  <si>
    <t>341408260</t>
  </si>
  <si>
    <t>vodič silový s Cu jádrem CY H07 V-U 6 mm2</t>
  </si>
  <si>
    <t>73325753</t>
  </si>
  <si>
    <t>281</t>
  </si>
  <si>
    <t>341408250</t>
  </si>
  <si>
    <t>vodič silový s Cu jádrem CY H07 V-U 4 mm2</t>
  </si>
  <si>
    <t>-514830836</t>
  </si>
  <si>
    <t>282</t>
  </si>
  <si>
    <t>341408280</t>
  </si>
  <si>
    <t>vodič silový s Cu jádrem CY H07 V-R 16 mm2</t>
  </si>
  <si>
    <t>-624084084</t>
  </si>
  <si>
    <t>283</t>
  </si>
  <si>
    <t>210280002</t>
  </si>
  <si>
    <t>Zkoušky a prohlídky el rozvodů a zařízení celková prohlídka pro objem mtž prací do 500 000 Kč</t>
  </si>
  <si>
    <t>1287672260</t>
  </si>
  <si>
    <t>284</t>
  </si>
  <si>
    <t>210290741</t>
  </si>
  <si>
    <t xml:space="preserve">Montáž elektromotorů do 1 kW </t>
  </si>
  <si>
    <t>-1365590471</t>
  </si>
  <si>
    <t>Poznámka k položce:
montáž ventilátorů 1.np až 4.np výkres č.04 až 07</t>
  </si>
  <si>
    <t>285</t>
  </si>
  <si>
    <t>210290742</t>
  </si>
  <si>
    <t xml:space="preserve">Montáž elektrického ohřívače vzduchu do  3 kW </t>
  </si>
  <si>
    <t>-1023818744</t>
  </si>
  <si>
    <t>286</t>
  </si>
  <si>
    <t>210810045</t>
  </si>
  <si>
    <t>Montáž měděných kabelů CYKY, CYKYD, CYKYDY, NYM, NYY, YSLY 750 V 3x1,5 mm2 uložených pevně</t>
  </si>
  <si>
    <t>1252815592</t>
  </si>
  <si>
    <t>287</t>
  </si>
  <si>
    <t>341110300</t>
  </si>
  <si>
    <t>kabel silový s Cu jádrem CYKY 3x1,5 mm2</t>
  </si>
  <si>
    <t>-650818547</t>
  </si>
  <si>
    <t>288</t>
  </si>
  <si>
    <t>210810046</t>
  </si>
  <si>
    <t>Montáž měděných kabelů CYKY, CYKYD, CYKYDY, NYM, NYY, YSLY 750 V 3x2,5 mm2 uložených pevně</t>
  </si>
  <si>
    <t>1828090222</t>
  </si>
  <si>
    <t>289</t>
  </si>
  <si>
    <t>341110360</t>
  </si>
  <si>
    <t>kabel silový s Cu jádrem CYKY 3x2,5 mm2</t>
  </si>
  <si>
    <t>1383781964</t>
  </si>
  <si>
    <t>290</t>
  </si>
  <si>
    <t>210810049</t>
  </si>
  <si>
    <t>Montáž měděných kabelů CYKY, CYKYD, CYKYDY, NYM, NYY, YSLY 750 V 4x1,5 mm2 uložených pevně</t>
  </si>
  <si>
    <t>-1107643973</t>
  </si>
  <si>
    <t>291</t>
  </si>
  <si>
    <t>341110600</t>
  </si>
  <si>
    <t>kabel silový s Cu jádrem CYKY 4x1,5 mm2</t>
  </si>
  <si>
    <t>-1074025628</t>
  </si>
  <si>
    <t>292</t>
  </si>
  <si>
    <t>210810052</t>
  </si>
  <si>
    <t>Montáž měděných kabelů CYKY, CYKYD, CYKYDY, NYM, NYY, YSLY 750 V 4x6 mm2 uložených pevně</t>
  </si>
  <si>
    <t>163594425</t>
  </si>
  <si>
    <t>293</t>
  </si>
  <si>
    <t>341111000</t>
  </si>
  <si>
    <t>kabel silový s Cu jádrem CYKY 5x6 mm2</t>
  </si>
  <si>
    <t>854262579</t>
  </si>
  <si>
    <t>294</t>
  </si>
  <si>
    <t>210810055</t>
  </si>
  <si>
    <t>Montáž měděných kabelů CYKY, CYKYD, CYKYDY, NYM, NYY, YSLY 750 V 5x1,5 mm2 uložených pevně</t>
  </si>
  <si>
    <t>1466700868</t>
  </si>
  <si>
    <t>295</t>
  </si>
  <si>
    <t>341110900</t>
  </si>
  <si>
    <t>kabel silový s Cu jádrem CYKY 5x1,5 mm2</t>
  </si>
  <si>
    <t>-928293299</t>
  </si>
  <si>
    <t>296</t>
  </si>
  <si>
    <t>22028_R</t>
  </si>
  <si>
    <t>Ukončení kabelu UTP v rozvaděči</t>
  </si>
  <si>
    <t>380743237</t>
  </si>
  <si>
    <t>Poznámka k položce:
Ukončení v rozvaděči MR1 a napojení na tatové rozvody objektu</t>
  </si>
  <si>
    <t>297</t>
  </si>
  <si>
    <t>220280221</t>
  </si>
  <si>
    <t>Montáž kabely bytové uložené pod omítku SYKFY 2 x 2 x 0,5 mm</t>
  </si>
  <si>
    <t>-671039815</t>
  </si>
  <si>
    <t>298</t>
  </si>
  <si>
    <t>341210021_R</t>
  </si>
  <si>
    <t>kabel sdělovací s Cu jádrem SYKFY 2x2x0,5 mm</t>
  </si>
  <si>
    <t>-768875108</t>
  </si>
  <si>
    <t>299</t>
  </si>
  <si>
    <t>220280221.1</t>
  </si>
  <si>
    <t>Montáž kabely bytové uložené pod omítku SYKFY 5 x 2 x 0,5 mm</t>
  </si>
  <si>
    <t>375565691</t>
  </si>
  <si>
    <t>300</t>
  </si>
  <si>
    <t>341210020_R</t>
  </si>
  <si>
    <t>kabel sdělovací s UPT 5E 4x2x0,5 mm</t>
  </si>
  <si>
    <t>-856168392</t>
  </si>
  <si>
    <t>301</t>
  </si>
  <si>
    <t>220730001</t>
  </si>
  <si>
    <t>Montáž účastnické zásuvky</t>
  </si>
  <si>
    <t>-150972056</t>
  </si>
  <si>
    <t>302</t>
  </si>
  <si>
    <t>3453571_R</t>
  </si>
  <si>
    <t>datová zásuvka 1xRJ45 CAT 5e, zapuštěnná</t>
  </si>
  <si>
    <t>-626179711</t>
  </si>
  <si>
    <t>303</t>
  </si>
  <si>
    <t>3453573_R</t>
  </si>
  <si>
    <t>telefonní zásuvka zapuštěnná</t>
  </si>
  <si>
    <t>454436700</t>
  </si>
  <si>
    <t>304</t>
  </si>
  <si>
    <t>2207304_R</t>
  </si>
  <si>
    <t>Měření UTP portu</t>
  </si>
  <si>
    <t>1192908227</t>
  </si>
  <si>
    <t>21-M2</t>
  </si>
  <si>
    <t>Svitidla a světelné zdroje</t>
  </si>
  <si>
    <t>305</t>
  </si>
  <si>
    <t>210201055</t>
  </si>
  <si>
    <t>Montáž svítidel zářivkových bytových nástěnných přisazených 1 zdroj</t>
  </si>
  <si>
    <t>-2096106262</t>
  </si>
  <si>
    <t>306</t>
  </si>
  <si>
    <t>348121114_R</t>
  </si>
  <si>
    <t>J-Nástěnné svítidlo 18W nad umyvadlo, IP44</t>
  </si>
  <si>
    <t>633615392</t>
  </si>
  <si>
    <t xml:space="preserve">Poznámka k položce:
Nástěnné svítidlo 18W, objímka G24q2, 230V, 50Hz, materiál tělesa polykarbonátový výlisek, stínítko třívrstvé, ručně vyráběné sklo TRIPLEX OPÁL s matovaným povrchem, třída ochrany II, IP44,  
Umístění viz. výkres č.03- svítidlo nad umyvadlo </t>
  </si>
  <si>
    <t>307</t>
  </si>
  <si>
    <t>R1</t>
  </si>
  <si>
    <t>ekologicky poplatek ze zákona 7/2005Sb-svítidla</t>
  </si>
  <si>
    <t>-1589908179</t>
  </si>
  <si>
    <t>308</t>
  </si>
  <si>
    <t>R2</t>
  </si>
  <si>
    <t>ekologicky poplatek ze zákona 7/2005Sb-zdroje</t>
  </si>
  <si>
    <t>2123204183</t>
  </si>
  <si>
    <t>Poznámka k položce:
v.č.07 chodby</t>
  </si>
  <si>
    <t>309</t>
  </si>
  <si>
    <t>210201060</t>
  </si>
  <si>
    <t>Montáž svítidel zářivkových bytových vestavných 1 zdroj</t>
  </si>
  <si>
    <t>1447778817</t>
  </si>
  <si>
    <t>310</t>
  </si>
  <si>
    <t>348121130_R</t>
  </si>
  <si>
    <t>A-Vestavné kruhové LED svítidlo  20W, 1807lm, 4000K, IP20</t>
  </si>
  <si>
    <t>1807233185</t>
  </si>
  <si>
    <t>Poznámka k položce:
Vestavné kruhové LED svítidlo, 20W, 1807lm, 4000K,           Ra větší než 80,  230V, 50Hz, elektronický předřadník, materiál tělesa lakovaný ocelový plech, RAL 9003, optický systém matný refletor, třída ochrany I, IP20 elektrická část, IP20 optická část, vnější průměr svítidla 194mm        
Umístění viz. výkres č.03</t>
  </si>
  <si>
    <t>311</t>
  </si>
  <si>
    <t>348121131_R</t>
  </si>
  <si>
    <t>B-Vestavné kruhové LED svítidlo  20W, 1583lm, 4000K, s krycím sklem IP65</t>
  </si>
  <si>
    <t>1903651618</t>
  </si>
  <si>
    <t>Poznámka k položce:
Vestavné kruhové LED svítidlo, 20W, 1583lm, 4000K, s krycím sklem , Ra větší než 80,  230V, 50Hz, elektronický předřadník, materiál tělesa lakovaný ocelový plech, RAL 9003, optický systém matný refletor, třída ochrany I, IP20 elektrická část, IP65 optická část, vnější průměr svítidla 228mm        
Umístění viz. výkres č.03</t>
  </si>
  <si>
    <t>312</t>
  </si>
  <si>
    <t>348121132_R</t>
  </si>
  <si>
    <t>C-Vestavné LED svítidlo do podhledů M600, 14W, 1954lm, 4000K, IP40</t>
  </si>
  <si>
    <t>-1916427910</t>
  </si>
  <si>
    <t xml:space="preserve">Poznámka k položce:
Vestavné LED svítidlo do podhledů M600, 14W, 1954lm, 4000K, Ra větší než 80,230V, 50Hz, elektronický předřadník, materiál tělesa lakovaný ocelový plech, RAL 9003, difuzor opálový, třída ochrany I, IP20 elektrická část, IP40 optická část, rozměry 595x595x72       
Umístění viz. výkres č.03  </t>
  </si>
  <si>
    <t>313</t>
  </si>
  <si>
    <t>348121133_R</t>
  </si>
  <si>
    <t>D-Vestavné LED svítidlo do podhledů M600, 20W, 2651lm, 4000K, IP40</t>
  </si>
  <si>
    <t>-1315816638</t>
  </si>
  <si>
    <t xml:space="preserve">Poznámka k položce:
Vestavné LED svítidlo do podhledů M600, 20W, 2651lm, 4000K, Ra větší než 80,230V, 50Hz, elektronický předřadník, materiál tělesa lakovaný ocelový plech, RAL 9003, difuzor opálový, třída ochrany I, IP20 elektrická část, IP40 optická část, rozměry 595x595x72       
Umístění viz. výkres č.03  </t>
  </si>
  <si>
    <t>314</t>
  </si>
  <si>
    <t>348121134_R</t>
  </si>
  <si>
    <t>G-Vestavné LED svítidlo do podhledů M600, 28W, 3619lm, 4000K, IP40</t>
  </si>
  <si>
    <t>264527510</t>
  </si>
  <si>
    <t xml:space="preserve">Poznámka k položce:
Vestavné LED svítidlo do podhledů M600, 28W, 3619lm, 4000K, Ra větší než 80,230V, 50Hz, elektronický předřadník, materiál tělesa lakovaný ocelový plech, RAL 9003, difuzor opálový, třída ochrany I, IP20 elektrická část, IP40 optická část, rozměry 595x595x72       
Umístění viz. výkres č.03  </t>
  </si>
  <si>
    <t>315</t>
  </si>
  <si>
    <t>348121135_R</t>
  </si>
  <si>
    <t>G-Vestavné LED svítidlo do podhledů M600, 27W, 3313lm, 4000K, IP40</t>
  </si>
  <si>
    <t>1874254746</t>
  </si>
  <si>
    <t xml:space="preserve">Poznámka k položce:
Vestavné LED svítidlo do podhledů M600, 27W, 3313lm, 4000K, Ra větší než 80,230V, 50Hz, elektronický předřadník, materiál tělesa lakovaný ocelový plech, RAL 9003, difuzor opálový, třída ochrany I, IP20 elektrická část, IP40 optická část, rozměry 595x595x72       
Umístění viz. výkres č.03  </t>
  </si>
  <si>
    <t>316</t>
  </si>
  <si>
    <t>210280712</t>
  </si>
  <si>
    <t xml:space="preserve">Měření intenzity osvětlení na pracovišti </t>
  </si>
  <si>
    <t>29187333</t>
  </si>
  <si>
    <t>Ostatní</t>
  </si>
  <si>
    <t>HZS</t>
  </si>
  <si>
    <t>Hodinové zúčtovací sazby</t>
  </si>
  <si>
    <t>317</t>
  </si>
  <si>
    <t>HZS 040</t>
  </si>
  <si>
    <t>Demontáže stávající elektroinstalace v rekonstruovaných prostorech</t>
  </si>
  <si>
    <t>hodin</t>
  </si>
  <si>
    <t>512</t>
  </si>
  <si>
    <t>-1710840732</t>
  </si>
  <si>
    <t xml:space="preserve">Poznámka k položce:
V REKONSTRUOVANÝCH PROSTORECH BUDE DEMONTOVÁNA STÁVAJÍCÍ ELEKTROINSTALACI VČETNĚ KABELŮ A KABELOVÝCH TRAS SVÍTIDEL A PŘÍSTROJŮ. 
DEMONTOVAT 36.KS ZÁŘIVKOVÝCH SVÍTIDEL, 6.KS SPÍNAČŮ ŘAZENÍ 1, 8.KS SPÍNAČŮ ŘAZENÍ 5, 
4.KS SPÍNAČŮ ŘAZENÍ 6, 26.KS ZÁSUVEK 230V, 5.KS VENTILÁTORU, 3.KS OVLADAČŮ VZT </t>
  </si>
  <si>
    <t>318</t>
  </si>
  <si>
    <t>HZS 060</t>
  </si>
  <si>
    <t xml:space="preserve">Ostatní montáže prvků ZTI a drobný materiál </t>
  </si>
  <si>
    <t>-1869485060</t>
  </si>
  <si>
    <t>OST - Ostatní a vedlejší náklady</t>
  </si>
  <si>
    <t>VRN - Vedlejší rozpočtové náklady</t>
  </si>
  <si>
    <t>VRN</t>
  </si>
  <si>
    <t>Vedlejší rozpočtové náklady</t>
  </si>
  <si>
    <t>013254000</t>
  </si>
  <si>
    <t>Dokumentace skutečného provedení stavby</t>
  </si>
  <si>
    <t>CS ÚRS 2014 02</t>
  </si>
  <si>
    <t>1024</t>
  </si>
  <si>
    <t>-237028496</t>
  </si>
  <si>
    <t>013254050</t>
  </si>
  <si>
    <t>Výrobní dokumentace (realizační)</t>
  </si>
  <si>
    <t>188770987</t>
  </si>
  <si>
    <t>Poznámka k položce:
výrobní dokumentace jednotlivých celků bude předložena projektantovi</t>
  </si>
  <si>
    <t>013254100</t>
  </si>
  <si>
    <t>Monitoring průběhu výstavby</t>
  </si>
  <si>
    <t>1687711665</t>
  </si>
  <si>
    <t>Poznámka k položce:
fotografie nebo videozáznamy zakrývaných konstrukcí a jiných skutečností rozhodných např. pro vícepráce a méněpráce</t>
  </si>
  <si>
    <t>031002000</t>
  </si>
  <si>
    <t>Související práce pro zařízení staveniště</t>
  </si>
  <si>
    <t>-1513192349</t>
  </si>
  <si>
    <t>Poznámka k položce:
dokumentace zařízení staveniště, příprava území pro ZS včetně odstranění materiálu a konstrukcí, vybudování odběrný míst, zřízení přípojek energií, vlastní vybudování objektů ZS a provizornich komunikací</t>
  </si>
  <si>
    <t>032903000</t>
  </si>
  <si>
    <t>Náklady na provoz a údržbu vybavení staveniště</t>
  </si>
  <si>
    <t>935535162</t>
  </si>
  <si>
    <t xml:space="preserve">Poznámka k položce:
náklady na vybavení objektů, náklady na energie, úklid, údržba, osvětlení, oplocení, opravy na objektech ZS, zimní údržba, čištění ploch, zabezpečení staveniště </t>
  </si>
  <si>
    <t>039002000</t>
  </si>
  <si>
    <t>Zrušení zařízení staveniště</t>
  </si>
  <si>
    <t>-743905115</t>
  </si>
  <si>
    <t>Poznámka k položce:
odstranění objektu ZS včetně přípojek a jejich odvozu, uvedení pozemku do původního stavu včetně nákladů s tím spojených</t>
  </si>
  <si>
    <t>044002000</t>
  </si>
  <si>
    <t>Revize</t>
  </si>
  <si>
    <t>68413183</t>
  </si>
  <si>
    <t>Poznámka k položce:
dle norem a předpisů např. elektroinstalace</t>
  </si>
  <si>
    <t>045002000</t>
  </si>
  <si>
    <t>Kompletační a koordinační činnost</t>
  </si>
  <si>
    <t>-1361039988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</si>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</sst>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413">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4"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5" fillId="0" borderId="13" xfId="0" applyNumberFormat="1" applyFont="1" applyBorder="1" applyAlignment="1" applyProtection="1">
      <alignment/>
      <protection/>
    </xf>
    <xf numFmtId="166" fontId="35" fillId="0" borderId="14" xfId="0" applyNumberFormat="1" applyFont="1" applyBorder="1" applyAlignment="1" applyProtection="1">
      <alignment/>
      <protection/>
    </xf>
    <xf numFmtId="4" fontId="36"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7" fillId="0" borderId="0" xfId="0" applyFont="1" applyBorder="1" applyAlignment="1" applyProtection="1">
      <alignment horizontal="left" vertical="center"/>
      <protection/>
    </xf>
    <xf numFmtId="0" fontId="38" fillId="0" borderId="0" xfId="0" applyFont="1" applyBorder="1" applyAlignment="1" applyProtection="1">
      <alignment vertical="center" wrapText="1"/>
      <protection/>
    </xf>
    <xf numFmtId="0" fontId="0" fillId="0" borderId="21" xfId="0" applyFont="1" applyBorder="1" applyAlignment="1" applyProtection="1">
      <alignment vertical="center"/>
      <protection/>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167" fontId="0" fillId="3" borderId="27" xfId="0" applyNumberFormat="1" applyFont="1" applyFill="1" applyBorder="1" applyAlignment="1" applyProtection="1">
      <alignment vertical="center"/>
      <protection locked="0"/>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6" fillId="0" borderId="0" xfId="0" applyFont="1" applyBorder="1" applyAlignment="1" applyProtection="1">
      <alignment horizontal="left"/>
      <protection/>
    </xf>
    <xf numFmtId="4" fontId="6" fillId="0" borderId="0" xfId="0" applyNumberFormat="1" applyFont="1" applyBorder="1" applyAlignment="1" applyProtection="1">
      <alignment/>
      <protection/>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0" fillId="0" borderId="0" xfId="0"/>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top"/>
      <protection locked="0"/>
    </xf>
    <xf numFmtId="0" fontId="30"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49" fontId="3" fillId="0" borderId="0" xfId="0" applyNumberFormat="1"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96"/>
      <c r="AS2" s="396"/>
      <c r="AT2" s="396"/>
      <c r="AU2" s="396"/>
      <c r="AV2" s="396"/>
      <c r="AW2" s="396"/>
      <c r="AX2" s="396"/>
      <c r="AY2" s="396"/>
      <c r="AZ2" s="396"/>
      <c r="BA2" s="396"/>
      <c r="BB2" s="396"/>
      <c r="BC2" s="396"/>
      <c r="BD2" s="396"/>
      <c r="BE2" s="396"/>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61" t="s">
        <v>16</v>
      </c>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29"/>
      <c r="AQ5" s="31"/>
      <c r="BE5" s="359" t="s">
        <v>17</v>
      </c>
      <c r="BS5" s="24" t="s">
        <v>8</v>
      </c>
    </row>
    <row r="6" spans="2:71" ht="36.95" customHeight="1">
      <c r="B6" s="28"/>
      <c r="C6" s="29"/>
      <c r="D6" s="36" t="s">
        <v>18</v>
      </c>
      <c r="E6" s="29"/>
      <c r="F6" s="29"/>
      <c r="G6" s="29"/>
      <c r="H6" s="29"/>
      <c r="I6" s="29"/>
      <c r="J6" s="29"/>
      <c r="K6" s="363" t="s">
        <v>19</v>
      </c>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29"/>
      <c r="AQ6" s="31"/>
      <c r="BE6" s="360"/>
      <c r="BS6" s="24" t="s">
        <v>8</v>
      </c>
    </row>
    <row r="7" spans="2:71"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21</v>
      </c>
      <c r="AO7" s="29"/>
      <c r="AP7" s="29"/>
      <c r="AQ7" s="31"/>
      <c r="BE7" s="360"/>
      <c r="BS7" s="24" t="s">
        <v>8</v>
      </c>
    </row>
    <row r="8" spans="2:71" ht="14.45"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38" t="s">
        <v>26</v>
      </c>
      <c r="AO8" s="29"/>
      <c r="AP8" s="29"/>
      <c r="AQ8" s="31"/>
      <c r="BE8" s="360"/>
      <c r="BS8" s="24" t="s">
        <v>8</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60"/>
      <c r="BS9" s="24" t="s">
        <v>8</v>
      </c>
    </row>
    <row r="10" spans="2:71" ht="14.45" customHeight="1">
      <c r="B10" s="28"/>
      <c r="C10" s="29"/>
      <c r="D10" s="37"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28</v>
      </c>
      <c r="AL10" s="29"/>
      <c r="AM10" s="29"/>
      <c r="AN10" s="35" t="s">
        <v>21</v>
      </c>
      <c r="AO10" s="29"/>
      <c r="AP10" s="29"/>
      <c r="AQ10" s="31"/>
      <c r="BE10" s="360"/>
      <c r="BS10" s="24" t="s">
        <v>8</v>
      </c>
    </row>
    <row r="11" spans="2:71" ht="18.4" customHeight="1">
      <c r="B11" s="28"/>
      <c r="C11" s="29"/>
      <c r="D11" s="29"/>
      <c r="E11" s="35" t="s">
        <v>29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30</v>
      </c>
      <c r="AL11" s="29"/>
      <c r="AM11" s="29"/>
      <c r="AN11" s="35" t="s">
        <v>21</v>
      </c>
      <c r="AO11" s="29"/>
      <c r="AP11" s="29"/>
      <c r="AQ11" s="31"/>
      <c r="BE11" s="360"/>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60"/>
      <c r="BS12" s="24" t="s">
        <v>8</v>
      </c>
    </row>
    <row r="13" spans="2:71" ht="14.45" customHeight="1">
      <c r="B13" s="28"/>
      <c r="C13" s="29"/>
      <c r="D13" s="37" t="s">
        <v>31</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28</v>
      </c>
      <c r="AL13" s="29"/>
      <c r="AM13" s="29"/>
      <c r="AN13" s="39" t="s">
        <v>32</v>
      </c>
      <c r="AO13" s="29"/>
      <c r="AP13" s="29"/>
      <c r="AQ13" s="31"/>
      <c r="BE13" s="360"/>
      <c r="BS13" s="24" t="s">
        <v>8</v>
      </c>
    </row>
    <row r="14" spans="2:71" ht="13.5">
      <c r="B14" s="28"/>
      <c r="C14" s="29"/>
      <c r="D14" s="29"/>
      <c r="E14" s="364" t="s">
        <v>32</v>
      </c>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7" t="s">
        <v>30</v>
      </c>
      <c r="AL14" s="29"/>
      <c r="AM14" s="29"/>
      <c r="AN14" s="39" t="s">
        <v>32</v>
      </c>
      <c r="AO14" s="29"/>
      <c r="AP14" s="29"/>
      <c r="AQ14" s="31"/>
      <c r="BE14" s="360"/>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60"/>
      <c r="BS15" s="24" t="s">
        <v>6</v>
      </c>
    </row>
    <row r="16" spans="2:71" ht="14.45" customHeight="1">
      <c r="B16" s="28"/>
      <c r="C16" s="29"/>
      <c r="D16" s="37" t="s">
        <v>33</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28</v>
      </c>
      <c r="AL16" s="29"/>
      <c r="AM16" s="29"/>
      <c r="AN16" s="35" t="s">
        <v>21</v>
      </c>
      <c r="AO16" s="29"/>
      <c r="AP16" s="29"/>
      <c r="AQ16" s="31"/>
      <c r="BE16" s="360"/>
      <c r="BS16" s="24" t="s">
        <v>6</v>
      </c>
    </row>
    <row r="17" spans="2:71" ht="18.4" customHeight="1">
      <c r="B17" s="28"/>
      <c r="C17" s="29"/>
      <c r="D17" s="29"/>
      <c r="E17" s="35" t="s">
        <v>34</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30</v>
      </c>
      <c r="AL17" s="29"/>
      <c r="AM17" s="29"/>
      <c r="AN17" s="35" t="s">
        <v>21</v>
      </c>
      <c r="AO17" s="29"/>
      <c r="AP17" s="29"/>
      <c r="AQ17" s="31"/>
      <c r="BE17" s="360"/>
      <c r="BS17" s="24" t="s">
        <v>35</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60"/>
      <c r="BS18" s="24" t="s">
        <v>8</v>
      </c>
    </row>
    <row r="19" spans="2:71" ht="14.45" customHeight="1">
      <c r="B19" s="28"/>
      <c r="C19" s="29"/>
      <c r="D19" s="37" t="s">
        <v>36</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60"/>
      <c r="BS19" s="24" t="s">
        <v>8</v>
      </c>
    </row>
    <row r="20" spans="2:71" ht="22.5" customHeight="1">
      <c r="B20" s="28"/>
      <c r="C20" s="29"/>
      <c r="D20" s="29"/>
      <c r="E20" s="366" t="s">
        <v>21</v>
      </c>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29"/>
      <c r="AP20" s="29"/>
      <c r="AQ20" s="31"/>
      <c r="BE20" s="360"/>
      <c r="BS20" s="24" t="s">
        <v>35</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60"/>
    </row>
    <row r="22" spans="2:57" ht="6.95" customHeight="1">
      <c r="B22" s="28"/>
      <c r="C22" s="29"/>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29"/>
      <c r="AQ22" s="31"/>
      <c r="BE22" s="360"/>
    </row>
    <row r="23" spans="2:57" s="1" customFormat="1" ht="25.9" customHeight="1">
      <c r="B23" s="41"/>
      <c r="C23" s="42"/>
      <c r="D23" s="43" t="s">
        <v>37</v>
      </c>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367">
        <f>ROUND(AG51,2)</f>
        <v>0</v>
      </c>
      <c r="AL23" s="368"/>
      <c r="AM23" s="368"/>
      <c r="AN23" s="368"/>
      <c r="AO23" s="368"/>
      <c r="AP23" s="42"/>
      <c r="AQ23" s="45"/>
      <c r="BE23" s="360"/>
    </row>
    <row r="24" spans="2:57" s="1" customFormat="1" ht="6.95" customHeight="1">
      <c r="B24" s="41"/>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5"/>
      <c r="BE24" s="360"/>
    </row>
    <row r="25" spans="2:57" s="1" customFormat="1" ht="13.5">
      <c r="B25" s="41"/>
      <c r="C25" s="42"/>
      <c r="D25" s="42"/>
      <c r="E25" s="42"/>
      <c r="F25" s="42"/>
      <c r="G25" s="42"/>
      <c r="H25" s="42"/>
      <c r="I25" s="42"/>
      <c r="J25" s="42"/>
      <c r="K25" s="42"/>
      <c r="L25" s="369" t="s">
        <v>38</v>
      </c>
      <c r="M25" s="369"/>
      <c r="N25" s="369"/>
      <c r="O25" s="369"/>
      <c r="P25" s="42"/>
      <c r="Q25" s="42"/>
      <c r="R25" s="42"/>
      <c r="S25" s="42"/>
      <c r="T25" s="42"/>
      <c r="U25" s="42"/>
      <c r="V25" s="42"/>
      <c r="W25" s="369" t="s">
        <v>39</v>
      </c>
      <c r="X25" s="369"/>
      <c r="Y25" s="369"/>
      <c r="Z25" s="369"/>
      <c r="AA25" s="369"/>
      <c r="AB25" s="369"/>
      <c r="AC25" s="369"/>
      <c r="AD25" s="369"/>
      <c r="AE25" s="369"/>
      <c r="AF25" s="42"/>
      <c r="AG25" s="42"/>
      <c r="AH25" s="42"/>
      <c r="AI25" s="42"/>
      <c r="AJ25" s="42"/>
      <c r="AK25" s="369" t="s">
        <v>40</v>
      </c>
      <c r="AL25" s="369"/>
      <c r="AM25" s="369"/>
      <c r="AN25" s="369"/>
      <c r="AO25" s="369"/>
      <c r="AP25" s="42"/>
      <c r="AQ25" s="45"/>
      <c r="BE25" s="360"/>
    </row>
    <row r="26" spans="2:57" s="2" customFormat="1" ht="14.45" customHeight="1">
      <c r="B26" s="47"/>
      <c r="C26" s="48"/>
      <c r="D26" s="49" t="s">
        <v>41</v>
      </c>
      <c r="E26" s="48"/>
      <c r="F26" s="49" t="s">
        <v>42</v>
      </c>
      <c r="G26" s="48"/>
      <c r="H26" s="48"/>
      <c r="I26" s="48"/>
      <c r="J26" s="48"/>
      <c r="K26" s="48"/>
      <c r="L26" s="370">
        <v>0.21</v>
      </c>
      <c r="M26" s="371"/>
      <c r="N26" s="371"/>
      <c r="O26" s="371"/>
      <c r="P26" s="48"/>
      <c r="Q26" s="48"/>
      <c r="R26" s="48"/>
      <c r="S26" s="48"/>
      <c r="T26" s="48"/>
      <c r="U26" s="48"/>
      <c r="V26" s="48"/>
      <c r="W26" s="372">
        <f>ROUND(AZ51,2)</f>
        <v>0</v>
      </c>
      <c r="X26" s="371"/>
      <c r="Y26" s="371"/>
      <c r="Z26" s="371"/>
      <c r="AA26" s="371"/>
      <c r="AB26" s="371"/>
      <c r="AC26" s="371"/>
      <c r="AD26" s="371"/>
      <c r="AE26" s="371"/>
      <c r="AF26" s="48"/>
      <c r="AG26" s="48"/>
      <c r="AH26" s="48"/>
      <c r="AI26" s="48"/>
      <c r="AJ26" s="48"/>
      <c r="AK26" s="372">
        <f>ROUND(AV51,2)</f>
        <v>0</v>
      </c>
      <c r="AL26" s="371"/>
      <c r="AM26" s="371"/>
      <c r="AN26" s="371"/>
      <c r="AO26" s="371"/>
      <c r="AP26" s="48"/>
      <c r="AQ26" s="50"/>
      <c r="BE26" s="360"/>
    </row>
    <row r="27" spans="2:57" s="2" customFormat="1" ht="14.45" customHeight="1">
      <c r="B27" s="47"/>
      <c r="C27" s="48"/>
      <c r="D27" s="48"/>
      <c r="E27" s="48"/>
      <c r="F27" s="49" t="s">
        <v>43</v>
      </c>
      <c r="G27" s="48"/>
      <c r="H27" s="48"/>
      <c r="I27" s="48"/>
      <c r="J27" s="48"/>
      <c r="K27" s="48"/>
      <c r="L27" s="370">
        <v>0.15</v>
      </c>
      <c r="M27" s="371"/>
      <c r="N27" s="371"/>
      <c r="O27" s="371"/>
      <c r="P27" s="48"/>
      <c r="Q27" s="48"/>
      <c r="R27" s="48"/>
      <c r="S27" s="48"/>
      <c r="T27" s="48"/>
      <c r="U27" s="48"/>
      <c r="V27" s="48"/>
      <c r="W27" s="372">
        <f>ROUND(BA51,2)</f>
        <v>0</v>
      </c>
      <c r="X27" s="371"/>
      <c r="Y27" s="371"/>
      <c r="Z27" s="371"/>
      <c r="AA27" s="371"/>
      <c r="AB27" s="371"/>
      <c r="AC27" s="371"/>
      <c r="AD27" s="371"/>
      <c r="AE27" s="371"/>
      <c r="AF27" s="48"/>
      <c r="AG27" s="48"/>
      <c r="AH27" s="48"/>
      <c r="AI27" s="48"/>
      <c r="AJ27" s="48"/>
      <c r="AK27" s="372">
        <f>ROUND(AW51,2)</f>
        <v>0</v>
      </c>
      <c r="AL27" s="371"/>
      <c r="AM27" s="371"/>
      <c r="AN27" s="371"/>
      <c r="AO27" s="371"/>
      <c r="AP27" s="48"/>
      <c r="AQ27" s="50"/>
      <c r="BE27" s="360"/>
    </row>
    <row r="28" spans="2:57" s="2" customFormat="1" ht="14.45" customHeight="1" hidden="1">
      <c r="B28" s="47"/>
      <c r="C28" s="48"/>
      <c r="D28" s="48"/>
      <c r="E28" s="48"/>
      <c r="F28" s="49" t="s">
        <v>44</v>
      </c>
      <c r="G28" s="48"/>
      <c r="H28" s="48"/>
      <c r="I28" s="48"/>
      <c r="J28" s="48"/>
      <c r="K28" s="48"/>
      <c r="L28" s="370">
        <v>0.21</v>
      </c>
      <c r="M28" s="371"/>
      <c r="N28" s="371"/>
      <c r="O28" s="371"/>
      <c r="P28" s="48"/>
      <c r="Q28" s="48"/>
      <c r="R28" s="48"/>
      <c r="S28" s="48"/>
      <c r="T28" s="48"/>
      <c r="U28" s="48"/>
      <c r="V28" s="48"/>
      <c r="W28" s="372">
        <f>ROUND(BB51,2)</f>
        <v>0</v>
      </c>
      <c r="X28" s="371"/>
      <c r="Y28" s="371"/>
      <c r="Z28" s="371"/>
      <c r="AA28" s="371"/>
      <c r="AB28" s="371"/>
      <c r="AC28" s="371"/>
      <c r="AD28" s="371"/>
      <c r="AE28" s="371"/>
      <c r="AF28" s="48"/>
      <c r="AG28" s="48"/>
      <c r="AH28" s="48"/>
      <c r="AI28" s="48"/>
      <c r="AJ28" s="48"/>
      <c r="AK28" s="372">
        <v>0</v>
      </c>
      <c r="AL28" s="371"/>
      <c r="AM28" s="371"/>
      <c r="AN28" s="371"/>
      <c r="AO28" s="371"/>
      <c r="AP28" s="48"/>
      <c r="AQ28" s="50"/>
      <c r="BE28" s="360"/>
    </row>
    <row r="29" spans="2:57" s="2" customFormat="1" ht="14.45" customHeight="1" hidden="1">
      <c r="B29" s="47"/>
      <c r="C29" s="48"/>
      <c r="D29" s="48"/>
      <c r="E29" s="48"/>
      <c r="F29" s="49" t="s">
        <v>45</v>
      </c>
      <c r="G29" s="48"/>
      <c r="H29" s="48"/>
      <c r="I29" s="48"/>
      <c r="J29" s="48"/>
      <c r="K29" s="48"/>
      <c r="L29" s="370">
        <v>0.15</v>
      </c>
      <c r="M29" s="371"/>
      <c r="N29" s="371"/>
      <c r="O29" s="371"/>
      <c r="P29" s="48"/>
      <c r="Q29" s="48"/>
      <c r="R29" s="48"/>
      <c r="S29" s="48"/>
      <c r="T29" s="48"/>
      <c r="U29" s="48"/>
      <c r="V29" s="48"/>
      <c r="W29" s="372">
        <f>ROUND(BC51,2)</f>
        <v>0</v>
      </c>
      <c r="X29" s="371"/>
      <c r="Y29" s="371"/>
      <c r="Z29" s="371"/>
      <c r="AA29" s="371"/>
      <c r="AB29" s="371"/>
      <c r="AC29" s="371"/>
      <c r="AD29" s="371"/>
      <c r="AE29" s="371"/>
      <c r="AF29" s="48"/>
      <c r="AG29" s="48"/>
      <c r="AH29" s="48"/>
      <c r="AI29" s="48"/>
      <c r="AJ29" s="48"/>
      <c r="AK29" s="372">
        <v>0</v>
      </c>
      <c r="AL29" s="371"/>
      <c r="AM29" s="371"/>
      <c r="AN29" s="371"/>
      <c r="AO29" s="371"/>
      <c r="AP29" s="48"/>
      <c r="AQ29" s="50"/>
      <c r="BE29" s="360"/>
    </row>
    <row r="30" spans="2:57" s="2" customFormat="1" ht="14.45" customHeight="1" hidden="1">
      <c r="B30" s="47"/>
      <c r="C30" s="48"/>
      <c r="D30" s="48"/>
      <c r="E30" s="48"/>
      <c r="F30" s="49" t="s">
        <v>46</v>
      </c>
      <c r="G30" s="48"/>
      <c r="H30" s="48"/>
      <c r="I30" s="48"/>
      <c r="J30" s="48"/>
      <c r="K30" s="48"/>
      <c r="L30" s="370">
        <v>0</v>
      </c>
      <c r="M30" s="371"/>
      <c r="N30" s="371"/>
      <c r="O30" s="371"/>
      <c r="P30" s="48"/>
      <c r="Q30" s="48"/>
      <c r="R30" s="48"/>
      <c r="S30" s="48"/>
      <c r="T30" s="48"/>
      <c r="U30" s="48"/>
      <c r="V30" s="48"/>
      <c r="W30" s="372">
        <f>ROUND(BD51,2)</f>
        <v>0</v>
      </c>
      <c r="X30" s="371"/>
      <c r="Y30" s="371"/>
      <c r="Z30" s="371"/>
      <c r="AA30" s="371"/>
      <c r="AB30" s="371"/>
      <c r="AC30" s="371"/>
      <c r="AD30" s="371"/>
      <c r="AE30" s="371"/>
      <c r="AF30" s="48"/>
      <c r="AG30" s="48"/>
      <c r="AH30" s="48"/>
      <c r="AI30" s="48"/>
      <c r="AJ30" s="48"/>
      <c r="AK30" s="372">
        <v>0</v>
      </c>
      <c r="AL30" s="371"/>
      <c r="AM30" s="371"/>
      <c r="AN30" s="371"/>
      <c r="AO30" s="371"/>
      <c r="AP30" s="48"/>
      <c r="AQ30" s="50"/>
      <c r="BE30" s="360"/>
    </row>
    <row r="31" spans="2:57" s="1" customFormat="1" ht="6.95" customHeight="1">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5"/>
      <c r="BE31" s="360"/>
    </row>
    <row r="32" spans="2:57" s="1" customFormat="1" ht="25.9" customHeight="1">
      <c r="B32" s="41"/>
      <c r="C32" s="51"/>
      <c r="D32" s="52" t="s">
        <v>47</v>
      </c>
      <c r="E32" s="53"/>
      <c r="F32" s="53"/>
      <c r="G32" s="53"/>
      <c r="H32" s="53"/>
      <c r="I32" s="53"/>
      <c r="J32" s="53"/>
      <c r="K32" s="53"/>
      <c r="L32" s="53"/>
      <c r="M32" s="53"/>
      <c r="N32" s="53"/>
      <c r="O32" s="53"/>
      <c r="P32" s="53"/>
      <c r="Q32" s="53"/>
      <c r="R32" s="53"/>
      <c r="S32" s="53"/>
      <c r="T32" s="54" t="s">
        <v>48</v>
      </c>
      <c r="U32" s="53"/>
      <c r="V32" s="53"/>
      <c r="W32" s="53"/>
      <c r="X32" s="373" t="s">
        <v>49</v>
      </c>
      <c r="Y32" s="374"/>
      <c r="Z32" s="374"/>
      <c r="AA32" s="374"/>
      <c r="AB32" s="374"/>
      <c r="AC32" s="53"/>
      <c r="AD32" s="53"/>
      <c r="AE32" s="53"/>
      <c r="AF32" s="53"/>
      <c r="AG32" s="53"/>
      <c r="AH32" s="53"/>
      <c r="AI32" s="53"/>
      <c r="AJ32" s="53"/>
      <c r="AK32" s="375">
        <f>SUM(AK23:AK30)</f>
        <v>0</v>
      </c>
      <c r="AL32" s="374"/>
      <c r="AM32" s="374"/>
      <c r="AN32" s="374"/>
      <c r="AO32" s="376"/>
      <c r="AP32" s="51"/>
      <c r="AQ32" s="55"/>
      <c r="BE32" s="360"/>
    </row>
    <row r="33" spans="2:43" s="1" customFormat="1" ht="6.95" customHeight="1">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5"/>
    </row>
    <row r="34" spans="2:43" s="1" customFormat="1" ht="6.95" customHeight="1">
      <c r="B34" s="56"/>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8"/>
    </row>
    <row r="38" spans="2:44" s="1" customFormat="1" ht="6.95" customHeight="1">
      <c r="B38" s="59"/>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1"/>
    </row>
    <row r="39" spans="2:44" s="1" customFormat="1" ht="36.95" customHeight="1">
      <c r="B39" s="41"/>
      <c r="C39" s="62" t="s">
        <v>50</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1"/>
    </row>
    <row r="40" spans="2:44" s="1" customFormat="1" ht="6.95" customHeight="1">
      <c r="B40" s="41"/>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1"/>
    </row>
    <row r="41" spans="2:44" s="3" customFormat="1" ht="14.45" customHeight="1">
      <c r="B41" s="64"/>
      <c r="C41" s="65" t="s">
        <v>15</v>
      </c>
      <c r="D41" s="66"/>
      <c r="E41" s="66"/>
      <c r="F41" s="66"/>
      <c r="G41" s="66"/>
      <c r="H41" s="66"/>
      <c r="I41" s="66"/>
      <c r="J41" s="66"/>
      <c r="K41" s="66"/>
      <c r="L41" s="66" t="str">
        <f>K5</f>
        <v>31-159/341</v>
      </c>
      <c r="M41" s="66"/>
      <c r="N41" s="66"/>
      <c r="O41" s="66"/>
      <c r="P41" s="66"/>
      <c r="Q41" s="66"/>
      <c r="R41" s="66"/>
      <c r="S41" s="66"/>
      <c r="T41" s="66"/>
      <c r="U41" s="66"/>
      <c r="V41" s="66"/>
      <c r="W41" s="66"/>
      <c r="X41" s="66"/>
      <c r="Y41" s="66"/>
      <c r="Z41" s="66"/>
      <c r="AA41" s="66"/>
      <c r="AB41" s="66"/>
      <c r="AC41" s="66"/>
      <c r="AD41" s="66"/>
      <c r="AE41" s="66"/>
      <c r="AF41" s="66"/>
      <c r="AG41" s="66"/>
      <c r="AH41" s="66"/>
      <c r="AI41" s="66"/>
      <c r="AJ41" s="66"/>
      <c r="AK41" s="66"/>
      <c r="AL41" s="66"/>
      <c r="AM41" s="66"/>
      <c r="AN41" s="66"/>
      <c r="AO41" s="66"/>
      <c r="AP41" s="66"/>
      <c r="AQ41" s="66"/>
      <c r="AR41" s="67"/>
    </row>
    <row r="42" spans="2:44" s="4" customFormat="1" ht="36.95" customHeight="1">
      <c r="B42" s="68"/>
      <c r="C42" s="69" t="s">
        <v>18</v>
      </c>
      <c r="D42" s="70"/>
      <c r="E42" s="70"/>
      <c r="F42" s="70"/>
      <c r="G42" s="70"/>
      <c r="H42" s="70"/>
      <c r="I42" s="70"/>
      <c r="J42" s="70"/>
      <c r="K42" s="70"/>
      <c r="L42" s="377" t="str">
        <f>K6</f>
        <v>Stavební úpravy v objektu UP v Olomouci - FTK</v>
      </c>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8"/>
      <c r="AP42" s="70"/>
      <c r="AQ42" s="70"/>
      <c r="AR42" s="71"/>
    </row>
    <row r="43" spans="2:44" s="1" customFormat="1" ht="6.95" customHeight="1">
      <c r="B43" s="41"/>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1"/>
    </row>
    <row r="44" spans="2:44" s="1" customFormat="1" ht="13.5">
      <c r="B44" s="41"/>
      <c r="C44" s="65" t="s">
        <v>23</v>
      </c>
      <c r="D44" s="63"/>
      <c r="E44" s="63"/>
      <c r="F44" s="63"/>
      <c r="G44" s="63"/>
      <c r="H44" s="63"/>
      <c r="I44" s="63"/>
      <c r="J44" s="63"/>
      <c r="K44" s="63"/>
      <c r="L44" s="72" t="str">
        <f>IF(K8="","",K8)</f>
        <v>Olomou</v>
      </c>
      <c r="M44" s="63"/>
      <c r="N44" s="63"/>
      <c r="O44" s="63"/>
      <c r="P44" s="63"/>
      <c r="Q44" s="63"/>
      <c r="R44" s="63"/>
      <c r="S44" s="63"/>
      <c r="T44" s="63"/>
      <c r="U44" s="63"/>
      <c r="V44" s="63"/>
      <c r="W44" s="63"/>
      <c r="X44" s="63"/>
      <c r="Y44" s="63"/>
      <c r="Z44" s="63"/>
      <c r="AA44" s="63"/>
      <c r="AB44" s="63"/>
      <c r="AC44" s="63"/>
      <c r="AD44" s="63"/>
      <c r="AE44" s="63"/>
      <c r="AF44" s="63"/>
      <c r="AG44" s="63"/>
      <c r="AH44" s="63"/>
      <c r="AI44" s="65" t="s">
        <v>25</v>
      </c>
      <c r="AJ44" s="63"/>
      <c r="AK44" s="63"/>
      <c r="AL44" s="63"/>
      <c r="AM44" s="379" t="str">
        <f>IF(AN8="","",AN8)</f>
        <v>14.7.2017</v>
      </c>
      <c r="AN44" s="379"/>
      <c r="AO44" s="63"/>
      <c r="AP44" s="63"/>
      <c r="AQ44" s="63"/>
      <c r="AR44" s="61"/>
    </row>
    <row r="45" spans="2:44" s="1" customFormat="1" ht="6.95" customHeight="1">
      <c r="B45" s="41"/>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1"/>
    </row>
    <row r="46" spans="2:56" s="1" customFormat="1" ht="13.5">
      <c r="B46" s="41"/>
      <c r="C46" s="65" t="s">
        <v>27</v>
      </c>
      <c r="D46" s="63"/>
      <c r="E46" s="63"/>
      <c r="F46" s="63"/>
      <c r="G46" s="63"/>
      <c r="H46" s="63"/>
      <c r="I46" s="63"/>
      <c r="J46" s="63"/>
      <c r="K46" s="63"/>
      <c r="L46" s="66" t="str">
        <f>IF(E11="","",E11)</f>
        <v>Univerzita Palackého v Olomouci</v>
      </c>
      <c r="M46" s="63"/>
      <c r="N46" s="63"/>
      <c r="O46" s="63"/>
      <c r="P46" s="63"/>
      <c r="Q46" s="63"/>
      <c r="R46" s="63"/>
      <c r="S46" s="63"/>
      <c r="T46" s="63"/>
      <c r="U46" s="63"/>
      <c r="V46" s="63"/>
      <c r="W46" s="63"/>
      <c r="X46" s="63"/>
      <c r="Y46" s="63"/>
      <c r="Z46" s="63"/>
      <c r="AA46" s="63"/>
      <c r="AB46" s="63"/>
      <c r="AC46" s="63"/>
      <c r="AD46" s="63"/>
      <c r="AE46" s="63"/>
      <c r="AF46" s="63"/>
      <c r="AG46" s="63"/>
      <c r="AH46" s="63"/>
      <c r="AI46" s="65" t="s">
        <v>33</v>
      </c>
      <c r="AJ46" s="63"/>
      <c r="AK46" s="63"/>
      <c r="AL46" s="63"/>
      <c r="AM46" s="380" t="str">
        <f>IF(E17="","",E17)</f>
        <v>Stavoprojekt Olomouc a.s.</v>
      </c>
      <c r="AN46" s="380"/>
      <c r="AO46" s="380"/>
      <c r="AP46" s="380"/>
      <c r="AQ46" s="63"/>
      <c r="AR46" s="61"/>
      <c r="AS46" s="381" t="s">
        <v>51</v>
      </c>
      <c r="AT46" s="382"/>
      <c r="AU46" s="74"/>
      <c r="AV46" s="74"/>
      <c r="AW46" s="74"/>
      <c r="AX46" s="74"/>
      <c r="AY46" s="74"/>
      <c r="AZ46" s="74"/>
      <c r="BA46" s="74"/>
      <c r="BB46" s="74"/>
      <c r="BC46" s="74"/>
      <c r="BD46" s="75"/>
    </row>
    <row r="47" spans="2:56" s="1" customFormat="1" ht="13.5">
      <c r="B47" s="41"/>
      <c r="C47" s="65" t="s">
        <v>31</v>
      </c>
      <c r="D47" s="63"/>
      <c r="E47" s="63"/>
      <c r="F47" s="63"/>
      <c r="G47" s="63"/>
      <c r="H47" s="63"/>
      <c r="I47" s="63"/>
      <c r="J47" s="63"/>
      <c r="K47" s="63"/>
      <c r="L47" s="66" t="str">
        <f>IF(E14="Vyplň údaj","",E14)</f>
        <v/>
      </c>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1"/>
      <c r="AS47" s="383"/>
      <c r="AT47" s="384"/>
      <c r="AU47" s="76"/>
      <c r="AV47" s="76"/>
      <c r="AW47" s="76"/>
      <c r="AX47" s="76"/>
      <c r="AY47" s="76"/>
      <c r="AZ47" s="76"/>
      <c r="BA47" s="76"/>
      <c r="BB47" s="76"/>
      <c r="BC47" s="76"/>
      <c r="BD47" s="77"/>
    </row>
    <row r="48" spans="2:56" s="1" customFormat="1" ht="10.9" customHeight="1">
      <c r="B48" s="41"/>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1"/>
      <c r="AS48" s="385"/>
      <c r="AT48" s="386"/>
      <c r="AU48" s="42"/>
      <c r="AV48" s="42"/>
      <c r="AW48" s="42"/>
      <c r="AX48" s="42"/>
      <c r="AY48" s="42"/>
      <c r="AZ48" s="42"/>
      <c r="BA48" s="42"/>
      <c r="BB48" s="42"/>
      <c r="BC48" s="42"/>
      <c r="BD48" s="78"/>
    </row>
    <row r="49" spans="2:56" s="1" customFormat="1" ht="29.25" customHeight="1">
      <c r="B49" s="41"/>
      <c r="C49" s="387" t="s">
        <v>52</v>
      </c>
      <c r="D49" s="388"/>
      <c r="E49" s="388"/>
      <c r="F49" s="388"/>
      <c r="G49" s="388"/>
      <c r="H49" s="79"/>
      <c r="I49" s="389" t="s">
        <v>53</v>
      </c>
      <c r="J49" s="388"/>
      <c r="K49" s="388"/>
      <c r="L49" s="388"/>
      <c r="M49" s="388"/>
      <c r="N49" s="388"/>
      <c r="O49" s="388"/>
      <c r="P49" s="388"/>
      <c r="Q49" s="388"/>
      <c r="R49" s="388"/>
      <c r="S49" s="388"/>
      <c r="T49" s="388"/>
      <c r="U49" s="388"/>
      <c r="V49" s="388"/>
      <c r="W49" s="388"/>
      <c r="X49" s="388"/>
      <c r="Y49" s="388"/>
      <c r="Z49" s="388"/>
      <c r="AA49" s="388"/>
      <c r="AB49" s="388"/>
      <c r="AC49" s="388"/>
      <c r="AD49" s="388"/>
      <c r="AE49" s="388"/>
      <c r="AF49" s="388"/>
      <c r="AG49" s="390" t="s">
        <v>54</v>
      </c>
      <c r="AH49" s="388"/>
      <c r="AI49" s="388"/>
      <c r="AJ49" s="388"/>
      <c r="AK49" s="388"/>
      <c r="AL49" s="388"/>
      <c r="AM49" s="388"/>
      <c r="AN49" s="389" t="s">
        <v>55</v>
      </c>
      <c r="AO49" s="388"/>
      <c r="AP49" s="388"/>
      <c r="AQ49" s="80" t="s">
        <v>56</v>
      </c>
      <c r="AR49" s="61"/>
      <c r="AS49" s="81" t="s">
        <v>57</v>
      </c>
      <c r="AT49" s="82" t="s">
        <v>58</v>
      </c>
      <c r="AU49" s="82" t="s">
        <v>59</v>
      </c>
      <c r="AV49" s="82" t="s">
        <v>60</v>
      </c>
      <c r="AW49" s="82" t="s">
        <v>61</v>
      </c>
      <c r="AX49" s="82" t="s">
        <v>62</v>
      </c>
      <c r="AY49" s="82" t="s">
        <v>63</v>
      </c>
      <c r="AZ49" s="82" t="s">
        <v>64</v>
      </c>
      <c r="BA49" s="82" t="s">
        <v>65</v>
      </c>
      <c r="BB49" s="82" t="s">
        <v>66</v>
      </c>
      <c r="BC49" s="82" t="s">
        <v>67</v>
      </c>
      <c r="BD49" s="83" t="s">
        <v>68</v>
      </c>
    </row>
    <row r="50" spans="2:56" s="1" customFormat="1" ht="10.9" customHeight="1">
      <c r="B50" s="41"/>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1"/>
      <c r="AS50" s="84"/>
      <c r="AT50" s="85"/>
      <c r="AU50" s="85"/>
      <c r="AV50" s="85"/>
      <c r="AW50" s="85"/>
      <c r="AX50" s="85"/>
      <c r="AY50" s="85"/>
      <c r="AZ50" s="85"/>
      <c r="BA50" s="85"/>
      <c r="BB50" s="85"/>
      <c r="BC50" s="85"/>
      <c r="BD50" s="86"/>
    </row>
    <row r="51" spans="2:90" s="4" customFormat="1" ht="32.45" customHeight="1">
      <c r="B51" s="68"/>
      <c r="C51" s="87" t="s">
        <v>69</v>
      </c>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394">
        <f>ROUND(SUM(AG52:AG53),2)</f>
        <v>0</v>
      </c>
      <c r="AH51" s="394"/>
      <c r="AI51" s="394"/>
      <c r="AJ51" s="394"/>
      <c r="AK51" s="394"/>
      <c r="AL51" s="394"/>
      <c r="AM51" s="394"/>
      <c r="AN51" s="395">
        <f>SUM(AG51,AT51)</f>
        <v>0</v>
      </c>
      <c r="AO51" s="395"/>
      <c r="AP51" s="395"/>
      <c r="AQ51" s="89" t="s">
        <v>21</v>
      </c>
      <c r="AR51" s="71"/>
      <c r="AS51" s="90">
        <f>ROUND(SUM(AS52:AS53),2)</f>
        <v>0</v>
      </c>
      <c r="AT51" s="91">
        <f>ROUND(SUM(AV51:AW51),2)</f>
        <v>0</v>
      </c>
      <c r="AU51" s="92">
        <f>ROUND(SUM(AU52:AU53),5)</f>
        <v>0</v>
      </c>
      <c r="AV51" s="91">
        <f>ROUND(AZ51*L26,2)</f>
        <v>0</v>
      </c>
      <c r="AW51" s="91">
        <f>ROUND(BA51*L27,2)</f>
        <v>0</v>
      </c>
      <c r="AX51" s="91">
        <f>ROUND(BB51*L26,2)</f>
        <v>0</v>
      </c>
      <c r="AY51" s="91">
        <f>ROUND(BC51*L27,2)</f>
        <v>0</v>
      </c>
      <c r="AZ51" s="91">
        <f>ROUND(SUM(AZ52:AZ53),2)</f>
        <v>0</v>
      </c>
      <c r="BA51" s="91">
        <f>ROUND(SUM(BA52:BA53),2)</f>
        <v>0</v>
      </c>
      <c r="BB51" s="91">
        <f>ROUND(SUM(BB52:BB53),2)</f>
        <v>0</v>
      </c>
      <c r="BC51" s="91">
        <f>ROUND(SUM(BC52:BC53),2)</f>
        <v>0</v>
      </c>
      <c r="BD51" s="93">
        <f>ROUND(SUM(BD52:BD53),2)</f>
        <v>0</v>
      </c>
      <c r="BS51" s="94" t="s">
        <v>70</v>
      </c>
      <c r="BT51" s="94" t="s">
        <v>71</v>
      </c>
      <c r="BU51" s="95" t="s">
        <v>72</v>
      </c>
      <c r="BV51" s="94" t="s">
        <v>73</v>
      </c>
      <c r="BW51" s="94" t="s">
        <v>7</v>
      </c>
      <c r="BX51" s="94" t="s">
        <v>74</v>
      </c>
      <c r="CL51" s="94" t="s">
        <v>21</v>
      </c>
    </row>
    <row r="52" spans="1:91" s="5" customFormat="1" ht="22.5" customHeight="1">
      <c r="A52" s="96" t="s">
        <v>75</v>
      </c>
      <c r="B52" s="97"/>
      <c r="C52" s="98"/>
      <c r="D52" s="393" t="s">
        <v>76</v>
      </c>
      <c r="E52" s="393"/>
      <c r="F52" s="393"/>
      <c r="G52" s="393"/>
      <c r="H52" s="393"/>
      <c r="I52" s="99"/>
      <c r="J52" s="393" t="s">
        <v>77</v>
      </c>
      <c r="K52" s="393"/>
      <c r="L52" s="393"/>
      <c r="M52" s="393"/>
      <c r="N52" s="393"/>
      <c r="O52" s="393"/>
      <c r="P52" s="393"/>
      <c r="Q52" s="393"/>
      <c r="R52" s="393"/>
      <c r="S52" s="393"/>
      <c r="T52" s="393"/>
      <c r="U52" s="393"/>
      <c r="V52" s="393"/>
      <c r="W52" s="393"/>
      <c r="X52" s="393"/>
      <c r="Y52" s="393"/>
      <c r="Z52" s="393"/>
      <c r="AA52" s="393"/>
      <c r="AB52" s="393"/>
      <c r="AC52" s="393"/>
      <c r="AD52" s="393"/>
      <c r="AE52" s="393"/>
      <c r="AF52" s="393"/>
      <c r="AG52" s="391">
        <f>'ST - Stavební část a profese'!J27</f>
        <v>0</v>
      </c>
      <c r="AH52" s="392"/>
      <c r="AI52" s="392"/>
      <c r="AJ52" s="392"/>
      <c r="AK52" s="392"/>
      <c r="AL52" s="392"/>
      <c r="AM52" s="392"/>
      <c r="AN52" s="391">
        <f>SUM(AG52,AT52)</f>
        <v>0</v>
      </c>
      <c r="AO52" s="392"/>
      <c r="AP52" s="392"/>
      <c r="AQ52" s="100" t="s">
        <v>78</v>
      </c>
      <c r="AR52" s="101"/>
      <c r="AS52" s="102">
        <v>0</v>
      </c>
      <c r="AT52" s="103">
        <f>ROUND(SUM(AV52:AW52),2)</f>
        <v>0</v>
      </c>
      <c r="AU52" s="104">
        <f>'ST - Stavební část a profese'!P111</f>
        <v>0</v>
      </c>
      <c r="AV52" s="103">
        <f>'ST - Stavební část a profese'!J30</f>
        <v>0</v>
      </c>
      <c r="AW52" s="103">
        <f>'ST - Stavební část a profese'!J31</f>
        <v>0</v>
      </c>
      <c r="AX52" s="103">
        <f>'ST - Stavební část a profese'!J32</f>
        <v>0</v>
      </c>
      <c r="AY52" s="103">
        <f>'ST - Stavební část a profese'!J33</f>
        <v>0</v>
      </c>
      <c r="AZ52" s="103">
        <f>'ST - Stavební část a profese'!F30</f>
        <v>0</v>
      </c>
      <c r="BA52" s="103">
        <f>'ST - Stavební část a profese'!F31</f>
        <v>0</v>
      </c>
      <c r="BB52" s="103">
        <f>'ST - Stavební část a profese'!F32</f>
        <v>0</v>
      </c>
      <c r="BC52" s="103">
        <f>'ST - Stavební část a profese'!F33</f>
        <v>0</v>
      </c>
      <c r="BD52" s="105">
        <f>'ST - Stavební část a profese'!F34</f>
        <v>0</v>
      </c>
      <c r="BT52" s="106" t="s">
        <v>79</v>
      </c>
      <c r="BV52" s="106" t="s">
        <v>73</v>
      </c>
      <c r="BW52" s="106" t="s">
        <v>80</v>
      </c>
      <c r="BX52" s="106" t="s">
        <v>7</v>
      </c>
      <c r="CL52" s="106" t="s">
        <v>21</v>
      </c>
      <c r="CM52" s="106" t="s">
        <v>81</v>
      </c>
    </row>
    <row r="53" spans="1:91" s="5" customFormat="1" ht="22.5" customHeight="1">
      <c r="A53" s="96" t="s">
        <v>75</v>
      </c>
      <c r="B53" s="97"/>
      <c r="C53" s="98"/>
      <c r="D53" s="393" t="s">
        <v>82</v>
      </c>
      <c r="E53" s="393"/>
      <c r="F53" s="393"/>
      <c r="G53" s="393"/>
      <c r="H53" s="393"/>
      <c r="I53" s="99"/>
      <c r="J53" s="393" t="s">
        <v>83</v>
      </c>
      <c r="K53" s="393"/>
      <c r="L53" s="393"/>
      <c r="M53" s="393"/>
      <c r="N53" s="393"/>
      <c r="O53" s="393"/>
      <c r="P53" s="393"/>
      <c r="Q53" s="393"/>
      <c r="R53" s="393"/>
      <c r="S53" s="393"/>
      <c r="T53" s="393"/>
      <c r="U53" s="393"/>
      <c r="V53" s="393"/>
      <c r="W53" s="393"/>
      <c r="X53" s="393"/>
      <c r="Y53" s="393"/>
      <c r="Z53" s="393"/>
      <c r="AA53" s="393"/>
      <c r="AB53" s="393"/>
      <c r="AC53" s="393"/>
      <c r="AD53" s="393"/>
      <c r="AE53" s="393"/>
      <c r="AF53" s="393"/>
      <c r="AG53" s="391">
        <f>'OST - Ostatní a vedlejší ...'!J27</f>
        <v>0</v>
      </c>
      <c r="AH53" s="392"/>
      <c r="AI53" s="392"/>
      <c r="AJ53" s="392"/>
      <c r="AK53" s="392"/>
      <c r="AL53" s="392"/>
      <c r="AM53" s="392"/>
      <c r="AN53" s="391">
        <f>SUM(AG53,AT53)</f>
        <v>0</v>
      </c>
      <c r="AO53" s="392"/>
      <c r="AP53" s="392"/>
      <c r="AQ53" s="100" t="s">
        <v>78</v>
      </c>
      <c r="AR53" s="101"/>
      <c r="AS53" s="107">
        <v>0</v>
      </c>
      <c r="AT53" s="108">
        <f>ROUND(SUM(AV53:AW53),2)</f>
        <v>0</v>
      </c>
      <c r="AU53" s="109">
        <f>'OST - Ostatní a vedlejší ...'!P77</f>
        <v>0</v>
      </c>
      <c r="AV53" s="108">
        <f>'OST - Ostatní a vedlejší ...'!J30</f>
        <v>0</v>
      </c>
      <c r="AW53" s="108">
        <f>'OST - Ostatní a vedlejší ...'!J31</f>
        <v>0</v>
      </c>
      <c r="AX53" s="108">
        <f>'OST - Ostatní a vedlejší ...'!J32</f>
        <v>0</v>
      </c>
      <c r="AY53" s="108">
        <f>'OST - Ostatní a vedlejší ...'!J33</f>
        <v>0</v>
      </c>
      <c r="AZ53" s="108">
        <f>'OST - Ostatní a vedlejší ...'!F30</f>
        <v>0</v>
      </c>
      <c r="BA53" s="108">
        <f>'OST - Ostatní a vedlejší ...'!F31</f>
        <v>0</v>
      </c>
      <c r="BB53" s="108">
        <f>'OST - Ostatní a vedlejší ...'!F32</f>
        <v>0</v>
      </c>
      <c r="BC53" s="108">
        <f>'OST - Ostatní a vedlejší ...'!F33</f>
        <v>0</v>
      </c>
      <c r="BD53" s="110">
        <f>'OST - Ostatní a vedlejší ...'!F34</f>
        <v>0</v>
      </c>
      <c r="BT53" s="106" t="s">
        <v>79</v>
      </c>
      <c r="BV53" s="106" t="s">
        <v>73</v>
      </c>
      <c r="BW53" s="106" t="s">
        <v>84</v>
      </c>
      <c r="BX53" s="106" t="s">
        <v>7</v>
      </c>
      <c r="CL53" s="106" t="s">
        <v>21</v>
      </c>
      <c r="CM53" s="106" t="s">
        <v>81</v>
      </c>
    </row>
    <row r="54" spans="2:44" s="1" customFormat="1" ht="30" customHeight="1">
      <c r="B54" s="41"/>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1"/>
    </row>
    <row r="55" spans="2:44" s="1" customFormat="1" ht="6.95" customHeight="1">
      <c r="B55" s="56"/>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61"/>
    </row>
  </sheetData>
  <sheetProtection password="CC35" sheet="1" objects="1" scenarios="1" formatCells="0" formatColumns="0" formatRows="0" sort="0" autoFilter="0"/>
  <mergeCells count="45">
    <mergeCell ref="AG51:AM51"/>
    <mergeCell ref="AN51:AP51"/>
    <mergeCell ref="AR2:BE2"/>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ST - Stavební část a profese'!C2" display="/"/>
    <hyperlink ref="A53" location="'OST - Ostatní a vedlejší ...'!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8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85</v>
      </c>
      <c r="G1" s="404" t="s">
        <v>86</v>
      </c>
      <c r="H1" s="404"/>
      <c r="I1" s="115"/>
      <c r="J1" s="114" t="s">
        <v>87</v>
      </c>
      <c r="K1" s="113" t="s">
        <v>88</v>
      </c>
      <c r="L1" s="114" t="s">
        <v>89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6"/>
      <c r="M2" s="396"/>
      <c r="N2" s="396"/>
      <c r="O2" s="396"/>
      <c r="P2" s="396"/>
      <c r="Q2" s="396"/>
      <c r="R2" s="396"/>
      <c r="S2" s="396"/>
      <c r="T2" s="396"/>
      <c r="U2" s="396"/>
      <c r="V2" s="396"/>
      <c r="AT2" s="24" t="s">
        <v>80</v>
      </c>
    </row>
    <row r="3" spans="2:46" ht="6.95" customHeight="1">
      <c r="B3" s="25"/>
      <c r="C3" s="26"/>
      <c r="D3" s="26"/>
      <c r="E3" s="26"/>
      <c r="F3" s="26"/>
      <c r="G3" s="26"/>
      <c r="H3" s="26"/>
      <c r="I3" s="116"/>
      <c r="J3" s="26"/>
      <c r="K3" s="27"/>
      <c r="AT3" s="24" t="s">
        <v>81</v>
      </c>
    </row>
    <row r="4" spans="2:46" ht="36.95" customHeight="1">
      <c r="B4" s="28"/>
      <c r="C4" s="29"/>
      <c r="D4" s="30" t="s">
        <v>90</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22.5" customHeight="1">
      <c r="B7" s="28"/>
      <c r="C7" s="29"/>
      <c r="D7" s="29"/>
      <c r="E7" s="397" t="str">
        <f>'Rekapitulace stavby'!K6</f>
        <v>Stavební úpravy v objektu UP v Olomouci - FTK</v>
      </c>
      <c r="F7" s="398"/>
      <c r="G7" s="398"/>
      <c r="H7" s="398"/>
      <c r="I7" s="117"/>
      <c r="J7" s="29"/>
      <c r="K7" s="31"/>
    </row>
    <row r="8" spans="2:11" s="1" customFormat="1" ht="13.5">
      <c r="B8" s="41"/>
      <c r="C8" s="42"/>
      <c r="D8" s="37" t="s">
        <v>91</v>
      </c>
      <c r="E8" s="42"/>
      <c r="F8" s="42"/>
      <c r="G8" s="42"/>
      <c r="H8" s="42"/>
      <c r="I8" s="118"/>
      <c r="J8" s="42"/>
      <c r="K8" s="45"/>
    </row>
    <row r="9" spans="2:11" s="1" customFormat="1" ht="36.95" customHeight="1">
      <c r="B9" s="41"/>
      <c r="C9" s="42"/>
      <c r="D9" s="42"/>
      <c r="E9" s="399" t="s">
        <v>92</v>
      </c>
      <c r="F9" s="400"/>
      <c r="G9" s="400"/>
      <c r="H9" s="400"/>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14.7.2017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22.5" customHeight="1">
      <c r="B24" s="121"/>
      <c r="C24" s="122"/>
      <c r="D24" s="122"/>
      <c r="E24" s="366" t="s">
        <v>21</v>
      </c>
      <c r="F24" s="366"/>
      <c r="G24" s="366"/>
      <c r="H24" s="366"/>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37</v>
      </c>
      <c r="E27" s="42"/>
      <c r="F27" s="42"/>
      <c r="G27" s="42"/>
      <c r="H27" s="42"/>
      <c r="I27" s="118"/>
      <c r="J27" s="128">
        <f>ROUND(J111,2)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39</v>
      </c>
      <c r="G29" s="42"/>
      <c r="H29" s="42"/>
      <c r="I29" s="129" t="s">
        <v>38</v>
      </c>
      <c r="J29" s="46" t="s">
        <v>40</v>
      </c>
      <c r="K29" s="45"/>
    </row>
    <row r="30" spans="2:11" s="1" customFormat="1" ht="14.45" customHeight="1">
      <c r="B30" s="41"/>
      <c r="C30" s="42"/>
      <c r="D30" s="49" t="s">
        <v>41</v>
      </c>
      <c r="E30" s="49" t="s">
        <v>42</v>
      </c>
      <c r="F30" s="130">
        <f>ROUND(SUM(BE111:BE1082),2)</f>
        <v>0</v>
      </c>
      <c r="G30" s="42"/>
      <c r="H30" s="42"/>
      <c r="I30" s="131">
        <v>0.21</v>
      </c>
      <c r="J30" s="130">
        <f>ROUND(ROUND((SUM(BE111:BE1082)),2)*I30,2)</f>
        <v>0</v>
      </c>
      <c r="K30" s="45"/>
    </row>
    <row r="31" spans="2:11" s="1" customFormat="1" ht="14.45" customHeight="1">
      <c r="B31" s="41"/>
      <c r="C31" s="42"/>
      <c r="D31" s="42"/>
      <c r="E31" s="49" t="s">
        <v>43</v>
      </c>
      <c r="F31" s="130">
        <f>ROUND(SUM(BF111:BF1082),2)</f>
        <v>0</v>
      </c>
      <c r="G31" s="42"/>
      <c r="H31" s="42"/>
      <c r="I31" s="131">
        <v>0.15</v>
      </c>
      <c r="J31" s="130">
        <f>ROUND(ROUND((SUM(BF111:BF1082)),2)*I31,2)</f>
        <v>0</v>
      </c>
      <c r="K31" s="45"/>
    </row>
    <row r="32" spans="2:11" s="1" customFormat="1" ht="14.45" customHeight="1" hidden="1">
      <c r="B32" s="41"/>
      <c r="C32" s="42"/>
      <c r="D32" s="42"/>
      <c r="E32" s="49" t="s">
        <v>44</v>
      </c>
      <c r="F32" s="130">
        <f>ROUND(SUM(BG111:BG1082),2)</f>
        <v>0</v>
      </c>
      <c r="G32" s="42"/>
      <c r="H32" s="42"/>
      <c r="I32" s="131">
        <v>0.21</v>
      </c>
      <c r="J32" s="130">
        <v>0</v>
      </c>
      <c r="K32" s="45"/>
    </row>
    <row r="33" spans="2:11" s="1" customFormat="1" ht="14.45" customHeight="1" hidden="1">
      <c r="B33" s="41"/>
      <c r="C33" s="42"/>
      <c r="D33" s="42"/>
      <c r="E33" s="49" t="s">
        <v>45</v>
      </c>
      <c r="F33" s="130">
        <f>ROUND(SUM(BH111:BH1082),2)</f>
        <v>0</v>
      </c>
      <c r="G33" s="42"/>
      <c r="H33" s="42"/>
      <c r="I33" s="131">
        <v>0.15</v>
      </c>
      <c r="J33" s="130">
        <v>0</v>
      </c>
      <c r="K33" s="45"/>
    </row>
    <row r="34" spans="2:11" s="1" customFormat="1" ht="14.45" customHeight="1" hidden="1">
      <c r="B34" s="41"/>
      <c r="C34" s="42"/>
      <c r="D34" s="42"/>
      <c r="E34" s="49" t="s">
        <v>46</v>
      </c>
      <c r="F34" s="130">
        <f>ROUND(SUM(BI111:BI1082),2)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47</v>
      </c>
      <c r="E36" s="79"/>
      <c r="F36" s="79"/>
      <c r="G36" s="134" t="s">
        <v>48</v>
      </c>
      <c r="H36" s="135" t="s">
        <v>49</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93</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397" t="str">
        <f>E7</f>
        <v>Stavební úpravy v objektu UP v Olomouci - FTK</v>
      </c>
      <c r="F45" s="398"/>
      <c r="G45" s="398"/>
      <c r="H45" s="398"/>
      <c r="I45" s="118"/>
      <c r="J45" s="42"/>
      <c r="K45" s="45"/>
    </row>
    <row r="46" spans="2:11" s="1" customFormat="1" ht="14.45" customHeight="1">
      <c r="B46" s="41"/>
      <c r="C46" s="37" t="s">
        <v>91</v>
      </c>
      <c r="D46" s="42"/>
      <c r="E46" s="42"/>
      <c r="F46" s="42"/>
      <c r="G46" s="42"/>
      <c r="H46" s="42"/>
      <c r="I46" s="118"/>
      <c r="J46" s="42"/>
      <c r="K46" s="45"/>
    </row>
    <row r="47" spans="2:11" s="1" customFormat="1" ht="23.25" customHeight="1">
      <c r="B47" s="41"/>
      <c r="C47" s="42"/>
      <c r="D47" s="42"/>
      <c r="E47" s="399" t="str">
        <f>E9</f>
        <v>ST - Stavební část a profese</v>
      </c>
      <c r="F47" s="400"/>
      <c r="G47" s="400"/>
      <c r="H47" s="400"/>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Olomou</v>
      </c>
      <c r="G49" s="42"/>
      <c r="H49" s="42"/>
      <c r="I49" s="119" t="s">
        <v>25</v>
      </c>
      <c r="J49" s="120" t="str">
        <f>IF(J12="","",J12)</f>
        <v>14.7.2017</v>
      </c>
      <c r="K49" s="45"/>
    </row>
    <row r="50" spans="2:11" s="1" customFormat="1" ht="6.95" customHeight="1">
      <c r="B50" s="41"/>
      <c r="C50" s="42"/>
      <c r="D50" s="42"/>
      <c r="E50" s="42"/>
      <c r="F50" s="42"/>
      <c r="G50" s="42"/>
      <c r="H50" s="42"/>
      <c r="I50" s="118"/>
      <c r="J50" s="42"/>
      <c r="K50" s="45"/>
    </row>
    <row r="51" spans="2:11" s="1" customFormat="1" ht="13.5">
      <c r="B51" s="41"/>
      <c r="C51" s="37" t="s">
        <v>27</v>
      </c>
      <c r="D51" s="42"/>
      <c r="E51" s="42"/>
      <c r="F51" s="35" t="str">
        <f>E15</f>
        <v>Univerzita Palackého v Olomouci</v>
      </c>
      <c r="G51" s="42"/>
      <c r="H51" s="42"/>
      <c r="I51" s="119" t="s">
        <v>33</v>
      </c>
      <c r="J51" s="35" t="str">
        <f>E21</f>
        <v>Stavoprojekt Olomouc a.s.</v>
      </c>
      <c r="K51" s="45"/>
    </row>
    <row r="52" spans="2:11" s="1" customFormat="1" ht="14.45" customHeight="1">
      <c r="B52" s="41"/>
      <c r="C52" s="37" t="s">
        <v>31</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94</v>
      </c>
      <c r="D54" s="132"/>
      <c r="E54" s="132"/>
      <c r="F54" s="132"/>
      <c r="G54" s="132"/>
      <c r="H54" s="132"/>
      <c r="I54" s="145"/>
      <c r="J54" s="146" t="s">
        <v>95</v>
      </c>
      <c r="K54" s="147"/>
    </row>
    <row r="55" spans="2:11" s="1" customFormat="1" ht="10.35" customHeight="1">
      <c r="B55" s="41"/>
      <c r="C55" s="42"/>
      <c r="D55" s="42"/>
      <c r="E55" s="42"/>
      <c r="F55" s="42"/>
      <c r="G55" s="42"/>
      <c r="H55" s="42"/>
      <c r="I55" s="118"/>
      <c r="J55" s="42"/>
      <c r="K55" s="45"/>
    </row>
    <row r="56" spans="2:47" s="1" customFormat="1" ht="29.25" customHeight="1">
      <c r="B56" s="41"/>
      <c r="C56" s="148" t="s">
        <v>96</v>
      </c>
      <c r="D56" s="42"/>
      <c r="E56" s="42"/>
      <c r="F56" s="42"/>
      <c r="G56" s="42"/>
      <c r="H56" s="42"/>
      <c r="I56" s="118"/>
      <c r="J56" s="128">
        <f>J111</f>
        <v>0</v>
      </c>
      <c r="K56" s="45"/>
      <c r="AU56" s="24" t="s">
        <v>97</v>
      </c>
    </row>
    <row r="57" spans="2:11" s="7" customFormat="1" ht="24.95" customHeight="1">
      <c r="B57" s="149"/>
      <c r="C57" s="150"/>
      <c r="D57" s="151" t="s">
        <v>98</v>
      </c>
      <c r="E57" s="152"/>
      <c r="F57" s="152"/>
      <c r="G57" s="152"/>
      <c r="H57" s="152"/>
      <c r="I57" s="153"/>
      <c r="J57" s="154">
        <f>J112</f>
        <v>0</v>
      </c>
      <c r="K57" s="155"/>
    </row>
    <row r="58" spans="2:11" s="8" customFormat="1" ht="19.9" customHeight="1">
      <c r="B58" s="156"/>
      <c r="C58" s="157"/>
      <c r="D58" s="158" t="s">
        <v>99</v>
      </c>
      <c r="E58" s="159"/>
      <c r="F58" s="159"/>
      <c r="G58" s="159"/>
      <c r="H58" s="159"/>
      <c r="I58" s="160"/>
      <c r="J58" s="161">
        <f>J113</f>
        <v>0</v>
      </c>
      <c r="K58" s="162"/>
    </row>
    <row r="59" spans="2:11" s="8" customFormat="1" ht="19.9" customHeight="1">
      <c r="B59" s="156"/>
      <c r="C59" s="157"/>
      <c r="D59" s="158" t="s">
        <v>100</v>
      </c>
      <c r="E59" s="159"/>
      <c r="F59" s="159"/>
      <c r="G59" s="159"/>
      <c r="H59" s="159"/>
      <c r="I59" s="160"/>
      <c r="J59" s="161">
        <f>J177</f>
        <v>0</v>
      </c>
      <c r="K59" s="162"/>
    </row>
    <row r="60" spans="2:11" s="8" customFormat="1" ht="19.9" customHeight="1">
      <c r="B60" s="156"/>
      <c r="C60" s="157"/>
      <c r="D60" s="158" t="s">
        <v>101</v>
      </c>
      <c r="E60" s="159"/>
      <c r="F60" s="159"/>
      <c r="G60" s="159"/>
      <c r="H60" s="159"/>
      <c r="I60" s="160"/>
      <c r="J60" s="161">
        <f>J281</f>
        <v>0</v>
      </c>
      <c r="K60" s="162"/>
    </row>
    <row r="61" spans="2:11" s="8" customFormat="1" ht="19.9" customHeight="1">
      <c r="B61" s="156"/>
      <c r="C61" s="157"/>
      <c r="D61" s="158" t="s">
        <v>102</v>
      </c>
      <c r="E61" s="159"/>
      <c r="F61" s="159"/>
      <c r="G61" s="159"/>
      <c r="H61" s="159"/>
      <c r="I61" s="160"/>
      <c r="J61" s="161">
        <f>J295</f>
        <v>0</v>
      </c>
      <c r="K61" s="162"/>
    </row>
    <row r="62" spans="2:11" s="7" customFormat="1" ht="24.95" customHeight="1">
      <c r="B62" s="149"/>
      <c r="C62" s="150"/>
      <c r="D62" s="151" t="s">
        <v>103</v>
      </c>
      <c r="E62" s="152"/>
      <c r="F62" s="152"/>
      <c r="G62" s="152"/>
      <c r="H62" s="152"/>
      <c r="I62" s="153"/>
      <c r="J62" s="154">
        <f>J298</f>
        <v>0</v>
      </c>
      <c r="K62" s="155"/>
    </row>
    <row r="63" spans="2:11" s="8" customFormat="1" ht="19.9" customHeight="1">
      <c r="B63" s="156"/>
      <c r="C63" s="157"/>
      <c r="D63" s="158" t="s">
        <v>104</v>
      </c>
      <c r="E63" s="159"/>
      <c r="F63" s="159"/>
      <c r="G63" s="159"/>
      <c r="H63" s="159"/>
      <c r="I63" s="160"/>
      <c r="J63" s="161">
        <f>J299</f>
        <v>0</v>
      </c>
      <c r="K63" s="162"/>
    </row>
    <row r="64" spans="2:11" s="8" customFormat="1" ht="19.9" customHeight="1">
      <c r="B64" s="156"/>
      <c r="C64" s="157"/>
      <c r="D64" s="158" t="s">
        <v>105</v>
      </c>
      <c r="E64" s="159"/>
      <c r="F64" s="159"/>
      <c r="G64" s="159"/>
      <c r="H64" s="159"/>
      <c r="I64" s="160"/>
      <c r="J64" s="161">
        <f>J306</f>
        <v>0</v>
      </c>
      <c r="K64" s="162"/>
    </row>
    <row r="65" spans="2:11" s="8" customFormat="1" ht="19.9" customHeight="1">
      <c r="B65" s="156"/>
      <c r="C65" s="157"/>
      <c r="D65" s="158" t="s">
        <v>106</v>
      </c>
      <c r="E65" s="159"/>
      <c r="F65" s="159"/>
      <c r="G65" s="159"/>
      <c r="H65" s="159"/>
      <c r="I65" s="160"/>
      <c r="J65" s="161">
        <f>J321</f>
        <v>0</v>
      </c>
      <c r="K65" s="162"/>
    </row>
    <row r="66" spans="2:11" s="8" customFormat="1" ht="19.9" customHeight="1">
      <c r="B66" s="156"/>
      <c r="C66" s="157"/>
      <c r="D66" s="158" t="s">
        <v>107</v>
      </c>
      <c r="E66" s="159"/>
      <c r="F66" s="159"/>
      <c r="G66" s="159"/>
      <c r="H66" s="159"/>
      <c r="I66" s="160"/>
      <c r="J66" s="161">
        <f>J342</f>
        <v>0</v>
      </c>
      <c r="K66" s="162"/>
    </row>
    <row r="67" spans="2:11" s="8" customFormat="1" ht="19.9" customHeight="1">
      <c r="B67" s="156"/>
      <c r="C67" s="157"/>
      <c r="D67" s="158" t="s">
        <v>108</v>
      </c>
      <c r="E67" s="159"/>
      <c r="F67" s="159"/>
      <c r="G67" s="159"/>
      <c r="H67" s="159"/>
      <c r="I67" s="160"/>
      <c r="J67" s="161">
        <f>J381</f>
        <v>0</v>
      </c>
      <c r="K67" s="162"/>
    </row>
    <row r="68" spans="2:11" s="8" customFormat="1" ht="19.9" customHeight="1">
      <c r="B68" s="156"/>
      <c r="C68" s="157"/>
      <c r="D68" s="158" t="s">
        <v>109</v>
      </c>
      <c r="E68" s="159"/>
      <c r="F68" s="159"/>
      <c r="G68" s="159"/>
      <c r="H68" s="159"/>
      <c r="I68" s="160"/>
      <c r="J68" s="161">
        <f>J387</f>
        <v>0</v>
      </c>
      <c r="K68" s="162"/>
    </row>
    <row r="69" spans="2:11" s="8" customFormat="1" ht="19.9" customHeight="1">
      <c r="B69" s="156"/>
      <c r="C69" s="157"/>
      <c r="D69" s="158" t="s">
        <v>110</v>
      </c>
      <c r="E69" s="159"/>
      <c r="F69" s="159"/>
      <c r="G69" s="159"/>
      <c r="H69" s="159"/>
      <c r="I69" s="160"/>
      <c r="J69" s="161">
        <f>J393</f>
        <v>0</v>
      </c>
      <c r="K69" s="162"/>
    </row>
    <row r="70" spans="2:11" s="8" customFormat="1" ht="19.9" customHeight="1">
      <c r="B70" s="156"/>
      <c r="C70" s="157"/>
      <c r="D70" s="158" t="s">
        <v>111</v>
      </c>
      <c r="E70" s="159"/>
      <c r="F70" s="159"/>
      <c r="G70" s="159"/>
      <c r="H70" s="159"/>
      <c r="I70" s="160"/>
      <c r="J70" s="161">
        <f>J411</f>
        <v>0</v>
      </c>
      <c r="K70" s="162"/>
    </row>
    <row r="71" spans="2:11" s="8" customFormat="1" ht="19.9" customHeight="1">
      <c r="B71" s="156"/>
      <c r="C71" s="157"/>
      <c r="D71" s="158" t="s">
        <v>112</v>
      </c>
      <c r="E71" s="159"/>
      <c r="F71" s="159"/>
      <c r="G71" s="159"/>
      <c r="H71" s="159"/>
      <c r="I71" s="160"/>
      <c r="J71" s="161">
        <f>J414</f>
        <v>0</v>
      </c>
      <c r="K71" s="162"/>
    </row>
    <row r="72" spans="2:11" s="8" customFormat="1" ht="14.85" customHeight="1">
      <c r="B72" s="156"/>
      <c r="C72" s="157"/>
      <c r="D72" s="158" t="s">
        <v>113</v>
      </c>
      <c r="E72" s="159"/>
      <c r="F72" s="159"/>
      <c r="G72" s="159"/>
      <c r="H72" s="159"/>
      <c r="I72" s="160"/>
      <c r="J72" s="161">
        <f>J415</f>
        <v>0</v>
      </c>
      <c r="K72" s="162"/>
    </row>
    <row r="73" spans="2:11" s="8" customFormat="1" ht="14.85" customHeight="1">
      <c r="B73" s="156"/>
      <c r="C73" s="157"/>
      <c r="D73" s="158" t="s">
        <v>114</v>
      </c>
      <c r="E73" s="159"/>
      <c r="F73" s="159"/>
      <c r="G73" s="159"/>
      <c r="H73" s="159"/>
      <c r="I73" s="160"/>
      <c r="J73" s="161">
        <f>J427</f>
        <v>0</v>
      </c>
      <c r="K73" s="162"/>
    </row>
    <row r="74" spans="2:11" s="8" customFormat="1" ht="14.85" customHeight="1">
      <c r="B74" s="156"/>
      <c r="C74" s="157"/>
      <c r="D74" s="158" t="s">
        <v>115</v>
      </c>
      <c r="E74" s="159"/>
      <c r="F74" s="159"/>
      <c r="G74" s="159"/>
      <c r="H74" s="159"/>
      <c r="I74" s="160"/>
      <c r="J74" s="161">
        <f>J431</f>
        <v>0</v>
      </c>
      <c r="K74" s="162"/>
    </row>
    <row r="75" spans="2:11" s="8" customFormat="1" ht="14.85" customHeight="1">
      <c r="B75" s="156"/>
      <c r="C75" s="157"/>
      <c r="D75" s="158" t="s">
        <v>116</v>
      </c>
      <c r="E75" s="159"/>
      <c r="F75" s="159"/>
      <c r="G75" s="159"/>
      <c r="H75" s="159"/>
      <c r="I75" s="160"/>
      <c r="J75" s="161">
        <f>J444</f>
        <v>0</v>
      </c>
      <c r="K75" s="162"/>
    </row>
    <row r="76" spans="2:11" s="8" customFormat="1" ht="14.85" customHeight="1">
      <c r="B76" s="156"/>
      <c r="C76" s="157"/>
      <c r="D76" s="158" t="s">
        <v>117</v>
      </c>
      <c r="E76" s="159"/>
      <c r="F76" s="159"/>
      <c r="G76" s="159"/>
      <c r="H76" s="159"/>
      <c r="I76" s="160"/>
      <c r="J76" s="161">
        <f>J448</f>
        <v>0</v>
      </c>
      <c r="K76" s="162"/>
    </row>
    <row r="77" spans="2:11" s="8" customFormat="1" ht="14.85" customHeight="1">
      <c r="B77" s="156"/>
      <c r="C77" s="157"/>
      <c r="D77" s="158" t="s">
        <v>118</v>
      </c>
      <c r="E77" s="159"/>
      <c r="F77" s="159"/>
      <c r="G77" s="159"/>
      <c r="H77" s="159"/>
      <c r="I77" s="160"/>
      <c r="J77" s="161">
        <f>J457</f>
        <v>0</v>
      </c>
      <c r="K77" s="162"/>
    </row>
    <row r="78" spans="2:11" s="8" customFormat="1" ht="14.85" customHeight="1">
      <c r="B78" s="156"/>
      <c r="C78" s="157"/>
      <c r="D78" s="158" t="s">
        <v>119</v>
      </c>
      <c r="E78" s="159"/>
      <c r="F78" s="159"/>
      <c r="G78" s="159"/>
      <c r="H78" s="159"/>
      <c r="I78" s="160"/>
      <c r="J78" s="161">
        <f>J459</f>
        <v>0</v>
      </c>
      <c r="K78" s="162"/>
    </row>
    <row r="79" spans="2:11" s="8" customFormat="1" ht="19.9" customHeight="1">
      <c r="B79" s="156"/>
      <c r="C79" s="157"/>
      <c r="D79" s="158" t="s">
        <v>120</v>
      </c>
      <c r="E79" s="159"/>
      <c r="F79" s="159"/>
      <c r="G79" s="159"/>
      <c r="H79" s="159"/>
      <c r="I79" s="160"/>
      <c r="J79" s="161">
        <f>J463</f>
        <v>0</v>
      </c>
      <c r="K79" s="162"/>
    </row>
    <row r="80" spans="2:11" s="8" customFormat="1" ht="19.9" customHeight="1">
      <c r="B80" s="156"/>
      <c r="C80" s="157"/>
      <c r="D80" s="158" t="s">
        <v>121</v>
      </c>
      <c r="E80" s="159"/>
      <c r="F80" s="159"/>
      <c r="G80" s="159"/>
      <c r="H80" s="159"/>
      <c r="I80" s="160"/>
      <c r="J80" s="161">
        <f>J581</f>
        <v>0</v>
      </c>
      <c r="K80" s="162"/>
    </row>
    <row r="81" spans="2:11" s="8" customFormat="1" ht="19.9" customHeight="1">
      <c r="B81" s="156"/>
      <c r="C81" s="157"/>
      <c r="D81" s="158" t="s">
        <v>122</v>
      </c>
      <c r="E81" s="159"/>
      <c r="F81" s="159"/>
      <c r="G81" s="159"/>
      <c r="H81" s="159"/>
      <c r="I81" s="160"/>
      <c r="J81" s="161">
        <f>J615</f>
        <v>0</v>
      </c>
      <c r="K81" s="162"/>
    </row>
    <row r="82" spans="2:11" s="8" customFormat="1" ht="19.9" customHeight="1">
      <c r="B82" s="156"/>
      <c r="C82" s="157"/>
      <c r="D82" s="158" t="s">
        <v>123</v>
      </c>
      <c r="E82" s="159"/>
      <c r="F82" s="159"/>
      <c r="G82" s="159"/>
      <c r="H82" s="159"/>
      <c r="I82" s="160"/>
      <c r="J82" s="161">
        <f>J634</f>
        <v>0</v>
      </c>
      <c r="K82" s="162"/>
    </row>
    <row r="83" spans="2:11" s="8" customFormat="1" ht="19.9" customHeight="1">
      <c r="B83" s="156"/>
      <c r="C83" s="157"/>
      <c r="D83" s="158" t="s">
        <v>124</v>
      </c>
      <c r="E83" s="159"/>
      <c r="F83" s="159"/>
      <c r="G83" s="159"/>
      <c r="H83" s="159"/>
      <c r="I83" s="160"/>
      <c r="J83" s="161">
        <f>J676</f>
        <v>0</v>
      </c>
      <c r="K83" s="162"/>
    </row>
    <row r="84" spans="2:11" s="8" customFormat="1" ht="19.9" customHeight="1">
      <c r="B84" s="156"/>
      <c r="C84" s="157"/>
      <c r="D84" s="158" t="s">
        <v>125</v>
      </c>
      <c r="E84" s="159"/>
      <c r="F84" s="159"/>
      <c r="G84" s="159"/>
      <c r="H84" s="159"/>
      <c r="I84" s="160"/>
      <c r="J84" s="161">
        <f>J831</f>
        <v>0</v>
      </c>
      <c r="K84" s="162"/>
    </row>
    <row r="85" spans="2:11" s="8" customFormat="1" ht="19.9" customHeight="1">
      <c r="B85" s="156"/>
      <c r="C85" s="157"/>
      <c r="D85" s="158" t="s">
        <v>126</v>
      </c>
      <c r="E85" s="159"/>
      <c r="F85" s="159"/>
      <c r="G85" s="159"/>
      <c r="H85" s="159"/>
      <c r="I85" s="160"/>
      <c r="J85" s="161">
        <f>J857</f>
        <v>0</v>
      </c>
      <c r="K85" s="162"/>
    </row>
    <row r="86" spans="2:11" s="8" customFormat="1" ht="19.9" customHeight="1">
      <c r="B86" s="156"/>
      <c r="C86" s="157"/>
      <c r="D86" s="158" t="s">
        <v>127</v>
      </c>
      <c r="E86" s="159"/>
      <c r="F86" s="159"/>
      <c r="G86" s="159"/>
      <c r="H86" s="159"/>
      <c r="I86" s="160"/>
      <c r="J86" s="161">
        <f>J927</f>
        <v>0</v>
      </c>
      <c r="K86" s="162"/>
    </row>
    <row r="87" spans="2:11" s="7" customFormat="1" ht="24.95" customHeight="1">
      <c r="B87" s="149"/>
      <c r="C87" s="150"/>
      <c r="D87" s="151" t="s">
        <v>128</v>
      </c>
      <c r="E87" s="152"/>
      <c r="F87" s="152"/>
      <c r="G87" s="152"/>
      <c r="H87" s="152"/>
      <c r="I87" s="153"/>
      <c r="J87" s="154">
        <f>J941</f>
        <v>0</v>
      </c>
      <c r="K87" s="155"/>
    </row>
    <row r="88" spans="2:11" s="8" customFormat="1" ht="19.9" customHeight="1">
      <c r="B88" s="156"/>
      <c r="C88" s="157"/>
      <c r="D88" s="158" t="s">
        <v>129</v>
      </c>
      <c r="E88" s="159"/>
      <c r="F88" s="159"/>
      <c r="G88" s="159"/>
      <c r="H88" s="159"/>
      <c r="I88" s="160"/>
      <c r="J88" s="161">
        <f>J942</f>
        <v>0</v>
      </c>
      <c r="K88" s="162"/>
    </row>
    <row r="89" spans="2:11" s="8" customFormat="1" ht="19.9" customHeight="1">
      <c r="B89" s="156"/>
      <c r="C89" s="157"/>
      <c r="D89" s="158" t="s">
        <v>130</v>
      </c>
      <c r="E89" s="159"/>
      <c r="F89" s="159"/>
      <c r="G89" s="159"/>
      <c r="H89" s="159"/>
      <c r="I89" s="160"/>
      <c r="J89" s="161">
        <f>J1056</f>
        <v>0</v>
      </c>
      <c r="K89" s="162"/>
    </row>
    <row r="90" spans="2:11" s="7" customFormat="1" ht="24.95" customHeight="1">
      <c r="B90" s="149"/>
      <c r="C90" s="150"/>
      <c r="D90" s="151" t="s">
        <v>131</v>
      </c>
      <c r="E90" s="152"/>
      <c r="F90" s="152"/>
      <c r="G90" s="152"/>
      <c r="H90" s="152"/>
      <c r="I90" s="153"/>
      <c r="J90" s="154">
        <f>J1077</f>
        <v>0</v>
      </c>
      <c r="K90" s="155"/>
    </row>
    <row r="91" spans="2:11" s="8" customFormat="1" ht="19.9" customHeight="1">
      <c r="B91" s="156"/>
      <c r="C91" s="157"/>
      <c r="D91" s="158" t="s">
        <v>132</v>
      </c>
      <c r="E91" s="159"/>
      <c r="F91" s="159"/>
      <c r="G91" s="159"/>
      <c r="H91" s="159"/>
      <c r="I91" s="160"/>
      <c r="J91" s="161">
        <f>J1078</f>
        <v>0</v>
      </c>
      <c r="K91" s="162"/>
    </row>
    <row r="92" spans="2:11" s="1" customFormat="1" ht="21.75" customHeight="1">
      <c r="B92" s="41"/>
      <c r="C92" s="42"/>
      <c r="D92" s="42"/>
      <c r="E92" s="42"/>
      <c r="F92" s="42"/>
      <c r="G92" s="42"/>
      <c r="H92" s="42"/>
      <c r="I92" s="118"/>
      <c r="J92" s="42"/>
      <c r="K92" s="45"/>
    </row>
    <row r="93" spans="2:11" s="1" customFormat="1" ht="6.95" customHeight="1">
      <c r="B93" s="56"/>
      <c r="C93" s="57"/>
      <c r="D93" s="57"/>
      <c r="E93" s="57"/>
      <c r="F93" s="57"/>
      <c r="G93" s="57"/>
      <c r="H93" s="57"/>
      <c r="I93" s="139"/>
      <c r="J93" s="57"/>
      <c r="K93" s="58"/>
    </row>
    <row r="97" spans="2:12" s="1" customFormat="1" ht="6.95" customHeight="1">
      <c r="B97" s="59"/>
      <c r="C97" s="60"/>
      <c r="D97" s="60"/>
      <c r="E97" s="60"/>
      <c r="F97" s="60"/>
      <c r="G97" s="60"/>
      <c r="H97" s="60"/>
      <c r="I97" s="142"/>
      <c r="J97" s="60"/>
      <c r="K97" s="60"/>
      <c r="L97" s="61"/>
    </row>
    <row r="98" spans="2:12" s="1" customFormat="1" ht="36.95" customHeight="1">
      <c r="B98" s="41"/>
      <c r="C98" s="62" t="s">
        <v>133</v>
      </c>
      <c r="D98" s="63"/>
      <c r="E98" s="63"/>
      <c r="F98" s="63"/>
      <c r="G98" s="63"/>
      <c r="H98" s="63"/>
      <c r="I98" s="163"/>
      <c r="J98" s="63"/>
      <c r="K98" s="63"/>
      <c r="L98" s="61"/>
    </row>
    <row r="99" spans="2:12" s="1" customFormat="1" ht="6.95" customHeight="1">
      <c r="B99" s="41"/>
      <c r="C99" s="63"/>
      <c r="D99" s="63"/>
      <c r="E99" s="63"/>
      <c r="F99" s="63"/>
      <c r="G99" s="63"/>
      <c r="H99" s="63"/>
      <c r="I99" s="163"/>
      <c r="J99" s="63"/>
      <c r="K99" s="63"/>
      <c r="L99" s="61"/>
    </row>
    <row r="100" spans="2:12" s="1" customFormat="1" ht="14.45" customHeight="1">
      <c r="B100" s="41"/>
      <c r="C100" s="65" t="s">
        <v>18</v>
      </c>
      <c r="D100" s="63"/>
      <c r="E100" s="63"/>
      <c r="F100" s="63"/>
      <c r="G100" s="63"/>
      <c r="H100" s="63"/>
      <c r="I100" s="163"/>
      <c r="J100" s="63"/>
      <c r="K100" s="63"/>
      <c r="L100" s="61"/>
    </row>
    <row r="101" spans="2:12" s="1" customFormat="1" ht="22.5" customHeight="1">
      <c r="B101" s="41"/>
      <c r="C101" s="63"/>
      <c r="D101" s="63"/>
      <c r="E101" s="401" t="str">
        <f>E7</f>
        <v>Stavební úpravy v objektu UP v Olomouci - FTK</v>
      </c>
      <c r="F101" s="402"/>
      <c r="G101" s="402"/>
      <c r="H101" s="402"/>
      <c r="I101" s="163"/>
      <c r="J101" s="63"/>
      <c r="K101" s="63"/>
      <c r="L101" s="61"/>
    </row>
    <row r="102" spans="2:12" s="1" customFormat="1" ht="14.45" customHeight="1">
      <c r="B102" s="41"/>
      <c r="C102" s="65" t="s">
        <v>91</v>
      </c>
      <c r="D102" s="63"/>
      <c r="E102" s="63"/>
      <c r="F102" s="63"/>
      <c r="G102" s="63"/>
      <c r="H102" s="63"/>
      <c r="I102" s="163"/>
      <c r="J102" s="63"/>
      <c r="K102" s="63"/>
      <c r="L102" s="61"/>
    </row>
    <row r="103" spans="2:12" s="1" customFormat="1" ht="23.25" customHeight="1">
      <c r="B103" s="41"/>
      <c r="C103" s="63"/>
      <c r="D103" s="63"/>
      <c r="E103" s="377" t="str">
        <f>E9</f>
        <v>ST - Stavební část a profese</v>
      </c>
      <c r="F103" s="403"/>
      <c r="G103" s="403"/>
      <c r="H103" s="403"/>
      <c r="I103" s="163"/>
      <c r="J103" s="63"/>
      <c r="K103" s="63"/>
      <c r="L103" s="61"/>
    </row>
    <row r="104" spans="2:12" s="1" customFormat="1" ht="6.95" customHeight="1">
      <c r="B104" s="41"/>
      <c r="C104" s="63"/>
      <c r="D104" s="63"/>
      <c r="E104" s="63"/>
      <c r="F104" s="63"/>
      <c r="G104" s="63"/>
      <c r="H104" s="63"/>
      <c r="I104" s="163"/>
      <c r="J104" s="63"/>
      <c r="K104" s="63"/>
      <c r="L104" s="61"/>
    </row>
    <row r="105" spans="2:12" s="1" customFormat="1" ht="18" customHeight="1">
      <c r="B105" s="41"/>
      <c r="C105" s="65" t="s">
        <v>23</v>
      </c>
      <c r="D105" s="63"/>
      <c r="E105" s="63"/>
      <c r="F105" s="164" t="str">
        <f>F12</f>
        <v>Olomou</v>
      </c>
      <c r="G105" s="63"/>
      <c r="H105" s="63"/>
      <c r="I105" s="165" t="s">
        <v>25</v>
      </c>
      <c r="J105" s="73" t="str">
        <f>IF(J12="","",J12)</f>
        <v>14.7.2017</v>
      </c>
      <c r="K105" s="63"/>
      <c r="L105" s="61"/>
    </row>
    <row r="106" spans="2:12" s="1" customFormat="1" ht="6.95" customHeight="1">
      <c r="B106" s="41"/>
      <c r="C106" s="63"/>
      <c r="D106" s="63"/>
      <c r="E106" s="63"/>
      <c r="F106" s="63"/>
      <c r="G106" s="63"/>
      <c r="H106" s="63"/>
      <c r="I106" s="163"/>
      <c r="J106" s="63"/>
      <c r="K106" s="63"/>
      <c r="L106" s="61"/>
    </row>
    <row r="107" spans="2:12" s="1" customFormat="1" ht="13.5">
      <c r="B107" s="41"/>
      <c r="C107" s="65" t="s">
        <v>27</v>
      </c>
      <c r="D107" s="63"/>
      <c r="E107" s="63"/>
      <c r="F107" s="164" t="str">
        <f>E15</f>
        <v>Univerzita Palackého v Olomouci</v>
      </c>
      <c r="G107" s="63"/>
      <c r="H107" s="63"/>
      <c r="I107" s="165" t="s">
        <v>33</v>
      </c>
      <c r="J107" s="164" t="str">
        <f>E21</f>
        <v>Stavoprojekt Olomouc a.s.</v>
      </c>
      <c r="K107" s="63"/>
      <c r="L107" s="61"/>
    </row>
    <row r="108" spans="2:12" s="1" customFormat="1" ht="14.45" customHeight="1">
      <c r="B108" s="41"/>
      <c r="C108" s="65" t="s">
        <v>31</v>
      </c>
      <c r="D108" s="63"/>
      <c r="E108" s="63"/>
      <c r="F108" s="164" t="str">
        <f>IF(E18="","",E18)</f>
        <v/>
      </c>
      <c r="G108" s="63"/>
      <c r="H108" s="63"/>
      <c r="I108" s="163"/>
      <c r="J108" s="63"/>
      <c r="K108" s="63"/>
      <c r="L108" s="61"/>
    </row>
    <row r="109" spans="2:12" s="1" customFormat="1" ht="10.35" customHeight="1">
      <c r="B109" s="41"/>
      <c r="C109" s="63"/>
      <c r="D109" s="63"/>
      <c r="E109" s="63"/>
      <c r="F109" s="63"/>
      <c r="G109" s="63"/>
      <c r="H109" s="63"/>
      <c r="I109" s="163"/>
      <c r="J109" s="63"/>
      <c r="K109" s="63"/>
      <c r="L109" s="61"/>
    </row>
    <row r="110" spans="2:20" s="9" customFormat="1" ht="29.25" customHeight="1">
      <c r="B110" s="166"/>
      <c r="C110" s="167" t="s">
        <v>134</v>
      </c>
      <c r="D110" s="168" t="s">
        <v>56</v>
      </c>
      <c r="E110" s="168" t="s">
        <v>52</v>
      </c>
      <c r="F110" s="168" t="s">
        <v>135</v>
      </c>
      <c r="G110" s="168" t="s">
        <v>136</v>
      </c>
      <c r="H110" s="168" t="s">
        <v>137</v>
      </c>
      <c r="I110" s="169" t="s">
        <v>138</v>
      </c>
      <c r="J110" s="168" t="s">
        <v>95</v>
      </c>
      <c r="K110" s="170" t="s">
        <v>139</v>
      </c>
      <c r="L110" s="171"/>
      <c r="M110" s="81" t="s">
        <v>140</v>
      </c>
      <c r="N110" s="82" t="s">
        <v>41</v>
      </c>
      <c r="O110" s="82" t="s">
        <v>141</v>
      </c>
      <c r="P110" s="82" t="s">
        <v>142</v>
      </c>
      <c r="Q110" s="82" t="s">
        <v>143</v>
      </c>
      <c r="R110" s="82" t="s">
        <v>144</v>
      </c>
      <c r="S110" s="82" t="s">
        <v>145</v>
      </c>
      <c r="T110" s="83" t="s">
        <v>146</v>
      </c>
    </row>
    <row r="111" spans="2:63" s="1" customFormat="1" ht="29.25" customHeight="1">
      <c r="B111" s="41"/>
      <c r="C111" s="87" t="s">
        <v>96</v>
      </c>
      <c r="D111" s="63"/>
      <c r="E111" s="63"/>
      <c r="F111" s="63"/>
      <c r="G111" s="63"/>
      <c r="H111" s="63"/>
      <c r="I111" s="163"/>
      <c r="J111" s="172">
        <f>BK111</f>
        <v>0</v>
      </c>
      <c r="K111" s="63"/>
      <c r="L111" s="61"/>
      <c r="M111" s="84"/>
      <c r="N111" s="85"/>
      <c r="O111" s="85"/>
      <c r="P111" s="173">
        <f>P112+P298+P941+P1077</f>
        <v>0</v>
      </c>
      <c r="Q111" s="85"/>
      <c r="R111" s="173">
        <f>R112+R298+R941+R1077</f>
        <v>14.98882597</v>
      </c>
      <c r="S111" s="85"/>
      <c r="T111" s="174">
        <f>T112+T298+T941+T1077</f>
        <v>12.705487739999999</v>
      </c>
      <c r="AT111" s="24" t="s">
        <v>70</v>
      </c>
      <c r="AU111" s="24" t="s">
        <v>97</v>
      </c>
      <c r="BK111" s="175">
        <f>BK112+BK298+BK941+BK1077</f>
        <v>0</v>
      </c>
    </row>
    <row r="112" spans="2:63" s="10" customFormat="1" ht="37.35" customHeight="1">
      <c r="B112" s="176"/>
      <c r="C112" s="177"/>
      <c r="D112" s="178" t="s">
        <v>70</v>
      </c>
      <c r="E112" s="179" t="s">
        <v>147</v>
      </c>
      <c r="F112" s="179" t="s">
        <v>148</v>
      </c>
      <c r="G112" s="177"/>
      <c r="H112" s="177"/>
      <c r="I112" s="180"/>
      <c r="J112" s="181">
        <f>BK112</f>
        <v>0</v>
      </c>
      <c r="K112" s="177"/>
      <c r="L112" s="182"/>
      <c r="M112" s="183"/>
      <c r="N112" s="184"/>
      <c r="O112" s="184"/>
      <c r="P112" s="185">
        <f>P113+P177+P281+P295</f>
        <v>0</v>
      </c>
      <c r="Q112" s="184"/>
      <c r="R112" s="185">
        <f>R113+R177+R281+R295</f>
        <v>6.7176382199999995</v>
      </c>
      <c r="S112" s="184"/>
      <c r="T112" s="186">
        <f>T113+T177+T281+T295</f>
        <v>8.878146999999998</v>
      </c>
      <c r="AR112" s="187" t="s">
        <v>79</v>
      </c>
      <c r="AT112" s="188" t="s">
        <v>70</v>
      </c>
      <c r="AU112" s="188" t="s">
        <v>71</v>
      </c>
      <c r="AY112" s="187" t="s">
        <v>149</v>
      </c>
      <c r="BK112" s="189">
        <f>BK113+BK177+BK281+BK295</f>
        <v>0</v>
      </c>
    </row>
    <row r="113" spans="2:63" s="10" customFormat="1" ht="19.9" customHeight="1">
      <c r="B113" s="176"/>
      <c r="C113" s="177"/>
      <c r="D113" s="190" t="s">
        <v>70</v>
      </c>
      <c r="E113" s="191" t="s">
        <v>150</v>
      </c>
      <c r="F113" s="191" t="s">
        <v>151</v>
      </c>
      <c r="G113" s="177"/>
      <c r="H113" s="177"/>
      <c r="I113" s="180"/>
      <c r="J113" s="192">
        <f>BK113</f>
        <v>0</v>
      </c>
      <c r="K113" s="177"/>
      <c r="L113" s="182"/>
      <c r="M113" s="183"/>
      <c r="N113" s="184"/>
      <c r="O113" s="184"/>
      <c r="P113" s="185">
        <f>SUM(P114:P176)</f>
        <v>0</v>
      </c>
      <c r="Q113" s="184"/>
      <c r="R113" s="185">
        <f>SUM(R114:R176)</f>
        <v>6.69147442</v>
      </c>
      <c r="S113" s="184"/>
      <c r="T113" s="186">
        <f>SUM(T114:T176)</f>
        <v>0</v>
      </c>
      <c r="AR113" s="187" t="s">
        <v>79</v>
      </c>
      <c r="AT113" s="188" t="s">
        <v>70</v>
      </c>
      <c r="AU113" s="188" t="s">
        <v>79</v>
      </c>
      <c r="AY113" s="187" t="s">
        <v>149</v>
      </c>
      <c r="BK113" s="189">
        <f>SUM(BK114:BK176)</f>
        <v>0</v>
      </c>
    </row>
    <row r="114" spans="2:65" s="1" customFormat="1" ht="22.5" customHeight="1">
      <c r="B114" s="41"/>
      <c r="C114" s="193" t="s">
        <v>79</v>
      </c>
      <c r="D114" s="193" t="s">
        <v>152</v>
      </c>
      <c r="E114" s="194" t="s">
        <v>153</v>
      </c>
      <c r="F114" s="195" t="s">
        <v>154</v>
      </c>
      <c r="G114" s="196" t="s">
        <v>155</v>
      </c>
      <c r="H114" s="197">
        <v>12</v>
      </c>
      <c r="I114" s="198"/>
      <c r="J114" s="199">
        <f>ROUND(I114*H114,2)</f>
        <v>0</v>
      </c>
      <c r="K114" s="195" t="s">
        <v>156</v>
      </c>
      <c r="L114" s="61"/>
      <c r="M114" s="200" t="s">
        <v>21</v>
      </c>
      <c r="N114" s="201" t="s">
        <v>42</v>
      </c>
      <c r="O114" s="42"/>
      <c r="P114" s="202">
        <f>O114*H114</f>
        <v>0</v>
      </c>
      <c r="Q114" s="202">
        <v>0.04</v>
      </c>
      <c r="R114" s="202">
        <f>Q114*H114</f>
        <v>0.48</v>
      </c>
      <c r="S114" s="202">
        <v>0</v>
      </c>
      <c r="T114" s="203">
        <f>S114*H114</f>
        <v>0</v>
      </c>
      <c r="AR114" s="24" t="s">
        <v>157</v>
      </c>
      <c r="AT114" s="24" t="s">
        <v>152</v>
      </c>
      <c r="AU114" s="24" t="s">
        <v>81</v>
      </c>
      <c r="AY114" s="24" t="s">
        <v>149</v>
      </c>
      <c r="BE114" s="204">
        <f>IF(N114="základní",J114,0)</f>
        <v>0</v>
      </c>
      <c r="BF114" s="204">
        <f>IF(N114="snížená",J114,0)</f>
        <v>0</v>
      </c>
      <c r="BG114" s="204">
        <f>IF(N114="zákl. přenesená",J114,0)</f>
        <v>0</v>
      </c>
      <c r="BH114" s="204">
        <f>IF(N114="sníž. přenesená",J114,0)</f>
        <v>0</v>
      </c>
      <c r="BI114" s="204">
        <f>IF(N114="nulová",J114,0)</f>
        <v>0</v>
      </c>
      <c r="BJ114" s="24" t="s">
        <v>79</v>
      </c>
      <c r="BK114" s="204">
        <f>ROUND(I114*H114,2)</f>
        <v>0</v>
      </c>
      <c r="BL114" s="24" t="s">
        <v>157</v>
      </c>
      <c r="BM114" s="24" t="s">
        <v>158</v>
      </c>
    </row>
    <row r="115" spans="2:47" s="1" customFormat="1" ht="27">
      <c r="B115" s="41"/>
      <c r="C115" s="63"/>
      <c r="D115" s="205" t="s">
        <v>159</v>
      </c>
      <c r="E115" s="63"/>
      <c r="F115" s="206" t="s">
        <v>160</v>
      </c>
      <c r="G115" s="63"/>
      <c r="H115" s="63"/>
      <c r="I115" s="163"/>
      <c r="J115" s="63"/>
      <c r="K115" s="63"/>
      <c r="L115" s="61"/>
      <c r="M115" s="207"/>
      <c r="N115" s="42"/>
      <c r="O115" s="42"/>
      <c r="P115" s="42"/>
      <c r="Q115" s="42"/>
      <c r="R115" s="42"/>
      <c r="S115" s="42"/>
      <c r="T115" s="78"/>
      <c r="AT115" s="24" t="s">
        <v>159</v>
      </c>
      <c r="AU115" s="24" t="s">
        <v>81</v>
      </c>
    </row>
    <row r="116" spans="2:65" s="1" customFormat="1" ht="22.5" customHeight="1">
      <c r="B116" s="41"/>
      <c r="C116" s="193" t="s">
        <v>81</v>
      </c>
      <c r="D116" s="193" t="s">
        <v>152</v>
      </c>
      <c r="E116" s="194" t="s">
        <v>161</v>
      </c>
      <c r="F116" s="195" t="s">
        <v>162</v>
      </c>
      <c r="G116" s="196" t="s">
        <v>155</v>
      </c>
      <c r="H116" s="197">
        <v>73.578</v>
      </c>
      <c r="I116" s="198"/>
      <c r="J116" s="199">
        <f>ROUND(I116*H116,2)</f>
        <v>0</v>
      </c>
      <c r="K116" s="195" t="s">
        <v>163</v>
      </c>
      <c r="L116" s="61"/>
      <c r="M116" s="200" t="s">
        <v>21</v>
      </c>
      <c r="N116" s="201" t="s">
        <v>42</v>
      </c>
      <c r="O116" s="42"/>
      <c r="P116" s="202">
        <f>O116*H116</f>
        <v>0</v>
      </c>
      <c r="Q116" s="202">
        <v>0.00489</v>
      </c>
      <c r="R116" s="202">
        <f>Q116*H116</f>
        <v>0.35979642</v>
      </c>
      <c r="S116" s="202">
        <v>0</v>
      </c>
      <c r="T116" s="203">
        <f>S116*H116</f>
        <v>0</v>
      </c>
      <c r="AR116" s="24" t="s">
        <v>157</v>
      </c>
      <c r="AT116" s="24" t="s">
        <v>152</v>
      </c>
      <c r="AU116" s="24" t="s">
        <v>81</v>
      </c>
      <c r="AY116" s="24" t="s">
        <v>149</v>
      </c>
      <c r="BE116" s="204">
        <f>IF(N116="základní",J116,0)</f>
        <v>0</v>
      </c>
      <c r="BF116" s="204">
        <f>IF(N116="snížená",J116,0)</f>
        <v>0</v>
      </c>
      <c r="BG116" s="204">
        <f>IF(N116="zákl. přenesená",J116,0)</f>
        <v>0</v>
      </c>
      <c r="BH116" s="204">
        <f>IF(N116="sníž. přenesená",J116,0)</f>
        <v>0</v>
      </c>
      <c r="BI116" s="204">
        <f>IF(N116="nulová",J116,0)</f>
        <v>0</v>
      </c>
      <c r="BJ116" s="24" t="s">
        <v>79</v>
      </c>
      <c r="BK116" s="204">
        <f>ROUND(I116*H116,2)</f>
        <v>0</v>
      </c>
      <c r="BL116" s="24" t="s">
        <v>157</v>
      </c>
      <c r="BM116" s="24" t="s">
        <v>164</v>
      </c>
    </row>
    <row r="117" spans="2:47" s="1" customFormat="1" ht="27">
      <c r="B117" s="41"/>
      <c r="C117" s="63"/>
      <c r="D117" s="208" t="s">
        <v>165</v>
      </c>
      <c r="E117" s="63"/>
      <c r="F117" s="209" t="s">
        <v>166</v>
      </c>
      <c r="G117" s="63"/>
      <c r="H117" s="63"/>
      <c r="I117" s="163"/>
      <c r="J117" s="63"/>
      <c r="K117" s="63"/>
      <c r="L117" s="61"/>
      <c r="M117" s="207"/>
      <c r="N117" s="42"/>
      <c r="O117" s="42"/>
      <c r="P117" s="42"/>
      <c r="Q117" s="42"/>
      <c r="R117" s="42"/>
      <c r="S117" s="42"/>
      <c r="T117" s="78"/>
      <c r="AT117" s="24" t="s">
        <v>165</v>
      </c>
      <c r="AU117" s="24" t="s">
        <v>81</v>
      </c>
    </row>
    <row r="118" spans="2:51" s="11" customFormat="1" ht="13.5">
      <c r="B118" s="210"/>
      <c r="C118" s="211"/>
      <c r="D118" s="208" t="s">
        <v>167</v>
      </c>
      <c r="E118" s="212" t="s">
        <v>21</v>
      </c>
      <c r="F118" s="213" t="s">
        <v>168</v>
      </c>
      <c r="G118" s="211"/>
      <c r="H118" s="214" t="s">
        <v>21</v>
      </c>
      <c r="I118" s="215"/>
      <c r="J118" s="211"/>
      <c r="K118" s="211"/>
      <c r="L118" s="216"/>
      <c r="M118" s="217"/>
      <c r="N118" s="218"/>
      <c r="O118" s="218"/>
      <c r="P118" s="218"/>
      <c r="Q118" s="218"/>
      <c r="R118" s="218"/>
      <c r="S118" s="218"/>
      <c r="T118" s="219"/>
      <c r="AT118" s="220" t="s">
        <v>167</v>
      </c>
      <c r="AU118" s="220" t="s">
        <v>81</v>
      </c>
      <c r="AV118" s="11" t="s">
        <v>79</v>
      </c>
      <c r="AW118" s="11" t="s">
        <v>35</v>
      </c>
      <c r="AX118" s="11" t="s">
        <v>71</v>
      </c>
      <c r="AY118" s="220" t="s">
        <v>149</v>
      </c>
    </row>
    <row r="119" spans="2:51" s="11" customFormat="1" ht="13.5">
      <c r="B119" s="210"/>
      <c r="C119" s="211"/>
      <c r="D119" s="208" t="s">
        <v>167</v>
      </c>
      <c r="E119" s="212" t="s">
        <v>21</v>
      </c>
      <c r="F119" s="213" t="s">
        <v>169</v>
      </c>
      <c r="G119" s="211"/>
      <c r="H119" s="214" t="s">
        <v>21</v>
      </c>
      <c r="I119" s="215"/>
      <c r="J119" s="211"/>
      <c r="K119" s="211"/>
      <c r="L119" s="216"/>
      <c r="M119" s="217"/>
      <c r="N119" s="218"/>
      <c r="O119" s="218"/>
      <c r="P119" s="218"/>
      <c r="Q119" s="218"/>
      <c r="R119" s="218"/>
      <c r="S119" s="218"/>
      <c r="T119" s="219"/>
      <c r="AT119" s="220" t="s">
        <v>167</v>
      </c>
      <c r="AU119" s="220" t="s">
        <v>81</v>
      </c>
      <c r="AV119" s="11" t="s">
        <v>79</v>
      </c>
      <c r="AW119" s="11" t="s">
        <v>35</v>
      </c>
      <c r="AX119" s="11" t="s">
        <v>71</v>
      </c>
      <c r="AY119" s="220" t="s">
        <v>149</v>
      </c>
    </row>
    <row r="120" spans="2:51" s="12" customFormat="1" ht="13.5">
      <c r="B120" s="221"/>
      <c r="C120" s="222"/>
      <c r="D120" s="208" t="s">
        <v>167</v>
      </c>
      <c r="E120" s="223" t="s">
        <v>21</v>
      </c>
      <c r="F120" s="224" t="s">
        <v>170</v>
      </c>
      <c r="G120" s="222"/>
      <c r="H120" s="225">
        <v>1.125</v>
      </c>
      <c r="I120" s="226"/>
      <c r="J120" s="222"/>
      <c r="K120" s="222"/>
      <c r="L120" s="227"/>
      <c r="M120" s="228"/>
      <c r="N120" s="229"/>
      <c r="O120" s="229"/>
      <c r="P120" s="229"/>
      <c r="Q120" s="229"/>
      <c r="R120" s="229"/>
      <c r="S120" s="229"/>
      <c r="T120" s="230"/>
      <c r="AT120" s="231" t="s">
        <v>167</v>
      </c>
      <c r="AU120" s="231" t="s">
        <v>81</v>
      </c>
      <c r="AV120" s="12" t="s">
        <v>81</v>
      </c>
      <c r="AW120" s="12" t="s">
        <v>35</v>
      </c>
      <c r="AX120" s="12" t="s">
        <v>71</v>
      </c>
      <c r="AY120" s="231" t="s">
        <v>149</v>
      </c>
    </row>
    <row r="121" spans="2:51" s="12" customFormat="1" ht="13.5">
      <c r="B121" s="221"/>
      <c r="C121" s="222"/>
      <c r="D121" s="208" t="s">
        <v>167</v>
      </c>
      <c r="E121" s="223" t="s">
        <v>21</v>
      </c>
      <c r="F121" s="224" t="s">
        <v>171</v>
      </c>
      <c r="G121" s="222"/>
      <c r="H121" s="225">
        <v>0.585</v>
      </c>
      <c r="I121" s="226"/>
      <c r="J121" s="222"/>
      <c r="K121" s="222"/>
      <c r="L121" s="227"/>
      <c r="M121" s="228"/>
      <c r="N121" s="229"/>
      <c r="O121" s="229"/>
      <c r="P121" s="229"/>
      <c r="Q121" s="229"/>
      <c r="R121" s="229"/>
      <c r="S121" s="229"/>
      <c r="T121" s="230"/>
      <c r="AT121" s="231" t="s">
        <v>167</v>
      </c>
      <c r="AU121" s="231" t="s">
        <v>81</v>
      </c>
      <c r="AV121" s="12" t="s">
        <v>81</v>
      </c>
      <c r="AW121" s="12" t="s">
        <v>35</v>
      </c>
      <c r="AX121" s="12" t="s">
        <v>71</v>
      </c>
      <c r="AY121" s="231" t="s">
        <v>149</v>
      </c>
    </row>
    <row r="122" spans="2:51" s="11" customFormat="1" ht="13.5">
      <c r="B122" s="210"/>
      <c r="C122" s="211"/>
      <c r="D122" s="208" t="s">
        <v>167</v>
      </c>
      <c r="E122" s="212" t="s">
        <v>21</v>
      </c>
      <c r="F122" s="213" t="s">
        <v>172</v>
      </c>
      <c r="G122" s="211"/>
      <c r="H122" s="214" t="s">
        <v>21</v>
      </c>
      <c r="I122" s="215"/>
      <c r="J122" s="211"/>
      <c r="K122" s="211"/>
      <c r="L122" s="216"/>
      <c r="M122" s="217"/>
      <c r="N122" s="218"/>
      <c r="O122" s="218"/>
      <c r="P122" s="218"/>
      <c r="Q122" s="218"/>
      <c r="R122" s="218"/>
      <c r="S122" s="218"/>
      <c r="T122" s="219"/>
      <c r="AT122" s="220" t="s">
        <v>167</v>
      </c>
      <c r="AU122" s="220" t="s">
        <v>81</v>
      </c>
      <c r="AV122" s="11" t="s">
        <v>79</v>
      </c>
      <c r="AW122" s="11" t="s">
        <v>35</v>
      </c>
      <c r="AX122" s="11" t="s">
        <v>71</v>
      </c>
      <c r="AY122" s="220" t="s">
        <v>149</v>
      </c>
    </row>
    <row r="123" spans="2:51" s="12" customFormat="1" ht="13.5">
      <c r="B123" s="221"/>
      <c r="C123" s="222"/>
      <c r="D123" s="208" t="s">
        <v>167</v>
      </c>
      <c r="E123" s="223" t="s">
        <v>21</v>
      </c>
      <c r="F123" s="224" t="s">
        <v>173</v>
      </c>
      <c r="G123" s="222"/>
      <c r="H123" s="225">
        <v>21.462</v>
      </c>
      <c r="I123" s="226"/>
      <c r="J123" s="222"/>
      <c r="K123" s="222"/>
      <c r="L123" s="227"/>
      <c r="M123" s="228"/>
      <c r="N123" s="229"/>
      <c r="O123" s="229"/>
      <c r="P123" s="229"/>
      <c r="Q123" s="229"/>
      <c r="R123" s="229"/>
      <c r="S123" s="229"/>
      <c r="T123" s="230"/>
      <c r="AT123" s="231" t="s">
        <v>167</v>
      </c>
      <c r="AU123" s="231" t="s">
        <v>81</v>
      </c>
      <c r="AV123" s="12" t="s">
        <v>81</v>
      </c>
      <c r="AW123" s="12" t="s">
        <v>35</v>
      </c>
      <c r="AX123" s="12" t="s">
        <v>71</v>
      </c>
      <c r="AY123" s="231" t="s">
        <v>149</v>
      </c>
    </row>
    <row r="124" spans="2:51" s="12" customFormat="1" ht="13.5">
      <c r="B124" s="221"/>
      <c r="C124" s="222"/>
      <c r="D124" s="208" t="s">
        <v>167</v>
      </c>
      <c r="E124" s="223" t="s">
        <v>21</v>
      </c>
      <c r="F124" s="224" t="s">
        <v>174</v>
      </c>
      <c r="G124" s="222"/>
      <c r="H124" s="225">
        <v>-2.4</v>
      </c>
      <c r="I124" s="226"/>
      <c r="J124" s="222"/>
      <c r="K124" s="222"/>
      <c r="L124" s="227"/>
      <c r="M124" s="228"/>
      <c r="N124" s="229"/>
      <c r="O124" s="229"/>
      <c r="P124" s="229"/>
      <c r="Q124" s="229"/>
      <c r="R124" s="229"/>
      <c r="S124" s="229"/>
      <c r="T124" s="230"/>
      <c r="AT124" s="231" t="s">
        <v>167</v>
      </c>
      <c r="AU124" s="231" t="s">
        <v>81</v>
      </c>
      <c r="AV124" s="12" t="s">
        <v>81</v>
      </c>
      <c r="AW124" s="12" t="s">
        <v>35</v>
      </c>
      <c r="AX124" s="12" t="s">
        <v>71</v>
      </c>
      <c r="AY124" s="231" t="s">
        <v>149</v>
      </c>
    </row>
    <row r="125" spans="2:51" s="11" customFormat="1" ht="13.5">
      <c r="B125" s="210"/>
      <c r="C125" s="211"/>
      <c r="D125" s="208" t="s">
        <v>167</v>
      </c>
      <c r="E125" s="212" t="s">
        <v>21</v>
      </c>
      <c r="F125" s="213" t="s">
        <v>175</v>
      </c>
      <c r="G125" s="211"/>
      <c r="H125" s="214" t="s">
        <v>21</v>
      </c>
      <c r="I125" s="215"/>
      <c r="J125" s="211"/>
      <c r="K125" s="211"/>
      <c r="L125" s="216"/>
      <c r="M125" s="217"/>
      <c r="N125" s="218"/>
      <c r="O125" s="218"/>
      <c r="P125" s="218"/>
      <c r="Q125" s="218"/>
      <c r="R125" s="218"/>
      <c r="S125" s="218"/>
      <c r="T125" s="219"/>
      <c r="AT125" s="220" t="s">
        <v>167</v>
      </c>
      <c r="AU125" s="220" t="s">
        <v>81</v>
      </c>
      <c r="AV125" s="11" t="s">
        <v>79</v>
      </c>
      <c r="AW125" s="11" t="s">
        <v>35</v>
      </c>
      <c r="AX125" s="11" t="s">
        <v>71</v>
      </c>
      <c r="AY125" s="220" t="s">
        <v>149</v>
      </c>
    </row>
    <row r="126" spans="2:51" s="12" customFormat="1" ht="13.5">
      <c r="B126" s="221"/>
      <c r="C126" s="222"/>
      <c r="D126" s="208" t="s">
        <v>167</v>
      </c>
      <c r="E126" s="223" t="s">
        <v>21</v>
      </c>
      <c r="F126" s="224" t="s">
        <v>176</v>
      </c>
      <c r="G126" s="222"/>
      <c r="H126" s="225">
        <v>5.04</v>
      </c>
      <c r="I126" s="226"/>
      <c r="J126" s="222"/>
      <c r="K126" s="222"/>
      <c r="L126" s="227"/>
      <c r="M126" s="228"/>
      <c r="N126" s="229"/>
      <c r="O126" s="229"/>
      <c r="P126" s="229"/>
      <c r="Q126" s="229"/>
      <c r="R126" s="229"/>
      <c r="S126" s="229"/>
      <c r="T126" s="230"/>
      <c r="AT126" s="231" t="s">
        <v>167</v>
      </c>
      <c r="AU126" s="231" t="s">
        <v>81</v>
      </c>
      <c r="AV126" s="12" t="s">
        <v>81</v>
      </c>
      <c r="AW126" s="12" t="s">
        <v>35</v>
      </c>
      <c r="AX126" s="12" t="s">
        <v>71</v>
      </c>
      <c r="AY126" s="231" t="s">
        <v>149</v>
      </c>
    </row>
    <row r="127" spans="2:51" s="11" customFormat="1" ht="13.5">
      <c r="B127" s="210"/>
      <c r="C127" s="211"/>
      <c r="D127" s="208" t="s">
        <v>167</v>
      </c>
      <c r="E127" s="212" t="s">
        <v>21</v>
      </c>
      <c r="F127" s="213" t="s">
        <v>177</v>
      </c>
      <c r="G127" s="211"/>
      <c r="H127" s="214" t="s">
        <v>21</v>
      </c>
      <c r="I127" s="215"/>
      <c r="J127" s="211"/>
      <c r="K127" s="211"/>
      <c r="L127" s="216"/>
      <c r="M127" s="217"/>
      <c r="N127" s="218"/>
      <c r="O127" s="218"/>
      <c r="P127" s="218"/>
      <c r="Q127" s="218"/>
      <c r="R127" s="218"/>
      <c r="S127" s="218"/>
      <c r="T127" s="219"/>
      <c r="AT127" s="220" t="s">
        <v>167</v>
      </c>
      <c r="AU127" s="220" t="s">
        <v>81</v>
      </c>
      <c r="AV127" s="11" t="s">
        <v>79</v>
      </c>
      <c r="AW127" s="11" t="s">
        <v>35</v>
      </c>
      <c r="AX127" s="11" t="s">
        <v>71</v>
      </c>
      <c r="AY127" s="220" t="s">
        <v>149</v>
      </c>
    </row>
    <row r="128" spans="2:51" s="12" customFormat="1" ht="13.5">
      <c r="B128" s="221"/>
      <c r="C128" s="222"/>
      <c r="D128" s="208" t="s">
        <v>167</v>
      </c>
      <c r="E128" s="223" t="s">
        <v>21</v>
      </c>
      <c r="F128" s="224" t="s">
        <v>178</v>
      </c>
      <c r="G128" s="222"/>
      <c r="H128" s="225">
        <v>15.96</v>
      </c>
      <c r="I128" s="226"/>
      <c r="J128" s="222"/>
      <c r="K128" s="222"/>
      <c r="L128" s="227"/>
      <c r="M128" s="228"/>
      <c r="N128" s="229"/>
      <c r="O128" s="229"/>
      <c r="P128" s="229"/>
      <c r="Q128" s="229"/>
      <c r="R128" s="229"/>
      <c r="S128" s="229"/>
      <c r="T128" s="230"/>
      <c r="AT128" s="231" t="s">
        <v>167</v>
      </c>
      <c r="AU128" s="231" t="s">
        <v>81</v>
      </c>
      <c r="AV128" s="12" t="s">
        <v>81</v>
      </c>
      <c r="AW128" s="12" t="s">
        <v>35</v>
      </c>
      <c r="AX128" s="12" t="s">
        <v>71</v>
      </c>
      <c r="AY128" s="231" t="s">
        <v>149</v>
      </c>
    </row>
    <row r="129" spans="2:51" s="12" customFormat="1" ht="13.5">
      <c r="B129" s="221"/>
      <c r="C129" s="222"/>
      <c r="D129" s="208" t="s">
        <v>167</v>
      </c>
      <c r="E129" s="223" t="s">
        <v>21</v>
      </c>
      <c r="F129" s="224" t="s">
        <v>179</v>
      </c>
      <c r="G129" s="222"/>
      <c r="H129" s="225">
        <v>-1.2</v>
      </c>
      <c r="I129" s="226"/>
      <c r="J129" s="222"/>
      <c r="K129" s="222"/>
      <c r="L129" s="227"/>
      <c r="M129" s="228"/>
      <c r="N129" s="229"/>
      <c r="O129" s="229"/>
      <c r="P129" s="229"/>
      <c r="Q129" s="229"/>
      <c r="R129" s="229"/>
      <c r="S129" s="229"/>
      <c r="T129" s="230"/>
      <c r="AT129" s="231" t="s">
        <v>167</v>
      </c>
      <c r="AU129" s="231" t="s">
        <v>81</v>
      </c>
      <c r="AV129" s="12" t="s">
        <v>81</v>
      </c>
      <c r="AW129" s="12" t="s">
        <v>35</v>
      </c>
      <c r="AX129" s="12" t="s">
        <v>71</v>
      </c>
      <c r="AY129" s="231" t="s">
        <v>149</v>
      </c>
    </row>
    <row r="130" spans="2:51" s="11" customFormat="1" ht="13.5">
      <c r="B130" s="210"/>
      <c r="C130" s="211"/>
      <c r="D130" s="208" t="s">
        <v>167</v>
      </c>
      <c r="E130" s="212" t="s">
        <v>21</v>
      </c>
      <c r="F130" s="213" t="s">
        <v>180</v>
      </c>
      <c r="G130" s="211"/>
      <c r="H130" s="214" t="s">
        <v>21</v>
      </c>
      <c r="I130" s="215"/>
      <c r="J130" s="211"/>
      <c r="K130" s="211"/>
      <c r="L130" s="216"/>
      <c r="M130" s="217"/>
      <c r="N130" s="218"/>
      <c r="O130" s="218"/>
      <c r="P130" s="218"/>
      <c r="Q130" s="218"/>
      <c r="R130" s="218"/>
      <c r="S130" s="218"/>
      <c r="T130" s="219"/>
      <c r="AT130" s="220" t="s">
        <v>167</v>
      </c>
      <c r="AU130" s="220" t="s">
        <v>81</v>
      </c>
      <c r="AV130" s="11" t="s">
        <v>79</v>
      </c>
      <c r="AW130" s="11" t="s">
        <v>35</v>
      </c>
      <c r="AX130" s="11" t="s">
        <v>71</v>
      </c>
      <c r="AY130" s="220" t="s">
        <v>149</v>
      </c>
    </row>
    <row r="131" spans="2:51" s="12" customFormat="1" ht="13.5">
      <c r="B131" s="221"/>
      <c r="C131" s="222"/>
      <c r="D131" s="208" t="s">
        <v>167</v>
      </c>
      <c r="E131" s="223" t="s">
        <v>21</v>
      </c>
      <c r="F131" s="224" t="s">
        <v>181</v>
      </c>
      <c r="G131" s="222"/>
      <c r="H131" s="225">
        <v>20.622</v>
      </c>
      <c r="I131" s="226"/>
      <c r="J131" s="222"/>
      <c r="K131" s="222"/>
      <c r="L131" s="227"/>
      <c r="M131" s="228"/>
      <c r="N131" s="229"/>
      <c r="O131" s="229"/>
      <c r="P131" s="229"/>
      <c r="Q131" s="229"/>
      <c r="R131" s="229"/>
      <c r="S131" s="229"/>
      <c r="T131" s="230"/>
      <c r="AT131" s="231" t="s">
        <v>167</v>
      </c>
      <c r="AU131" s="231" t="s">
        <v>81</v>
      </c>
      <c r="AV131" s="12" t="s">
        <v>81</v>
      </c>
      <c r="AW131" s="12" t="s">
        <v>35</v>
      </c>
      <c r="AX131" s="12" t="s">
        <v>71</v>
      </c>
      <c r="AY131" s="231" t="s">
        <v>149</v>
      </c>
    </row>
    <row r="132" spans="2:51" s="12" customFormat="1" ht="13.5">
      <c r="B132" s="221"/>
      <c r="C132" s="222"/>
      <c r="D132" s="208" t="s">
        <v>167</v>
      </c>
      <c r="E132" s="223" t="s">
        <v>21</v>
      </c>
      <c r="F132" s="224" t="s">
        <v>179</v>
      </c>
      <c r="G132" s="222"/>
      <c r="H132" s="225">
        <v>-1.2</v>
      </c>
      <c r="I132" s="226"/>
      <c r="J132" s="222"/>
      <c r="K132" s="222"/>
      <c r="L132" s="227"/>
      <c r="M132" s="228"/>
      <c r="N132" s="229"/>
      <c r="O132" s="229"/>
      <c r="P132" s="229"/>
      <c r="Q132" s="229"/>
      <c r="R132" s="229"/>
      <c r="S132" s="229"/>
      <c r="T132" s="230"/>
      <c r="AT132" s="231" t="s">
        <v>167</v>
      </c>
      <c r="AU132" s="231" t="s">
        <v>81</v>
      </c>
      <c r="AV132" s="12" t="s">
        <v>81</v>
      </c>
      <c r="AW132" s="12" t="s">
        <v>35</v>
      </c>
      <c r="AX132" s="12" t="s">
        <v>71</v>
      </c>
      <c r="AY132" s="231" t="s">
        <v>149</v>
      </c>
    </row>
    <row r="133" spans="2:51" s="11" customFormat="1" ht="13.5">
      <c r="B133" s="210"/>
      <c r="C133" s="211"/>
      <c r="D133" s="208" t="s">
        <v>167</v>
      </c>
      <c r="E133" s="212" t="s">
        <v>21</v>
      </c>
      <c r="F133" s="213" t="s">
        <v>182</v>
      </c>
      <c r="G133" s="211"/>
      <c r="H133" s="214" t="s">
        <v>21</v>
      </c>
      <c r="I133" s="215"/>
      <c r="J133" s="211"/>
      <c r="K133" s="211"/>
      <c r="L133" s="216"/>
      <c r="M133" s="217"/>
      <c r="N133" s="218"/>
      <c r="O133" s="218"/>
      <c r="P133" s="218"/>
      <c r="Q133" s="218"/>
      <c r="R133" s="218"/>
      <c r="S133" s="218"/>
      <c r="T133" s="219"/>
      <c r="AT133" s="220" t="s">
        <v>167</v>
      </c>
      <c r="AU133" s="220" t="s">
        <v>81</v>
      </c>
      <c r="AV133" s="11" t="s">
        <v>79</v>
      </c>
      <c r="AW133" s="11" t="s">
        <v>35</v>
      </c>
      <c r="AX133" s="11" t="s">
        <v>71</v>
      </c>
      <c r="AY133" s="220" t="s">
        <v>149</v>
      </c>
    </row>
    <row r="134" spans="2:51" s="12" customFormat="1" ht="13.5">
      <c r="B134" s="221"/>
      <c r="C134" s="222"/>
      <c r="D134" s="208" t="s">
        <v>167</v>
      </c>
      <c r="E134" s="223" t="s">
        <v>21</v>
      </c>
      <c r="F134" s="224" t="s">
        <v>183</v>
      </c>
      <c r="G134" s="222"/>
      <c r="H134" s="225">
        <v>14.784</v>
      </c>
      <c r="I134" s="226"/>
      <c r="J134" s="222"/>
      <c r="K134" s="222"/>
      <c r="L134" s="227"/>
      <c r="M134" s="228"/>
      <c r="N134" s="229"/>
      <c r="O134" s="229"/>
      <c r="P134" s="229"/>
      <c r="Q134" s="229"/>
      <c r="R134" s="229"/>
      <c r="S134" s="229"/>
      <c r="T134" s="230"/>
      <c r="AT134" s="231" t="s">
        <v>167</v>
      </c>
      <c r="AU134" s="231" t="s">
        <v>81</v>
      </c>
      <c r="AV134" s="12" t="s">
        <v>81</v>
      </c>
      <c r="AW134" s="12" t="s">
        <v>35</v>
      </c>
      <c r="AX134" s="12" t="s">
        <v>71</v>
      </c>
      <c r="AY134" s="231" t="s">
        <v>149</v>
      </c>
    </row>
    <row r="135" spans="2:51" s="12" customFormat="1" ht="13.5">
      <c r="B135" s="221"/>
      <c r="C135" s="222"/>
      <c r="D135" s="208" t="s">
        <v>167</v>
      </c>
      <c r="E135" s="223" t="s">
        <v>21</v>
      </c>
      <c r="F135" s="224" t="s">
        <v>179</v>
      </c>
      <c r="G135" s="222"/>
      <c r="H135" s="225">
        <v>-1.2</v>
      </c>
      <c r="I135" s="226"/>
      <c r="J135" s="222"/>
      <c r="K135" s="222"/>
      <c r="L135" s="227"/>
      <c r="M135" s="228"/>
      <c r="N135" s="229"/>
      <c r="O135" s="229"/>
      <c r="P135" s="229"/>
      <c r="Q135" s="229"/>
      <c r="R135" s="229"/>
      <c r="S135" s="229"/>
      <c r="T135" s="230"/>
      <c r="AT135" s="231" t="s">
        <v>167</v>
      </c>
      <c r="AU135" s="231" t="s">
        <v>81</v>
      </c>
      <c r="AV135" s="12" t="s">
        <v>81</v>
      </c>
      <c r="AW135" s="12" t="s">
        <v>35</v>
      </c>
      <c r="AX135" s="12" t="s">
        <v>71</v>
      </c>
      <c r="AY135" s="231" t="s">
        <v>149</v>
      </c>
    </row>
    <row r="136" spans="2:51" s="13" customFormat="1" ht="13.5">
      <c r="B136" s="232"/>
      <c r="C136" s="233"/>
      <c r="D136" s="205" t="s">
        <v>167</v>
      </c>
      <c r="E136" s="234" t="s">
        <v>21</v>
      </c>
      <c r="F136" s="235" t="s">
        <v>184</v>
      </c>
      <c r="G136" s="233"/>
      <c r="H136" s="236">
        <v>73.578</v>
      </c>
      <c r="I136" s="237"/>
      <c r="J136" s="233"/>
      <c r="K136" s="233"/>
      <c r="L136" s="238"/>
      <c r="M136" s="239"/>
      <c r="N136" s="240"/>
      <c r="O136" s="240"/>
      <c r="P136" s="240"/>
      <c r="Q136" s="240"/>
      <c r="R136" s="240"/>
      <c r="S136" s="240"/>
      <c r="T136" s="241"/>
      <c r="AT136" s="242" t="s">
        <v>167</v>
      </c>
      <c r="AU136" s="242" t="s">
        <v>81</v>
      </c>
      <c r="AV136" s="13" t="s">
        <v>157</v>
      </c>
      <c r="AW136" s="13" t="s">
        <v>35</v>
      </c>
      <c r="AX136" s="13" t="s">
        <v>79</v>
      </c>
      <c r="AY136" s="242" t="s">
        <v>149</v>
      </c>
    </row>
    <row r="137" spans="2:65" s="1" customFormat="1" ht="22.5" customHeight="1">
      <c r="B137" s="41"/>
      <c r="C137" s="193" t="s">
        <v>185</v>
      </c>
      <c r="D137" s="193" t="s">
        <v>152</v>
      </c>
      <c r="E137" s="194" t="s">
        <v>186</v>
      </c>
      <c r="F137" s="195" t="s">
        <v>187</v>
      </c>
      <c r="G137" s="196" t="s">
        <v>155</v>
      </c>
      <c r="H137" s="197">
        <v>12</v>
      </c>
      <c r="I137" s="198"/>
      <c r="J137" s="199">
        <f>ROUND(I137*H137,2)</f>
        <v>0</v>
      </c>
      <c r="K137" s="195" t="s">
        <v>156</v>
      </c>
      <c r="L137" s="61"/>
      <c r="M137" s="200" t="s">
        <v>21</v>
      </c>
      <c r="N137" s="201" t="s">
        <v>42</v>
      </c>
      <c r="O137" s="42"/>
      <c r="P137" s="202">
        <f>O137*H137</f>
        <v>0</v>
      </c>
      <c r="Q137" s="202">
        <v>0.0382</v>
      </c>
      <c r="R137" s="202">
        <f>Q137*H137</f>
        <v>0.4584</v>
      </c>
      <c r="S137" s="202">
        <v>0</v>
      </c>
      <c r="T137" s="203">
        <f>S137*H137</f>
        <v>0</v>
      </c>
      <c r="AR137" s="24" t="s">
        <v>157</v>
      </c>
      <c r="AT137" s="24" t="s">
        <v>152</v>
      </c>
      <c r="AU137" s="24" t="s">
        <v>81</v>
      </c>
      <c r="AY137" s="24" t="s">
        <v>149</v>
      </c>
      <c r="BE137" s="204">
        <f>IF(N137="základní",J137,0)</f>
        <v>0</v>
      </c>
      <c r="BF137" s="204">
        <f>IF(N137="snížená",J137,0)</f>
        <v>0</v>
      </c>
      <c r="BG137" s="204">
        <f>IF(N137="zákl. přenesená",J137,0)</f>
        <v>0</v>
      </c>
      <c r="BH137" s="204">
        <f>IF(N137="sníž. přenesená",J137,0)</f>
        <v>0</v>
      </c>
      <c r="BI137" s="204">
        <f>IF(N137="nulová",J137,0)</f>
        <v>0</v>
      </c>
      <c r="BJ137" s="24" t="s">
        <v>79</v>
      </c>
      <c r="BK137" s="204">
        <f>ROUND(I137*H137,2)</f>
        <v>0</v>
      </c>
      <c r="BL137" s="24" t="s">
        <v>157</v>
      </c>
      <c r="BM137" s="24" t="s">
        <v>188</v>
      </c>
    </row>
    <row r="138" spans="2:47" s="1" customFormat="1" ht="27">
      <c r="B138" s="41"/>
      <c r="C138" s="63"/>
      <c r="D138" s="205" t="s">
        <v>159</v>
      </c>
      <c r="E138" s="63"/>
      <c r="F138" s="206" t="s">
        <v>160</v>
      </c>
      <c r="G138" s="63"/>
      <c r="H138" s="63"/>
      <c r="I138" s="163"/>
      <c r="J138" s="63"/>
      <c r="K138" s="63"/>
      <c r="L138" s="61"/>
      <c r="M138" s="207"/>
      <c r="N138" s="42"/>
      <c r="O138" s="42"/>
      <c r="P138" s="42"/>
      <c r="Q138" s="42"/>
      <c r="R138" s="42"/>
      <c r="S138" s="42"/>
      <c r="T138" s="78"/>
      <c r="AT138" s="24" t="s">
        <v>159</v>
      </c>
      <c r="AU138" s="24" t="s">
        <v>81</v>
      </c>
    </row>
    <row r="139" spans="2:65" s="1" customFormat="1" ht="22.5" customHeight="1">
      <c r="B139" s="41"/>
      <c r="C139" s="193" t="s">
        <v>157</v>
      </c>
      <c r="D139" s="193" t="s">
        <v>152</v>
      </c>
      <c r="E139" s="194" t="s">
        <v>189</v>
      </c>
      <c r="F139" s="195" t="s">
        <v>190</v>
      </c>
      <c r="G139" s="196" t="s">
        <v>155</v>
      </c>
      <c r="H139" s="197">
        <v>316.844</v>
      </c>
      <c r="I139" s="198"/>
      <c r="J139" s="199">
        <f>ROUND(I139*H139,2)</f>
        <v>0</v>
      </c>
      <c r="K139" s="195" t="s">
        <v>163</v>
      </c>
      <c r="L139" s="61"/>
      <c r="M139" s="200" t="s">
        <v>21</v>
      </c>
      <c r="N139" s="201" t="s">
        <v>42</v>
      </c>
      <c r="O139" s="42"/>
      <c r="P139" s="202">
        <f>O139*H139</f>
        <v>0</v>
      </c>
      <c r="Q139" s="202">
        <v>0.017</v>
      </c>
      <c r="R139" s="202">
        <f>Q139*H139</f>
        <v>5.386348</v>
      </c>
      <c r="S139" s="202">
        <v>0</v>
      </c>
      <c r="T139" s="203">
        <f>S139*H139</f>
        <v>0</v>
      </c>
      <c r="AR139" s="24" t="s">
        <v>157</v>
      </c>
      <c r="AT139" s="24" t="s">
        <v>152</v>
      </c>
      <c r="AU139" s="24" t="s">
        <v>81</v>
      </c>
      <c r="AY139" s="24" t="s">
        <v>149</v>
      </c>
      <c r="BE139" s="204">
        <f>IF(N139="základní",J139,0)</f>
        <v>0</v>
      </c>
      <c r="BF139" s="204">
        <f>IF(N139="snížená",J139,0)</f>
        <v>0</v>
      </c>
      <c r="BG139" s="204">
        <f>IF(N139="zákl. přenesená",J139,0)</f>
        <v>0</v>
      </c>
      <c r="BH139" s="204">
        <f>IF(N139="sníž. přenesená",J139,0)</f>
        <v>0</v>
      </c>
      <c r="BI139" s="204">
        <f>IF(N139="nulová",J139,0)</f>
        <v>0</v>
      </c>
      <c r="BJ139" s="24" t="s">
        <v>79</v>
      </c>
      <c r="BK139" s="204">
        <f>ROUND(I139*H139,2)</f>
        <v>0</v>
      </c>
      <c r="BL139" s="24" t="s">
        <v>157</v>
      </c>
      <c r="BM139" s="24" t="s">
        <v>191</v>
      </c>
    </row>
    <row r="140" spans="2:47" s="1" customFormat="1" ht="40.5">
      <c r="B140" s="41"/>
      <c r="C140" s="63"/>
      <c r="D140" s="208" t="s">
        <v>165</v>
      </c>
      <c r="E140" s="63"/>
      <c r="F140" s="209" t="s">
        <v>192</v>
      </c>
      <c r="G140" s="63"/>
      <c r="H140" s="63"/>
      <c r="I140" s="163"/>
      <c r="J140" s="63"/>
      <c r="K140" s="63"/>
      <c r="L140" s="61"/>
      <c r="M140" s="207"/>
      <c r="N140" s="42"/>
      <c r="O140" s="42"/>
      <c r="P140" s="42"/>
      <c r="Q140" s="42"/>
      <c r="R140" s="42"/>
      <c r="S140" s="42"/>
      <c r="T140" s="78"/>
      <c r="AT140" s="24" t="s">
        <v>165</v>
      </c>
      <c r="AU140" s="24" t="s">
        <v>81</v>
      </c>
    </row>
    <row r="141" spans="2:51" s="11" customFormat="1" ht="13.5">
      <c r="B141" s="210"/>
      <c r="C141" s="211"/>
      <c r="D141" s="208" t="s">
        <v>167</v>
      </c>
      <c r="E141" s="212" t="s">
        <v>21</v>
      </c>
      <c r="F141" s="213" t="s">
        <v>193</v>
      </c>
      <c r="G141" s="211"/>
      <c r="H141" s="214" t="s">
        <v>21</v>
      </c>
      <c r="I141" s="215"/>
      <c r="J141" s="211"/>
      <c r="K141" s="211"/>
      <c r="L141" s="216"/>
      <c r="M141" s="217"/>
      <c r="N141" s="218"/>
      <c r="O141" s="218"/>
      <c r="P141" s="218"/>
      <c r="Q141" s="218"/>
      <c r="R141" s="218"/>
      <c r="S141" s="218"/>
      <c r="T141" s="219"/>
      <c r="AT141" s="220" t="s">
        <v>167</v>
      </c>
      <c r="AU141" s="220" t="s">
        <v>81</v>
      </c>
      <c r="AV141" s="11" t="s">
        <v>79</v>
      </c>
      <c r="AW141" s="11" t="s">
        <v>35</v>
      </c>
      <c r="AX141" s="11" t="s">
        <v>71</v>
      </c>
      <c r="AY141" s="220" t="s">
        <v>149</v>
      </c>
    </row>
    <row r="142" spans="2:51" s="11" customFormat="1" ht="13.5">
      <c r="B142" s="210"/>
      <c r="C142" s="211"/>
      <c r="D142" s="208" t="s">
        <v>167</v>
      </c>
      <c r="E142" s="212" t="s">
        <v>21</v>
      </c>
      <c r="F142" s="213" t="s">
        <v>194</v>
      </c>
      <c r="G142" s="211"/>
      <c r="H142" s="214" t="s">
        <v>21</v>
      </c>
      <c r="I142" s="215"/>
      <c r="J142" s="211"/>
      <c r="K142" s="211"/>
      <c r="L142" s="216"/>
      <c r="M142" s="217"/>
      <c r="N142" s="218"/>
      <c r="O142" s="218"/>
      <c r="P142" s="218"/>
      <c r="Q142" s="218"/>
      <c r="R142" s="218"/>
      <c r="S142" s="218"/>
      <c r="T142" s="219"/>
      <c r="AT142" s="220" t="s">
        <v>167</v>
      </c>
      <c r="AU142" s="220" t="s">
        <v>81</v>
      </c>
      <c r="AV142" s="11" t="s">
        <v>79</v>
      </c>
      <c r="AW142" s="11" t="s">
        <v>35</v>
      </c>
      <c r="AX142" s="11" t="s">
        <v>71</v>
      </c>
      <c r="AY142" s="220" t="s">
        <v>149</v>
      </c>
    </row>
    <row r="143" spans="2:51" s="12" customFormat="1" ht="13.5">
      <c r="B143" s="221"/>
      <c r="C143" s="222"/>
      <c r="D143" s="208" t="s">
        <v>167</v>
      </c>
      <c r="E143" s="223" t="s">
        <v>21</v>
      </c>
      <c r="F143" s="224" t="s">
        <v>195</v>
      </c>
      <c r="G143" s="222"/>
      <c r="H143" s="225">
        <v>107.464</v>
      </c>
      <c r="I143" s="226"/>
      <c r="J143" s="222"/>
      <c r="K143" s="222"/>
      <c r="L143" s="227"/>
      <c r="M143" s="228"/>
      <c r="N143" s="229"/>
      <c r="O143" s="229"/>
      <c r="P143" s="229"/>
      <c r="Q143" s="229"/>
      <c r="R143" s="229"/>
      <c r="S143" s="229"/>
      <c r="T143" s="230"/>
      <c r="AT143" s="231" t="s">
        <v>167</v>
      </c>
      <c r="AU143" s="231" t="s">
        <v>81</v>
      </c>
      <c r="AV143" s="12" t="s">
        <v>81</v>
      </c>
      <c r="AW143" s="12" t="s">
        <v>35</v>
      </c>
      <c r="AX143" s="12" t="s">
        <v>71</v>
      </c>
      <c r="AY143" s="231" t="s">
        <v>149</v>
      </c>
    </row>
    <row r="144" spans="2:51" s="12" customFormat="1" ht="13.5">
      <c r="B144" s="221"/>
      <c r="C144" s="222"/>
      <c r="D144" s="208" t="s">
        <v>167</v>
      </c>
      <c r="E144" s="223" t="s">
        <v>21</v>
      </c>
      <c r="F144" s="224" t="s">
        <v>196</v>
      </c>
      <c r="G144" s="222"/>
      <c r="H144" s="225">
        <v>-1.8</v>
      </c>
      <c r="I144" s="226"/>
      <c r="J144" s="222"/>
      <c r="K144" s="222"/>
      <c r="L144" s="227"/>
      <c r="M144" s="228"/>
      <c r="N144" s="229"/>
      <c r="O144" s="229"/>
      <c r="P144" s="229"/>
      <c r="Q144" s="229"/>
      <c r="R144" s="229"/>
      <c r="S144" s="229"/>
      <c r="T144" s="230"/>
      <c r="AT144" s="231" t="s">
        <v>167</v>
      </c>
      <c r="AU144" s="231" t="s">
        <v>81</v>
      </c>
      <c r="AV144" s="12" t="s">
        <v>81</v>
      </c>
      <c r="AW144" s="12" t="s">
        <v>35</v>
      </c>
      <c r="AX144" s="12" t="s">
        <v>71</v>
      </c>
      <c r="AY144" s="231" t="s">
        <v>149</v>
      </c>
    </row>
    <row r="145" spans="2:51" s="11" customFormat="1" ht="13.5">
      <c r="B145" s="210"/>
      <c r="C145" s="211"/>
      <c r="D145" s="208" t="s">
        <v>167</v>
      </c>
      <c r="E145" s="212" t="s">
        <v>21</v>
      </c>
      <c r="F145" s="213" t="s">
        <v>197</v>
      </c>
      <c r="G145" s="211"/>
      <c r="H145" s="214" t="s">
        <v>21</v>
      </c>
      <c r="I145" s="215"/>
      <c r="J145" s="211"/>
      <c r="K145" s="211"/>
      <c r="L145" s="216"/>
      <c r="M145" s="217"/>
      <c r="N145" s="218"/>
      <c r="O145" s="218"/>
      <c r="P145" s="218"/>
      <c r="Q145" s="218"/>
      <c r="R145" s="218"/>
      <c r="S145" s="218"/>
      <c r="T145" s="219"/>
      <c r="AT145" s="220" t="s">
        <v>167</v>
      </c>
      <c r="AU145" s="220" t="s">
        <v>81</v>
      </c>
      <c r="AV145" s="11" t="s">
        <v>79</v>
      </c>
      <c r="AW145" s="11" t="s">
        <v>35</v>
      </c>
      <c r="AX145" s="11" t="s">
        <v>71</v>
      </c>
      <c r="AY145" s="220" t="s">
        <v>149</v>
      </c>
    </row>
    <row r="146" spans="2:51" s="12" customFormat="1" ht="13.5">
      <c r="B146" s="221"/>
      <c r="C146" s="222"/>
      <c r="D146" s="208" t="s">
        <v>167</v>
      </c>
      <c r="E146" s="223" t="s">
        <v>21</v>
      </c>
      <c r="F146" s="224" t="s">
        <v>198</v>
      </c>
      <c r="G146" s="222"/>
      <c r="H146" s="225">
        <v>68.172</v>
      </c>
      <c r="I146" s="226"/>
      <c r="J146" s="222"/>
      <c r="K146" s="222"/>
      <c r="L146" s="227"/>
      <c r="M146" s="228"/>
      <c r="N146" s="229"/>
      <c r="O146" s="229"/>
      <c r="P146" s="229"/>
      <c r="Q146" s="229"/>
      <c r="R146" s="229"/>
      <c r="S146" s="229"/>
      <c r="T146" s="230"/>
      <c r="AT146" s="231" t="s">
        <v>167</v>
      </c>
      <c r="AU146" s="231" t="s">
        <v>81</v>
      </c>
      <c r="AV146" s="12" t="s">
        <v>81</v>
      </c>
      <c r="AW146" s="12" t="s">
        <v>35</v>
      </c>
      <c r="AX146" s="12" t="s">
        <v>71</v>
      </c>
      <c r="AY146" s="231" t="s">
        <v>149</v>
      </c>
    </row>
    <row r="147" spans="2:51" s="12" customFormat="1" ht="13.5">
      <c r="B147" s="221"/>
      <c r="C147" s="222"/>
      <c r="D147" s="208" t="s">
        <v>167</v>
      </c>
      <c r="E147" s="223" t="s">
        <v>21</v>
      </c>
      <c r="F147" s="224" t="s">
        <v>199</v>
      </c>
      <c r="G147" s="222"/>
      <c r="H147" s="225">
        <v>-1.6</v>
      </c>
      <c r="I147" s="226"/>
      <c r="J147" s="222"/>
      <c r="K147" s="222"/>
      <c r="L147" s="227"/>
      <c r="M147" s="228"/>
      <c r="N147" s="229"/>
      <c r="O147" s="229"/>
      <c r="P147" s="229"/>
      <c r="Q147" s="229"/>
      <c r="R147" s="229"/>
      <c r="S147" s="229"/>
      <c r="T147" s="230"/>
      <c r="AT147" s="231" t="s">
        <v>167</v>
      </c>
      <c r="AU147" s="231" t="s">
        <v>81</v>
      </c>
      <c r="AV147" s="12" t="s">
        <v>81</v>
      </c>
      <c r="AW147" s="12" t="s">
        <v>35</v>
      </c>
      <c r="AX147" s="12" t="s">
        <v>71</v>
      </c>
      <c r="AY147" s="231" t="s">
        <v>149</v>
      </c>
    </row>
    <row r="148" spans="2:51" s="12" customFormat="1" ht="13.5">
      <c r="B148" s="221"/>
      <c r="C148" s="222"/>
      <c r="D148" s="208" t="s">
        <v>167</v>
      </c>
      <c r="E148" s="223" t="s">
        <v>21</v>
      </c>
      <c r="F148" s="224" t="s">
        <v>196</v>
      </c>
      <c r="G148" s="222"/>
      <c r="H148" s="225">
        <v>-1.8</v>
      </c>
      <c r="I148" s="226"/>
      <c r="J148" s="222"/>
      <c r="K148" s="222"/>
      <c r="L148" s="227"/>
      <c r="M148" s="228"/>
      <c r="N148" s="229"/>
      <c r="O148" s="229"/>
      <c r="P148" s="229"/>
      <c r="Q148" s="229"/>
      <c r="R148" s="229"/>
      <c r="S148" s="229"/>
      <c r="T148" s="230"/>
      <c r="AT148" s="231" t="s">
        <v>167</v>
      </c>
      <c r="AU148" s="231" t="s">
        <v>81</v>
      </c>
      <c r="AV148" s="12" t="s">
        <v>81</v>
      </c>
      <c r="AW148" s="12" t="s">
        <v>35</v>
      </c>
      <c r="AX148" s="12" t="s">
        <v>71</v>
      </c>
      <c r="AY148" s="231" t="s">
        <v>149</v>
      </c>
    </row>
    <row r="149" spans="2:51" s="12" customFormat="1" ht="13.5">
      <c r="B149" s="221"/>
      <c r="C149" s="222"/>
      <c r="D149" s="208" t="s">
        <v>167</v>
      </c>
      <c r="E149" s="223" t="s">
        <v>21</v>
      </c>
      <c r="F149" s="224" t="s">
        <v>200</v>
      </c>
      <c r="G149" s="222"/>
      <c r="H149" s="225">
        <v>-4</v>
      </c>
      <c r="I149" s="226"/>
      <c r="J149" s="222"/>
      <c r="K149" s="222"/>
      <c r="L149" s="227"/>
      <c r="M149" s="228"/>
      <c r="N149" s="229"/>
      <c r="O149" s="229"/>
      <c r="P149" s="229"/>
      <c r="Q149" s="229"/>
      <c r="R149" s="229"/>
      <c r="S149" s="229"/>
      <c r="T149" s="230"/>
      <c r="AT149" s="231" t="s">
        <v>167</v>
      </c>
      <c r="AU149" s="231" t="s">
        <v>81</v>
      </c>
      <c r="AV149" s="12" t="s">
        <v>81</v>
      </c>
      <c r="AW149" s="12" t="s">
        <v>35</v>
      </c>
      <c r="AX149" s="12" t="s">
        <v>71</v>
      </c>
      <c r="AY149" s="231" t="s">
        <v>149</v>
      </c>
    </row>
    <row r="150" spans="2:51" s="11" customFormat="1" ht="13.5">
      <c r="B150" s="210"/>
      <c r="C150" s="211"/>
      <c r="D150" s="208" t="s">
        <v>167</v>
      </c>
      <c r="E150" s="212" t="s">
        <v>21</v>
      </c>
      <c r="F150" s="213" t="s">
        <v>201</v>
      </c>
      <c r="G150" s="211"/>
      <c r="H150" s="214" t="s">
        <v>21</v>
      </c>
      <c r="I150" s="215"/>
      <c r="J150" s="211"/>
      <c r="K150" s="211"/>
      <c r="L150" s="216"/>
      <c r="M150" s="217"/>
      <c r="N150" s="218"/>
      <c r="O150" s="218"/>
      <c r="P150" s="218"/>
      <c r="Q150" s="218"/>
      <c r="R150" s="218"/>
      <c r="S150" s="218"/>
      <c r="T150" s="219"/>
      <c r="AT150" s="220" t="s">
        <v>167</v>
      </c>
      <c r="AU150" s="220" t="s">
        <v>81</v>
      </c>
      <c r="AV150" s="11" t="s">
        <v>79</v>
      </c>
      <c r="AW150" s="11" t="s">
        <v>35</v>
      </c>
      <c r="AX150" s="11" t="s">
        <v>71</v>
      </c>
      <c r="AY150" s="220" t="s">
        <v>149</v>
      </c>
    </row>
    <row r="151" spans="2:51" s="12" customFormat="1" ht="13.5">
      <c r="B151" s="221"/>
      <c r="C151" s="222"/>
      <c r="D151" s="208" t="s">
        <v>167</v>
      </c>
      <c r="E151" s="223" t="s">
        <v>21</v>
      </c>
      <c r="F151" s="224" t="s">
        <v>202</v>
      </c>
      <c r="G151" s="222"/>
      <c r="H151" s="225">
        <v>5.11</v>
      </c>
      <c r="I151" s="226"/>
      <c r="J151" s="222"/>
      <c r="K151" s="222"/>
      <c r="L151" s="227"/>
      <c r="M151" s="228"/>
      <c r="N151" s="229"/>
      <c r="O151" s="229"/>
      <c r="P151" s="229"/>
      <c r="Q151" s="229"/>
      <c r="R151" s="229"/>
      <c r="S151" s="229"/>
      <c r="T151" s="230"/>
      <c r="AT151" s="231" t="s">
        <v>167</v>
      </c>
      <c r="AU151" s="231" t="s">
        <v>81</v>
      </c>
      <c r="AV151" s="12" t="s">
        <v>81</v>
      </c>
      <c r="AW151" s="12" t="s">
        <v>35</v>
      </c>
      <c r="AX151" s="12" t="s">
        <v>71</v>
      </c>
      <c r="AY151" s="231" t="s">
        <v>149</v>
      </c>
    </row>
    <row r="152" spans="2:51" s="11" customFormat="1" ht="13.5">
      <c r="B152" s="210"/>
      <c r="C152" s="211"/>
      <c r="D152" s="208" t="s">
        <v>167</v>
      </c>
      <c r="E152" s="212" t="s">
        <v>21</v>
      </c>
      <c r="F152" s="213" t="s">
        <v>175</v>
      </c>
      <c r="G152" s="211"/>
      <c r="H152" s="214" t="s">
        <v>21</v>
      </c>
      <c r="I152" s="215"/>
      <c r="J152" s="211"/>
      <c r="K152" s="211"/>
      <c r="L152" s="216"/>
      <c r="M152" s="217"/>
      <c r="N152" s="218"/>
      <c r="O152" s="218"/>
      <c r="P152" s="218"/>
      <c r="Q152" s="218"/>
      <c r="R152" s="218"/>
      <c r="S152" s="218"/>
      <c r="T152" s="219"/>
      <c r="AT152" s="220" t="s">
        <v>167</v>
      </c>
      <c r="AU152" s="220" t="s">
        <v>81</v>
      </c>
      <c r="AV152" s="11" t="s">
        <v>79</v>
      </c>
      <c r="AW152" s="11" t="s">
        <v>35</v>
      </c>
      <c r="AX152" s="11" t="s">
        <v>71</v>
      </c>
      <c r="AY152" s="220" t="s">
        <v>149</v>
      </c>
    </row>
    <row r="153" spans="2:51" s="12" customFormat="1" ht="13.5">
      <c r="B153" s="221"/>
      <c r="C153" s="222"/>
      <c r="D153" s="208" t="s">
        <v>167</v>
      </c>
      <c r="E153" s="223" t="s">
        <v>21</v>
      </c>
      <c r="F153" s="224" t="s">
        <v>203</v>
      </c>
      <c r="G153" s="222"/>
      <c r="H153" s="225">
        <v>53.56</v>
      </c>
      <c r="I153" s="226"/>
      <c r="J153" s="222"/>
      <c r="K153" s="222"/>
      <c r="L153" s="227"/>
      <c r="M153" s="228"/>
      <c r="N153" s="229"/>
      <c r="O153" s="229"/>
      <c r="P153" s="229"/>
      <c r="Q153" s="229"/>
      <c r="R153" s="229"/>
      <c r="S153" s="229"/>
      <c r="T153" s="230"/>
      <c r="AT153" s="231" t="s">
        <v>167</v>
      </c>
      <c r="AU153" s="231" t="s">
        <v>81</v>
      </c>
      <c r="AV153" s="12" t="s">
        <v>81</v>
      </c>
      <c r="AW153" s="12" t="s">
        <v>35</v>
      </c>
      <c r="AX153" s="12" t="s">
        <v>71</v>
      </c>
      <c r="AY153" s="231" t="s">
        <v>149</v>
      </c>
    </row>
    <row r="154" spans="2:51" s="12" customFormat="1" ht="13.5">
      <c r="B154" s="221"/>
      <c r="C154" s="222"/>
      <c r="D154" s="208" t="s">
        <v>167</v>
      </c>
      <c r="E154" s="223" t="s">
        <v>21</v>
      </c>
      <c r="F154" s="224" t="s">
        <v>204</v>
      </c>
      <c r="G154" s="222"/>
      <c r="H154" s="225">
        <v>-3.2</v>
      </c>
      <c r="I154" s="226"/>
      <c r="J154" s="222"/>
      <c r="K154" s="222"/>
      <c r="L154" s="227"/>
      <c r="M154" s="228"/>
      <c r="N154" s="229"/>
      <c r="O154" s="229"/>
      <c r="P154" s="229"/>
      <c r="Q154" s="229"/>
      <c r="R154" s="229"/>
      <c r="S154" s="229"/>
      <c r="T154" s="230"/>
      <c r="AT154" s="231" t="s">
        <v>167</v>
      </c>
      <c r="AU154" s="231" t="s">
        <v>81</v>
      </c>
      <c r="AV154" s="12" t="s">
        <v>81</v>
      </c>
      <c r="AW154" s="12" t="s">
        <v>35</v>
      </c>
      <c r="AX154" s="12" t="s">
        <v>71</v>
      </c>
      <c r="AY154" s="231" t="s">
        <v>149</v>
      </c>
    </row>
    <row r="155" spans="2:51" s="12" customFormat="1" ht="13.5">
      <c r="B155" s="221"/>
      <c r="C155" s="222"/>
      <c r="D155" s="208" t="s">
        <v>167</v>
      </c>
      <c r="E155" s="223" t="s">
        <v>21</v>
      </c>
      <c r="F155" s="224" t="s">
        <v>205</v>
      </c>
      <c r="G155" s="222"/>
      <c r="H155" s="225">
        <v>-2</v>
      </c>
      <c r="I155" s="226"/>
      <c r="J155" s="222"/>
      <c r="K155" s="222"/>
      <c r="L155" s="227"/>
      <c r="M155" s="228"/>
      <c r="N155" s="229"/>
      <c r="O155" s="229"/>
      <c r="P155" s="229"/>
      <c r="Q155" s="229"/>
      <c r="R155" s="229"/>
      <c r="S155" s="229"/>
      <c r="T155" s="230"/>
      <c r="AT155" s="231" t="s">
        <v>167</v>
      </c>
      <c r="AU155" s="231" t="s">
        <v>81</v>
      </c>
      <c r="AV155" s="12" t="s">
        <v>81</v>
      </c>
      <c r="AW155" s="12" t="s">
        <v>35</v>
      </c>
      <c r="AX155" s="12" t="s">
        <v>71</v>
      </c>
      <c r="AY155" s="231" t="s">
        <v>149</v>
      </c>
    </row>
    <row r="156" spans="2:51" s="11" customFormat="1" ht="13.5">
      <c r="B156" s="210"/>
      <c r="C156" s="211"/>
      <c r="D156" s="208" t="s">
        <v>167</v>
      </c>
      <c r="E156" s="212" t="s">
        <v>21</v>
      </c>
      <c r="F156" s="213" t="s">
        <v>177</v>
      </c>
      <c r="G156" s="211"/>
      <c r="H156" s="214" t="s">
        <v>21</v>
      </c>
      <c r="I156" s="215"/>
      <c r="J156" s="211"/>
      <c r="K156" s="211"/>
      <c r="L156" s="216"/>
      <c r="M156" s="217"/>
      <c r="N156" s="218"/>
      <c r="O156" s="218"/>
      <c r="P156" s="218"/>
      <c r="Q156" s="218"/>
      <c r="R156" s="218"/>
      <c r="S156" s="218"/>
      <c r="T156" s="219"/>
      <c r="AT156" s="220" t="s">
        <v>167</v>
      </c>
      <c r="AU156" s="220" t="s">
        <v>81</v>
      </c>
      <c r="AV156" s="11" t="s">
        <v>79</v>
      </c>
      <c r="AW156" s="11" t="s">
        <v>35</v>
      </c>
      <c r="AX156" s="11" t="s">
        <v>71</v>
      </c>
      <c r="AY156" s="220" t="s">
        <v>149</v>
      </c>
    </row>
    <row r="157" spans="2:51" s="12" customFormat="1" ht="13.5">
      <c r="B157" s="221"/>
      <c r="C157" s="222"/>
      <c r="D157" s="208" t="s">
        <v>167</v>
      </c>
      <c r="E157" s="223" t="s">
        <v>21</v>
      </c>
      <c r="F157" s="224" t="s">
        <v>206</v>
      </c>
      <c r="G157" s="222"/>
      <c r="H157" s="225">
        <v>3.8</v>
      </c>
      <c r="I157" s="226"/>
      <c r="J157" s="222"/>
      <c r="K157" s="222"/>
      <c r="L157" s="227"/>
      <c r="M157" s="228"/>
      <c r="N157" s="229"/>
      <c r="O157" s="229"/>
      <c r="P157" s="229"/>
      <c r="Q157" s="229"/>
      <c r="R157" s="229"/>
      <c r="S157" s="229"/>
      <c r="T157" s="230"/>
      <c r="AT157" s="231" t="s">
        <v>167</v>
      </c>
      <c r="AU157" s="231" t="s">
        <v>81</v>
      </c>
      <c r="AV157" s="12" t="s">
        <v>81</v>
      </c>
      <c r="AW157" s="12" t="s">
        <v>35</v>
      </c>
      <c r="AX157" s="12" t="s">
        <v>71</v>
      </c>
      <c r="AY157" s="231" t="s">
        <v>149</v>
      </c>
    </row>
    <row r="158" spans="2:51" s="11" customFormat="1" ht="13.5">
      <c r="B158" s="210"/>
      <c r="C158" s="211"/>
      <c r="D158" s="208" t="s">
        <v>167</v>
      </c>
      <c r="E158" s="212" t="s">
        <v>21</v>
      </c>
      <c r="F158" s="213" t="s">
        <v>207</v>
      </c>
      <c r="G158" s="211"/>
      <c r="H158" s="214" t="s">
        <v>21</v>
      </c>
      <c r="I158" s="215"/>
      <c r="J158" s="211"/>
      <c r="K158" s="211"/>
      <c r="L158" s="216"/>
      <c r="M158" s="217"/>
      <c r="N158" s="218"/>
      <c r="O158" s="218"/>
      <c r="P158" s="218"/>
      <c r="Q158" s="218"/>
      <c r="R158" s="218"/>
      <c r="S158" s="218"/>
      <c r="T158" s="219"/>
      <c r="AT158" s="220" t="s">
        <v>167</v>
      </c>
      <c r="AU158" s="220" t="s">
        <v>81</v>
      </c>
      <c r="AV158" s="11" t="s">
        <v>79</v>
      </c>
      <c r="AW158" s="11" t="s">
        <v>35</v>
      </c>
      <c r="AX158" s="11" t="s">
        <v>71</v>
      </c>
      <c r="AY158" s="220" t="s">
        <v>149</v>
      </c>
    </row>
    <row r="159" spans="2:51" s="12" customFormat="1" ht="13.5">
      <c r="B159" s="221"/>
      <c r="C159" s="222"/>
      <c r="D159" s="208" t="s">
        <v>167</v>
      </c>
      <c r="E159" s="223" t="s">
        <v>21</v>
      </c>
      <c r="F159" s="224" t="s">
        <v>208</v>
      </c>
      <c r="G159" s="222"/>
      <c r="H159" s="225">
        <v>34.32</v>
      </c>
      <c r="I159" s="226"/>
      <c r="J159" s="222"/>
      <c r="K159" s="222"/>
      <c r="L159" s="227"/>
      <c r="M159" s="228"/>
      <c r="N159" s="229"/>
      <c r="O159" s="229"/>
      <c r="P159" s="229"/>
      <c r="Q159" s="229"/>
      <c r="R159" s="229"/>
      <c r="S159" s="229"/>
      <c r="T159" s="230"/>
      <c r="AT159" s="231" t="s">
        <v>167</v>
      </c>
      <c r="AU159" s="231" t="s">
        <v>81</v>
      </c>
      <c r="AV159" s="12" t="s">
        <v>81</v>
      </c>
      <c r="AW159" s="12" t="s">
        <v>35</v>
      </c>
      <c r="AX159" s="12" t="s">
        <v>71</v>
      </c>
      <c r="AY159" s="231" t="s">
        <v>149</v>
      </c>
    </row>
    <row r="160" spans="2:51" s="12" customFormat="1" ht="13.5">
      <c r="B160" s="221"/>
      <c r="C160" s="222"/>
      <c r="D160" s="208" t="s">
        <v>167</v>
      </c>
      <c r="E160" s="223" t="s">
        <v>21</v>
      </c>
      <c r="F160" s="224" t="s">
        <v>204</v>
      </c>
      <c r="G160" s="222"/>
      <c r="H160" s="225">
        <v>-3.2</v>
      </c>
      <c r="I160" s="226"/>
      <c r="J160" s="222"/>
      <c r="K160" s="222"/>
      <c r="L160" s="227"/>
      <c r="M160" s="228"/>
      <c r="N160" s="229"/>
      <c r="O160" s="229"/>
      <c r="P160" s="229"/>
      <c r="Q160" s="229"/>
      <c r="R160" s="229"/>
      <c r="S160" s="229"/>
      <c r="T160" s="230"/>
      <c r="AT160" s="231" t="s">
        <v>167</v>
      </c>
      <c r="AU160" s="231" t="s">
        <v>81</v>
      </c>
      <c r="AV160" s="12" t="s">
        <v>81</v>
      </c>
      <c r="AW160" s="12" t="s">
        <v>35</v>
      </c>
      <c r="AX160" s="12" t="s">
        <v>71</v>
      </c>
      <c r="AY160" s="231" t="s">
        <v>149</v>
      </c>
    </row>
    <row r="161" spans="2:51" s="11" customFormat="1" ht="13.5">
      <c r="B161" s="210"/>
      <c r="C161" s="211"/>
      <c r="D161" s="208" t="s">
        <v>167</v>
      </c>
      <c r="E161" s="212" t="s">
        <v>21</v>
      </c>
      <c r="F161" s="213" t="s">
        <v>209</v>
      </c>
      <c r="G161" s="211"/>
      <c r="H161" s="214" t="s">
        <v>21</v>
      </c>
      <c r="I161" s="215"/>
      <c r="J161" s="211"/>
      <c r="K161" s="211"/>
      <c r="L161" s="216"/>
      <c r="M161" s="217"/>
      <c r="N161" s="218"/>
      <c r="O161" s="218"/>
      <c r="P161" s="218"/>
      <c r="Q161" s="218"/>
      <c r="R161" s="218"/>
      <c r="S161" s="218"/>
      <c r="T161" s="219"/>
      <c r="AT161" s="220" t="s">
        <v>167</v>
      </c>
      <c r="AU161" s="220" t="s">
        <v>81</v>
      </c>
      <c r="AV161" s="11" t="s">
        <v>79</v>
      </c>
      <c r="AW161" s="11" t="s">
        <v>35</v>
      </c>
      <c r="AX161" s="11" t="s">
        <v>71</v>
      </c>
      <c r="AY161" s="220" t="s">
        <v>149</v>
      </c>
    </row>
    <row r="162" spans="2:51" s="12" customFormat="1" ht="13.5">
      <c r="B162" s="221"/>
      <c r="C162" s="222"/>
      <c r="D162" s="208" t="s">
        <v>167</v>
      </c>
      <c r="E162" s="223" t="s">
        <v>21</v>
      </c>
      <c r="F162" s="224" t="s">
        <v>210</v>
      </c>
      <c r="G162" s="222"/>
      <c r="H162" s="225">
        <v>36.088</v>
      </c>
      <c r="I162" s="226"/>
      <c r="J162" s="222"/>
      <c r="K162" s="222"/>
      <c r="L162" s="227"/>
      <c r="M162" s="228"/>
      <c r="N162" s="229"/>
      <c r="O162" s="229"/>
      <c r="P162" s="229"/>
      <c r="Q162" s="229"/>
      <c r="R162" s="229"/>
      <c r="S162" s="229"/>
      <c r="T162" s="230"/>
      <c r="AT162" s="231" t="s">
        <v>167</v>
      </c>
      <c r="AU162" s="231" t="s">
        <v>81</v>
      </c>
      <c r="AV162" s="12" t="s">
        <v>81</v>
      </c>
      <c r="AW162" s="12" t="s">
        <v>35</v>
      </c>
      <c r="AX162" s="12" t="s">
        <v>71</v>
      </c>
      <c r="AY162" s="231" t="s">
        <v>149</v>
      </c>
    </row>
    <row r="163" spans="2:51" s="12" customFormat="1" ht="13.5">
      <c r="B163" s="221"/>
      <c r="C163" s="222"/>
      <c r="D163" s="208" t="s">
        <v>167</v>
      </c>
      <c r="E163" s="223" t="s">
        <v>21</v>
      </c>
      <c r="F163" s="224" t="s">
        <v>211</v>
      </c>
      <c r="G163" s="222"/>
      <c r="H163" s="225">
        <v>-4</v>
      </c>
      <c r="I163" s="226"/>
      <c r="J163" s="222"/>
      <c r="K163" s="222"/>
      <c r="L163" s="227"/>
      <c r="M163" s="228"/>
      <c r="N163" s="229"/>
      <c r="O163" s="229"/>
      <c r="P163" s="229"/>
      <c r="Q163" s="229"/>
      <c r="R163" s="229"/>
      <c r="S163" s="229"/>
      <c r="T163" s="230"/>
      <c r="AT163" s="231" t="s">
        <v>167</v>
      </c>
      <c r="AU163" s="231" t="s">
        <v>81</v>
      </c>
      <c r="AV163" s="12" t="s">
        <v>81</v>
      </c>
      <c r="AW163" s="12" t="s">
        <v>35</v>
      </c>
      <c r="AX163" s="12" t="s">
        <v>71</v>
      </c>
      <c r="AY163" s="231" t="s">
        <v>149</v>
      </c>
    </row>
    <row r="164" spans="2:51" s="12" customFormat="1" ht="13.5">
      <c r="B164" s="221"/>
      <c r="C164" s="222"/>
      <c r="D164" s="208" t="s">
        <v>167</v>
      </c>
      <c r="E164" s="223" t="s">
        <v>21</v>
      </c>
      <c r="F164" s="224" t="s">
        <v>204</v>
      </c>
      <c r="G164" s="222"/>
      <c r="H164" s="225">
        <v>-3.2</v>
      </c>
      <c r="I164" s="226"/>
      <c r="J164" s="222"/>
      <c r="K164" s="222"/>
      <c r="L164" s="227"/>
      <c r="M164" s="228"/>
      <c r="N164" s="229"/>
      <c r="O164" s="229"/>
      <c r="P164" s="229"/>
      <c r="Q164" s="229"/>
      <c r="R164" s="229"/>
      <c r="S164" s="229"/>
      <c r="T164" s="230"/>
      <c r="AT164" s="231" t="s">
        <v>167</v>
      </c>
      <c r="AU164" s="231" t="s">
        <v>81</v>
      </c>
      <c r="AV164" s="12" t="s">
        <v>81</v>
      </c>
      <c r="AW164" s="12" t="s">
        <v>35</v>
      </c>
      <c r="AX164" s="12" t="s">
        <v>71</v>
      </c>
      <c r="AY164" s="231" t="s">
        <v>149</v>
      </c>
    </row>
    <row r="165" spans="2:51" s="12" customFormat="1" ht="13.5">
      <c r="B165" s="221"/>
      <c r="C165" s="222"/>
      <c r="D165" s="208" t="s">
        <v>167</v>
      </c>
      <c r="E165" s="223" t="s">
        <v>21</v>
      </c>
      <c r="F165" s="224" t="s">
        <v>179</v>
      </c>
      <c r="G165" s="222"/>
      <c r="H165" s="225">
        <v>-1.2</v>
      </c>
      <c r="I165" s="226"/>
      <c r="J165" s="222"/>
      <c r="K165" s="222"/>
      <c r="L165" s="227"/>
      <c r="M165" s="228"/>
      <c r="N165" s="229"/>
      <c r="O165" s="229"/>
      <c r="P165" s="229"/>
      <c r="Q165" s="229"/>
      <c r="R165" s="229"/>
      <c r="S165" s="229"/>
      <c r="T165" s="230"/>
      <c r="AT165" s="231" t="s">
        <v>167</v>
      </c>
      <c r="AU165" s="231" t="s">
        <v>81</v>
      </c>
      <c r="AV165" s="12" t="s">
        <v>81</v>
      </c>
      <c r="AW165" s="12" t="s">
        <v>35</v>
      </c>
      <c r="AX165" s="12" t="s">
        <v>71</v>
      </c>
      <c r="AY165" s="231" t="s">
        <v>149</v>
      </c>
    </row>
    <row r="166" spans="2:51" s="11" customFormat="1" ht="13.5">
      <c r="B166" s="210"/>
      <c r="C166" s="211"/>
      <c r="D166" s="208" t="s">
        <v>167</v>
      </c>
      <c r="E166" s="212" t="s">
        <v>21</v>
      </c>
      <c r="F166" s="213" t="s">
        <v>180</v>
      </c>
      <c r="G166" s="211"/>
      <c r="H166" s="214" t="s">
        <v>21</v>
      </c>
      <c r="I166" s="215"/>
      <c r="J166" s="211"/>
      <c r="K166" s="211"/>
      <c r="L166" s="216"/>
      <c r="M166" s="217"/>
      <c r="N166" s="218"/>
      <c r="O166" s="218"/>
      <c r="P166" s="218"/>
      <c r="Q166" s="218"/>
      <c r="R166" s="218"/>
      <c r="S166" s="218"/>
      <c r="T166" s="219"/>
      <c r="AT166" s="220" t="s">
        <v>167</v>
      </c>
      <c r="AU166" s="220" t="s">
        <v>81</v>
      </c>
      <c r="AV166" s="11" t="s">
        <v>79</v>
      </c>
      <c r="AW166" s="11" t="s">
        <v>35</v>
      </c>
      <c r="AX166" s="11" t="s">
        <v>71</v>
      </c>
      <c r="AY166" s="220" t="s">
        <v>149</v>
      </c>
    </row>
    <row r="167" spans="2:51" s="12" customFormat="1" ht="13.5">
      <c r="B167" s="221"/>
      <c r="C167" s="222"/>
      <c r="D167" s="208" t="s">
        <v>167</v>
      </c>
      <c r="E167" s="223" t="s">
        <v>21</v>
      </c>
      <c r="F167" s="224" t="s">
        <v>212</v>
      </c>
      <c r="G167" s="222"/>
      <c r="H167" s="225">
        <v>3.52</v>
      </c>
      <c r="I167" s="226"/>
      <c r="J167" s="222"/>
      <c r="K167" s="222"/>
      <c r="L167" s="227"/>
      <c r="M167" s="228"/>
      <c r="N167" s="229"/>
      <c r="O167" s="229"/>
      <c r="P167" s="229"/>
      <c r="Q167" s="229"/>
      <c r="R167" s="229"/>
      <c r="S167" s="229"/>
      <c r="T167" s="230"/>
      <c r="AT167" s="231" t="s">
        <v>167</v>
      </c>
      <c r="AU167" s="231" t="s">
        <v>81</v>
      </c>
      <c r="AV167" s="12" t="s">
        <v>81</v>
      </c>
      <c r="AW167" s="12" t="s">
        <v>35</v>
      </c>
      <c r="AX167" s="12" t="s">
        <v>71</v>
      </c>
      <c r="AY167" s="231" t="s">
        <v>149</v>
      </c>
    </row>
    <row r="168" spans="2:51" s="11" customFormat="1" ht="13.5">
      <c r="B168" s="210"/>
      <c r="C168" s="211"/>
      <c r="D168" s="208" t="s">
        <v>167</v>
      </c>
      <c r="E168" s="212" t="s">
        <v>21</v>
      </c>
      <c r="F168" s="213" t="s">
        <v>182</v>
      </c>
      <c r="G168" s="211"/>
      <c r="H168" s="214" t="s">
        <v>21</v>
      </c>
      <c r="I168" s="215"/>
      <c r="J168" s="211"/>
      <c r="K168" s="211"/>
      <c r="L168" s="216"/>
      <c r="M168" s="217"/>
      <c r="N168" s="218"/>
      <c r="O168" s="218"/>
      <c r="P168" s="218"/>
      <c r="Q168" s="218"/>
      <c r="R168" s="218"/>
      <c r="S168" s="218"/>
      <c r="T168" s="219"/>
      <c r="AT168" s="220" t="s">
        <v>167</v>
      </c>
      <c r="AU168" s="220" t="s">
        <v>81</v>
      </c>
      <c r="AV168" s="11" t="s">
        <v>79</v>
      </c>
      <c r="AW168" s="11" t="s">
        <v>35</v>
      </c>
      <c r="AX168" s="11" t="s">
        <v>71</v>
      </c>
      <c r="AY168" s="220" t="s">
        <v>149</v>
      </c>
    </row>
    <row r="169" spans="2:51" s="12" customFormat="1" ht="13.5">
      <c r="B169" s="221"/>
      <c r="C169" s="222"/>
      <c r="D169" s="208" t="s">
        <v>167</v>
      </c>
      <c r="E169" s="223" t="s">
        <v>21</v>
      </c>
      <c r="F169" s="224" t="s">
        <v>213</v>
      </c>
      <c r="G169" s="222"/>
      <c r="H169" s="225">
        <v>5.81</v>
      </c>
      <c r="I169" s="226"/>
      <c r="J169" s="222"/>
      <c r="K169" s="222"/>
      <c r="L169" s="227"/>
      <c r="M169" s="228"/>
      <c r="N169" s="229"/>
      <c r="O169" s="229"/>
      <c r="P169" s="229"/>
      <c r="Q169" s="229"/>
      <c r="R169" s="229"/>
      <c r="S169" s="229"/>
      <c r="T169" s="230"/>
      <c r="AT169" s="231" t="s">
        <v>167</v>
      </c>
      <c r="AU169" s="231" t="s">
        <v>81</v>
      </c>
      <c r="AV169" s="12" t="s">
        <v>81</v>
      </c>
      <c r="AW169" s="12" t="s">
        <v>35</v>
      </c>
      <c r="AX169" s="12" t="s">
        <v>71</v>
      </c>
      <c r="AY169" s="231" t="s">
        <v>149</v>
      </c>
    </row>
    <row r="170" spans="2:51" s="11" customFormat="1" ht="13.5">
      <c r="B170" s="210"/>
      <c r="C170" s="211"/>
      <c r="D170" s="208" t="s">
        <v>167</v>
      </c>
      <c r="E170" s="212" t="s">
        <v>21</v>
      </c>
      <c r="F170" s="213" t="s">
        <v>214</v>
      </c>
      <c r="G170" s="211"/>
      <c r="H170" s="214" t="s">
        <v>21</v>
      </c>
      <c r="I170" s="215"/>
      <c r="J170" s="211"/>
      <c r="K170" s="211"/>
      <c r="L170" s="216"/>
      <c r="M170" s="217"/>
      <c r="N170" s="218"/>
      <c r="O170" s="218"/>
      <c r="P170" s="218"/>
      <c r="Q170" s="218"/>
      <c r="R170" s="218"/>
      <c r="S170" s="218"/>
      <c r="T170" s="219"/>
      <c r="AT170" s="220" t="s">
        <v>167</v>
      </c>
      <c r="AU170" s="220" t="s">
        <v>81</v>
      </c>
      <c r="AV170" s="11" t="s">
        <v>79</v>
      </c>
      <c r="AW170" s="11" t="s">
        <v>35</v>
      </c>
      <c r="AX170" s="11" t="s">
        <v>71</v>
      </c>
      <c r="AY170" s="220" t="s">
        <v>149</v>
      </c>
    </row>
    <row r="171" spans="2:51" s="12" customFormat="1" ht="13.5">
      <c r="B171" s="221"/>
      <c r="C171" s="222"/>
      <c r="D171" s="208" t="s">
        <v>167</v>
      </c>
      <c r="E171" s="223" t="s">
        <v>21</v>
      </c>
      <c r="F171" s="224" t="s">
        <v>215</v>
      </c>
      <c r="G171" s="222"/>
      <c r="H171" s="225">
        <v>25</v>
      </c>
      <c r="I171" s="226"/>
      <c r="J171" s="222"/>
      <c r="K171" s="222"/>
      <c r="L171" s="227"/>
      <c r="M171" s="228"/>
      <c r="N171" s="229"/>
      <c r="O171" s="229"/>
      <c r="P171" s="229"/>
      <c r="Q171" s="229"/>
      <c r="R171" s="229"/>
      <c r="S171" s="229"/>
      <c r="T171" s="230"/>
      <c r="AT171" s="231" t="s">
        <v>167</v>
      </c>
      <c r="AU171" s="231" t="s">
        <v>81</v>
      </c>
      <c r="AV171" s="12" t="s">
        <v>81</v>
      </c>
      <c r="AW171" s="12" t="s">
        <v>35</v>
      </c>
      <c r="AX171" s="12" t="s">
        <v>71</v>
      </c>
      <c r="AY171" s="231" t="s">
        <v>149</v>
      </c>
    </row>
    <row r="172" spans="2:51" s="13" customFormat="1" ht="13.5">
      <c r="B172" s="232"/>
      <c r="C172" s="233"/>
      <c r="D172" s="205" t="s">
        <v>167</v>
      </c>
      <c r="E172" s="234" t="s">
        <v>21</v>
      </c>
      <c r="F172" s="235" t="s">
        <v>184</v>
      </c>
      <c r="G172" s="233"/>
      <c r="H172" s="236">
        <v>316.844</v>
      </c>
      <c r="I172" s="237"/>
      <c r="J172" s="233"/>
      <c r="K172" s="233"/>
      <c r="L172" s="238"/>
      <c r="M172" s="239"/>
      <c r="N172" s="240"/>
      <c r="O172" s="240"/>
      <c r="P172" s="240"/>
      <c r="Q172" s="240"/>
      <c r="R172" s="240"/>
      <c r="S172" s="240"/>
      <c r="T172" s="241"/>
      <c r="AT172" s="242" t="s">
        <v>167</v>
      </c>
      <c r="AU172" s="242" t="s">
        <v>81</v>
      </c>
      <c r="AV172" s="13" t="s">
        <v>157</v>
      </c>
      <c r="AW172" s="13" t="s">
        <v>35</v>
      </c>
      <c r="AX172" s="13" t="s">
        <v>79</v>
      </c>
      <c r="AY172" s="242" t="s">
        <v>149</v>
      </c>
    </row>
    <row r="173" spans="2:65" s="1" customFormat="1" ht="22.5" customHeight="1">
      <c r="B173" s="41"/>
      <c r="C173" s="193" t="s">
        <v>216</v>
      </c>
      <c r="D173" s="193" t="s">
        <v>152</v>
      </c>
      <c r="E173" s="194" t="s">
        <v>217</v>
      </c>
      <c r="F173" s="195" t="s">
        <v>218</v>
      </c>
      <c r="G173" s="196" t="s">
        <v>219</v>
      </c>
      <c r="H173" s="197">
        <v>4.62</v>
      </c>
      <c r="I173" s="198"/>
      <c r="J173" s="199">
        <f>ROUND(I173*H173,2)</f>
        <v>0</v>
      </c>
      <c r="K173" s="195" t="s">
        <v>163</v>
      </c>
      <c r="L173" s="61"/>
      <c r="M173" s="200" t="s">
        <v>21</v>
      </c>
      <c r="N173" s="201" t="s">
        <v>42</v>
      </c>
      <c r="O173" s="42"/>
      <c r="P173" s="202">
        <f>O173*H173</f>
        <v>0</v>
      </c>
      <c r="Q173" s="202">
        <v>0.0015</v>
      </c>
      <c r="R173" s="202">
        <f>Q173*H173</f>
        <v>0.00693</v>
      </c>
      <c r="S173" s="202">
        <v>0</v>
      </c>
      <c r="T173" s="203">
        <f>S173*H173</f>
        <v>0</v>
      </c>
      <c r="AR173" s="24" t="s">
        <v>157</v>
      </c>
      <c r="AT173" s="24" t="s">
        <v>152</v>
      </c>
      <c r="AU173" s="24" t="s">
        <v>81</v>
      </c>
      <c r="AY173" s="24" t="s">
        <v>149</v>
      </c>
      <c r="BE173" s="204">
        <f>IF(N173="základní",J173,0)</f>
        <v>0</v>
      </c>
      <c r="BF173" s="204">
        <f>IF(N173="snížená",J173,0)</f>
        <v>0</v>
      </c>
      <c r="BG173" s="204">
        <f>IF(N173="zákl. přenesená",J173,0)</f>
        <v>0</v>
      </c>
      <c r="BH173" s="204">
        <f>IF(N173="sníž. přenesená",J173,0)</f>
        <v>0</v>
      </c>
      <c r="BI173" s="204">
        <f>IF(N173="nulová",J173,0)</f>
        <v>0</v>
      </c>
      <c r="BJ173" s="24" t="s">
        <v>79</v>
      </c>
      <c r="BK173" s="204">
        <f>ROUND(I173*H173,2)</f>
        <v>0</v>
      </c>
      <c r="BL173" s="24" t="s">
        <v>157</v>
      </c>
      <c r="BM173" s="24" t="s">
        <v>220</v>
      </c>
    </row>
    <row r="174" spans="2:47" s="1" customFormat="1" ht="54">
      <c r="B174" s="41"/>
      <c r="C174" s="63"/>
      <c r="D174" s="208" t="s">
        <v>165</v>
      </c>
      <c r="E174" s="63"/>
      <c r="F174" s="209" t="s">
        <v>221</v>
      </c>
      <c r="G174" s="63"/>
      <c r="H174" s="63"/>
      <c r="I174" s="163"/>
      <c r="J174" s="63"/>
      <c r="K174" s="63"/>
      <c r="L174" s="61"/>
      <c r="M174" s="207"/>
      <c r="N174" s="42"/>
      <c r="O174" s="42"/>
      <c r="P174" s="42"/>
      <c r="Q174" s="42"/>
      <c r="R174" s="42"/>
      <c r="S174" s="42"/>
      <c r="T174" s="78"/>
      <c r="AT174" s="24" t="s">
        <v>165</v>
      </c>
      <c r="AU174" s="24" t="s">
        <v>81</v>
      </c>
    </row>
    <row r="175" spans="2:51" s="11" customFormat="1" ht="13.5">
      <c r="B175" s="210"/>
      <c r="C175" s="211"/>
      <c r="D175" s="208" t="s">
        <v>167</v>
      </c>
      <c r="E175" s="212" t="s">
        <v>21</v>
      </c>
      <c r="F175" s="213" t="s">
        <v>222</v>
      </c>
      <c r="G175" s="211"/>
      <c r="H175" s="214" t="s">
        <v>21</v>
      </c>
      <c r="I175" s="215"/>
      <c r="J175" s="211"/>
      <c r="K175" s="211"/>
      <c r="L175" s="216"/>
      <c r="M175" s="217"/>
      <c r="N175" s="218"/>
      <c r="O175" s="218"/>
      <c r="P175" s="218"/>
      <c r="Q175" s="218"/>
      <c r="R175" s="218"/>
      <c r="S175" s="218"/>
      <c r="T175" s="219"/>
      <c r="AT175" s="220" t="s">
        <v>167</v>
      </c>
      <c r="AU175" s="220" t="s">
        <v>81</v>
      </c>
      <c r="AV175" s="11" t="s">
        <v>79</v>
      </c>
      <c r="AW175" s="11" t="s">
        <v>35</v>
      </c>
      <c r="AX175" s="11" t="s">
        <v>71</v>
      </c>
      <c r="AY175" s="220" t="s">
        <v>149</v>
      </c>
    </row>
    <row r="176" spans="2:51" s="12" customFormat="1" ht="13.5">
      <c r="B176" s="221"/>
      <c r="C176" s="222"/>
      <c r="D176" s="208" t="s">
        <v>167</v>
      </c>
      <c r="E176" s="223" t="s">
        <v>21</v>
      </c>
      <c r="F176" s="224" t="s">
        <v>223</v>
      </c>
      <c r="G176" s="222"/>
      <c r="H176" s="225">
        <v>4.62</v>
      </c>
      <c r="I176" s="226"/>
      <c r="J176" s="222"/>
      <c r="K176" s="222"/>
      <c r="L176" s="227"/>
      <c r="M176" s="228"/>
      <c r="N176" s="229"/>
      <c r="O176" s="229"/>
      <c r="P176" s="229"/>
      <c r="Q176" s="229"/>
      <c r="R176" s="229"/>
      <c r="S176" s="229"/>
      <c r="T176" s="230"/>
      <c r="AT176" s="231" t="s">
        <v>167</v>
      </c>
      <c r="AU176" s="231" t="s">
        <v>81</v>
      </c>
      <c r="AV176" s="12" t="s">
        <v>81</v>
      </c>
      <c r="AW176" s="12" t="s">
        <v>35</v>
      </c>
      <c r="AX176" s="12" t="s">
        <v>79</v>
      </c>
      <c r="AY176" s="231" t="s">
        <v>149</v>
      </c>
    </row>
    <row r="177" spans="2:63" s="10" customFormat="1" ht="29.85" customHeight="1">
      <c r="B177" s="176"/>
      <c r="C177" s="177"/>
      <c r="D177" s="190" t="s">
        <v>70</v>
      </c>
      <c r="E177" s="191" t="s">
        <v>224</v>
      </c>
      <c r="F177" s="191" t="s">
        <v>225</v>
      </c>
      <c r="G177" s="177"/>
      <c r="H177" s="177"/>
      <c r="I177" s="180"/>
      <c r="J177" s="192">
        <f>BK177</f>
        <v>0</v>
      </c>
      <c r="K177" s="177"/>
      <c r="L177" s="182"/>
      <c r="M177" s="183"/>
      <c r="N177" s="184"/>
      <c r="O177" s="184"/>
      <c r="P177" s="185">
        <f>SUM(P178:P280)</f>
        <v>0</v>
      </c>
      <c r="Q177" s="184"/>
      <c r="R177" s="185">
        <f>SUM(R178:R280)</f>
        <v>0.026163799999999997</v>
      </c>
      <c r="S177" s="184"/>
      <c r="T177" s="186">
        <f>SUM(T178:T280)</f>
        <v>8.878146999999998</v>
      </c>
      <c r="AR177" s="187" t="s">
        <v>79</v>
      </c>
      <c r="AT177" s="188" t="s">
        <v>70</v>
      </c>
      <c r="AU177" s="188" t="s">
        <v>79</v>
      </c>
      <c r="AY177" s="187" t="s">
        <v>149</v>
      </c>
      <c r="BK177" s="189">
        <f>SUM(BK178:BK280)</f>
        <v>0</v>
      </c>
    </row>
    <row r="178" spans="2:65" s="1" customFormat="1" ht="22.5" customHeight="1">
      <c r="B178" s="41"/>
      <c r="C178" s="193" t="s">
        <v>150</v>
      </c>
      <c r="D178" s="193" t="s">
        <v>152</v>
      </c>
      <c r="E178" s="194" t="s">
        <v>226</v>
      </c>
      <c r="F178" s="195" t="s">
        <v>227</v>
      </c>
      <c r="G178" s="196" t="s">
        <v>228</v>
      </c>
      <c r="H178" s="197">
        <v>1</v>
      </c>
      <c r="I178" s="198"/>
      <c r="J178" s="199">
        <f>ROUND(I178*H178,2)</f>
        <v>0</v>
      </c>
      <c r="K178" s="195" t="s">
        <v>21</v>
      </c>
      <c r="L178" s="61"/>
      <c r="M178" s="200" t="s">
        <v>21</v>
      </c>
      <c r="N178" s="201" t="s">
        <v>42</v>
      </c>
      <c r="O178" s="42"/>
      <c r="P178" s="202">
        <f>O178*H178</f>
        <v>0</v>
      </c>
      <c r="Q178" s="202">
        <v>0</v>
      </c>
      <c r="R178" s="202">
        <f>Q178*H178</f>
        <v>0</v>
      </c>
      <c r="S178" s="202">
        <v>0</v>
      </c>
      <c r="T178" s="203">
        <f>S178*H178</f>
        <v>0</v>
      </c>
      <c r="AR178" s="24" t="s">
        <v>157</v>
      </c>
      <c r="AT178" s="24" t="s">
        <v>152</v>
      </c>
      <c r="AU178" s="24" t="s">
        <v>81</v>
      </c>
      <c r="AY178" s="24" t="s">
        <v>149</v>
      </c>
      <c r="BE178" s="204">
        <f>IF(N178="základní",J178,0)</f>
        <v>0</v>
      </c>
      <c r="BF178" s="204">
        <f>IF(N178="snížená",J178,0)</f>
        <v>0</v>
      </c>
      <c r="BG178" s="204">
        <f>IF(N178="zákl. přenesená",J178,0)</f>
        <v>0</v>
      </c>
      <c r="BH178" s="204">
        <f>IF(N178="sníž. přenesená",J178,0)</f>
        <v>0</v>
      </c>
      <c r="BI178" s="204">
        <f>IF(N178="nulová",J178,0)</f>
        <v>0</v>
      </c>
      <c r="BJ178" s="24" t="s">
        <v>79</v>
      </c>
      <c r="BK178" s="204">
        <f>ROUND(I178*H178,2)</f>
        <v>0</v>
      </c>
      <c r="BL178" s="24" t="s">
        <v>157</v>
      </c>
      <c r="BM178" s="24" t="s">
        <v>229</v>
      </c>
    </row>
    <row r="179" spans="2:65" s="1" customFormat="1" ht="22.5" customHeight="1">
      <c r="B179" s="41"/>
      <c r="C179" s="193" t="s">
        <v>230</v>
      </c>
      <c r="D179" s="193" t="s">
        <v>152</v>
      </c>
      <c r="E179" s="194" t="s">
        <v>231</v>
      </c>
      <c r="F179" s="195" t="s">
        <v>232</v>
      </c>
      <c r="G179" s="196" t="s">
        <v>228</v>
      </c>
      <c r="H179" s="197">
        <v>1</v>
      </c>
      <c r="I179" s="198"/>
      <c r="J179" s="199">
        <f>ROUND(I179*H179,2)</f>
        <v>0</v>
      </c>
      <c r="K179" s="195" t="s">
        <v>21</v>
      </c>
      <c r="L179" s="61"/>
      <c r="M179" s="200" t="s">
        <v>21</v>
      </c>
      <c r="N179" s="201" t="s">
        <v>42</v>
      </c>
      <c r="O179" s="42"/>
      <c r="P179" s="202">
        <f>O179*H179</f>
        <v>0</v>
      </c>
      <c r="Q179" s="202">
        <v>0</v>
      </c>
      <c r="R179" s="202">
        <f>Q179*H179</f>
        <v>0</v>
      </c>
      <c r="S179" s="202">
        <v>0</v>
      </c>
      <c r="T179" s="203">
        <f>S179*H179</f>
        <v>0</v>
      </c>
      <c r="AR179" s="24" t="s">
        <v>157</v>
      </c>
      <c r="AT179" s="24" t="s">
        <v>152</v>
      </c>
      <c r="AU179" s="24" t="s">
        <v>81</v>
      </c>
      <c r="AY179" s="24" t="s">
        <v>149</v>
      </c>
      <c r="BE179" s="204">
        <f>IF(N179="základní",J179,0)</f>
        <v>0</v>
      </c>
      <c r="BF179" s="204">
        <f>IF(N179="snížená",J179,0)</f>
        <v>0</v>
      </c>
      <c r="BG179" s="204">
        <f>IF(N179="zákl. přenesená",J179,0)</f>
        <v>0</v>
      </c>
      <c r="BH179" s="204">
        <f>IF(N179="sníž. přenesená",J179,0)</f>
        <v>0</v>
      </c>
      <c r="BI179" s="204">
        <f>IF(N179="nulová",J179,0)</f>
        <v>0</v>
      </c>
      <c r="BJ179" s="24" t="s">
        <v>79</v>
      </c>
      <c r="BK179" s="204">
        <f>ROUND(I179*H179,2)</f>
        <v>0</v>
      </c>
      <c r="BL179" s="24" t="s">
        <v>157</v>
      </c>
      <c r="BM179" s="24" t="s">
        <v>233</v>
      </c>
    </row>
    <row r="180" spans="2:65" s="1" customFormat="1" ht="22.5" customHeight="1">
      <c r="B180" s="41"/>
      <c r="C180" s="193" t="s">
        <v>234</v>
      </c>
      <c r="D180" s="193" t="s">
        <v>152</v>
      </c>
      <c r="E180" s="194" t="s">
        <v>235</v>
      </c>
      <c r="F180" s="195" t="s">
        <v>236</v>
      </c>
      <c r="G180" s="196" t="s">
        <v>228</v>
      </c>
      <c r="H180" s="197">
        <v>1</v>
      </c>
      <c r="I180" s="198"/>
      <c r="J180" s="199">
        <f>ROUND(I180*H180,2)</f>
        <v>0</v>
      </c>
      <c r="K180" s="195" t="s">
        <v>21</v>
      </c>
      <c r="L180" s="61"/>
      <c r="M180" s="200" t="s">
        <v>21</v>
      </c>
      <c r="N180" s="201" t="s">
        <v>42</v>
      </c>
      <c r="O180" s="42"/>
      <c r="P180" s="202">
        <f>O180*H180</f>
        <v>0</v>
      </c>
      <c r="Q180" s="202">
        <v>0</v>
      </c>
      <c r="R180" s="202">
        <f>Q180*H180</f>
        <v>0</v>
      </c>
      <c r="S180" s="202">
        <v>0</v>
      </c>
      <c r="T180" s="203">
        <f>S180*H180</f>
        <v>0</v>
      </c>
      <c r="AR180" s="24" t="s">
        <v>157</v>
      </c>
      <c r="AT180" s="24" t="s">
        <v>152</v>
      </c>
      <c r="AU180" s="24" t="s">
        <v>81</v>
      </c>
      <c r="AY180" s="24" t="s">
        <v>149</v>
      </c>
      <c r="BE180" s="204">
        <f>IF(N180="základní",J180,0)</f>
        <v>0</v>
      </c>
      <c r="BF180" s="204">
        <f>IF(N180="snížená",J180,0)</f>
        <v>0</v>
      </c>
      <c r="BG180" s="204">
        <f>IF(N180="zákl. přenesená",J180,0)</f>
        <v>0</v>
      </c>
      <c r="BH180" s="204">
        <f>IF(N180="sníž. přenesená",J180,0)</f>
        <v>0</v>
      </c>
      <c r="BI180" s="204">
        <f>IF(N180="nulová",J180,0)</f>
        <v>0</v>
      </c>
      <c r="BJ180" s="24" t="s">
        <v>79</v>
      </c>
      <c r="BK180" s="204">
        <f>ROUND(I180*H180,2)</f>
        <v>0</v>
      </c>
      <c r="BL180" s="24" t="s">
        <v>157</v>
      </c>
      <c r="BM180" s="24" t="s">
        <v>237</v>
      </c>
    </row>
    <row r="181" spans="2:65" s="1" customFormat="1" ht="22.5" customHeight="1">
      <c r="B181" s="41"/>
      <c r="C181" s="193" t="s">
        <v>224</v>
      </c>
      <c r="D181" s="193" t="s">
        <v>152</v>
      </c>
      <c r="E181" s="194" t="s">
        <v>238</v>
      </c>
      <c r="F181" s="195" t="s">
        <v>239</v>
      </c>
      <c r="G181" s="196" t="s">
        <v>228</v>
      </c>
      <c r="H181" s="197">
        <v>1</v>
      </c>
      <c r="I181" s="198"/>
      <c r="J181" s="199">
        <f>ROUND(I181*H181,2)</f>
        <v>0</v>
      </c>
      <c r="K181" s="195" t="s">
        <v>21</v>
      </c>
      <c r="L181" s="61"/>
      <c r="M181" s="200" t="s">
        <v>21</v>
      </c>
      <c r="N181" s="201" t="s">
        <v>42</v>
      </c>
      <c r="O181" s="42"/>
      <c r="P181" s="202">
        <f>O181*H181</f>
        <v>0</v>
      </c>
      <c r="Q181" s="202">
        <v>0</v>
      </c>
      <c r="R181" s="202">
        <f>Q181*H181</f>
        <v>0</v>
      </c>
      <c r="S181" s="202">
        <v>0</v>
      </c>
      <c r="T181" s="203">
        <f>S181*H181</f>
        <v>0</v>
      </c>
      <c r="AR181" s="24" t="s">
        <v>157</v>
      </c>
      <c r="AT181" s="24" t="s">
        <v>152</v>
      </c>
      <c r="AU181" s="24" t="s">
        <v>81</v>
      </c>
      <c r="AY181" s="24" t="s">
        <v>149</v>
      </c>
      <c r="BE181" s="204">
        <f>IF(N181="základní",J181,0)</f>
        <v>0</v>
      </c>
      <c r="BF181" s="204">
        <f>IF(N181="snížená",J181,0)</f>
        <v>0</v>
      </c>
      <c r="BG181" s="204">
        <f>IF(N181="zákl. přenesená",J181,0)</f>
        <v>0</v>
      </c>
      <c r="BH181" s="204">
        <f>IF(N181="sníž. přenesená",J181,0)</f>
        <v>0</v>
      </c>
      <c r="BI181" s="204">
        <f>IF(N181="nulová",J181,0)</f>
        <v>0</v>
      </c>
      <c r="BJ181" s="24" t="s">
        <v>79</v>
      </c>
      <c r="BK181" s="204">
        <f>ROUND(I181*H181,2)</f>
        <v>0</v>
      </c>
      <c r="BL181" s="24" t="s">
        <v>157</v>
      </c>
      <c r="BM181" s="24" t="s">
        <v>240</v>
      </c>
    </row>
    <row r="182" spans="2:65" s="1" customFormat="1" ht="31.5" customHeight="1">
      <c r="B182" s="41"/>
      <c r="C182" s="193" t="s">
        <v>241</v>
      </c>
      <c r="D182" s="193" t="s">
        <v>152</v>
      </c>
      <c r="E182" s="194" t="s">
        <v>242</v>
      </c>
      <c r="F182" s="195" t="s">
        <v>243</v>
      </c>
      <c r="G182" s="196" t="s">
        <v>155</v>
      </c>
      <c r="H182" s="197">
        <v>137.26</v>
      </c>
      <c r="I182" s="198"/>
      <c r="J182" s="199">
        <f>ROUND(I182*H182,2)</f>
        <v>0</v>
      </c>
      <c r="K182" s="195" t="s">
        <v>163</v>
      </c>
      <c r="L182" s="61"/>
      <c r="M182" s="200" t="s">
        <v>21</v>
      </c>
      <c r="N182" s="201" t="s">
        <v>42</v>
      </c>
      <c r="O182" s="42"/>
      <c r="P182" s="202">
        <f>O182*H182</f>
        <v>0</v>
      </c>
      <c r="Q182" s="202">
        <v>0.00013</v>
      </c>
      <c r="R182" s="202">
        <f>Q182*H182</f>
        <v>0.017843799999999996</v>
      </c>
      <c r="S182" s="202">
        <v>0</v>
      </c>
      <c r="T182" s="203">
        <f>S182*H182</f>
        <v>0</v>
      </c>
      <c r="AR182" s="24" t="s">
        <v>157</v>
      </c>
      <c r="AT182" s="24" t="s">
        <v>152</v>
      </c>
      <c r="AU182" s="24" t="s">
        <v>81</v>
      </c>
      <c r="AY182" s="24" t="s">
        <v>149</v>
      </c>
      <c r="BE182" s="204">
        <f>IF(N182="základní",J182,0)</f>
        <v>0</v>
      </c>
      <c r="BF182" s="204">
        <f>IF(N182="snížená",J182,0)</f>
        <v>0</v>
      </c>
      <c r="BG182" s="204">
        <f>IF(N182="zákl. přenesená",J182,0)</f>
        <v>0</v>
      </c>
      <c r="BH182" s="204">
        <f>IF(N182="sníž. přenesená",J182,0)</f>
        <v>0</v>
      </c>
      <c r="BI182" s="204">
        <f>IF(N182="nulová",J182,0)</f>
        <v>0</v>
      </c>
      <c r="BJ182" s="24" t="s">
        <v>79</v>
      </c>
      <c r="BK182" s="204">
        <f>ROUND(I182*H182,2)</f>
        <v>0</v>
      </c>
      <c r="BL182" s="24" t="s">
        <v>157</v>
      </c>
      <c r="BM182" s="24" t="s">
        <v>244</v>
      </c>
    </row>
    <row r="183" spans="2:47" s="1" customFormat="1" ht="54">
      <c r="B183" s="41"/>
      <c r="C183" s="63"/>
      <c r="D183" s="208" t="s">
        <v>165</v>
      </c>
      <c r="E183" s="63"/>
      <c r="F183" s="209" t="s">
        <v>245</v>
      </c>
      <c r="G183" s="63"/>
      <c r="H183" s="63"/>
      <c r="I183" s="163"/>
      <c r="J183" s="63"/>
      <c r="K183" s="63"/>
      <c r="L183" s="61"/>
      <c r="M183" s="207"/>
      <c r="N183" s="42"/>
      <c r="O183" s="42"/>
      <c r="P183" s="42"/>
      <c r="Q183" s="42"/>
      <c r="R183" s="42"/>
      <c r="S183" s="42"/>
      <c r="T183" s="78"/>
      <c r="AT183" s="24" t="s">
        <v>165</v>
      </c>
      <c r="AU183" s="24" t="s">
        <v>81</v>
      </c>
    </row>
    <row r="184" spans="2:51" s="11" customFormat="1" ht="13.5">
      <c r="B184" s="210"/>
      <c r="C184" s="211"/>
      <c r="D184" s="208" t="s">
        <v>167</v>
      </c>
      <c r="E184" s="212" t="s">
        <v>21</v>
      </c>
      <c r="F184" s="213" t="s">
        <v>194</v>
      </c>
      <c r="G184" s="211"/>
      <c r="H184" s="214" t="s">
        <v>21</v>
      </c>
      <c r="I184" s="215"/>
      <c r="J184" s="211"/>
      <c r="K184" s="211"/>
      <c r="L184" s="216"/>
      <c r="M184" s="217"/>
      <c r="N184" s="218"/>
      <c r="O184" s="218"/>
      <c r="P184" s="218"/>
      <c r="Q184" s="218"/>
      <c r="R184" s="218"/>
      <c r="S184" s="218"/>
      <c r="T184" s="219"/>
      <c r="AT184" s="220" t="s">
        <v>167</v>
      </c>
      <c r="AU184" s="220" t="s">
        <v>81</v>
      </c>
      <c r="AV184" s="11" t="s">
        <v>79</v>
      </c>
      <c r="AW184" s="11" t="s">
        <v>35</v>
      </c>
      <c r="AX184" s="11" t="s">
        <v>71</v>
      </c>
      <c r="AY184" s="220" t="s">
        <v>149</v>
      </c>
    </row>
    <row r="185" spans="2:51" s="12" customFormat="1" ht="13.5">
      <c r="B185" s="221"/>
      <c r="C185" s="222"/>
      <c r="D185" s="208" t="s">
        <v>167</v>
      </c>
      <c r="E185" s="223" t="s">
        <v>21</v>
      </c>
      <c r="F185" s="224" t="s">
        <v>246</v>
      </c>
      <c r="G185" s="222"/>
      <c r="H185" s="225">
        <v>72.57</v>
      </c>
      <c r="I185" s="226"/>
      <c r="J185" s="222"/>
      <c r="K185" s="222"/>
      <c r="L185" s="227"/>
      <c r="M185" s="228"/>
      <c r="N185" s="229"/>
      <c r="O185" s="229"/>
      <c r="P185" s="229"/>
      <c r="Q185" s="229"/>
      <c r="R185" s="229"/>
      <c r="S185" s="229"/>
      <c r="T185" s="230"/>
      <c r="AT185" s="231" t="s">
        <v>167</v>
      </c>
      <c r="AU185" s="231" t="s">
        <v>81</v>
      </c>
      <c r="AV185" s="12" t="s">
        <v>81</v>
      </c>
      <c r="AW185" s="12" t="s">
        <v>35</v>
      </c>
      <c r="AX185" s="12" t="s">
        <v>71</v>
      </c>
      <c r="AY185" s="231" t="s">
        <v>149</v>
      </c>
    </row>
    <row r="186" spans="2:51" s="11" customFormat="1" ht="13.5">
      <c r="B186" s="210"/>
      <c r="C186" s="211"/>
      <c r="D186" s="208" t="s">
        <v>167</v>
      </c>
      <c r="E186" s="212" t="s">
        <v>21</v>
      </c>
      <c r="F186" s="213" t="s">
        <v>247</v>
      </c>
      <c r="G186" s="211"/>
      <c r="H186" s="214" t="s">
        <v>21</v>
      </c>
      <c r="I186" s="215"/>
      <c r="J186" s="211"/>
      <c r="K186" s="211"/>
      <c r="L186" s="216"/>
      <c r="M186" s="217"/>
      <c r="N186" s="218"/>
      <c r="O186" s="218"/>
      <c r="P186" s="218"/>
      <c r="Q186" s="218"/>
      <c r="R186" s="218"/>
      <c r="S186" s="218"/>
      <c r="T186" s="219"/>
      <c r="AT186" s="220" t="s">
        <v>167</v>
      </c>
      <c r="AU186" s="220" t="s">
        <v>81</v>
      </c>
      <c r="AV186" s="11" t="s">
        <v>79</v>
      </c>
      <c r="AW186" s="11" t="s">
        <v>35</v>
      </c>
      <c r="AX186" s="11" t="s">
        <v>71</v>
      </c>
      <c r="AY186" s="220" t="s">
        <v>149</v>
      </c>
    </row>
    <row r="187" spans="2:51" s="12" customFormat="1" ht="13.5">
      <c r="B187" s="221"/>
      <c r="C187" s="222"/>
      <c r="D187" s="208" t="s">
        <v>167</v>
      </c>
      <c r="E187" s="223" t="s">
        <v>21</v>
      </c>
      <c r="F187" s="224" t="s">
        <v>248</v>
      </c>
      <c r="G187" s="222"/>
      <c r="H187" s="225">
        <v>7.56</v>
      </c>
      <c r="I187" s="226"/>
      <c r="J187" s="222"/>
      <c r="K187" s="222"/>
      <c r="L187" s="227"/>
      <c r="M187" s="228"/>
      <c r="N187" s="229"/>
      <c r="O187" s="229"/>
      <c r="P187" s="229"/>
      <c r="Q187" s="229"/>
      <c r="R187" s="229"/>
      <c r="S187" s="229"/>
      <c r="T187" s="230"/>
      <c r="AT187" s="231" t="s">
        <v>167</v>
      </c>
      <c r="AU187" s="231" t="s">
        <v>81</v>
      </c>
      <c r="AV187" s="12" t="s">
        <v>81</v>
      </c>
      <c r="AW187" s="12" t="s">
        <v>35</v>
      </c>
      <c r="AX187" s="12" t="s">
        <v>71</v>
      </c>
      <c r="AY187" s="231" t="s">
        <v>149</v>
      </c>
    </row>
    <row r="188" spans="2:51" s="11" customFormat="1" ht="13.5">
      <c r="B188" s="210"/>
      <c r="C188" s="211"/>
      <c r="D188" s="208" t="s">
        <v>167</v>
      </c>
      <c r="E188" s="212" t="s">
        <v>21</v>
      </c>
      <c r="F188" s="213" t="s">
        <v>169</v>
      </c>
      <c r="G188" s="211"/>
      <c r="H188" s="214" t="s">
        <v>21</v>
      </c>
      <c r="I188" s="215"/>
      <c r="J188" s="211"/>
      <c r="K188" s="211"/>
      <c r="L188" s="216"/>
      <c r="M188" s="217"/>
      <c r="N188" s="218"/>
      <c r="O188" s="218"/>
      <c r="P188" s="218"/>
      <c r="Q188" s="218"/>
      <c r="R188" s="218"/>
      <c r="S188" s="218"/>
      <c r="T188" s="219"/>
      <c r="AT188" s="220" t="s">
        <v>167</v>
      </c>
      <c r="AU188" s="220" t="s">
        <v>81</v>
      </c>
      <c r="AV188" s="11" t="s">
        <v>79</v>
      </c>
      <c r="AW188" s="11" t="s">
        <v>35</v>
      </c>
      <c r="AX188" s="11" t="s">
        <v>71</v>
      </c>
      <c r="AY188" s="220" t="s">
        <v>149</v>
      </c>
    </row>
    <row r="189" spans="2:51" s="12" customFormat="1" ht="13.5">
      <c r="B189" s="221"/>
      <c r="C189" s="222"/>
      <c r="D189" s="208" t="s">
        <v>167</v>
      </c>
      <c r="E189" s="223" t="s">
        <v>21</v>
      </c>
      <c r="F189" s="224" t="s">
        <v>249</v>
      </c>
      <c r="G189" s="222"/>
      <c r="H189" s="225">
        <v>13.7</v>
      </c>
      <c r="I189" s="226"/>
      <c r="J189" s="222"/>
      <c r="K189" s="222"/>
      <c r="L189" s="227"/>
      <c r="M189" s="228"/>
      <c r="N189" s="229"/>
      <c r="O189" s="229"/>
      <c r="P189" s="229"/>
      <c r="Q189" s="229"/>
      <c r="R189" s="229"/>
      <c r="S189" s="229"/>
      <c r="T189" s="230"/>
      <c r="AT189" s="231" t="s">
        <v>167</v>
      </c>
      <c r="AU189" s="231" t="s">
        <v>81</v>
      </c>
      <c r="AV189" s="12" t="s">
        <v>81</v>
      </c>
      <c r="AW189" s="12" t="s">
        <v>35</v>
      </c>
      <c r="AX189" s="12" t="s">
        <v>71</v>
      </c>
      <c r="AY189" s="231" t="s">
        <v>149</v>
      </c>
    </row>
    <row r="190" spans="2:51" s="11" customFormat="1" ht="13.5">
      <c r="B190" s="210"/>
      <c r="C190" s="211"/>
      <c r="D190" s="208" t="s">
        <v>167</v>
      </c>
      <c r="E190" s="212" t="s">
        <v>21</v>
      </c>
      <c r="F190" s="213" t="s">
        <v>250</v>
      </c>
      <c r="G190" s="211"/>
      <c r="H190" s="214" t="s">
        <v>21</v>
      </c>
      <c r="I190" s="215"/>
      <c r="J190" s="211"/>
      <c r="K190" s="211"/>
      <c r="L190" s="216"/>
      <c r="M190" s="217"/>
      <c r="N190" s="218"/>
      <c r="O190" s="218"/>
      <c r="P190" s="218"/>
      <c r="Q190" s="218"/>
      <c r="R190" s="218"/>
      <c r="S190" s="218"/>
      <c r="T190" s="219"/>
      <c r="AT190" s="220" t="s">
        <v>167</v>
      </c>
      <c r="AU190" s="220" t="s">
        <v>81</v>
      </c>
      <c r="AV190" s="11" t="s">
        <v>79</v>
      </c>
      <c r="AW190" s="11" t="s">
        <v>35</v>
      </c>
      <c r="AX190" s="11" t="s">
        <v>71</v>
      </c>
      <c r="AY190" s="220" t="s">
        <v>149</v>
      </c>
    </row>
    <row r="191" spans="2:51" s="12" customFormat="1" ht="13.5">
      <c r="B191" s="221"/>
      <c r="C191" s="222"/>
      <c r="D191" s="208" t="s">
        <v>167</v>
      </c>
      <c r="E191" s="223" t="s">
        <v>21</v>
      </c>
      <c r="F191" s="224" t="s">
        <v>251</v>
      </c>
      <c r="G191" s="222"/>
      <c r="H191" s="225">
        <v>1.35</v>
      </c>
      <c r="I191" s="226"/>
      <c r="J191" s="222"/>
      <c r="K191" s="222"/>
      <c r="L191" s="227"/>
      <c r="M191" s="228"/>
      <c r="N191" s="229"/>
      <c r="O191" s="229"/>
      <c r="P191" s="229"/>
      <c r="Q191" s="229"/>
      <c r="R191" s="229"/>
      <c r="S191" s="229"/>
      <c r="T191" s="230"/>
      <c r="AT191" s="231" t="s">
        <v>167</v>
      </c>
      <c r="AU191" s="231" t="s">
        <v>81</v>
      </c>
      <c r="AV191" s="12" t="s">
        <v>81</v>
      </c>
      <c r="AW191" s="12" t="s">
        <v>35</v>
      </c>
      <c r="AX191" s="12" t="s">
        <v>71</v>
      </c>
      <c r="AY191" s="231" t="s">
        <v>149</v>
      </c>
    </row>
    <row r="192" spans="2:51" s="11" customFormat="1" ht="13.5">
      <c r="B192" s="210"/>
      <c r="C192" s="211"/>
      <c r="D192" s="208" t="s">
        <v>167</v>
      </c>
      <c r="E192" s="212" t="s">
        <v>21</v>
      </c>
      <c r="F192" s="213" t="s">
        <v>252</v>
      </c>
      <c r="G192" s="211"/>
      <c r="H192" s="214" t="s">
        <v>21</v>
      </c>
      <c r="I192" s="215"/>
      <c r="J192" s="211"/>
      <c r="K192" s="211"/>
      <c r="L192" s="216"/>
      <c r="M192" s="217"/>
      <c r="N192" s="218"/>
      <c r="O192" s="218"/>
      <c r="P192" s="218"/>
      <c r="Q192" s="218"/>
      <c r="R192" s="218"/>
      <c r="S192" s="218"/>
      <c r="T192" s="219"/>
      <c r="AT192" s="220" t="s">
        <v>167</v>
      </c>
      <c r="AU192" s="220" t="s">
        <v>81</v>
      </c>
      <c r="AV192" s="11" t="s">
        <v>79</v>
      </c>
      <c r="AW192" s="11" t="s">
        <v>35</v>
      </c>
      <c r="AX192" s="11" t="s">
        <v>71</v>
      </c>
      <c r="AY192" s="220" t="s">
        <v>149</v>
      </c>
    </row>
    <row r="193" spans="2:51" s="12" customFormat="1" ht="13.5">
      <c r="B193" s="221"/>
      <c r="C193" s="222"/>
      <c r="D193" s="208" t="s">
        <v>167</v>
      </c>
      <c r="E193" s="223" t="s">
        <v>21</v>
      </c>
      <c r="F193" s="224" t="s">
        <v>253</v>
      </c>
      <c r="G193" s="222"/>
      <c r="H193" s="225">
        <v>1.55</v>
      </c>
      <c r="I193" s="226"/>
      <c r="J193" s="222"/>
      <c r="K193" s="222"/>
      <c r="L193" s="227"/>
      <c r="M193" s="228"/>
      <c r="N193" s="229"/>
      <c r="O193" s="229"/>
      <c r="P193" s="229"/>
      <c r="Q193" s="229"/>
      <c r="R193" s="229"/>
      <c r="S193" s="229"/>
      <c r="T193" s="230"/>
      <c r="AT193" s="231" t="s">
        <v>167</v>
      </c>
      <c r="AU193" s="231" t="s">
        <v>81</v>
      </c>
      <c r="AV193" s="12" t="s">
        <v>81</v>
      </c>
      <c r="AW193" s="12" t="s">
        <v>35</v>
      </c>
      <c r="AX193" s="12" t="s">
        <v>71</v>
      </c>
      <c r="AY193" s="231" t="s">
        <v>149</v>
      </c>
    </row>
    <row r="194" spans="2:51" s="11" customFormat="1" ht="13.5">
      <c r="B194" s="210"/>
      <c r="C194" s="211"/>
      <c r="D194" s="208" t="s">
        <v>167</v>
      </c>
      <c r="E194" s="212" t="s">
        <v>21</v>
      </c>
      <c r="F194" s="213" t="s">
        <v>175</v>
      </c>
      <c r="G194" s="211"/>
      <c r="H194" s="214" t="s">
        <v>21</v>
      </c>
      <c r="I194" s="215"/>
      <c r="J194" s="211"/>
      <c r="K194" s="211"/>
      <c r="L194" s="216"/>
      <c r="M194" s="217"/>
      <c r="N194" s="218"/>
      <c r="O194" s="218"/>
      <c r="P194" s="218"/>
      <c r="Q194" s="218"/>
      <c r="R194" s="218"/>
      <c r="S194" s="218"/>
      <c r="T194" s="219"/>
      <c r="AT194" s="220" t="s">
        <v>167</v>
      </c>
      <c r="AU194" s="220" t="s">
        <v>81</v>
      </c>
      <c r="AV194" s="11" t="s">
        <v>79</v>
      </c>
      <c r="AW194" s="11" t="s">
        <v>35</v>
      </c>
      <c r="AX194" s="11" t="s">
        <v>71</v>
      </c>
      <c r="AY194" s="220" t="s">
        <v>149</v>
      </c>
    </row>
    <row r="195" spans="2:51" s="12" customFormat="1" ht="13.5">
      <c r="B195" s="221"/>
      <c r="C195" s="222"/>
      <c r="D195" s="208" t="s">
        <v>167</v>
      </c>
      <c r="E195" s="223" t="s">
        <v>21</v>
      </c>
      <c r="F195" s="224" t="s">
        <v>254</v>
      </c>
      <c r="G195" s="222"/>
      <c r="H195" s="225">
        <v>15.64</v>
      </c>
      <c r="I195" s="226"/>
      <c r="J195" s="222"/>
      <c r="K195" s="222"/>
      <c r="L195" s="227"/>
      <c r="M195" s="228"/>
      <c r="N195" s="229"/>
      <c r="O195" s="229"/>
      <c r="P195" s="229"/>
      <c r="Q195" s="229"/>
      <c r="R195" s="229"/>
      <c r="S195" s="229"/>
      <c r="T195" s="230"/>
      <c r="AT195" s="231" t="s">
        <v>167</v>
      </c>
      <c r="AU195" s="231" t="s">
        <v>81</v>
      </c>
      <c r="AV195" s="12" t="s">
        <v>81</v>
      </c>
      <c r="AW195" s="12" t="s">
        <v>35</v>
      </c>
      <c r="AX195" s="12" t="s">
        <v>71</v>
      </c>
      <c r="AY195" s="231" t="s">
        <v>149</v>
      </c>
    </row>
    <row r="196" spans="2:51" s="11" customFormat="1" ht="13.5">
      <c r="B196" s="210"/>
      <c r="C196" s="211"/>
      <c r="D196" s="208" t="s">
        <v>167</v>
      </c>
      <c r="E196" s="212" t="s">
        <v>21</v>
      </c>
      <c r="F196" s="213" t="s">
        <v>177</v>
      </c>
      <c r="G196" s="211"/>
      <c r="H196" s="214" t="s">
        <v>21</v>
      </c>
      <c r="I196" s="215"/>
      <c r="J196" s="211"/>
      <c r="K196" s="211"/>
      <c r="L196" s="216"/>
      <c r="M196" s="217"/>
      <c r="N196" s="218"/>
      <c r="O196" s="218"/>
      <c r="P196" s="218"/>
      <c r="Q196" s="218"/>
      <c r="R196" s="218"/>
      <c r="S196" s="218"/>
      <c r="T196" s="219"/>
      <c r="AT196" s="220" t="s">
        <v>167</v>
      </c>
      <c r="AU196" s="220" t="s">
        <v>81</v>
      </c>
      <c r="AV196" s="11" t="s">
        <v>79</v>
      </c>
      <c r="AW196" s="11" t="s">
        <v>35</v>
      </c>
      <c r="AX196" s="11" t="s">
        <v>71</v>
      </c>
      <c r="AY196" s="220" t="s">
        <v>149</v>
      </c>
    </row>
    <row r="197" spans="2:51" s="12" customFormat="1" ht="13.5">
      <c r="B197" s="221"/>
      <c r="C197" s="222"/>
      <c r="D197" s="208" t="s">
        <v>167</v>
      </c>
      <c r="E197" s="223" t="s">
        <v>21</v>
      </c>
      <c r="F197" s="224" t="s">
        <v>255</v>
      </c>
      <c r="G197" s="222"/>
      <c r="H197" s="225">
        <v>2.97</v>
      </c>
      <c r="I197" s="226"/>
      <c r="J197" s="222"/>
      <c r="K197" s="222"/>
      <c r="L197" s="227"/>
      <c r="M197" s="228"/>
      <c r="N197" s="229"/>
      <c r="O197" s="229"/>
      <c r="P197" s="229"/>
      <c r="Q197" s="229"/>
      <c r="R197" s="229"/>
      <c r="S197" s="229"/>
      <c r="T197" s="230"/>
      <c r="AT197" s="231" t="s">
        <v>167</v>
      </c>
      <c r="AU197" s="231" t="s">
        <v>81</v>
      </c>
      <c r="AV197" s="12" t="s">
        <v>81</v>
      </c>
      <c r="AW197" s="12" t="s">
        <v>35</v>
      </c>
      <c r="AX197" s="12" t="s">
        <v>71</v>
      </c>
      <c r="AY197" s="231" t="s">
        <v>149</v>
      </c>
    </row>
    <row r="198" spans="2:51" s="11" customFormat="1" ht="13.5">
      <c r="B198" s="210"/>
      <c r="C198" s="211"/>
      <c r="D198" s="208" t="s">
        <v>167</v>
      </c>
      <c r="E198" s="212" t="s">
        <v>21</v>
      </c>
      <c r="F198" s="213" t="s">
        <v>207</v>
      </c>
      <c r="G198" s="211"/>
      <c r="H198" s="214" t="s">
        <v>21</v>
      </c>
      <c r="I198" s="215"/>
      <c r="J198" s="211"/>
      <c r="K198" s="211"/>
      <c r="L198" s="216"/>
      <c r="M198" s="217"/>
      <c r="N198" s="218"/>
      <c r="O198" s="218"/>
      <c r="P198" s="218"/>
      <c r="Q198" s="218"/>
      <c r="R198" s="218"/>
      <c r="S198" s="218"/>
      <c r="T198" s="219"/>
      <c r="AT198" s="220" t="s">
        <v>167</v>
      </c>
      <c r="AU198" s="220" t="s">
        <v>81</v>
      </c>
      <c r="AV198" s="11" t="s">
        <v>79</v>
      </c>
      <c r="AW198" s="11" t="s">
        <v>35</v>
      </c>
      <c r="AX198" s="11" t="s">
        <v>71</v>
      </c>
      <c r="AY198" s="220" t="s">
        <v>149</v>
      </c>
    </row>
    <row r="199" spans="2:51" s="12" customFormat="1" ht="13.5">
      <c r="B199" s="221"/>
      <c r="C199" s="222"/>
      <c r="D199" s="208" t="s">
        <v>167</v>
      </c>
      <c r="E199" s="223" t="s">
        <v>21</v>
      </c>
      <c r="F199" s="224" t="s">
        <v>256</v>
      </c>
      <c r="G199" s="222"/>
      <c r="H199" s="225">
        <v>4.71</v>
      </c>
      <c r="I199" s="226"/>
      <c r="J199" s="222"/>
      <c r="K199" s="222"/>
      <c r="L199" s="227"/>
      <c r="M199" s="228"/>
      <c r="N199" s="229"/>
      <c r="O199" s="229"/>
      <c r="P199" s="229"/>
      <c r="Q199" s="229"/>
      <c r="R199" s="229"/>
      <c r="S199" s="229"/>
      <c r="T199" s="230"/>
      <c r="AT199" s="231" t="s">
        <v>167</v>
      </c>
      <c r="AU199" s="231" t="s">
        <v>81</v>
      </c>
      <c r="AV199" s="12" t="s">
        <v>81</v>
      </c>
      <c r="AW199" s="12" t="s">
        <v>35</v>
      </c>
      <c r="AX199" s="12" t="s">
        <v>71</v>
      </c>
      <c r="AY199" s="231" t="s">
        <v>149</v>
      </c>
    </row>
    <row r="200" spans="2:51" s="11" customFormat="1" ht="13.5">
      <c r="B200" s="210"/>
      <c r="C200" s="211"/>
      <c r="D200" s="208" t="s">
        <v>167</v>
      </c>
      <c r="E200" s="212" t="s">
        <v>21</v>
      </c>
      <c r="F200" s="213" t="s">
        <v>209</v>
      </c>
      <c r="G200" s="211"/>
      <c r="H200" s="214" t="s">
        <v>21</v>
      </c>
      <c r="I200" s="215"/>
      <c r="J200" s="211"/>
      <c r="K200" s="211"/>
      <c r="L200" s="216"/>
      <c r="M200" s="217"/>
      <c r="N200" s="218"/>
      <c r="O200" s="218"/>
      <c r="P200" s="218"/>
      <c r="Q200" s="218"/>
      <c r="R200" s="218"/>
      <c r="S200" s="218"/>
      <c r="T200" s="219"/>
      <c r="AT200" s="220" t="s">
        <v>167</v>
      </c>
      <c r="AU200" s="220" t="s">
        <v>81</v>
      </c>
      <c r="AV200" s="11" t="s">
        <v>79</v>
      </c>
      <c r="AW200" s="11" t="s">
        <v>35</v>
      </c>
      <c r="AX200" s="11" t="s">
        <v>71</v>
      </c>
      <c r="AY200" s="220" t="s">
        <v>149</v>
      </c>
    </row>
    <row r="201" spans="2:51" s="12" customFormat="1" ht="13.5">
      <c r="B201" s="221"/>
      <c r="C201" s="222"/>
      <c r="D201" s="208" t="s">
        <v>167</v>
      </c>
      <c r="E201" s="223" t="s">
        <v>21</v>
      </c>
      <c r="F201" s="224" t="s">
        <v>257</v>
      </c>
      <c r="G201" s="222"/>
      <c r="H201" s="225">
        <v>11.35</v>
      </c>
      <c r="I201" s="226"/>
      <c r="J201" s="222"/>
      <c r="K201" s="222"/>
      <c r="L201" s="227"/>
      <c r="M201" s="228"/>
      <c r="N201" s="229"/>
      <c r="O201" s="229"/>
      <c r="P201" s="229"/>
      <c r="Q201" s="229"/>
      <c r="R201" s="229"/>
      <c r="S201" s="229"/>
      <c r="T201" s="230"/>
      <c r="AT201" s="231" t="s">
        <v>167</v>
      </c>
      <c r="AU201" s="231" t="s">
        <v>81</v>
      </c>
      <c r="AV201" s="12" t="s">
        <v>81</v>
      </c>
      <c r="AW201" s="12" t="s">
        <v>35</v>
      </c>
      <c r="AX201" s="12" t="s">
        <v>71</v>
      </c>
      <c r="AY201" s="231" t="s">
        <v>149</v>
      </c>
    </row>
    <row r="202" spans="2:51" s="11" customFormat="1" ht="13.5">
      <c r="B202" s="210"/>
      <c r="C202" s="211"/>
      <c r="D202" s="208" t="s">
        <v>167</v>
      </c>
      <c r="E202" s="212" t="s">
        <v>21</v>
      </c>
      <c r="F202" s="213" t="s">
        <v>180</v>
      </c>
      <c r="G202" s="211"/>
      <c r="H202" s="214" t="s">
        <v>21</v>
      </c>
      <c r="I202" s="215"/>
      <c r="J202" s="211"/>
      <c r="K202" s="211"/>
      <c r="L202" s="216"/>
      <c r="M202" s="217"/>
      <c r="N202" s="218"/>
      <c r="O202" s="218"/>
      <c r="P202" s="218"/>
      <c r="Q202" s="218"/>
      <c r="R202" s="218"/>
      <c r="S202" s="218"/>
      <c r="T202" s="219"/>
      <c r="AT202" s="220" t="s">
        <v>167</v>
      </c>
      <c r="AU202" s="220" t="s">
        <v>81</v>
      </c>
      <c r="AV202" s="11" t="s">
        <v>79</v>
      </c>
      <c r="AW202" s="11" t="s">
        <v>35</v>
      </c>
      <c r="AX202" s="11" t="s">
        <v>71</v>
      </c>
      <c r="AY202" s="220" t="s">
        <v>149</v>
      </c>
    </row>
    <row r="203" spans="2:51" s="12" customFormat="1" ht="13.5">
      <c r="B203" s="221"/>
      <c r="C203" s="222"/>
      <c r="D203" s="208" t="s">
        <v>167</v>
      </c>
      <c r="E203" s="223" t="s">
        <v>21</v>
      </c>
      <c r="F203" s="224" t="s">
        <v>258</v>
      </c>
      <c r="G203" s="222"/>
      <c r="H203" s="225">
        <v>2.85</v>
      </c>
      <c r="I203" s="226"/>
      <c r="J203" s="222"/>
      <c r="K203" s="222"/>
      <c r="L203" s="227"/>
      <c r="M203" s="228"/>
      <c r="N203" s="229"/>
      <c r="O203" s="229"/>
      <c r="P203" s="229"/>
      <c r="Q203" s="229"/>
      <c r="R203" s="229"/>
      <c r="S203" s="229"/>
      <c r="T203" s="230"/>
      <c r="AT203" s="231" t="s">
        <v>167</v>
      </c>
      <c r="AU203" s="231" t="s">
        <v>81</v>
      </c>
      <c r="AV203" s="12" t="s">
        <v>81</v>
      </c>
      <c r="AW203" s="12" t="s">
        <v>35</v>
      </c>
      <c r="AX203" s="12" t="s">
        <v>71</v>
      </c>
      <c r="AY203" s="231" t="s">
        <v>149</v>
      </c>
    </row>
    <row r="204" spans="2:51" s="11" customFormat="1" ht="13.5">
      <c r="B204" s="210"/>
      <c r="C204" s="211"/>
      <c r="D204" s="208" t="s">
        <v>167</v>
      </c>
      <c r="E204" s="212" t="s">
        <v>21</v>
      </c>
      <c r="F204" s="213" t="s">
        <v>182</v>
      </c>
      <c r="G204" s="211"/>
      <c r="H204" s="214" t="s">
        <v>21</v>
      </c>
      <c r="I204" s="215"/>
      <c r="J204" s="211"/>
      <c r="K204" s="211"/>
      <c r="L204" s="216"/>
      <c r="M204" s="217"/>
      <c r="N204" s="218"/>
      <c r="O204" s="218"/>
      <c r="P204" s="218"/>
      <c r="Q204" s="218"/>
      <c r="R204" s="218"/>
      <c r="S204" s="218"/>
      <c r="T204" s="219"/>
      <c r="AT204" s="220" t="s">
        <v>167</v>
      </c>
      <c r="AU204" s="220" t="s">
        <v>81</v>
      </c>
      <c r="AV204" s="11" t="s">
        <v>79</v>
      </c>
      <c r="AW204" s="11" t="s">
        <v>35</v>
      </c>
      <c r="AX204" s="11" t="s">
        <v>71</v>
      </c>
      <c r="AY204" s="220" t="s">
        <v>149</v>
      </c>
    </row>
    <row r="205" spans="2:51" s="12" customFormat="1" ht="13.5">
      <c r="B205" s="221"/>
      <c r="C205" s="222"/>
      <c r="D205" s="208" t="s">
        <v>167</v>
      </c>
      <c r="E205" s="223" t="s">
        <v>21</v>
      </c>
      <c r="F205" s="224" t="s">
        <v>259</v>
      </c>
      <c r="G205" s="222"/>
      <c r="H205" s="225">
        <v>3.01</v>
      </c>
      <c r="I205" s="226"/>
      <c r="J205" s="222"/>
      <c r="K205" s="222"/>
      <c r="L205" s="227"/>
      <c r="M205" s="228"/>
      <c r="N205" s="229"/>
      <c r="O205" s="229"/>
      <c r="P205" s="229"/>
      <c r="Q205" s="229"/>
      <c r="R205" s="229"/>
      <c r="S205" s="229"/>
      <c r="T205" s="230"/>
      <c r="AT205" s="231" t="s">
        <v>167</v>
      </c>
      <c r="AU205" s="231" t="s">
        <v>81</v>
      </c>
      <c r="AV205" s="12" t="s">
        <v>81</v>
      </c>
      <c r="AW205" s="12" t="s">
        <v>35</v>
      </c>
      <c r="AX205" s="12" t="s">
        <v>71</v>
      </c>
      <c r="AY205" s="231" t="s">
        <v>149</v>
      </c>
    </row>
    <row r="206" spans="2:51" s="13" customFormat="1" ht="13.5">
      <c r="B206" s="232"/>
      <c r="C206" s="233"/>
      <c r="D206" s="205" t="s">
        <v>167</v>
      </c>
      <c r="E206" s="234" t="s">
        <v>21</v>
      </c>
      <c r="F206" s="235" t="s">
        <v>184</v>
      </c>
      <c r="G206" s="233"/>
      <c r="H206" s="236">
        <v>137.26</v>
      </c>
      <c r="I206" s="237"/>
      <c r="J206" s="233"/>
      <c r="K206" s="233"/>
      <c r="L206" s="238"/>
      <c r="M206" s="239"/>
      <c r="N206" s="240"/>
      <c r="O206" s="240"/>
      <c r="P206" s="240"/>
      <c r="Q206" s="240"/>
      <c r="R206" s="240"/>
      <c r="S206" s="240"/>
      <c r="T206" s="241"/>
      <c r="AT206" s="242" t="s">
        <v>167</v>
      </c>
      <c r="AU206" s="242" t="s">
        <v>81</v>
      </c>
      <c r="AV206" s="13" t="s">
        <v>157</v>
      </c>
      <c r="AW206" s="13" t="s">
        <v>35</v>
      </c>
      <c r="AX206" s="13" t="s">
        <v>79</v>
      </c>
      <c r="AY206" s="242" t="s">
        <v>149</v>
      </c>
    </row>
    <row r="207" spans="2:65" s="1" customFormat="1" ht="22.5" customHeight="1">
      <c r="B207" s="41"/>
      <c r="C207" s="193" t="s">
        <v>260</v>
      </c>
      <c r="D207" s="193" t="s">
        <v>152</v>
      </c>
      <c r="E207" s="194" t="s">
        <v>261</v>
      </c>
      <c r="F207" s="195" t="s">
        <v>262</v>
      </c>
      <c r="G207" s="196" t="s">
        <v>155</v>
      </c>
      <c r="H207" s="197">
        <v>200</v>
      </c>
      <c r="I207" s="198"/>
      <c r="J207" s="199">
        <f>ROUND(I207*H207,2)</f>
        <v>0</v>
      </c>
      <c r="K207" s="195" t="s">
        <v>163</v>
      </c>
      <c r="L207" s="61"/>
      <c r="M207" s="200" t="s">
        <v>21</v>
      </c>
      <c r="N207" s="201" t="s">
        <v>42</v>
      </c>
      <c r="O207" s="42"/>
      <c r="P207" s="202">
        <f>O207*H207</f>
        <v>0</v>
      </c>
      <c r="Q207" s="202">
        <v>4E-05</v>
      </c>
      <c r="R207" s="202">
        <f>Q207*H207</f>
        <v>0.008</v>
      </c>
      <c r="S207" s="202">
        <v>0</v>
      </c>
      <c r="T207" s="203">
        <f>S207*H207</f>
        <v>0</v>
      </c>
      <c r="AR207" s="24" t="s">
        <v>157</v>
      </c>
      <c r="AT207" s="24" t="s">
        <v>152</v>
      </c>
      <c r="AU207" s="24" t="s">
        <v>81</v>
      </c>
      <c r="AY207" s="24" t="s">
        <v>149</v>
      </c>
      <c r="BE207" s="204">
        <f>IF(N207="základní",J207,0)</f>
        <v>0</v>
      </c>
      <c r="BF207" s="204">
        <f>IF(N207="snížená",J207,0)</f>
        <v>0</v>
      </c>
      <c r="BG207" s="204">
        <f>IF(N207="zákl. přenesená",J207,0)</f>
        <v>0</v>
      </c>
      <c r="BH207" s="204">
        <f>IF(N207="sníž. přenesená",J207,0)</f>
        <v>0</v>
      </c>
      <c r="BI207" s="204">
        <f>IF(N207="nulová",J207,0)</f>
        <v>0</v>
      </c>
      <c r="BJ207" s="24" t="s">
        <v>79</v>
      </c>
      <c r="BK207" s="204">
        <f>ROUND(I207*H207,2)</f>
        <v>0</v>
      </c>
      <c r="BL207" s="24" t="s">
        <v>157</v>
      </c>
      <c r="BM207" s="24" t="s">
        <v>263</v>
      </c>
    </row>
    <row r="208" spans="2:47" s="1" customFormat="1" ht="94.5">
      <c r="B208" s="41"/>
      <c r="C208" s="63"/>
      <c r="D208" s="205" t="s">
        <v>165</v>
      </c>
      <c r="E208" s="63"/>
      <c r="F208" s="206" t="s">
        <v>264</v>
      </c>
      <c r="G208" s="63"/>
      <c r="H208" s="63"/>
      <c r="I208" s="163"/>
      <c r="J208" s="63"/>
      <c r="K208" s="63"/>
      <c r="L208" s="61"/>
      <c r="M208" s="207"/>
      <c r="N208" s="42"/>
      <c r="O208" s="42"/>
      <c r="P208" s="42"/>
      <c r="Q208" s="42"/>
      <c r="R208" s="42"/>
      <c r="S208" s="42"/>
      <c r="T208" s="78"/>
      <c r="AT208" s="24" t="s">
        <v>165</v>
      </c>
      <c r="AU208" s="24" t="s">
        <v>81</v>
      </c>
    </row>
    <row r="209" spans="2:65" s="1" customFormat="1" ht="22.5" customHeight="1">
      <c r="B209" s="41"/>
      <c r="C209" s="193" t="s">
        <v>265</v>
      </c>
      <c r="D209" s="193" t="s">
        <v>152</v>
      </c>
      <c r="E209" s="194" t="s">
        <v>266</v>
      </c>
      <c r="F209" s="195" t="s">
        <v>267</v>
      </c>
      <c r="G209" s="196" t="s">
        <v>155</v>
      </c>
      <c r="H209" s="197">
        <v>17.831</v>
      </c>
      <c r="I209" s="198"/>
      <c r="J209" s="199">
        <f>ROUND(I209*H209,2)</f>
        <v>0</v>
      </c>
      <c r="K209" s="195" t="s">
        <v>163</v>
      </c>
      <c r="L209" s="61"/>
      <c r="M209" s="200" t="s">
        <v>21</v>
      </c>
      <c r="N209" s="201" t="s">
        <v>42</v>
      </c>
      <c r="O209" s="42"/>
      <c r="P209" s="202">
        <f>O209*H209</f>
        <v>0</v>
      </c>
      <c r="Q209" s="202">
        <v>0</v>
      </c>
      <c r="R209" s="202">
        <f>Q209*H209</f>
        <v>0</v>
      </c>
      <c r="S209" s="202">
        <v>0.131</v>
      </c>
      <c r="T209" s="203">
        <f>S209*H209</f>
        <v>2.335861</v>
      </c>
      <c r="AR209" s="24" t="s">
        <v>157</v>
      </c>
      <c r="AT209" s="24" t="s">
        <v>152</v>
      </c>
      <c r="AU209" s="24" t="s">
        <v>81</v>
      </c>
      <c r="AY209" s="24" t="s">
        <v>149</v>
      </c>
      <c r="BE209" s="204">
        <f>IF(N209="základní",J209,0)</f>
        <v>0</v>
      </c>
      <c r="BF209" s="204">
        <f>IF(N209="snížená",J209,0)</f>
        <v>0</v>
      </c>
      <c r="BG209" s="204">
        <f>IF(N209="zákl. přenesená",J209,0)</f>
        <v>0</v>
      </c>
      <c r="BH209" s="204">
        <f>IF(N209="sníž. přenesená",J209,0)</f>
        <v>0</v>
      </c>
      <c r="BI209" s="204">
        <f>IF(N209="nulová",J209,0)</f>
        <v>0</v>
      </c>
      <c r="BJ209" s="24" t="s">
        <v>79</v>
      </c>
      <c r="BK209" s="204">
        <f>ROUND(I209*H209,2)</f>
        <v>0</v>
      </c>
      <c r="BL209" s="24" t="s">
        <v>157</v>
      </c>
      <c r="BM209" s="24" t="s">
        <v>268</v>
      </c>
    </row>
    <row r="210" spans="2:51" s="11" customFormat="1" ht="13.5">
      <c r="B210" s="210"/>
      <c r="C210" s="211"/>
      <c r="D210" s="208" t="s">
        <v>167</v>
      </c>
      <c r="E210" s="212" t="s">
        <v>21</v>
      </c>
      <c r="F210" s="213" t="s">
        <v>247</v>
      </c>
      <c r="G210" s="211"/>
      <c r="H210" s="214" t="s">
        <v>21</v>
      </c>
      <c r="I210" s="215"/>
      <c r="J210" s="211"/>
      <c r="K210" s="211"/>
      <c r="L210" s="216"/>
      <c r="M210" s="217"/>
      <c r="N210" s="218"/>
      <c r="O210" s="218"/>
      <c r="P210" s="218"/>
      <c r="Q210" s="218"/>
      <c r="R210" s="218"/>
      <c r="S210" s="218"/>
      <c r="T210" s="219"/>
      <c r="AT210" s="220" t="s">
        <v>167</v>
      </c>
      <c r="AU210" s="220" t="s">
        <v>81</v>
      </c>
      <c r="AV210" s="11" t="s">
        <v>79</v>
      </c>
      <c r="AW210" s="11" t="s">
        <v>35</v>
      </c>
      <c r="AX210" s="11" t="s">
        <v>71</v>
      </c>
      <c r="AY210" s="220" t="s">
        <v>149</v>
      </c>
    </row>
    <row r="211" spans="2:51" s="12" customFormat="1" ht="13.5">
      <c r="B211" s="221"/>
      <c r="C211" s="222"/>
      <c r="D211" s="208" t="s">
        <v>167</v>
      </c>
      <c r="E211" s="223" t="s">
        <v>21</v>
      </c>
      <c r="F211" s="224" t="s">
        <v>269</v>
      </c>
      <c r="G211" s="222"/>
      <c r="H211" s="225">
        <v>6.068</v>
      </c>
      <c r="I211" s="226"/>
      <c r="J211" s="222"/>
      <c r="K211" s="222"/>
      <c r="L211" s="227"/>
      <c r="M211" s="228"/>
      <c r="N211" s="229"/>
      <c r="O211" s="229"/>
      <c r="P211" s="229"/>
      <c r="Q211" s="229"/>
      <c r="R211" s="229"/>
      <c r="S211" s="229"/>
      <c r="T211" s="230"/>
      <c r="AT211" s="231" t="s">
        <v>167</v>
      </c>
      <c r="AU211" s="231" t="s">
        <v>81</v>
      </c>
      <c r="AV211" s="12" t="s">
        <v>81</v>
      </c>
      <c r="AW211" s="12" t="s">
        <v>35</v>
      </c>
      <c r="AX211" s="12" t="s">
        <v>71</v>
      </c>
      <c r="AY211" s="231" t="s">
        <v>149</v>
      </c>
    </row>
    <row r="212" spans="2:51" s="11" customFormat="1" ht="13.5">
      <c r="B212" s="210"/>
      <c r="C212" s="211"/>
      <c r="D212" s="208" t="s">
        <v>167</v>
      </c>
      <c r="E212" s="212" t="s">
        <v>21</v>
      </c>
      <c r="F212" s="213" t="s">
        <v>252</v>
      </c>
      <c r="G212" s="211"/>
      <c r="H212" s="214" t="s">
        <v>21</v>
      </c>
      <c r="I212" s="215"/>
      <c r="J212" s="211"/>
      <c r="K212" s="211"/>
      <c r="L212" s="216"/>
      <c r="M212" s="217"/>
      <c r="N212" s="218"/>
      <c r="O212" s="218"/>
      <c r="P212" s="218"/>
      <c r="Q212" s="218"/>
      <c r="R212" s="218"/>
      <c r="S212" s="218"/>
      <c r="T212" s="219"/>
      <c r="AT212" s="220" t="s">
        <v>167</v>
      </c>
      <c r="AU212" s="220" t="s">
        <v>81</v>
      </c>
      <c r="AV212" s="11" t="s">
        <v>79</v>
      </c>
      <c r="AW212" s="11" t="s">
        <v>35</v>
      </c>
      <c r="AX212" s="11" t="s">
        <v>71</v>
      </c>
      <c r="AY212" s="220" t="s">
        <v>149</v>
      </c>
    </row>
    <row r="213" spans="2:51" s="12" customFormat="1" ht="13.5">
      <c r="B213" s="221"/>
      <c r="C213" s="222"/>
      <c r="D213" s="208" t="s">
        <v>167</v>
      </c>
      <c r="E213" s="223" t="s">
        <v>21</v>
      </c>
      <c r="F213" s="224" t="s">
        <v>270</v>
      </c>
      <c r="G213" s="222"/>
      <c r="H213" s="225">
        <v>9.873</v>
      </c>
      <c r="I213" s="226"/>
      <c r="J213" s="222"/>
      <c r="K213" s="222"/>
      <c r="L213" s="227"/>
      <c r="M213" s="228"/>
      <c r="N213" s="229"/>
      <c r="O213" s="229"/>
      <c r="P213" s="229"/>
      <c r="Q213" s="229"/>
      <c r="R213" s="229"/>
      <c r="S213" s="229"/>
      <c r="T213" s="230"/>
      <c r="AT213" s="231" t="s">
        <v>167</v>
      </c>
      <c r="AU213" s="231" t="s">
        <v>81</v>
      </c>
      <c r="AV213" s="12" t="s">
        <v>81</v>
      </c>
      <c r="AW213" s="12" t="s">
        <v>35</v>
      </c>
      <c r="AX213" s="12" t="s">
        <v>71</v>
      </c>
      <c r="AY213" s="231" t="s">
        <v>149</v>
      </c>
    </row>
    <row r="214" spans="2:51" s="12" customFormat="1" ht="13.5">
      <c r="B214" s="221"/>
      <c r="C214" s="222"/>
      <c r="D214" s="208" t="s">
        <v>167</v>
      </c>
      <c r="E214" s="223" t="s">
        <v>21</v>
      </c>
      <c r="F214" s="224" t="s">
        <v>271</v>
      </c>
      <c r="G214" s="222"/>
      <c r="H214" s="225">
        <v>1.89</v>
      </c>
      <c r="I214" s="226"/>
      <c r="J214" s="222"/>
      <c r="K214" s="222"/>
      <c r="L214" s="227"/>
      <c r="M214" s="228"/>
      <c r="N214" s="229"/>
      <c r="O214" s="229"/>
      <c r="P214" s="229"/>
      <c r="Q214" s="229"/>
      <c r="R214" s="229"/>
      <c r="S214" s="229"/>
      <c r="T214" s="230"/>
      <c r="AT214" s="231" t="s">
        <v>167</v>
      </c>
      <c r="AU214" s="231" t="s">
        <v>81</v>
      </c>
      <c r="AV214" s="12" t="s">
        <v>81</v>
      </c>
      <c r="AW214" s="12" t="s">
        <v>35</v>
      </c>
      <c r="AX214" s="12" t="s">
        <v>71</v>
      </c>
      <c r="AY214" s="231" t="s">
        <v>149</v>
      </c>
    </row>
    <row r="215" spans="2:51" s="13" customFormat="1" ht="13.5">
      <c r="B215" s="232"/>
      <c r="C215" s="233"/>
      <c r="D215" s="205" t="s">
        <v>167</v>
      </c>
      <c r="E215" s="234" t="s">
        <v>21</v>
      </c>
      <c r="F215" s="235" t="s">
        <v>184</v>
      </c>
      <c r="G215" s="233"/>
      <c r="H215" s="236">
        <v>17.831</v>
      </c>
      <c r="I215" s="237"/>
      <c r="J215" s="233"/>
      <c r="K215" s="233"/>
      <c r="L215" s="238"/>
      <c r="M215" s="239"/>
      <c r="N215" s="240"/>
      <c r="O215" s="240"/>
      <c r="P215" s="240"/>
      <c r="Q215" s="240"/>
      <c r="R215" s="240"/>
      <c r="S215" s="240"/>
      <c r="T215" s="241"/>
      <c r="AT215" s="242" t="s">
        <v>167</v>
      </c>
      <c r="AU215" s="242" t="s">
        <v>81</v>
      </c>
      <c r="AV215" s="13" t="s">
        <v>157</v>
      </c>
      <c r="AW215" s="13" t="s">
        <v>35</v>
      </c>
      <c r="AX215" s="13" t="s">
        <v>79</v>
      </c>
      <c r="AY215" s="242" t="s">
        <v>149</v>
      </c>
    </row>
    <row r="216" spans="2:65" s="1" customFormat="1" ht="22.5" customHeight="1">
      <c r="B216" s="41"/>
      <c r="C216" s="193" t="s">
        <v>272</v>
      </c>
      <c r="D216" s="193" t="s">
        <v>152</v>
      </c>
      <c r="E216" s="194" t="s">
        <v>273</v>
      </c>
      <c r="F216" s="195" t="s">
        <v>274</v>
      </c>
      <c r="G216" s="196" t="s">
        <v>155</v>
      </c>
      <c r="H216" s="197">
        <v>2.263</v>
      </c>
      <c r="I216" s="198"/>
      <c r="J216" s="199">
        <f>ROUND(I216*H216,2)</f>
        <v>0</v>
      </c>
      <c r="K216" s="195" t="s">
        <v>163</v>
      </c>
      <c r="L216" s="61"/>
      <c r="M216" s="200" t="s">
        <v>21</v>
      </c>
      <c r="N216" s="201" t="s">
        <v>42</v>
      </c>
      <c r="O216" s="42"/>
      <c r="P216" s="202">
        <f>O216*H216</f>
        <v>0</v>
      </c>
      <c r="Q216" s="202">
        <v>0</v>
      </c>
      <c r="R216" s="202">
        <f>Q216*H216</f>
        <v>0</v>
      </c>
      <c r="S216" s="202">
        <v>0.261</v>
      </c>
      <c r="T216" s="203">
        <f>S216*H216</f>
        <v>0.590643</v>
      </c>
      <c r="AR216" s="24" t="s">
        <v>157</v>
      </c>
      <c r="AT216" s="24" t="s">
        <v>152</v>
      </c>
      <c r="AU216" s="24" t="s">
        <v>81</v>
      </c>
      <c r="AY216" s="24" t="s">
        <v>149</v>
      </c>
      <c r="BE216" s="204">
        <f>IF(N216="základní",J216,0)</f>
        <v>0</v>
      </c>
      <c r="BF216" s="204">
        <f>IF(N216="snížená",J216,0)</f>
        <v>0</v>
      </c>
      <c r="BG216" s="204">
        <f>IF(N216="zákl. přenesená",J216,0)</f>
        <v>0</v>
      </c>
      <c r="BH216" s="204">
        <f>IF(N216="sníž. přenesená",J216,0)</f>
        <v>0</v>
      </c>
      <c r="BI216" s="204">
        <f>IF(N216="nulová",J216,0)</f>
        <v>0</v>
      </c>
      <c r="BJ216" s="24" t="s">
        <v>79</v>
      </c>
      <c r="BK216" s="204">
        <f>ROUND(I216*H216,2)</f>
        <v>0</v>
      </c>
      <c r="BL216" s="24" t="s">
        <v>157</v>
      </c>
      <c r="BM216" s="24" t="s">
        <v>275</v>
      </c>
    </row>
    <row r="217" spans="2:51" s="11" customFormat="1" ht="13.5">
      <c r="B217" s="210"/>
      <c r="C217" s="211"/>
      <c r="D217" s="208" t="s">
        <v>167</v>
      </c>
      <c r="E217" s="212" t="s">
        <v>21</v>
      </c>
      <c r="F217" s="213" t="s">
        <v>180</v>
      </c>
      <c r="G217" s="211"/>
      <c r="H217" s="214" t="s">
        <v>21</v>
      </c>
      <c r="I217" s="215"/>
      <c r="J217" s="211"/>
      <c r="K217" s="211"/>
      <c r="L217" s="216"/>
      <c r="M217" s="217"/>
      <c r="N217" s="218"/>
      <c r="O217" s="218"/>
      <c r="P217" s="218"/>
      <c r="Q217" s="218"/>
      <c r="R217" s="218"/>
      <c r="S217" s="218"/>
      <c r="T217" s="219"/>
      <c r="AT217" s="220" t="s">
        <v>167</v>
      </c>
      <c r="AU217" s="220" t="s">
        <v>81</v>
      </c>
      <c r="AV217" s="11" t="s">
        <v>79</v>
      </c>
      <c r="AW217" s="11" t="s">
        <v>35</v>
      </c>
      <c r="AX217" s="11" t="s">
        <v>71</v>
      </c>
      <c r="AY217" s="220" t="s">
        <v>149</v>
      </c>
    </row>
    <row r="218" spans="2:51" s="12" customFormat="1" ht="13.5">
      <c r="B218" s="221"/>
      <c r="C218" s="222"/>
      <c r="D218" s="205" t="s">
        <v>167</v>
      </c>
      <c r="E218" s="243" t="s">
        <v>21</v>
      </c>
      <c r="F218" s="244" t="s">
        <v>276</v>
      </c>
      <c r="G218" s="222"/>
      <c r="H218" s="245">
        <v>2.263</v>
      </c>
      <c r="I218" s="226"/>
      <c r="J218" s="222"/>
      <c r="K218" s="222"/>
      <c r="L218" s="227"/>
      <c r="M218" s="228"/>
      <c r="N218" s="229"/>
      <c r="O218" s="229"/>
      <c r="P218" s="229"/>
      <c r="Q218" s="229"/>
      <c r="R218" s="229"/>
      <c r="S218" s="229"/>
      <c r="T218" s="230"/>
      <c r="AT218" s="231" t="s">
        <v>167</v>
      </c>
      <c r="AU218" s="231" t="s">
        <v>81</v>
      </c>
      <c r="AV218" s="12" t="s">
        <v>81</v>
      </c>
      <c r="AW218" s="12" t="s">
        <v>35</v>
      </c>
      <c r="AX218" s="12" t="s">
        <v>79</v>
      </c>
      <c r="AY218" s="231" t="s">
        <v>149</v>
      </c>
    </row>
    <row r="219" spans="2:65" s="1" customFormat="1" ht="31.5" customHeight="1">
      <c r="B219" s="41"/>
      <c r="C219" s="193" t="s">
        <v>277</v>
      </c>
      <c r="D219" s="193" t="s">
        <v>152</v>
      </c>
      <c r="E219" s="194" t="s">
        <v>278</v>
      </c>
      <c r="F219" s="195" t="s">
        <v>279</v>
      </c>
      <c r="G219" s="196" t="s">
        <v>280</v>
      </c>
      <c r="H219" s="197">
        <v>0.15</v>
      </c>
      <c r="I219" s="198"/>
      <c r="J219" s="199">
        <f>ROUND(I219*H219,2)</f>
        <v>0</v>
      </c>
      <c r="K219" s="195" t="s">
        <v>163</v>
      </c>
      <c r="L219" s="61"/>
      <c r="M219" s="200" t="s">
        <v>21</v>
      </c>
      <c r="N219" s="201" t="s">
        <v>42</v>
      </c>
      <c r="O219" s="42"/>
      <c r="P219" s="202">
        <f>O219*H219</f>
        <v>0</v>
      </c>
      <c r="Q219" s="202">
        <v>0</v>
      </c>
      <c r="R219" s="202">
        <f>Q219*H219</f>
        <v>0</v>
      </c>
      <c r="S219" s="202">
        <v>2.2</v>
      </c>
      <c r="T219" s="203">
        <f>S219*H219</f>
        <v>0.33</v>
      </c>
      <c r="AR219" s="24" t="s">
        <v>157</v>
      </c>
      <c r="AT219" s="24" t="s">
        <v>152</v>
      </c>
      <c r="AU219" s="24" t="s">
        <v>81</v>
      </c>
      <c r="AY219" s="24" t="s">
        <v>149</v>
      </c>
      <c r="BE219" s="204">
        <f>IF(N219="základní",J219,0)</f>
        <v>0</v>
      </c>
      <c r="BF219" s="204">
        <f>IF(N219="snížená",J219,0)</f>
        <v>0</v>
      </c>
      <c r="BG219" s="204">
        <f>IF(N219="zákl. přenesená",J219,0)</f>
        <v>0</v>
      </c>
      <c r="BH219" s="204">
        <f>IF(N219="sníž. přenesená",J219,0)</f>
        <v>0</v>
      </c>
      <c r="BI219" s="204">
        <f>IF(N219="nulová",J219,0)</f>
        <v>0</v>
      </c>
      <c r="BJ219" s="24" t="s">
        <v>79</v>
      </c>
      <c r="BK219" s="204">
        <f>ROUND(I219*H219,2)</f>
        <v>0</v>
      </c>
      <c r="BL219" s="24" t="s">
        <v>157</v>
      </c>
      <c r="BM219" s="24" t="s">
        <v>281</v>
      </c>
    </row>
    <row r="220" spans="2:51" s="11" customFormat="1" ht="13.5">
      <c r="B220" s="210"/>
      <c r="C220" s="211"/>
      <c r="D220" s="208" t="s">
        <v>167</v>
      </c>
      <c r="E220" s="212" t="s">
        <v>21</v>
      </c>
      <c r="F220" s="213" t="s">
        <v>282</v>
      </c>
      <c r="G220" s="211"/>
      <c r="H220" s="214" t="s">
        <v>21</v>
      </c>
      <c r="I220" s="215"/>
      <c r="J220" s="211"/>
      <c r="K220" s="211"/>
      <c r="L220" s="216"/>
      <c r="M220" s="217"/>
      <c r="N220" s="218"/>
      <c r="O220" s="218"/>
      <c r="P220" s="218"/>
      <c r="Q220" s="218"/>
      <c r="R220" s="218"/>
      <c r="S220" s="218"/>
      <c r="T220" s="219"/>
      <c r="AT220" s="220" t="s">
        <v>167</v>
      </c>
      <c r="AU220" s="220" t="s">
        <v>81</v>
      </c>
      <c r="AV220" s="11" t="s">
        <v>79</v>
      </c>
      <c r="AW220" s="11" t="s">
        <v>35</v>
      </c>
      <c r="AX220" s="11" t="s">
        <v>71</v>
      </c>
      <c r="AY220" s="220" t="s">
        <v>149</v>
      </c>
    </row>
    <row r="221" spans="2:51" s="11" customFormat="1" ht="13.5">
      <c r="B221" s="210"/>
      <c r="C221" s="211"/>
      <c r="D221" s="208" t="s">
        <v>167</v>
      </c>
      <c r="E221" s="212" t="s">
        <v>21</v>
      </c>
      <c r="F221" s="213" t="s">
        <v>283</v>
      </c>
      <c r="G221" s="211"/>
      <c r="H221" s="214" t="s">
        <v>21</v>
      </c>
      <c r="I221" s="215"/>
      <c r="J221" s="211"/>
      <c r="K221" s="211"/>
      <c r="L221" s="216"/>
      <c r="M221" s="217"/>
      <c r="N221" s="218"/>
      <c r="O221" s="218"/>
      <c r="P221" s="218"/>
      <c r="Q221" s="218"/>
      <c r="R221" s="218"/>
      <c r="S221" s="218"/>
      <c r="T221" s="219"/>
      <c r="AT221" s="220" t="s">
        <v>167</v>
      </c>
      <c r="AU221" s="220" t="s">
        <v>81</v>
      </c>
      <c r="AV221" s="11" t="s">
        <v>79</v>
      </c>
      <c r="AW221" s="11" t="s">
        <v>35</v>
      </c>
      <c r="AX221" s="11" t="s">
        <v>71</v>
      </c>
      <c r="AY221" s="220" t="s">
        <v>149</v>
      </c>
    </row>
    <row r="222" spans="2:51" s="12" customFormat="1" ht="13.5">
      <c r="B222" s="221"/>
      <c r="C222" s="222"/>
      <c r="D222" s="205" t="s">
        <v>167</v>
      </c>
      <c r="E222" s="243" t="s">
        <v>21</v>
      </c>
      <c r="F222" s="244" t="s">
        <v>284</v>
      </c>
      <c r="G222" s="222"/>
      <c r="H222" s="245">
        <v>0.15</v>
      </c>
      <c r="I222" s="226"/>
      <c r="J222" s="222"/>
      <c r="K222" s="222"/>
      <c r="L222" s="227"/>
      <c r="M222" s="228"/>
      <c r="N222" s="229"/>
      <c r="O222" s="229"/>
      <c r="P222" s="229"/>
      <c r="Q222" s="229"/>
      <c r="R222" s="229"/>
      <c r="S222" s="229"/>
      <c r="T222" s="230"/>
      <c r="AT222" s="231" t="s">
        <v>167</v>
      </c>
      <c r="AU222" s="231" t="s">
        <v>81</v>
      </c>
      <c r="AV222" s="12" t="s">
        <v>81</v>
      </c>
      <c r="AW222" s="12" t="s">
        <v>35</v>
      </c>
      <c r="AX222" s="12" t="s">
        <v>79</v>
      </c>
      <c r="AY222" s="231" t="s">
        <v>149</v>
      </c>
    </row>
    <row r="223" spans="2:65" s="1" customFormat="1" ht="22.5" customHeight="1">
      <c r="B223" s="41"/>
      <c r="C223" s="193" t="s">
        <v>10</v>
      </c>
      <c r="D223" s="193" t="s">
        <v>152</v>
      </c>
      <c r="E223" s="194" t="s">
        <v>285</v>
      </c>
      <c r="F223" s="195" t="s">
        <v>286</v>
      </c>
      <c r="G223" s="196" t="s">
        <v>155</v>
      </c>
      <c r="H223" s="197">
        <v>137.26</v>
      </c>
      <c r="I223" s="198"/>
      <c r="J223" s="199">
        <f>ROUND(I223*H223,2)</f>
        <v>0</v>
      </c>
      <c r="K223" s="195" t="s">
        <v>163</v>
      </c>
      <c r="L223" s="61"/>
      <c r="M223" s="200" t="s">
        <v>21</v>
      </c>
      <c r="N223" s="201" t="s">
        <v>42</v>
      </c>
      <c r="O223" s="42"/>
      <c r="P223" s="202">
        <f>O223*H223</f>
        <v>0</v>
      </c>
      <c r="Q223" s="202">
        <v>0</v>
      </c>
      <c r="R223" s="202">
        <f>Q223*H223</f>
        <v>0</v>
      </c>
      <c r="S223" s="202">
        <v>0</v>
      </c>
      <c r="T223" s="203">
        <f>S223*H223</f>
        <v>0</v>
      </c>
      <c r="AR223" s="24" t="s">
        <v>157</v>
      </c>
      <c r="AT223" s="24" t="s">
        <v>152</v>
      </c>
      <c r="AU223" s="24" t="s">
        <v>81</v>
      </c>
      <c r="AY223" s="24" t="s">
        <v>149</v>
      </c>
      <c r="BE223" s="204">
        <f>IF(N223="základní",J223,0)</f>
        <v>0</v>
      </c>
      <c r="BF223" s="204">
        <f>IF(N223="snížená",J223,0)</f>
        <v>0</v>
      </c>
      <c r="BG223" s="204">
        <f>IF(N223="zákl. přenesená",J223,0)</f>
        <v>0</v>
      </c>
      <c r="BH223" s="204">
        <f>IF(N223="sníž. přenesená",J223,0)</f>
        <v>0</v>
      </c>
      <c r="BI223" s="204">
        <f>IF(N223="nulová",J223,0)</f>
        <v>0</v>
      </c>
      <c r="BJ223" s="24" t="s">
        <v>79</v>
      </c>
      <c r="BK223" s="204">
        <f>ROUND(I223*H223,2)</f>
        <v>0</v>
      </c>
      <c r="BL223" s="24" t="s">
        <v>157</v>
      </c>
      <c r="BM223" s="24" t="s">
        <v>287</v>
      </c>
    </row>
    <row r="224" spans="2:47" s="1" customFormat="1" ht="54">
      <c r="B224" s="41"/>
      <c r="C224" s="63"/>
      <c r="D224" s="208" t="s">
        <v>165</v>
      </c>
      <c r="E224" s="63"/>
      <c r="F224" s="209" t="s">
        <v>288</v>
      </c>
      <c r="G224" s="63"/>
      <c r="H224" s="63"/>
      <c r="I224" s="163"/>
      <c r="J224" s="63"/>
      <c r="K224" s="63"/>
      <c r="L224" s="61"/>
      <c r="M224" s="207"/>
      <c r="N224" s="42"/>
      <c r="O224" s="42"/>
      <c r="P224" s="42"/>
      <c r="Q224" s="42"/>
      <c r="R224" s="42"/>
      <c r="S224" s="42"/>
      <c r="T224" s="78"/>
      <c r="AT224" s="24" t="s">
        <v>165</v>
      </c>
      <c r="AU224" s="24" t="s">
        <v>81</v>
      </c>
    </row>
    <row r="225" spans="2:51" s="11" customFormat="1" ht="13.5">
      <c r="B225" s="210"/>
      <c r="C225" s="211"/>
      <c r="D225" s="208" t="s">
        <v>167</v>
      </c>
      <c r="E225" s="212" t="s">
        <v>21</v>
      </c>
      <c r="F225" s="213" t="s">
        <v>289</v>
      </c>
      <c r="G225" s="211"/>
      <c r="H225" s="214" t="s">
        <v>21</v>
      </c>
      <c r="I225" s="215"/>
      <c r="J225" s="211"/>
      <c r="K225" s="211"/>
      <c r="L225" s="216"/>
      <c r="M225" s="217"/>
      <c r="N225" s="218"/>
      <c r="O225" s="218"/>
      <c r="P225" s="218"/>
      <c r="Q225" s="218"/>
      <c r="R225" s="218"/>
      <c r="S225" s="218"/>
      <c r="T225" s="219"/>
      <c r="AT225" s="220" t="s">
        <v>167</v>
      </c>
      <c r="AU225" s="220" t="s">
        <v>81</v>
      </c>
      <c r="AV225" s="11" t="s">
        <v>79</v>
      </c>
      <c r="AW225" s="11" t="s">
        <v>35</v>
      </c>
      <c r="AX225" s="11" t="s">
        <v>71</v>
      </c>
      <c r="AY225" s="220" t="s">
        <v>149</v>
      </c>
    </row>
    <row r="226" spans="2:51" s="11" customFormat="1" ht="13.5">
      <c r="B226" s="210"/>
      <c r="C226" s="211"/>
      <c r="D226" s="208" t="s">
        <v>167</v>
      </c>
      <c r="E226" s="212" t="s">
        <v>21</v>
      </c>
      <c r="F226" s="213" t="s">
        <v>194</v>
      </c>
      <c r="G226" s="211"/>
      <c r="H226" s="214" t="s">
        <v>21</v>
      </c>
      <c r="I226" s="215"/>
      <c r="J226" s="211"/>
      <c r="K226" s="211"/>
      <c r="L226" s="216"/>
      <c r="M226" s="217"/>
      <c r="N226" s="218"/>
      <c r="O226" s="218"/>
      <c r="P226" s="218"/>
      <c r="Q226" s="218"/>
      <c r="R226" s="218"/>
      <c r="S226" s="218"/>
      <c r="T226" s="219"/>
      <c r="AT226" s="220" t="s">
        <v>167</v>
      </c>
      <c r="AU226" s="220" t="s">
        <v>81</v>
      </c>
      <c r="AV226" s="11" t="s">
        <v>79</v>
      </c>
      <c r="AW226" s="11" t="s">
        <v>35</v>
      </c>
      <c r="AX226" s="11" t="s">
        <v>71</v>
      </c>
      <c r="AY226" s="220" t="s">
        <v>149</v>
      </c>
    </row>
    <row r="227" spans="2:51" s="12" customFormat="1" ht="13.5">
      <c r="B227" s="221"/>
      <c r="C227" s="222"/>
      <c r="D227" s="208" t="s">
        <v>167</v>
      </c>
      <c r="E227" s="223" t="s">
        <v>21</v>
      </c>
      <c r="F227" s="224" t="s">
        <v>246</v>
      </c>
      <c r="G227" s="222"/>
      <c r="H227" s="225">
        <v>72.57</v>
      </c>
      <c r="I227" s="226"/>
      <c r="J227" s="222"/>
      <c r="K227" s="222"/>
      <c r="L227" s="227"/>
      <c r="M227" s="228"/>
      <c r="N227" s="229"/>
      <c r="O227" s="229"/>
      <c r="P227" s="229"/>
      <c r="Q227" s="229"/>
      <c r="R227" s="229"/>
      <c r="S227" s="229"/>
      <c r="T227" s="230"/>
      <c r="AT227" s="231" t="s">
        <v>167</v>
      </c>
      <c r="AU227" s="231" t="s">
        <v>81</v>
      </c>
      <c r="AV227" s="12" t="s">
        <v>81</v>
      </c>
      <c r="AW227" s="12" t="s">
        <v>35</v>
      </c>
      <c r="AX227" s="12" t="s">
        <v>71</v>
      </c>
      <c r="AY227" s="231" t="s">
        <v>149</v>
      </c>
    </row>
    <row r="228" spans="2:51" s="11" customFormat="1" ht="13.5">
      <c r="B228" s="210"/>
      <c r="C228" s="211"/>
      <c r="D228" s="208" t="s">
        <v>167</v>
      </c>
      <c r="E228" s="212" t="s">
        <v>21</v>
      </c>
      <c r="F228" s="213" t="s">
        <v>247</v>
      </c>
      <c r="G228" s="211"/>
      <c r="H228" s="214" t="s">
        <v>21</v>
      </c>
      <c r="I228" s="215"/>
      <c r="J228" s="211"/>
      <c r="K228" s="211"/>
      <c r="L228" s="216"/>
      <c r="M228" s="217"/>
      <c r="N228" s="218"/>
      <c r="O228" s="218"/>
      <c r="P228" s="218"/>
      <c r="Q228" s="218"/>
      <c r="R228" s="218"/>
      <c r="S228" s="218"/>
      <c r="T228" s="219"/>
      <c r="AT228" s="220" t="s">
        <v>167</v>
      </c>
      <c r="AU228" s="220" t="s">
        <v>81</v>
      </c>
      <c r="AV228" s="11" t="s">
        <v>79</v>
      </c>
      <c r="AW228" s="11" t="s">
        <v>35</v>
      </c>
      <c r="AX228" s="11" t="s">
        <v>71</v>
      </c>
      <c r="AY228" s="220" t="s">
        <v>149</v>
      </c>
    </row>
    <row r="229" spans="2:51" s="12" customFormat="1" ht="13.5">
      <c r="B229" s="221"/>
      <c r="C229" s="222"/>
      <c r="D229" s="208" t="s">
        <v>167</v>
      </c>
      <c r="E229" s="223" t="s">
        <v>21</v>
      </c>
      <c r="F229" s="224" t="s">
        <v>248</v>
      </c>
      <c r="G229" s="222"/>
      <c r="H229" s="225">
        <v>7.56</v>
      </c>
      <c r="I229" s="226"/>
      <c r="J229" s="222"/>
      <c r="K229" s="222"/>
      <c r="L229" s="227"/>
      <c r="M229" s="228"/>
      <c r="N229" s="229"/>
      <c r="O229" s="229"/>
      <c r="P229" s="229"/>
      <c r="Q229" s="229"/>
      <c r="R229" s="229"/>
      <c r="S229" s="229"/>
      <c r="T229" s="230"/>
      <c r="AT229" s="231" t="s">
        <v>167</v>
      </c>
      <c r="AU229" s="231" t="s">
        <v>81</v>
      </c>
      <c r="AV229" s="12" t="s">
        <v>81</v>
      </c>
      <c r="AW229" s="12" t="s">
        <v>35</v>
      </c>
      <c r="AX229" s="12" t="s">
        <v>71</v>
      </c>
      <c r="AY229" s="231" t="s">
        <v>149</v>
      </c>
    </row>
    <row r="230" spans="2:51" s="11" customFormat="1" ht="13.5">
      <c r="B230" s="210"/>
      <c r="C230" s="211"/>
      <c r="D230" s="208" t="s">
        <v>167</v>
      </c>
      <c r="E230" s="212" t="s">
        <v>21</v>
      </c>
      <c r="F230" s="213" t="s">
        <v>169</v>
      </c>
      <c r="G230" s="211"/>
      <c r="H230" s="214" t="s">
        <v>21</v>
      </c>
      <c r="I230" s="215"/>
      <c r="J230" s="211"/>
      <c r="K230" s="211"/>
      <c r="L230" s="216"/>
      <c r="M230" s="217"/>
      <c r="N230" s="218"/>
      <c r="O230" s="218"/>
      <c r="P230" s="218"/>
      <c r="Q230" s="218"/>
      <c r="R230" s="218"/>
      <c r="S230" s="218"/>
      <c r="T230" s="219"/>
      <c r="AT230" s="220" t="s">
        <v>167</v>
      </c>
      <c r="AU230" s="220" t="s">
        <v>81</v>
      </c>
      <c r="AV230" s="11" t="s">
        <v>79</v>
      </c>
      <c r="AW230" s="11" t="s">
        <v>35</v>
      </c>
      <c r="AX230" s="11" t="s">
        <v>71</v>
      </c>
      <c r="AY230" s="220" t="s">
        <v>149</v>
      </c>
    </row>
    <row r="231" spans="2:51" s="12" customFormat="1" ht="13.5">
      <c r="B231" s="221"/>
      <c r="C231" s="222"/>
      <c r="D231" s="208" t="s">
        <v>167</v>
      </c>
      <c r="E231" s="223" t="s">
        <v>21</v>
      </c>
      <c r="F231" s="224" t="s">
        <v>249</v>
      </c>
      <c r="G231" s="222"/>
      <c r="H231" s="225">
        <v>13.7</v>
      </c>
      <c r="I231" s="226"/>
      <c r="J231" s="222"/>
      <c r="K231" s="222"/>
      <c r="L231" s="227"/>
      <c r="M231" s="228"/>
      <c r="N231" s="229"/>
      <c r="O231" s="229"/>
      <c r="P231" s="229"/>
      <c r="Q231" s="229"/>
      <c r="R231" s="229"/>
      <c r="S231" s="229"/>
      <c r="T231" s="230"/>
      <c r="AT231" s="231" t="s">
        <v>167</v>
      </c>
      <c r="AU231" s="231" t="s">
        <v>81</v>
      </c>
      <c r="AV231" s="12" t="s">
        <v>81</v>
      </c>
      <c r="AW231" s="12" t="s">
        <v>35</v>
      </c>
      <c r="AX231" s="12" t="s">
        <v>71</v>
      </c>
      <c r="AY231" s="231" t="s">
        <v>149</v>
      </c>
    </row>
    <row r="232" spans="2:51" s="11" customFormat="1" ht="13.5">
      <c r="B232" s="210"/>
      <c r="C232" s="211"/>
      <c r="D232" s="208" t="s">
        <v>167</v>
      </c>
      <c r="E232" s="212" t="s">
        <v>21</v>
      </c>
      <c r="F232" s="213" t="s">
        <v>250</v>
      </c>
      <c r="G232" s="211"/>
      <c r="H232" s="214" t="s">
        <v>21</v>
      </c>
      <c r="I232" s="215"/>
      <c r="J232" s="211"/>
      <c r="K232" s="211"/>
      <c r="L232" s="216"/>
      <c r="M232" s="217"/>
      <c r="N232" s="218"/>
      <c r="O232" s="218"/>
      <c r="P232" s="218"/>
      <c r="Q232" s="218"/>
      <c r="R232" s="218"/>
      <c r="S232" s="218"/>
      <c r="T232" s="219"/>
      <c r="AT232" s="220" t="s">
        <v>167</v>
      </c>
      <c r="AU232" s="220" t="s">
        <v>81</v>
      </c>
      <c r="AV232" s="11" t="s">
        <v>79</v>
      </c>
      <c r="AW232" s="11" t="s">
        <v>35</v>
      </c>
      <c r="AX232" s="11" t="s">
        <v>71</v>
      </c>
      <c r="AY232" s="220" t="s">
        <v>149</v>
      </c>
    </row>
    <row r="233" spans="2:51" s="12" customFormat="1" ht="13.5">
      <c r="B233" s="221"/>
      <c r="C233" s="222"/>
      <c r="D233" s="208" t="s">
        <v>167</v>
      </c>
      <c r="E233" s="223" t="s">
        <v>21</v>
      </c>
      <c r="F233" s="224" t="s">
        <v>251</v>
      </c>
      <c r="G233" s="222"/>
      <c r="H233" s="225">
        <v>1.35</v>
      </c>
      <c r="I233" s="226"/>
      <c r="J233" s="222"/>
      <c r="K233" s="222"/>
      <c r="L233" s="227"/>
      <c r="M233" s="228"/>
      <c r="N233" s="229"/>
      <c r="O233" s="229"/>
      <c r="P233" s="229"/>
      <c r="Q233" s="229"/>
      <c r="R233" s="229"/>
      <c r="S233" s="229"/>
      <c r="T233" s="230"/>
      <c r="AT233" s="231" t="s">
        <v>167</v>
      </c>
      <c r="AU233" s="231" t="s">
        <v>81</v>
      </c>
      <c r="AV233" s="12" t="s">
        <v>81</v>
      </c>
      <c r="AW233" s="12" t="s">
        <v>35</v>
      </c>
      <c r="AX233" s="12" t="s">
        <v>71</v>
      </c>
      <c r="AY233" s="231" t="s">
        <v>149</v>
      </c>
    </row>
    <row r="234" spans="2:51" s="11" customFormat="1" ht="13.5">
      <c r="B234" s="210"/>
      <c r="C234" s="211"/>
      <c r="D234" s="208" t="s">
        <v>167</v>
      </c>
      <c r="E234" s="212" t="s">
        <v>21</v>
      </c>
      <c r="F234" s="213" t="s">
        <v>252</v>
      </c>
      <c r="G234" s="211"/>
      <c r="H234" s="214" t="s">
        <v>21</v>
      </c>
      <c r="I234" s="215"/>
      <c r="J234" s="211"/>
      <c r="K234" s="211"/>
      <c r="L234" s="216"/>
      <c r="M234" s="217"/>
      <c r="N234" s="218"/>
      <c r="O234" s="218"/>
      <c r="P234" s="218"/>
      <c r="Q234" s="218"/>
      <c r="R234" s="218"/>
      <c r="S234" s="218"/>
      <c r="T234" s="219"/>
      <c r="AT234" s="220" t="s">
        <v>167</v>
      </c>
      <c r="AU234" s="220" t="s">
        <v>81</v>
      </c>
      <c r="AV234" s="11" t="s">
        <v>79</v>
      </c>
      <c r="AW234" s="11" t="s">
        <v>35</v>
      </c>
      <c r="AX234" s="11" t="s">
        <v>71</v>
      </c>
      <c r="AY234" s="220" t="s">
        <v>149</v>
      </c>
    </row>
    <row r="235" spans="2:51" s="12" customFormat="1" ht="13.5">
      <c r="B235" s="221"/>
      <c r="C235" s="222"/>
      <c r="D235" s="208" t="s">
        <v>167</v>
      </c>
      <c r="E235" s="223" t="s">
        <v>21</v>
      </c>
      <c r="F235" s="224" t="s">
        <v>253</v>
      </c>
      <c r="G235" s="222"/>
      <c r="H235" s="225">
        <v>1.55</v>
      </c>
      <c r="I235" s="226"/>
      <c r="J235" s="222"/>
      <c r="K235" s="222"/>
      <c r="L235" s="227"/>
      <c r="M235" s="228"/>
      <c r="N235" s="229"/>
      <c r="O235" s="229"/>
      <c r="P235" s="229"/>
      <c r="Q235" s="229"/>
      <c r="R235" s="229"/>
      <c r="S235" s="229"/>
      <c r="T235" s="230"/>
      <c r="AT235" s="231" t="s">
        <v>167</v>
      </c>
      <c r="AU235" s="231" t="s">
        <v>81</v>
      </c>
      <c r="AV235" s="12" t="s">
        <v>81</v>
      </c>
      <c r="AW235" s="12" t="s">
        <v>35</v>
      </c>
      <c r="AX235" s="12" t="s">
        <v>71</v>
      </c>
      <c r="AY235" s="231" t="s">
        <v>149</v>
      </c>
    </row>
    <row r="236" spans="2:51" s="11" customFormat="1" ht="13.5">
      <c r="B236" s="210"/>
      <c r="C236" s="211"/>
      <c r="D236" s="208" t="s">
        <v>167</v>
      </c>
      <c r="E236" s="212" t="s">
        <v>21</v>
      </c>
      <c r="F236" s="213" t="s">
        <v>175</v>
      </c>
      <c r="G236" s="211"/>
      <c r="H236" s="214" t="s">
        <v>21</v>
      </c>
      <c r="I236" s="215"/>
      <c r="J236" s="211"/>
      <c r="K236" s="211"/>
      <c r="L236" s="216"/>
      <c r="M236" s="217"/>
      <c r="N236" s="218"/>
      <c r="O236" s="218"/>
      <c r="P236" s="218"/>
      <c r="Q236" s="218"/>
      <c r="R236" s="218"/>
      <c r="S236" s="218"/>
      <c r="T236" s="219"/>
      <c r="AT236" s="220" t="s">
        <v>167</v>
      </c>
      <c r="AU236" s="220" t="s">
        <v>81</v>
      </c>
      <c r="AV236" s="11" t="s">
        <v>79</v>
      </c>
      <c r="AW236" s="11" t="s">
        <v>35</v>
      </c>
      <c r="AX236" s="11" t="s">
        <v>71</v>
      </c>
      <c r="AY236" s="220" t="s">
        <v>149</v>
      </c>
    </row>
    <row r="237" spans="2:51" s="12" customFormat="1" ht="13.5">
      <c r="B237" s="221"/>
      <c r="C237" s="222"/>
      <c r="D237" s="208" t="s">
        <v>167</v>
      </c>
      <c r="E237" s="223" t="s">
        <v>21</v>
      </c>
      <c r="F237" s="224" t="s">
        <v>254</v>
      </c>
      <c r="G237" s="222"/>
      <c r="H237" s="225">
        <v>15.64</v>
      </c>
      <c r="I237" s="226"/>
      <c r="J237" s="222"/>
      <c r="K237" s="222"/>
      <c r="L237" s="227"/>
      <c r="M237" s="228"/>
      <c r="N237" s="229"/>
      <c r="O237" s="229"/>
      <c r="P237" s="229"/>
      <c r="Q237" s="229"/>
      <c r="R237" s="229"/>
      <c r="S237" s="229"/>
      <c r="T237" s="230"/>
      <c r="AT237" s="231" t="s">
        <v>167</v>
      </c>
      <c r="AU237" s="231" t="s">
        <v>81</v>
      </c>
      <c r="AV237" s="12" t="s">
        <v>81</v>
      </c>
      <c r="AW237" s="12" t="s">
        <v>35</v>
      </c>
      <c r="AX237" s="12" t="s">
        <v>71</v>
      </c>
      <c r="AY237" s="231" t="s">
        <v>149</v>
      </c>
    </row>
    <row r="238" spans="2:51" s="11" customFormat="1" ht="13.5">
      <c r="B238" s="210"/>
      <c r="C238" s="211"/>
      <c r="D238" s="208" t="s">
        <v>167</v>
      </c>
      <c r="E238" s="212" t="s">
        <v>21</v>
      </c>
      <c r="F238" s="213" t="s">
        <v>177</v>
      </c>
      <c r="G238" s="211"/>
      <c r="H238" s="214" t="s">
        <v>21</v>
      </c>
      <c r="I238" s="215"/>
      <c r="J238" s="211"/>
      <c r="K238" s="211"/>
      <c r="L238" s="216"/>
      <c r="M238" s="217"/>
      <c r="N238" s="218"/>
      <c r="O238" s="218"/>
      <c r="P238" s="218"/>
      <c r="Q238" s="218"/>
      <c r="R238" s="218"/>
      <c r="S238" s="218"/>
      <c r="T238" s="219"/>
      <c r="AT238" s="220" t="s">
        <v>167</v>
      </c>
      <c r="AU238" s="220" t="s">
        <v>81</v>
      </c>
      <c r="AV238" s="11" t="s">
        <v>79</v>
      </c>
      <c r="AW238" s="11" t="s">
        <v>35</v>
      </c>
      <c r="AX238" s="11" t="s">
        <v>71</v>
      </c>
      <c r="AY238" s="220" t="s">
        <v>149</v>
      </c>
    </row>
    <row r="239" spans="2:51" s="12" customFormat="1" ht="13.5">
      <c r="B239" s="221"/>
      <c r="C239" s="222"/>
      <c r="D239" s="208" t="s">
        <v>167</v>
      </c>
      <c r="E239" s="223" t="s">
        <v>21</v>
      </c>
      <c r="F239" s="224" t="s">
        <v>255</v>
      </c>
      <c r="G239" s="222"/>
      <c r="H239" s="225">
        <v>2.97</v>
      </c>
      <c r="I239" s="226"/>
      <c r="J239" s="222"/>
      <c r="K239" s="222"/>
      <c r="L239" s="227"/>
      <c r="M239" s="228"/>
      <c r="N239" s="229"/>
      <c r="O239" s="229"/>
      <c r="P239" s="229"/>
      <c r="Q239" s="229"/>
      <c r="R239" s="229"/>
      <c r="S239" s="229"/>
      <c r="T239" s="230"/>
      <c r="AT239" s="231" t="s">
        <v>167</v>
      </c>
      <c r="AU239" s="231" t="s">
        <v>81</v>
      </c>
      <c r="AV239" s="12" t="s">
        <v>81</v>
      </c>
      <c r="AW239" s="12" t="s">
        <v>35</v>
      </c>
      <c r="AX239" s="12" t="s">
        <v>71</v>
      </c>
      <c r="AY239" s="231" t="s">
        <v>149</v>
      </c>
    </row>
    <row r="240" spans="2:51" s="11" customFormat="1" ht="13.5">
      <c r="B240" s="210"/>
      <c r="C240" s="211"/>
      <c r="D240" s="208" t="s">
        <v>167</v>
      </c>
      <c r="E240" s="212" t="s">
        <v>21</v>
      </c>
      <c r="F240" s="213" t="s">
        <v>207</v>
      </c>
      <c r="G240" s="211"/>
      <c r="H240" s="214" t="s">
        <v>21</v>
      </c>
      <c r="I240" s="215"/>
      <c r="J240" s="211"/>
      <c r="K240" s="211"/>
      <c r="L240" s="216"/>
      <c r="M240" s="217"/>
      <c r="N240" s="218"/>
      <c r="O240" s="218"/>
      <c r="P240" s="218"/>
      <c r="Q240" s="218"/>
      <c r="R240" s="218"/>
      <c r="S240" s="218"/>
      <c r="T240" s="219"/>
      <c r="AT240" s="220" t="s">
        <v>167</v>
      </c>
      <c r="AU240" s="220" t="s">
        <v>81</v>
      </c>
      <c r="AV240" s="11" t="s">
        <v>79</v>
      </c>
      <c r="AW240" s="11" t="s">
        <v>35</v>
      </c>
      <c r="AX240" s="11" t="s">
        <v>71</v>
      </c>
      <c r="AY240" s="220" t="s">
        <v>149</v>
      </c>
    </row>
    <row r="241" spans="2:51" s="12" customFormat="1" ht="13.5">
      <c r="B241" s="221"/>
      <c r="C241" s="222"/>
      <c r="D241" s="208" t="s">
        <v>167</v>
      </c>
      <c r="E241" s="223" t="s">
        <v>21</v>
      </c>
      <c r="F241" s="224" t="s">
        <v>256</v>
      </c>
      <c r="G241" s="222"/>
      <c r="H241" s="225">
        <v>4.71</v>
      </c>
      <c r="I241" s="226"/>
      <c r="J241" s="222"/>
      <c r="K241" s="222"/>
      <c r="L241" s="227"/>
      <c r="M241" s="228"/>
      <c r="N241" s="229"/>
      <c r="O241" s="229"/>
      <c r="P241" s="229"/>
      <c r="Q241" s="229"/>
      <c r="R241" s="229"/>
      <c r="S241" s="229"/>
      <c r="T241" s="230"/>
      <c r="AT241" s="231" t="s">
        <v>167</v>
      </c>
      <c r="AU241" s="231" t="s">
        <v>81</v>
      </c>
      <c r="AV241" s="12" t="s">
        <v>81</v>
      </c>
      <c r="AW241" s="12" t="s">
        <v>35</v>
      </c>
      <c r="AX241" s="12" t="s">
        <v>71</v>
      </c>
      <c r="AY241" s="231" t="s">
        <v>149</v>
      </c>
    </row>
    <row r="242" spans="2:51" s="11" customFormat="1" ht="13.5">
      <c r="B242" s="210"/>
      <c r="C242" s="211"/>
      <c r="D242" s="208" t="s">
        <v>167</v>
      </c>
      <c r="E242" s="212" t="s">
        <v>21</v>
      </c>
      <c r="F242" s="213" t="s">
        <v>209</v>
      </c>
      <c r="G242" s="211"/>
      <c r="H242" s="214" t="s">
        <v>21</v>
      </c>
      <c r="I242" s="215"/>
      <c r="J242" s="211"/>
      <c r="K242" s="211"/>
      <c r="L242" s="216"/>
      <c r="M242" s="217"/>
      <c r="N242" s="218"/>
      <c r="O242" s="218"/>
      <c r="P242" s="218"/>
      <c r="Q242" s="218"/>
      <c r="R242" s="218"/>
      <c r="S242" s="218"/>
      <c r="T242" s="219"/>
      <c r="AT242" s="220" t="s">
        <v>167</v>
      </c>
      <c r="AU242" s="220" t="s">
        <v>81</v>
      </c>
      <c r="AV242" s="11" t="s">
        <v>79</v>
      </c>
      <c r="AW242" s="11" t="s">
        <v>35</v>
      </c>
      <c r="AX242" s="11" t="s">
        <v>71</v>
      </c>
      <c r="AY242" s="220" t="s">
        <v>149</v>
      </c>
    </row>
    <row r="243" spans="2:51" s="12" customFormat="1" ht="13.5">
      <c r="B243" s="221"/>
      <c r="C243" s="222"/>
      <c r="D243" s="208" t="s">
        <v>167</v>
      </c>
      <c r="E243" s="223" t="s">
        <v>21</v>
      </c>
      <c r="F243" s="224" t="s">
        <v>257</v>
      </c>
      <c r="G243" s="222"/>
      <c r="H243" s="225">
        <v>11.35</v>
      </c>
      <c r="I243" s="226"/>
      <c r="J243" s="222"/>
      <c r="K243" s="222"/>
      <c r="L243" s="227"/>
      <c r="M243" s="228"/>
      <c r="N243" s="229"/>
      <c r="O243" s="229"/>
      <c r="P243" s="229"/>
      <c r="Q243" s="229"/>
      <c r="R243" s="229"/>
      <c r="S243" s="229"/>
      <c r="T243" s="230"/>
      <c r="AT243" s="231" t="s">
        <v>167</v>
      </c>
      <c r="AU243" s="231" t="s">
        <v>81</v>
      </c>
      <c r="AV243" s="12" t="s">
        <v>81</v>
      </c>
      <c r="AW243" s="12" t="s">
        <v>35</v>
      </c>
      <c r="AX243" s="12" t="s">
        <v>71</v>
      </c>
      <c r="AY243" s="231" t="s">
        <v>149</v>
      </c>
    </row>
    <row r="244" spans="2:51" s="11" customFormat="1" ht="13.5">
      <c r="B244" s="210"/>
      <c r="C244" s="211"/>
      <c r="D244" s="208" t="s">
        <v>167</v>
      </c>
      <c r="E244" s="212" t="s">
        <v>21</v>
      </c>
      <c r="F244" s="213" t="s">
        <v>180</v>
      </c>
      <c r="G244" s="211"/>
      <c r="H244" s="214" t="s">
        <v>21</v>
      </c>
      <c r="I244" s="215"/>
      <c r="J244" s="211"/>
      <c r="K244" s="211"/>
      <c r="L244" s="216"/>
      <c r="M244" s="217"/>
      <c r="N244" s="218"/>
      <c r="O244" s="218"/>
      <c r="P244" s="218"/>
      <c r="Q244" s="218"/>
      <c r="R244" s="218"/>
      <c r="S244" s="218"/>
      <c r="T244" s="219"/>
      <c r="AT244" s="220" t="s">
        <v>167</v>
      </c>
      <c r="AU244" s="220" t="s">
        <v>81</v>
      </c>
      <c r="AV244" s="11" t="s">
        <v>79</v>
      </c>
      <c r="AW244" s="11" t="s">
        <v>35</v>
      </c>
      <c r="AX244" s="11" t="s">
        <v>71</v>
      </c>
      <c r="AY244" s="220" t="s">
        <v>149</v>
      </c>
    </row>
    <row r="245" spans="2:51" s="12" customFormat="1" ht="13.5">
      <c r="B245" s="221"/>
      <c r="C245" s="222"/>
      <c r="D245" s="208" t="s">
        <v>167</v>
      </c>
      <c r="E245" s="223" t="s">
        <v>21</v>
      </c>
      <c r="F245" s="224" t="s">
        <v>258</v>
      </c>
      <c r="G245" s="222"/>
      <c r="H245" s="225">
        <v>2.85</v>
      </c>
      <c r="I245" s="226"/>
      <c r="J245" s="222"/>
      <c r="K245" s="222"/>
      <c r="L245" s="227"/>
      <c r="M245" s="228"/>
      <c r="N245" s="229"/>
      <c r="O245" s="229"/>
      <c r="P245" s="229"/>
      <c r="Q245" s="229"/>
      <c r="R245" s="229"/>
      <c r="S245" s="229"/>
      <c r="T245" s="230"/>
      <c r="AT245" s="231" t="s">
        <v>167</v>
      </c>
      <c r="AU245" s="231" t="s">
        <v>81</v>
      </c>
      <c r="AV245" s="12" t="s">
        <v>81</v>
      </c>
      <c r="AW245" s="12" t="s">
        <v>35</v>
      </c>
      <c r="AX245" s="12" t="s">
        <v>71</v>
      </c>
      <c r="AY245" s="231" t="s">
        <v>149</v>
      </c>
    </row>
    <row r="246" spans="2:51" s="11" customFormat="1" ht="13.5">
      <c r="B246" s="210"/>
      <c r="C246" s="211"/>
      <c r="D246" s="208" t="s">
        <v>167</v>
      </c>
      <c r="E246" s="212" t="s">
        <v>21</v>
      </c>
      <c r="F246" s="213" t="s">
        <v>182</v>
      </c>
      <c r="G246" s="211"/>
      <c r="H246" s="214" t="s">
        <v>21</v>
      </c>
      <c r="I246" s="215"/>
      <c r="J246" s="211"/>
      <c r="K246" s="211"/>
      <c r="L246" s="216"/>
      <c r="M246" s="217"/>
      <c r="N246" s="218"/>
      <c r="O246" s="218"/>
      <c r="P246" s="218"/>
      <c r="Q246" s="218"/>
      <c r="R246" s="218"/>
      <c r="S246" s="218"/>
      <c r="T246" s="219"/>
      <c r="AT246" s="220" t="s">
        <v>167</v>
      </c>
      <c r="AU246" s="220" t="s">
        <v>81</v>
      </c>
      <c r="AV246" s="11" t="s">
        <v>79</v>
      </c>
      <c r="AW246" s="11" t="s">
        <v>35</v>
      </c>
      <c r="AX246" s="11" t="s">
        <v>71</v>
      </c>
      <c r="AY246" s="220" t="s">
        <v>149</v>
      </c>
    </row>
    <row r="247" spans="2:51" s="12" customFormat="1" ht="13.5">
      <c r="B247" s="221"/>
      <c r="C247" s="222"/>
      <c r="D247" s="208" t="s">
        <v>167</v>
      </c>
      <c r="E247" s="223" t="s">
        <v>21</v>
      </c>
      <c r="F247" s="224" t="s">
        <v>259</v>
      </c>
      <c r="G247" s="222"/>
      <c r="H247" s="225">
        <v>3.01</v>
      </c>
      <c r="I247" s="226"/>
      <c r="J247" s="222"/>
      <c r="K247" s="222"/>
      <c r="L247" s="227"/>
      <c r="M247" s="228"/>
      <c r="N247" s="229"/>
      <c r="O247" s="229"/>
      <c r="P247" s="229"/>
      <c r="Q247" s="229"/>
      <c r="R247" s="229"/>
      <c r="S247" s="229"/>
      <c r="T247" s="230"/>
      <c r="AT247" s="231" t="s">
        <v>167</v>
      </c>
      <c r="AU247" s="231" t="s">
        <v>81</v>
      </c>
      <c r="AV247" s="12" t="s">
        <v>81</v>
      </c>
      <c r="AW247" s="12" t="s">
        <v>35</v>
      </c>
      <c r="AX247" s="12" t="s">
        <v>71</v>
      </c>
      <c r="AY247" s="231" t="s">
        <v>149</v>
      </c>
    </row>
    <row r="248" spans="2:51" s="13" customFormat="1" ht="13.5">
      <c r="B248" s="232"/>
      <c r="C248" s="233"/>
      <c r="D248" s="205" t="s">
        <v>167</v>
      </c>
      <c r="E248" s="234" t="s">
        <v>21</v>
      </c>
      <c r="F248" s="235" t="s">
        <v>184</v>
      </c>
      <c r="G248" s="233"/>
      <c r="H248" s="236">
        <v>137.26</v>
      </c>
      <c r="I248" s="237"/>
      <c r="J248" s="233"/>
      <c r="K248" s="233"/>
      <c r="L248" s="238"/>
      <c r="M248" s="239"/>
      <c r="N248" s="240"/>
      <c r="O248" s="240"/>
      <c r="P248" s="240"/>
      <c r="Q248" s="240"/>
      <c r="R248" s="240"/>
      <c r="S248" s="240"/>
      <c r="T248" s="241"/>
      <c r="AT248" s="242" t="s">
        <v>167</v>
      </c>
      <c r="AU248" s="242" t="s">
        <v>81</v>
      </c>
      <c r="AV248" s="13" t="s">
        <v>157</v>
      </c>
      <c r="AW248" s="13" t="s">
        <v>35</v>
      </c>
      <c r="AX248" s="13" t="s">
        <v>79</v>
      </c>
      <c r="AY248" s="242" t="s">
        <v>149</v>
      </c>
    </row>
    <row r="249" spans="2:65" s="1" customFormat="1" ht="22.5" customHeight="1">
      <c r="B249" s="41"/>
      <c r="C249" s="193" t="s">
        <v>290</v>
      </c>
      <c r="D249" s="193" t="s">
        <v>152</v>
      </c>
      <c r="E249" s="194" t="s">
        <v>291</v>
      </c>
      <c r="F249" s="195" t="s">
        <v>292</v>
      </c>
      <c r="G249" s="196" t="s">
        <v>155</v>
      </c>
      <c r="H249" s="197">
        <v>1.333</v>
      </c>
      <c r="I249" s="198"/>
      <c r="J249" s="199">
        <f>ROUND(I249*H249,2)</f>
        <v>0</v>
      </c>
      <c r="K249" s="195" t="s">
        <v>163</v>
      </c>
      <c r="L249" s="61"/>
      <c r="M249" s="200" t="s">
        <v>21</v>
      </c>
      <c r="N249" s="201" t="s">
        <v>42</v>
      </c>
      <c r="O249" s="42"/>
      <c r="P249" s="202">
        <f>O249*H249</f>
        <v>0</v>
      </c>
      <c r="Q249" s="202">
        <v>0</v>
      </c>
      <c r="R249" s="202">
        <f>Q249*H249</f>
        <v>0</v>
      </c>
      <c r="S249" s="202">
        <v>0.031</v>
      </c>
      <c r="T249" s="203">
        <f>S249*H249</f>
        <v>0.041323</v>
      </c>
      <c r="AR249" s="24" t="s">
        <v>157</v>
      </c>
      <c r="AT249" s="24" t="s">
        <v>152</v>
      </c>
      <c r="AU249" s="24" t="s">
        <v>81</v>
      </c>
      <c r="AY249" s="24" t="s">
        <v>149</v>
      </c>
      <c r="BE249" s="204">
        <f>IF(N249="základní",J249,0)</f>
        <v>0</v>
      </c>
      <c r="BF249" s="204">
        <f>IF(N249="snížená",J249,0)</f>
        <v>0</v>
      </c>
      <c r="BG249" s="204">
        <f>IF(N249="zákl. přenesená",J249,0)</f>
        <v>0</v>
      </c>
      <c r="BH249" s="204">
        <f>IF(N249="sníž. přenesená",J249,0)</f>
        <v>0</v>
      </c>
      <c r="BI249" s="204">
        <f>IF(N249="nulová",J249,0)</f>
        <v>0</v>
      </c>
      <c r="BJ249" s="24" t="s">
        <v>79</v>
      </c>
      <c r="BK249" s="204">
        <f>ROUND(I249*H249,2)</f>
        <v>0</v>
      </c>
      <c r="BL249" s="24" t="s">
        <v>157</v>
      </c>
      <c r="BM249" s="24" t="s">
        <v>293</v>
      </c>
    </row>
    <row r="250" spans="2:47" s="1" customFormat="1" ht="27">
      <c r="B250" s="41"/>
      <c r="C250" s="63"/>
      <c r="D250" s="208" t="s">
        <v>165</v>
      </c>
      <c r="E250" s="63"/>
      <c r="F250" s="209" t="s">
        <v>294</v>
      </c>
      <c r="G250" s="63"/>
      <c r="H250" s="63"/>
      <c r="I250" s="163"/>
      <c r="J250" s="63"/>
      <c r="K250" s="63"/>
      <c r="L250" s="61"/>
      <c r="M250" s="207"/>
      <c r="N250" s="42"/>
      <c r="O250" s="42"/>
      <c r="P250" s="42"/>
      <c r="Q250" s="42"/>
      <c r="R250" s="42"/>
      <c r="S250" s="42"/>
      <c r="T250" s="78"/>
      <c r="AT250" s="24" t="s">
        <v>165</v>
      </c>
      <c r="AU250" s="24" t="s">
        <v>81</v>
      </c>
    </row>
    <row r="251" spans="2:51" s="11" customFormat="1" ht="13.5">
      <c r="B251" s="210"/>
      <c r="C251" s="211"/>
      <c r="D251" s="208" t="s">
        <v>167</v>
      </c>
      <c r="E251" s="212" t="s">
        <v>21</v>
      </c>
      <c r="F251" s="213" t="s">
        <v>295</v>
      </c>
      <c r="G251" s="211"/>
      <c r="H251" s="214" t="s">
        <v>21</v>
      </c>
      <c r="I251" s="215"/>
      <c r="J251" s="211"/>
      <c r="K251" s="211"/>
      <c r="L251" s="216"/>
      <c r="M251" s="217"/>
      <c r="N251" s="218"/>
      <c r="O251" s="218"/>
      <c r="P251" s="218"/>
      <c r="Q251" s="218"/>
      <c r="R251" s="218"/>
      <c r="S251" s="218"/>
      <c r="T251" s="219"/>
      <c r="AT251" s="220" t="s">
        <v>167</v>
      </c>
      <c r="AU251" s="220" t="s">
        <v>81</v>
      </c>
      <c r="AV251" s="11" t="s">
        <v>79</v>
      </c>
      <c r="AW251" s="11" t="s">
        <v>35</v>
      </c>
      <c r="AX251" s="11" t="s">
        <v>71</v>
      </c>
      <c r="AY251" s="220" t="s">
        <v>149</v>
      </c>
    </row>
    <row r="252" spans="2:51" s="12" customFormat="1" ht="13.5">
      <c r="B252" s="221"/>
      <c r="C252" s="222"/>
      <c r="D252" s="205" t="s">
        <v>167</v>
      </c>
      <c r="E252" s="243" t="s">
        <v>21</v>
      </c>
      <c r="F252" s="244" t="s">
        <v>296</v>
      </c>
      <c r="G252" s="222"/>
      <c r="H252" s="245">
        <v>1.333</v>
      </c>
      <c r="I252" s="226"/>
      <c r="J252" s="222"/>
      <c r="K252" s="222"/>
      <c r="L252" s="227"/>
      <c r="M252" s="228"/>
      <c r="N252" s="229"/>
      <c r="O252" s="229"/>
      <c r="P252" s="229"/>
      <c r="Q252" s="229"/>
      <c r="R252" s="229"/>
      <c r="S252" s="229"/>
      <c r="T252" s="230"/>
      <c r="AT252" s="231" t="s">
        <v>167</v>
      </c>
      <c r="AU252" s="231" t="s">
        <v>81</v>
      </c>
      <c r="AV252" s="12" t="s">
        <v>81</v>
      </c>
      <c r="AW252" s="12" t="s">
        <v>35</v>
      </c>
      <c r="AX252" s="12" t="s">
        <v>79</v>
      </c>
      <c r="AY252" s="231" t="s">
        <v>149</v>
      </c>
    </row>
    <row r="253" spans="2:65" s="1" customFormat="1" ht="22.5" customHeight="1">
      <c r="B253" s="41"/>
      <c r="C253" s="193" t="s">
        <v>297</v>
      </c>
      <c r="D253" s="193" t="s">
        <v>152</v>
      </c>
      <c r="E253" s="194" t="s">
        <v>298</v>
      </c>
      <c r="F253" s="195" t="s">
        <v>299</v>
      </c>
      <c r="G253" s="196" t="s">
        <v>155</v>
      </c>
      <c r="H253" s="197">
        <v>4</v>
      </c>
      <c r="I253" s="198"/>
      <c r="J253" s="199">
        <f>ROUND(I253*H253,2)</f>
        <v>0</v>
      </c>
      <c r="K253" s="195" t="s">
        <v>163</v>
      </c>
      <c r="L253" s="61"/>
      <c r="M253" s="200" t="s">
        <v>21</v>
      </c>
      <c r="N253" s="201" t="s">
        <v>42</v>
      </c>
      <c r="O253" s="42"/>
      <c r="P253" s="202">
        <f>O253*H253</f>
        <v>0</v>
      </c>
      <c r="Q253" s="202">
        <v>0</v>
      </c>
      <c r="R253" s="202">
        <f>Q253*H253</f>
        <v>0</v>
      </c>
      <c r="S253" s="202">
        <v>0.076</v>
      </c>
      <c r="T253" s="203">
        <f>S253*H253</f>
        <v>0.304</v>
      </c>
      <c r="AR253" s="24" t="s">
        <v>157</v>
      </c>
      <c r="AT253" s="24" t="s">
        <v>152</v>
      </c>
      <c r="AU253" s="24" t="s">
        <v>81</v>
      </c>
      <c r="AY253" s="24" t="s">
        <v>149</v>
      </c>
      <c r="BE253" s="204">
        <f>IF(N253="základní",J253,0)</f>
        <v>0</v>
      </c>
      <c r="BF253" s="204">
        <f>IF(N253="snížená",J253,0)</f>
        <v>0</v>
      </c>
      <c r="BG253" s="204">
        <f>IF(N253="zákl. přenesená",J253,0)</f>
        <v>0</v>
      </c>
      <c r="BH253" s="204">
        <f>IF(N253="sníž. přenesená",J253,0)</f>
        <v>0</v>
      </c>
      <c r="BI253" s="204">
        <f>IF(N253="nulová",J253,0)</f>
        <v>0</v>
      </c>
      <c r="BJ253" s="24" t="s">
        <v>79</v>
      </c>
      <c r="BK253" s="204">
        <f>ROUND(I253*H253,2)</f>
        <v>0</v>
      </c>
      <c r="BL253" s="24" t="s">
        <v>157</v>
      </c>
      <c r="BM253" s="24" t="s">
        <v>300</v>
      </c>
    </row>
    <row r="254" spans="2:47" s="1" customFormat="1" ht="40.5">
      <c r="B254" s="41"/>
      <c r="C254" s="63"/>
      <c r="D254" s="208" t="s">
        <v>165</v>
      </c>
      <c r="E254" s="63"/>
      <c r="F254" s="209" t="s">
        <v>301</v>
      </c>
      <c r="G254" s="63"/>
      <c r="H254" s="63"/>
      <c r="I254" s="163"/>
      <c r="J254" s="63"/>
      <c r="K254" s="63"/>
      <c r="L254" s="61"/>
      <c r="M254" s="207"/>
      <c r="N254" s="42"/>
      <c r="O254" s="42"/>
      <c r="P254" s="42"/>
      <c r="Q254" s="42"/>
      <c r="R254" s="42"/>
      <c r="S254" s="42"/>
      <c r="T254" s="78"/>
      <c r="AT254" s="24" t="s">
        <v>165</v>
      </c>
      <c r="AU254" s="24" t="s">
        <v>81</v>
      </c>
    </row>
    <row r="255" spans="2:51" s="12" customFormat="1" ht="13.5">
      <c r="B255" s="221"/>
      <c r="C255" s="222"/>
      <c r="D255" s="205" t="s">
        <v>167</v>
      </c>
      <c r="E255" s="243" t="s">
        <v>21</v>
      </c>
      <c r="F255" s="244" t="s">
        <v>302</v>
      </c>
      <c r="G255" s="222"/>
      <c r="H255" s="245">
        <v>4</v>
      </c>
      <c r="I255" s="226"/>
      <c r="J255" s="222"/>
      <c r="K255" s="222"/>
      <c r="L255" s="227"/>
      <c r="M255" s="228"/>
      <c r="N255" s="229"/>
      <c r="O255" s="229"/>
      <c r="P255" s="229"/>
      <c r="Q255" s="229"/>
      <c r="R255" s="229"/>
      <c r="S255" s="229"/>
      <c r="T255" s="230"/>
      <c r="AT255" s="231" t="s">
        <v>167</v>
      </c>
      <c r="AU255" s="231" t="s">
        <v>81</v>
      </c>
      <c r="AV255" s="12" t="s">
        <v>81</v>
      </c>
      <c r="AW255" s="12" t="s">
        <v>35</v>
      </c>
      <c r="AX255" s="12" t="s">
        <v>79</v>
      </c>
      <c r="AY255" s="231" t="s">
        <v>149</v>
      </c>
    </row>
    <row r="256" spans="2:65" s="1" customFormat="1" ht="22.5" customHeight="1">
      <c r="B256" s="41"/>
      <c r="C256" s="193" t="s">
        <v>303</v>
      </c>
      <c r="D256" s="193" t="s">
        <v>152</v>
      </c>
      <c r="E256" s="194" t="s">
        <v>304</v>
      </c>
      <c r="F256" s="195" t="s">
        <v>305</v>
      </c>
      <c r="G256" s="196" t="s">
        <v>306</v>
      </c>
      <c r="H256" s="197">
        <v>6</v>
      </c>
      <c r="I256" s="198"/>
      <c r="J256" s="199">
        <f>ROUND(I256*H256,2)</f>
        <v>0</v>
      </c>
      <c r="K256" s="195" t="s">
        <v>156</v>
      </c>
      <c r="L256" s="61"/>
      <c r="M256" s="200" t="s">
        <v>21</v>
      </c>
      <c r="N256" s="201" t="s">
        <v>42</v>
      </c>
      <c r="O256" s="42"/>
      <c r="P256" s="202">
        <f>O256*H256</f>
        <v>0</v>
      </c>
      <c r="Q256" s="202">
        <v>0</v>
      </c>
      <c r="R256" s="202">
        <f>Q256*H256</f>
        <v>0</v>
      </c>
      <c r="S256" s="202">
        <v>0.007</v>
      </c>
      <c r="T256" s="203">
        <f>S256*H256</f>
        <v>0.042</v>
      </c>
      <c r="AR256" s="24" t="s">
        <v>157</v>
      </c>
      <c r="AT256" s="24" t="s">
        <v>152</v>
      </c>
      <c r="AU256" s="24" t="s">
        <v>81</v>
      </c>
      <c r="AY256" s="24" t="s">
        <v>149</v>
      </c>
      <c r="BE256" s="204">
        <f>IF(N256="základní",J256,0)</f>
        <v>0</v>
      </c>
      <c r="BF256" s="204">
        <f>IF(N256="snížená",J256,0)</f>
        <v>0</v>
      </c>
      <c r="BG256" s="204">
        <f>IF(N256="zákl. přenesená",J256,0)</f>
        <v>0</v>
      </c>
      <c r="BH256" s="204">
        <f>IF(N256="sníž. přenesená",J256,0)</f>
        <v>0</v>
      </c>
      <c r="BI256" s="204">
        <f>IF(N256="nulová",J256,0)</f>
        <v>0</v>
      </c>
      <c r="BJ256" s="24" t="s">
        <v>79</v>
      </c>
      <c r="BK256" s="204">
        <f>ROUND(I256*H256,2)</f>
        <v>0</v>
      </c>
      <c r="BL256" s="24" t="s">
        <v>157</v>
      </c>
      <c r="BM256" s="24" t="s">
        <v>307</v>
      </c>
    </row>
    <row r="257" spans="2:47" s="1" customFormat="1" ht="27">
      <c r="B257" s="41"/>
      <c r="C257" s="63"/>
      <c r="D257" s="205" t="s">
        <v>159</v>
      </c>
      <c r="E257" s="63"/>
      <c r="F257" s="206" t="s">
        <v>160</v>
      </c>
      <c r="G257" s="63"/>
      <c r="H257" s="63"/>
      <c r="I257" s="163"/>
      <c r="J257" s="63"/>
      <c r="K257" s="63"/>
      <c r="L257" s="61"/>
      <c r="M257" s="207"/>
      <c r="N257" s="42"/>
      <c r="O257" s="42"/>
      <c r="P257" s="42"/>
      <c r="Q257" s="42"/>
      <c r="R257" s="42"/>
      <c r="S257" s="42"/>
      <c r="T257" s="78"/>
      <c r="AT257" s="24" t="s">
        <v>159</v>
      </c>
      <c r="AU257" s="24" t="s">
        <v>81</v>
      </c>
    </row>
    <row r="258" spans="2:65" s="1" customFormat="1" ht="22.5" customHeight="1">
      <c r="B258" s="41"/>
      <c r="C258" s="193" t="s">
        <v>308</v>
      </c>
      <c r="D258" s="193" t="s">
        <v>152</v>
      </c>
      <c r="E258" s="194" t="s">
        <v>309</v>
      </c>
      <c r="F258" s="195" t="s">
        <v>310</v>
      </c>
      <c r="G258" s="196" t="s">
        <v>306</v>
      </c>
      <c r="H258" s="197">
        <v>86</v>
      </c>
      <c r="I258" s="198"/>
      <c r="J258" s="199">
        <f>ROUND(I258*H258,2)</f>
        <v>0</v>
      </c>
      <c r="K258" s="195" t="s">
        <v>156</v>
      </c>
      <c r="L258" s="61"/>
      <c r="M258" s="200" t="s">
        <v>21</v>
      </c>
      <c r="N258" s="201" t="s">
        <v>42</v>
      </c>
      <c r="O258" s="42"/>
      <c r="P258" s="202">
        <f>O258*H258</f>
        <v>0</v>
      </c>
      <c r="Q258" s="202">
        <v>0</v>
      </c>
      <c r="R258" s="202">
        <f>Q258*H258</f>
        <v>0</v>
      </c>
      <c r="S258" s="202">
        <v>0.001</v>
      </c>
      <c r="T258" s="203">
        <f>S258*H258</f>
        <v>0.08600000000000001</v>
      </c>
      <c r="AR258" s="24" t="s">
        <v>157</v>
      </c>
      <c r="AT258" s="24" t="s">
        <v>152</v>
      </c>
      <c r="AU258" s="24" t="s">
        <v>81</v>
      </c>
      <c r="AY258" s="24" t="s">
        <v>149</v>
      </c>
      <c r="BE258" s="204">
        <f>IF(N258="základní",J258,0)</f>
        <v>0</v>
      </c>
      <c r="BF258" s="204">
        <f>IF(N258="snížená",J258,0)</f>
        <v>0</v>
      </c>
      <c r="BG258" s="204">
        <f>IF(N258="zákl. přenesená",J258,0)</f>
        <v>0</v>
      </c>
      <c r="BH258" s="204">
        <f>IF(N258="sníž. přenesená",J258,0)</f>
        <v>0</v>
      </c>
      <c r="BI258" s="204">
        <f>IF(N258="nulová",J258,0)</f>
        <v>0</v>
      </c>
      <c r="BJ258" s="24" t="s">
        <v>79</v>
      </c>
      <c r="BK258" s="204">
        <f>ROUND(I258*H258,2)</f>
        <v>0</v>
      </c>
      <c r="BL258" s="24" t="s">
        <v>157</v>
      </c>
      <c r="BM258" s="24" t="s">
        <v>311</v>
      </c>
    </row>
    <row r="259" spans="2:65" s="1" customFormat="1" ht="22.5" customHeight="1">
      <c r="B259" s="41"/>
      <c r="C259" s="193" t="s">
        <v>312</v>
      </c>
      <c r="D259" s="193" t="s">
        <v>152</v>
      </c>
      <c r="E259" s="194" t="s">
        <v>313</v>
      </c>
      <c r="F259" s="195" t="s">
        <v>314</v>
      </c>
      <c r="G259" s="196" t="s">
        <v>306</v>
      </c>
      <c r="H259" s="197">
        <v>38</v>
      </c>
      <c r="I259" s="198"/>
      <c r="J259" s="199">
        <f>ROUND(I259*H259,2)</f>
        <v>0</v>
      </c>
      <c r="K259" s="195" t="s">
        <v>156</v>
      </c>
      <c r="L259" s="61"/>
      <c r="M259" s="200" t="s">
        <v>21</v>
      </c>
      <c r="N259" s="201" t="s">
        <v>42</v>
      </c>
      <c r="O259" s="42"/>
      <c r="P259" s="202">
        <f>O259*H259</f>
        <v>0</v>
      </c>
      <c r="Q259" s="202">
        <v>0</v>
      </c>
      <c r="R259" s="202">
        <f>Q259*H259</f>
        <v>0</v>
      </c>
      <c r="S259" s="202">
        <v>0.005</v>
      </c>
      <c r="T259" s="203">
        <f>S259*H259</f>
        <v>0.19</v>
      </c>
      <c r="AR259" s="24" t="s">
        <v>157</v>
      </c>
      <c r="AT259" s="24" t="s">
        <v>152</v>
      </c>
      <c r="AU259" s="24" t="s">
        <v>81</v>
      </c>
      <c r="AY259" s="24" t="s">
        <v>149</v>
      </c>
      <c r="BE259" s="204">
        <f>IF(N259="základní",J259,0)</f>
        <v>0</v>
      </c>
      <c r="BF259" s="204">
        <f>IF(N259="snížená",J259,0)</f>
        <v>0</v>
      </c>
      <c r="BG259" s="204">
        <f>IF(N259="zákl. přenesená",J259,0)</f>
        <v>0</v>
      </c>
      <c r="BH259" s="204">
        <f>IF(N259="sníž. přenesená",J259,0)</f>
        <v>0</v>
      </c>
      <c r="BI259" s="204">
        <f>IF(N259="nulová",J259,0)</f>
        <v>0</v>
      </c>
      <c r="BJ259" s="24" t="s">
        <v>79</v>
      </c>
      <c r="BK259" s="204">
        <f>ROUND(I259*H259,2)</f>
        <v>0</v>
      </c>
      <c r="BL259" s="24" t="s">
        <v>157</v>
      </c>
      <c r="BM259" s="24" t="s">
        <v>315</v>
      </c>
    </row>
    <row r="260" spans="2:65" s="1" customFormat="1" ht="22.5" customHeight="1">
      <c r="B260" s="41"/>
      <c r="C260" s="193" t="s">
        <v>9</v>
      </c>
      <c r="D260" s="193" t="s">
        <v>152</v>
      </c>
      <c r="E260" s="194" t="s">
        <v>316</v>
      </c>
      <c r="F260" s="195" t="s">
        <v>317</v>
      </c>
      <c r="G260" s="196" t="s">
        <v>219</v>
      </c>
      <c r="H260" s="197">
        <v>52</v>
      </c>
      <c r="I260" s="198"/>
      <c r="J260" s="199">
        <f>ROUND(I260*H260,2)</f>
        <v>0</v>
      </c>
      <c r="K260" s="195" t="s">
        <v>156</v>
      </c>
      <c r="L260" s="61"/>
      <c r="M260" s="200" t="s">
        <v>21</v>
      </c>
      <c r="N260" s="201" t="s">
        <v>42</v>
      </c>
      <c r="O260" s="42"/>
      <c r="P260" s="202">
        <f>O260*H260</f>
        <v>0</v>
      </c>
      <c r="Q260" s="202">
        <v>0</v>
      </c>
      <c r="R260" s="202">
        <f>Q260*H260</f>
        <v>0</v>
      </c>
      <c r="S260" s="202">
        <v>0.002</v>
      </c>
      <c r="T260" s="203">
        <f>S260*H260</f>
        <v>0.10400000000000001</v>
      </c>
      <c r="AR260" s="24" t="s">
        <v>157</v>
      </c>
      <c r="AT260" s="24" t="s">
        <v>152</v>
      </c>
      <c r="AU260" s="24" t="s">
        <v>81</v>
      </c>
      <c r="AY260" s="24" t="s">
        <v>149</v>
      </c>
      <c r="BE260" s="204">
        <f>IF(N260="základní",J260,0)</f>
        <v>0</v>
      </c>
      <c r="BF260" s="204">
        <f>IF(N260="snížená",J260,0)</f>
        <v>0</v>
      </c>
      <c r="BG260" s="204">
        <f>IF(N260="zákl. přenesená",J260,0)</f>
        <v>0</v>
      </c>
      <c r="BH260" s="204">
        <f>IF(N260="sníž. přenesená",J260,0)</f>
        <v>0</v>
      </c>
      <c r="BI260" s="204">
        <f>IF(N260="nulová",J260,0)</f>
        <v>0</v>
      </c>
      <c r="BJ260" s="24" t="s">
        <v>79</v>
      </c>
      <c r="BK260" s="204">
        <f>ROUND(I260*H260,2)</f>
        <v>0</v>
      </c>
      <c r="BL260" s="24" t="s">
        <v>157</v>
      </c>
      <c r="BM260" s="24" t="s">
        <v>318</v>
      </c>
    </row>
    <row r="261" spans="2:47" s="1" customFormat="1" ht="27">
      <c r="B261" s="41"/>
      <c r="C261" s="63"/>
      <c r="D261" s="205" t="s">
        <v>159</v>
      </c>
      <c r="E261" s="63"/>
      <c r="F261" s="206" t="s">
        <v>160</v>
      </c>
      <c r="G261" s="63"/>
      <c r="H261" s="63"/>
      <c r="I261" s="163"/>
      <c r="J261" s="63"/>
      <c r="K261" s="63"/>
      <c r="L261" s="61"/>
      <c r="M261" s="207"/>
      <c r="N261" s="42"/>
      <c r="O261" s="42"/>
      <c r="P261" s="42"/>
      <c r="Q261" s="42"/>
      <c r="R261" s="42"/>
      <c r="S261" s="42"/>
      <c r="T261" s="78"/>
      <c r="AT261" s="24" t="s">
        <v>159</v>
      </c>
      <c r="AU261" s="24" t="s">
        <v>81</v>
      </c>
    </row>
    <row r="262" spans="2:65" s="1" customFormat="1" ht="22.5" customHeight="1">
      <c r="B262" s="41"/>
      <c r="C262" s="193" t="s">
        <v>319</v>
      </c>
      <c r="D262" s="193" t="s">
        <v>152</v>
      </c>
      <c r="E262" s="194" t="s">
        <v>320</v>
      </c>
      <c r="F262" s="195" t="s">
        <v>321</v>
      </c>
      <c r="G262" s="196" t="s">
        <v>219</v>
      </c>
      <c r="H262" s="197">
        <v>38</v>
      </c>
      <c r="I262" s="198"/>
      <c r="J262" s="199">
        <f>ROUND(I262*H262,2)</f>
        <v>0</v>
      </c>
      <c r="K262" s="195" t="s">
        <v>156</v>
      </c>
      <c r="L262" s="61"/>
      <c r="M262" s="200" t="s">
        <v>21</v>
      </c>
      <c r="N262" s="201" t="s">
        <v>42</v>
      </c>
      <c r="O262" s="42"/>
      <c r="P262" s="202">
        <f>O262*H262</f>
        <v>0</v>
      </c>
      <c r="Q262" s="202">
        <v>0</v>
      </c>
      <c r="R262" s="202">
        <f>Q262*H262</f>
        <v>0</v>
      </c>
      <c r="S262" s="202">
        <v>0.005</v>
      </c>
      <c r="T262" s="203">
        <f>S262*H262</f>
        <v>0.19</v>
      </c>
      <c r="AR262" s="24" t="s">
        <v>157</v>
      </c>
      <c r="AT262" s="24" t="s">
        <v>152</v>
      </c>
      <c r="AU262" s="24" t="s">
        <v>81</v>
      </c>
      <c r="AY262" s="24" t="s">
        <v>149</v>
      </c>
      <c r="BE262" s="204">
        <f>IF(N262="základní",J262,0)</f>
        <v>0</v>
      </c>
      <c r="BF262" s="204">
        <f>IF(N262="snížená",J262,0)</f>
        <v>0</v>
      </c>
      <c r="BG262" s="204">
        <f>IF(N262="zákl. přenesená",J262,0)</f>
        <v>0</v>
      </c>
      <c r="BH262" s="204">
        <f>IF(N262="sníž. přenesená",J262,0)</f>
        <v>0</v>
      </c>
      <c r="BI262" s="204">
        <f>IF(N262="nulová",J262,0)</f>
        <v>0</v>
      </c>
      <c r="BJ262" s="24" t="s">
        <v>79</v>
      </c>
      <c r="BK262" s="204">
        <f>ROUND(I262*H262,2)</f>
        <v>0</v>
      </c>
      <c r="BL262" s="24" t="s">
        <v>157</v>
      </c>
      <c r="BM262" s="24" t="s">
        <v>322</v>
      </c>
    </row>
    <row r="263" spans="2:65" s="1" customFormat="1" ht="22.5" customHeight="1">
      <c r="B263" s="41"/>
      <c r="C263" s="193" t="s">
        <v>323</v>
      </c>
      <c r="D263" s="193" t="s">
        <v>152</v>
      </c>
      <c r="E263" s="194" t="s">
        <v>324</v>
      </c>
      <c r="F263" s="195" t="s">
        <v>325</v>
      </c>
      <c r="G263" s="196" t="s">
        <v>219</v>
      </c>
      <c r="H263" s="197">
        <v>18</v>
      </c>
      <c r="I263" s="198"/>
      <c r="J263" s="199">
        <f>ROUND(I263*H263,2)</f>
        <v>0</v>
      </c>
      <c r="K263" s="195" t="s">
        <v>156</v>
      </c>
      <c r="L263" s="61"/>
      <c r="M263" s="200" t="s">
        <v>21</v>
      </c>
      <c r="N263" s="201" t="s">
        <v>42</v>
      </c>
      <c r="O263" s="42"/>
      <c r="P263" s="202">
        <f>O263*H263</f>
        <v>0</v>
      </c>
      <c r="Q263" s="202">
        <v>0</v>
      </c>
      <c r="R263" s="202">
        <f>Q263*H263</f>
        <v>0</v>
      </c>
      <c r="S263" s="202">
        <v>0.008</v>
      </c>
      <c r="T263" s="203">
        <f>S263*H263</f>
        <v>0.14400000000000002</v>
      </c>
      <c r="AR263" s="24" t="s">
        <v>157</v>
      </c>
      <c r="AT263" s="24" t="s">
        <v>152</v>
      </c>
      <c r="AU263" s="24" t="s">
        <v>81</v>
      </c>
      <c r="AY263" s="24" t="s">
        <v>149</v>
      </c>
      <c r="BE263" s="204">
        <f>IF(N263="základní",J263,0)</f>
        <v>0</v>
      </c>
      <c r="BF263" s="204">
        <f>IF(N263="snížená",J263,0)</f>
        <v>0</v>
      </c>
      <c r="BG263" s="204">
        <f>IF(N263="zákl. přenesená",J263,0)</f>
        <v>0</v>
      </c>
      <c r="BH263" s="204">
        <f>IF(N263="sníž. přenesená",J263,0)</f>
        <v>0</v>
      </c>
      <c r="BI263" s="204">
        <f>IF(N263="nulová",J263,0)</f>
        <v>0</v>
      </c>
      <c r="BJ263" s="24" t="s">
        <v>79</v>
      </c>
      <c r="BK263" s="204">
        <f>ROUND(I263*H263,2)</f>
        <v>0</v>
      </c>
      <c r="BL263" s="24" t="s">
        <v>157</v>
      </c>
      <c r="BM263" s="24" t="s">
        <v>326</v>
      </c>
    </row>
    <row r="264" spans="2:65" s="1" customFormat="1" ht="22.5" customHeight="1">
      <c r="B264" s="41"/>
      <c r="C264" s="193" t="s">
        <v>327</v>
      </c>
      <c r="D264" s="193" t="s">
        <v>152</v>
      </c>
      <c r="E264" s="194" t="s">
        <v>328</v>
      </c>
      <c r="F264" s="195" t="s">
        <v>329</v>
      </c>
      <c r="G264" s="196" t="s">
        <v>219</v>
      </c>
      <c r="H264" s="197">
        <v>16</v>
      </c>
      <c r="I264" s="198"/>
      <c r="J264" s="199">
        <f>ROUND(I264*H264,2)</f>
        <v>0</v>
      </c>
      <c r="K264" s="195" t="s">
        <v>156</v>
      </c>
      <c r="L264" s="61"/>
      <c r="M264" s="200" t="s">
        <v>21</v>
      </c>
      <c r="N264" s="201" t="s">
        <v>42</v>
      </c>
      <c r="O264" s="42"/>
      <c r="P264" s="202">
        <f>O264*H264</f>
        <v>0</v>
      </c>
      <c r="Q264" s="202">
        <v>2E-05</v>
      </c>
      <c r="R264" s="202">
        <f>Q264*H264</f>
        <v>0.00032</v>
      </c>
      <c r="S264" s="202">
        <v>0.001</v>
      </c>
      <c r="T264" s="203">
        <f>S264*H264</f>
        <v>0.016</v>
      </c>
      <c r="AR264" s="24" t="s">
        <v>157</v>
      </c>
      <c r="AT264" s="24" t="s">
        <v>152</v>
      </c>
      <c r="AU264" s="24" t="s">
        <v>81</v>
      </c>
      <c r="AY264" s="24" t="s">
        <v>149</v>
      </c>
      <c r="BE264" s="204">
        <f>IF(N264="základní",J264,0)</f>
        <v>0</v>
      </c>
      <c r="BF264" s="204">
        <f>IF(N264="snížená",J264,0)</f>
        <v>0</v>
      </c>
      <c r="BG264" s="204">
        <f>IF(N264="zákl. přenesená",J264,0)</f>
        <v>0</v>
      </c>
      <c r="BH264" s="204">
        <f>IF(N264="sníž. přenesená",J264,0)</f>
        <v>0</v>
      </c>
      <c r="BI264" s="204">
        <f>IF(N264="nulová",J264,0)</f>
        <v>0</v>
      </c>
      <c r="BJ264" s="24" t="s">
        <v>79</v>
      </c>
      <c r="BK264" s="204">
        <f>ROUND(I264*H264,2)</f>
        <v>0</v>
      </c>
      <c r="BL264" s="24" t="s">
        <v>157</v>
      </c>
      <c r="BM264" s="24" t="s">
        <v>330</v>
      </c>
    </row>
    <row r="265" spans="2:65" s="1" customFormat="1" ht="22.5" customHeight="1">
      <c r="B265" s="41"/>
      <c r="C265" s="193" t="s">
        <v>215</v>
      </c>
      <c r="D265" s="193" t="s">
        <v>152</v>
      </c>
      <c r="E265" s="194" t="s">
        <v>331</v>
      </c>
      <c r="F265" s="195" t="s">
        <v>332</v>
      </c>
      <c r="G265" s="196" t="s">
        <v>155</v>
      </c>
      <c r="H265" s="197">
        <v>66.24</v>
      </c>
      <c r="I265" s="198"/>
      <c r="J265" s="199">
        <f>ROUND(I265*H265,2)</f>
        <v>0</v>
      </c>
      <c r="K265" s="195" t="s">
        <v>163</v>
      </c>
      <c r="L265" s="61"/>
      <c r="M265" s="200" t="s">
        <v>21</v>
      </c>
      <c r="N265" s="201" t="s">
        <v>42</v>
      </c>
      <c r="O265" s="42"/>
      <c r="P265" s="202">
        <f>O265*H265</f>
        <v>0</v>
      </c>
      <c r="Q265" s="202">
        <v>0</v>
      </c>
      <c r="R265" s="202">
        <f>Q265*H265</f>
        <v>0</v>
      </c>
      <c r="S265" s="202">
        <v>0.068</v>
      </c>
      <c r="T265" s="203">
        <f>S265*H265</f>
        <v>4.50432</v>
      </c>
      <c r="AR265" s="24" t="s">
        <v>157</v>
      </c>
      <c r="AT265" s="24" t="s">
        <v>152</v>
      </c>
      <c r="AU265" s="24" t="s">
        <v>81</v>
      </c>
      <c r="AY265" s="24" t="s">
        <v>149</v>
      </c>
      <c r="BE265" s="204">
        <f>IF(N265="základní",J265,0)</f>
        <v>0</v>
      </c>
      <c r="BF265" s="204">
        <f>IF(N265="snížená",J265,0)</f>
        <v>0</v>
      </c>
      <c r="BG265" s="204">
        <f>IF(N265="zákl. přenesená",J265,0)</f>
        <v>0</v>
      </c>
      <c r="BH265" s="204">
        <f>IF(N265="sníž. přenesená",J265,0)</f>
        <v>0</v>
      </c>
      <c r="BI265" s="204">
        <f>IF(N265="nulová",J265,0)</f>
        <v>0</v>
      </c>
      <c r="BJ265" s="24" t="s">
        <v>79</v>
      </c>
      <c r="BK265" s="204">
        <f>ROUND(I265*H265,2)</f>
        <v>0</v>
      </c>
      <c r="BL265" s="24" t="s">
        <v>157</v>
      </c>
      <c r="BM265" s="24" t="s">
        <v>333</v>
      </c>
    </row>
    <row r="266" spans="2:47" s="1" customFormat="1" ht="27">
      <c r="B266" s="41"/>
      <c r="C266" s="63"/>
      <c r="D266" s="208" t="s">
        <v>165</v>
      </c>
      <c r="E266" s="63"/>
      <c r="F266" s="209" t="s">
        <v>334</v>
      </c>
      <c r="G266" s="63"/>
      <c r="H266" s="63"/>
      <c r="I266" s="163"/>
      <c r="J266" s="63"/>
      <c r="K266" s="63"/>
      <c r="L266" s="61"/>
      <c r="M266" s="207"/>
      <c r="N266" s="42"/>
      <c r="O266" s="42"/>
      <c r="P266" s="42"/>
      <c r="Q266" s="42"/>
      <c r="R266" s="42"/>
      <c r="S266" s="42"/>
      <c r="T266" s="78"/>
      <c r="AT266" s="24" t="s">
        <v>165</v>
      </c>
      <c r="AU266" s="24" t="s">
        <v>81</v>
      </c>
    </row>
    <row r="267" spans="2:51" s="11" customFormat="1" ht="13.5">
      <c r="B267" s="210"/>
      <c r="C267" s="211"/>
      <c r="D267" s="208" t="s">
        <v>167</v>
      </c>
      <c r="E267" s="212" t="s">
        <v>21</v>
      </c>
      <c r="F267" s="213" t="s">
        <v>247</v>
      </c>
      <c r="G267" s="211"/>
      <c r="H267" s="214" t="s">
        <v>21</v>
      </c>
      <c r="I267" s="215"/>
      <c r="J267" s="211"/>
      <c r="K267" s="211"/>
      <c r="L267" s="216"/>
      <c r="M267" s="217"/>
      <c r="N267" s="218"/>
      <c r="O267" s="218"/>
      <c r="P267" s="218"/>
      <c r="Q267" s="218"/>
      <c r="R267" s="218"/>
      <c r="S267" s="218"/>
      <c r="T267" s="219"/>
      <c r="AT267" s="220" t="s">
        <v>167</v>
      </c>
      <c r="AU267" s="220" t="s">
        <v>81</v>
      </c>
      <c r="AV267" s="11" t="s">
        <v>79</v>
      </c>
      <c r="AW267" s="11" t="s">
        <v>35</v>
      </c>
      <c r="AX267" s="11" t="s">
        <v>71</v>
      </c>
      <c r="AY267" s="220" t="s">
        <v>149</v>
      </c>
    </row>
    <row r="268" spans="2:51" s="12" customFormat="1" ht="13.5">
      <c r="B268" s="221"/>
      <c r="C268" s="222"/>
      <c r="D268" s="208" t="s">
        <v>167</v>
      </c>
      <c r="E268" s="223" t="s">
        <v>21</v>
      </c>
      <c r="F268" s="224" t="s">
        <v>335</v>
      </c>
      <c r="G268" s="222"/>
      <c r="H268" s="225">
        <v>4.62</v>
      </c>
      <c r="I268" s="226"/>
      <c r="J268" s="222"/>
      <c r="K268" s="222"/>
      <c r="L268" s="227"/>
      <c r="M268" s="228"/>
      <c r="N268" s="229"/>
      <c r="O268" s="229"/>
      <c r="P268" s="229"/>
      <c r="Q268" s="229"/>
      <c r="R268" s="229"/>
      <c r="S268" s="229"/>
      <c r="T268" s="230"/>
      <c r="AT268" s="231" t="s">
        <v>167</v>
      </c>
      <c r="AU268" s="231" t="s">
        <v>81</v>
      </c>
      <c r="AV268" s="12" t="s">
        <v>81</v>
      </c>
      <c r="AW268" s="12" t="s">
        <v>35</v>
      </c>
      <c r="AX268" s="12" t="s">
        <v>71</v>
      </c>
      <c r="AY268" s="231" t="s">
        <v>149</v>
      </c>
    </row>
    <row r="269" spans="2:51" s="11" customFormat="1" ht="13.5">
      <c r="B269" s="210"/>
      <c r="C269" s="211"/>
      <c r="D269" s="208" t="s">
        <v>167</v>
      </c>
      <c r="E269" s="212" t="s">
        <v>21</v>
      </c>
      <c r="F269" s="213" t="s">
        <v>252</v>
      </c>
      <c r="G269" s="211"/>
      <c r="H269" s="214" t="s">
        <v>21</v>
      </c>
      <c r="I269" s="215"/>
      <c r="J269" s="211"/>
      <c r="K269" s="211"/>
      <c r="L269" s="216"/>
      <c r="M269" s="217"/>
      <c r="N269" s="218"/>
      <c r="O269" s="218"/>
      <c r="P269" s="218"/>
      <c r="Q269" s="218"/>
      <c r="R269" s="218"/>
      <c r="S269" s="218"/>
      <c r="T269" s="219"/>
      <c r="AT269" s="220" t="s">
        <v>167</v>
      </c>
      <c r="AU269" s="220" t="s">
        <v>81</v>
      </c>
      <c r="AV269" s="11" t="s">
        <v>79</v>
      </c>
      <c r="AW269" s="11" t="s">
        <v>35</v>
      </c>
      <c r="AX269" s="11" t="s">
        <v>71</v>
      </c>
      <c r="AY269" s="220" t="s">
        <v>149</v>
      </c>
    </row>
    <row r="270" spans="2:51" s="12" customFormat="1" ht="13.5">
      <c r="B270" s="221"/>
      <c r="C270" s="222"/>
      <c r="D270" s="208" t="s">
        <v>167</v>
      </c>
      <c r="E270" s="223" t="s">
        <v>21</v>
      </c>
      <c r="F270" s="224" t="s">
        <v>336</v>
      </c>
      <c r="G270" s="222"/>
      <c r="H270" s="225">
        <v>3.78</v>
      </c>
      <c r="I270" s="226"/>
      <c r="J270" s="222"/>
      <c r="K270" s="222"/>
      <c r="L270" s="227"/>
      <c r="M270" s="228"/>
      <c r="N270" s="229"/>
      <c r="O270" s="229"/>
      <c r="P270" s="229"/>
      <c r="Q270" s="229"/>
      <c r="R270" s="229"/>
      <c r="S270" s="229"/>
      <c r="T270" s="230"/>
      <c r="AT270" s="231" t="s">
        <v>167</v>
      </c>
      <c r="AU270" s="231" t="s">
        <v>81</v>
      </c>
      <c r="AV270" s="12" t="s">
        <v>81</v>
      </c>
      <c r="AW270" s="12" t="s">
        <v>35</v>
      </c>
      <c r="AX270" s="12" t="s">
        <v>71</v>
      </c>
      <c r="AY270" s="231" t="s">
        <v>149</v>
      </c>
    </row>
    <row r="271" spans="2:51" s="12" customFormat="1" ht="13.5">
      <c r="B271" s="221"/>
      <c r="C271" s="222"/>
      <c r="D271" s="208" t="s">
        <v>167</v>
      </c>
      <c r="E271" s="223" t="s">
        <v>21</v>
      </c>
      <c r="F271" s="224" t="s">
        <v>337</v>
      </c>
      <c r="G271" s="222"/>
      <c r="H271" s="225">
        <v>3.12</v>
      </c>
      <c r="I271" s="226"/>
      <c r="J271" s="222"/>
      <c r="K271" s="222"/>
      <c r="L271" s="227"/>
      <c r="M271" s="228"/>
      <c r="N271" s="229"/>
      <c r="O271" s="229"/>
      <c r="P271" s="229"/>
      <c r="Q271" s="229"/>
      <c r="R271" s="229"/>
      <c r="S271" s="229"/>
      <c r="T271" s="230"/>
      <c r="AT271" s="231" t="s">
        <v>167</v>
      </c>
      <c r="AU271" s="231" t="s">
        <v>81</v>
      </c>
      <c r="AV271" s="12" t="s">
        <v>81</v>
      </c>
      <c r="AW271" s="12" t="s">
        <v>35</v>
      </c>
      <c r="AX271" s="12" t="s">
        <v>71</v>
      </c>
      <c r="AY271" s="231" t="s">
        <v>149</v>
      </c>
    </row>
    <row r="272" spans="2:51" s="11" customFormat="1" ht="13.5">
      <c r="B272" s="210"/>
      <c r="C272" s="211"/>
      <c r="D272" s="208" t="s">
        <v>167</v>
      </c>
      <c r="E272" s="212" t="s">
        <v>21</v>
      </c>
      <c r="F272" s="213" t="s">
        <v>175</v>
      </c>
      <c r="G272" s="211"/>
      <c r="H272" s="214" t="s">
        <v>21</v>
      </c>
      <c r="I272" s="215"/>
      <c r="J272" s="211"/>
      <c r="K272" s="211"/>
      <c r="L272" s="216"/>
      <c r="M272" s="217"/>
      <c r="N272" s="218"/>
      <c r="O272" s="218"/>
      <c r="P272" s="218"/>
      <c r="Q272" s="218"/>
      <c r="R272" s="218"/>
      <c r="S272" s="218"/>
      <c r="T272" s="219"/>
      <c r="AT272" s="220" t="s">
        <v>167</v>
      </c>
      <c r="AU272" s="220" t="s">
        <v>81</v>
      </c>
      <c r="AV272" s="11" t="s">
        <v>79</v>
      </c>
      <c r="AW272" s="11" t="s">
        <v>35</v>
      </c>
      <c r="AX272" s="11" t="s">
        <v>71</v>
      </c>
      <c r="AY272" s="220" t="s">
        <v>149</v>
      </c>
    </row>
    <row r="273" spans="2:51" s="12" customFormat="1" ht="13.5">
      <c r="B273" s="221"/>
      <c r="C273" s="222"/>
      <c r="D273" s="208" t="s">
        <v>167</v>
      </c>
      <c r="E273" s="223" t="s">
        <v>21</v>
      </c>
      <c r="F273" s="224" t="s">
        <v>338</v>
      </c>
      <c r="G273" s="222"/>
      <c r="H273" s="225">
        <v>4.8</v>
      </c>
      <c r="I273" s="226"/>
      <c r="J273" s="222"/>
      <c r="K273" s="222"/>
      <c r="L273" s="227"/>
      <c r="M273" s="228"/>
      <c r="N273" s="229"/>
      <c r="O273" s="229"/>
      <c r="P273" s="229"/>
      <c r="Q273" s="229"/>
      <c r="R273" s="229"/>
      <c r="S273" s="229"/>
      <c r="T273" s="230"/>
      <c r="AT273" s="231" t="s">
        <v>167</v>
      </c>
      <c r="AU273" s="231" t="s">
        <v>81</v>
      </c>
      <c r="AV273" s="12" t="s">
        <v>81</v>
      </c>
      <c r="AW273" s="12" t="s">
        <v>35</v>
      </c>
      <c r="AX273" s="12" t="s">
        <v>71</v>
      </c>
      <c r="AY273" s="231" t="s">
        <v>149</v>
      </c>
    </row>
    <row r="274" spans="2:51" s="11" customFormat="1" ht="13.5">
      <c r="B274" s="210"/>
      <c r="C274" s="211"/>
      <c r="D274" s="208" t="s">
        <v>167</v>
      </c>
      <c r="E274" s="212" t="s">
        <v>21</v>
      </c>
      <c r="F274" s="213" t="s">
        <v>177</v>
      </c>
      <c r="G274" s="211"/>
      <c r="H274" s="214" t="s">
        <v>21</v>
      </c>
      <c r="I274" s="215"/>
      <c r="J274" s="211"/>
      <c r="K274" s="211"/>
      <c r="L274" s="216"/>
      <c r="M274" s="217"/>
      <c r="N274" s="218"/>
      <c r="O274" s="218"/>
      <c r="P274" s="218"/>
      <c r="Q274" s="218"/>
      <c r="R274" s="218"/>
      <c r="S274" s="218"/>
      <c r="T274" s="219"/>
      <c r="AT274" s="220" t="s">
        <v>167</v>
      </c>
      <c r="AU274" s="220" t="s">
        <v>81</v>
      </c>
      <c r="AV274" s="11" t="s">
        <v>79</v>
      </c>
      <c r="AW274" s="11" t="s">
        <v>35</v>
      </c>
      <c r="AX274" s="11" t="s">
        <v>71</v>
      </c>
      <c r="AY274" s="220" t="s">
        <v>149</v>
      </c>
    </row>
    <row r="275" spans="2:51" s="12" customFormat="1" ht="13.5">
      <c r="B275" s="221"/>
      <c r="C275" s="222"/>
      <c r="D275" s="208" t="s">
        <v>167</v>
      </c>
      <c r="E275" s="223" t="s">
        <v>21</v>
      </c>
      <c r="F275" s="224" t="s">
        <v>339</v>
      </c>
      <c r="G275" s="222"/>
      <c r="H275" s="225">
        <v>16.2</v>
      </c>
      <c r="I275" s="226"/>
      <c r="J275" s="222"/>
      <c r="K275" s="222"/>
      <c r="L275" s="227"/>
      <c r="M275" s="228"/>
      <c r="N275" s="229"/>
      <c r="O275" s="229"/>
      <c r="P275" s="229"/>
      <c r="Q275" s="229"/>
      <c r="R275" s="229"/>
      <c r="S275" s="229"/>
      <c r="T275" s="230"/>
      <c r="AT275" s="231" t="s">
        <v>167</v>
      </c>
      <c r="AU275" s="231" t="s">
        <v>81</v>
      </c>
      <c r="AV275" s="12" t="s">
        <v>81</v>
      </c>
      <c r="AW275" s="12" t="s">
        <v>35</v>
      </c>
      <c r="AX275" s="12" t="s">
        <v>71</v>
      </c>
      <c r="AY275" s="231" t="s">
        <v>149</v>
      </c>
    </row>
    <row r="276" spans="2:51" s="11" customFormat="1" ht="13.5">
      <c r="B276" s="210"/>
      <c r="C276" s="211"/>
      <c r="D276" s="208" t="s">
        <v>167</v>
      </c>
      <c r="E276" s="212" t="s">
        <v>21</v>
      </c>
      <c r="F276" s="213" t="s">
        <v>180</v>
      </c>
      <c r="G276" s="211"/>
      <c r="H276" s="214" t="s">
        <v>21</v>
      </c>
      <c r="I276" s="215"/>
      <c r="J276" s="211"/>
      <c r="K276" s="211"/>
      <c r="L276" s="216"/>
      <c r="M276" s="217"/>
      <c r="N276" s="218"/>
      <c r="O276" s="218"/>
      <c r="P276" s="218"/>
      <c r="Q276" s="218"/>
      <c r="R276" s="218"/>
      <c r="S276" s="218"/>
      <c r="T276" s="219"/>
      <c r="AT276" s="220" t="s">
        <v>167</v>
      </c>
      <c r="AU276" s="220" t="s">
        <v>81</v>
      </c>
      <c r="AV276" s="11" t="s">
        <v>79</v>
      </c>
      <c r="AW276" s="11" t="s">
        <v>35</v>
      </c>
      <c r="AX276" s="11" t="s">
        <v>71</v>
      </c>
      <c r="AY276" s="220" t="s">
        <v>149</v>
      </c>
    </row>
    <row r="277" spans="2:51" s="12" customFormat="1" ht="13.5">
      <c r="B277" s="221"/>
      <c r="C277" s="222"/>
      <c r="D277" s="208" t="s">
        <v>167</v>
      </c>
      <c r="E277" s="223" t="s">
        <v>21</v>
      </c>
      <c r="F277" s="224" t="s">
        <v>340</v>
      </c>
      <c r="G277" s="222"/>
      <c r="H277" s="225">
        <v>14.08</v>
      </c>
      <c r="I277" s="226"/>
      <c r="J277" s="222"/>
      <c r="K277" s="222"/>
      <c r="L277" s="227"/>
      <c r="M277" s="228"/>
      <c r="N277" s="229"/>
      <c r="O277" s="229"/>
      <c r="P277" s="229"/>
      <c r="Q277" s="229"/>
      <c r="R277" s="229"/>
      <c r="S277" s="229"/>
      <c r="T277" s="230"/>
      <c r="AT277" s="231" t="s">
        <v>167</v>
      </c>
      <c r="AU277" s="231" t="s">
        <v>81</v>
      </c>
      <c r="AV277" s="12" t="s">
        <v>81</v>
      </c>
      <c r="AW277" s="12" t="s">
        <v>35</v>
      </c>
      <c r="AX277" s="12" t="s">
        <v>71</v>
      </c>
      <c r="AY277" s="231" t="s">
        <v>149</v>
      </c>
    </row>
    <row r="278" spans="2:51" s="11" customFormat="1" ht="13.5">
      <c r="B278" s="210"/>
      <c r="C278" s="211"/>
      <c r="D278" s="208" t="s">
        <v>167</v>
      </c>
      <c r="E278" s="212" t="s">
        <v>21</v>
      </c>
      <c r="F278" s="213" t="s">
        <v>182</v>
      </c>
      <c r="G278" s="211"/>
      <c r="H278" s="214" t="s">
        <v>21</v>
      </c>
      <c r="I278" s="215"/>
      <c r="J278" s="211"/>
      <c r="K278" s="211"/>
      <c r="L278" s="216"/>
      <c r="M278" s="217"/>
      <c r="N278" s="218"/>
      <c r="O278" s="218"/>
      <c r="P278" s="218"/>
      <c r="Q278" s="218"/>
      <c r="R278" s="218"/>
      <c r="S278" s="218"/>
      <c r="T278" s="219"/>
      <c r="AT278" s="220" t="s">
        <v>167</v>
      </c>
      <c r="AU278" s="220" t="s">
        <v>81</v>
      </c>
      <c r="AV278" s="11" t="s">
        <v>79</v>
      </c>
      <c r="AW278" s="11" t="s">
        <v>35</v>
      </c>
      <c r="AX278" s="11" t="s">
        <v>71</v>
      </c>
      <c r="AY278" s="220" t="s">
        <v>149</v>
      </c>
    </row>
    <row r="279" spans="2:51" s="12" customFormat="1" ht="13.5">
      <c r="B279" s="221"/>
      <c r="C279" s="222"/>
      <c r="D279" s="208" t="s">
        <v>167</v>
      </c>
      <c r="E279" s="223" t="s">
        <v>21</v>
      </c>
      <c r="F279" s="224" t="s">
        <v>341</v>
      </c>
      <c r="G279" s="222"/>
      <c r="H279" s="225">
        <v>19.64</v>
      </c>
      <c r="I279" s="226"/>
      <c r="J279" s="222"/>
      <c r="K279" s="222"/>
      <c r="L279" s="227"/>
      <c r="M279" s="228"/>
      <c r="N279" s="229"/>
      <c r="O279" s="229"/>
      <c r="P279" s="229"/>
      <c r="Q279" s="229"/>
      <c r="R279" s="229"/>
      <c r="S279" s="229"/>
      <c r="T279" s="230"/>
      <c r="AT279" s="231" t="s">
        <v>167</v>
      </c>
      <c r="AU279" s="231" t="s">
        <v>81</v>
      </c>
      <c r="AV279" s="12" t="s">
        <v>81</v>
      </c>
      <c r="AW279" s="12" t="s">
        <v>35</v>
      </c>
      <c r="AX279" s="12" t="s">
        <v>71</v>
      </c>
      <c r="AY279" s="231" t="s">
        <v>149</v>
      </c>
    </row>
    <row r="280" spans="2:51" s="13" customFormat="1" ht="13.5">
      <c r="B280" s="232"/>
      <c r="C280" s="233"/>
      <c r="D280" s="208" t="s">
        <v>167</v>
      </c>
      <c r="E280" s="246" t="s">
        <v>21</v>
      </c>
      <c r="F280" s="247" t="s">
        <v>184</v>
      </c>
      <c r="G280" s="233"/>
      <c r="H280" s="248">
        <v>66.24</v>
      </c>
      <c r="I280" s="237"/>
      <c r="J280" s="233"/>
      <c r="K280" s="233"/>
      <c r="L280" s="238"/>
      <c r="M280" s="239"/>
      <c r="N280" s="240"/>
      <c r="O280" s="240"/>
      <c r="P280" s="240"/>
      <c r="Q280" s="240"/>
      <c r="R280" s="240"/>
      <c r="S280" s="240"/>
      <c r="T280" s="241"/>
      <c r="AT280" s="242" t="s">
        <v>167</v>
      </c>
      <c r="AU280" s="242" t="s">
        <v>81</v>
      </c>
      <c r="AV280" s="13" t="s">
        <v>157</v>
      </c>
      <c r="AW280" s="13" t="s">
        <v>35</v>
      </c>
      <c r="AX280" s="13" t="s">
        <v>79</v>
      </c>
      <c r="AY280" s="242" t="s">
        <v>149</v>
      </c>
    </row>
    <row r="281" spans="2:63" s="10" customFormat="1" ht="29.85" customHeight="1">
      <c r="B281" s="176"/>
      <c r="C281" s="177"/>
      <c r="D281" s="190" t="s">
        <v>70</v>
      </c>
      <c r="E281" s="191" t="s">
        <v>342</v>
      </c>
      <c r="F281" s="191" t="s">
        <v>343</v>
      </c>
      <c r="G281" s="177"/>
      <c r="H281" s="177"/>
      <c r="I281" s="180"/>
      <c r="J281" s="192">
        <f>BK281</f>
        <v>0</v>
      </c>
      <c r="K281" s="177"/>
      <c r="L281" s="182"/>
      <c r="M281" s="183"/>
      <c r="N281" s="184"/>
      <c r="O281" s="184"/>
      <c r="P281" s="185">
        <f>SUM(P282:P294)</f>
        <v>0</v>
      </c>
      <c r="Q281" s="184"/>
      <c r="R281" s="185">
        <f>SUM(R282:R294)</f>
        <v>0</v>
      </c>
      <c r="S281" s="184"/>
      <c r="T281" s="186">
        <f>SUM(T282:T294)</f>
        <v>0</v>
      </c>
      <c r="AR281" s="187" t="s">
        <v>79</v>
      </c>
      <c r="AT281" s="188" t="s">
        <v>70</v>
      </c>
      <c r="AU281" s="188" t="s">
        <v>79</v>
      </c>
      <c r="AY281" s="187" t="s">
        <v>149</v>
      </c>
      <c r="BK281" s="189">
        <f>SUM(BK282:BK294)</f>
        <v>0</v>
      </c>
    </row>
    <row r="282" spans="2:65" s="1" customFormat="1" ht="22.5" customHeight="1">
      <c r="B282" s="41"/>
      <c r="C282" s="193" t="s">
        <v>344</v>
      </c>
      <c r="D282" s="193" t="s">
        <v>152</v>
      </c>
      <c r="E282" s="194" t="s">
        <v>345</v>
      </c>
      <c r="F282" s="195" t="s">
        <v>346</v>
      </c>
      <c r="G282" s="196" t="s">
        <v>347</v>
      </c>
      <c r="H282" s="197">
        <v>12.705</v>
      </c>
      <c r="I282" s="198"/>
      <c r="J282" s="199">
        <f>ROUND(I282*H282,2)</f>
        <v>0</v>
      </c>
      <c r="K282" s="195" t="s">
        <v>163</v>
      </c>
      <c r="L282" s="61"/>
      <c r="M282" s="200" t="s">
        <v>21</v>
      </c>
      <c r="N282" s="201" t="s">
        <v>42</v>
      </c>
      <c r="O282" s="42"/>
      <c r="P282" s="202">
        <f>O282*H282</f>
        <v>0</v>
      </c>
      <c r="Q282" s="202">
        <v>0</v>
      </c>
      <c r="R282" s="202">
        <f>Q282*H282</f>
        <v>0</v>
      </c>
      <c r="S282" s="202">
        <v>0</v>
      </c>
      <c r="T282" s="203">
        <f>S282*H282</f>
        <v>0</v>
      </c>
      <c r="AR282" s="24" t="s">
        <v>157</v>
      </c>
      <c r="AT282" s="24" t="s">
        <v>152</v>
      </c>
      <c r="AU282" s="24" t="s">
        <v>81</v>
      </c>
      <c r="AY282" s="24" t="s">
        <v>149</v>
      </c>
      <c r="BE282" s="204">
        <f>IF(N282="základní",J282,0)</f>
        <v>0</v>
      </c>
      <c r="BF282" s="204">
        <f>IF(N282="snížená",J282,0)</f>
        <v>0</v>
      </c>
      <c r="BG282" s="204">
        <f>IF(N282="zákl. přenesená",J282,0)</f>
        <v>0</v>
      </c>
      <c r="BH282" s="204">
        <f>IF(N282="sníž. přenesená",J282,0)</f>
        <v>0</v>
      </c>
      <c r="BI282" s="204">
        <f>IF(N282="nulová",J282,0)</f>
        <v>0</v>
      </c>
      <c r="BJ282" s="24" t="s">
        <v>79</v>
      </c>
      <c r="BK282" s="204">
        <f>ROUND(I282*H282,2)</f>
        <v>0</v>
      </c>
      <c r="BL282" s="24" t="s">
        <v>157</v>
      </c>
      <c r="BM282" s="24" t="s">
        <v>348</v>
      </c>
    </row>
    <row r="283" spans="2:47" s="1" customFormat="1" ht="40.5">
      <c r="B283" s="41"/>
      <c r="C283" s="63"/>
      <c r="D283" s="205" t="s">
        <v>165</v>
      </c>
      <c r="E283" s="63"/>
      <c r="F283" s="206" t="s">
        <v>349</v>
      </c>
      <c r="G283" s="63"/>
      <c r="H283" s="63"/>
      <c r="I283" s="163"/>
      <c r="J283" s="63"/>
      <c r="K283" s="63"/>
      <c r="L283" s="61"/>
      <c r="M283" s="207"/>
      <c r="N283" s="42"/>
      <c r="O283" s="42"/>
      <c r="P283" s="42"/>
      <c r="Q283" s="42"/>
      <c r="R283" s="42"/>
      <c r="S283" s="42"/>
      <c r="T283" s="78"/>
      <c r="AT283" s="24" t="s">
        <v>165</v>
      </c>
      <c r="AU283" s="24" t="s">
        <v>81</v>
      </c>
    </row>
    <row r="284" spans="2:65" s="1" customFormat="1" ht="22.5" customHeight="1">
      <c r="B284" s="41"/>
      <c r="C284" s="193" t="s">
        <v>350</v>
      </c>
      <c r="D284" s="193" t="s">
        <v>152</v>
      </c>
      <c r="E284" s="194" t="s">
        <v>351</v>
      </c>
      <c r="F284" s="195" t="s">
        <v>352</v>
      </c>
      <c r="G284" s="196" t="s">
        <v>347</v>
      </c>
      <c r="H284" s="197">
        <v>12.705</v>
      </c>
      <c r="I284" s="198"/>
      <c r="J284" s="199">
        <f>ROUND(I284*H284,2)</f>
        <v>0</v>
      </c>
      <c r="K284" s="195" t="s">
        <v>163</v>
      </c>
      <c r="L284" s="61"/>
      <c r="M284" s="200" t="s">
        <v>21</v>
      </c>
      <c r="N284" s="201" t="s">
        <v>42</v>
      </c>
      <c r="O284" s="42"/>
      <c r="P284" s="202">
        <f>O284*H284</f>
        <v>0</v>
      </c>
      <c r="Q284" s="202">
        <v>0</v>
      </c>
      <c r="R284" s="202">
        <f>Q284*H284</f>
        <v>0</v>
      </c>
      <c r="S284" s="202">
        <v>0</v>
      </c>
      <c r="T284" s="203">
        <f>S284*H284</f>
        <v>0</v>
      </c>
      <c r="AR284" s="24" t="s">
        <v>157</v>
      </c>
      <c r="AT284" s="24" t="s">
        <v>152</v>
      </c>
      <c r="AU284" s="24" t="s">
        <v>81</v>
      </c>
      <c r="AY284" s="24" t="s">
        <v>149</v>
      </c>
      <c r="BE284" s="204">
        <f>IF(N284="základní",J284,0)</f>
        <v>0</v>
      </c>
      <c r="BF284" s="204">
        <f>IF(N284="snížená",J284,0)</f>
        <v>0</v>
      </c>
      <c r="BG284" s="204">
        <f>IF(N284="zákl. přenesená",J284,0)</f>
        <v>0</v>
      </c>
      <c r="BH284" s="204">
        <f>IF(N284="sníž. přenesená",J284,0)</f>
        <v>0</v>
      </c>
      <c r="BI284" s="204">
        <f>IF(N284="nulová",J284,0)</f>
        <v>0</v>
      </c>
      <c r="BJ284" s="24" t="s">
        <v>79</v>
      </c>
      <c r="BK284" s="204">
        <f>ROUND(I284*H284,2)</f>
        <v>0</v>
      </c>
      <c r="BL284" s="24" t="s">
        <v>157</v>
      </c>
      <c r="BM284" s="24" t="s">
        <v>353</v>
      </c>
    </row>
    <row r="285" spans="2:47" s="1" customFormat="1" ht="121.5">
      <c r="B285" s="41"/>
      <c r="C285" s="63"/>
      <c r="D285" s="205" t="s">
        <v>165</v>
      </c>
      <c r="E285" s="63"/>
      <c r="F285" s="206" t="s">
        <v>354</v>
      </c>
      <c r="G285" s="63"/>
      <c r="H285" s="63"/>
      <c r="I285" s="163"/>
      <c r="J285" s="63"/>
      <c r="K285" s="63"/>
      <c r="L285" s="61"/>
      <c r="M285" s="207"/>
      <c r="N285" s="42"/>
      <c r="O285" s="42"/>
      <c r="P285" s="42"/>
      <c r="Q285" s="42"/>
      <c r="R285" s="42"/>
      <c r="S285" s="42"/>
      <c r="T285" s="78"/>
      <c r="AT285" s="24" t="s">
        <v>165</v>
      </c>
      <c r="AU285" s="24" t="s">
        <v>81</v>
      </c>
    </row>
    <row r="286" spans="2:65" s="1" customFormat="1" ht="31.5" customHeight="1">
      <c r="B286" s="41"/>
      <c r="C286" s="193" t="s">
        <v>355</v>
      </c>
      <c r="D286" s="193" t="s">
        <v>152</v>
      </c>
      <c r="E286" s="194" t="s">
        <v>356</v>
      </c>
      <c r="F286" s="195" t="s">
        <v>357</v>
      </c>
      <c r="G286" s="196" t="s">
        <v>347</v>
      </c>
      <c r="H286" s="197">
        <v>12.705</v>
      </c>
      <c r="I286" s="198"/>
      <c r="J286" s="199">
        <f>ROUND(I286*H286,2)</f>
        <v>0</v>
      </c>
      <c r="K286" s="195" t="s">
        <v>163</v>
      </c>
      <c r="L286" s="61"/>
      <c r="M286" s="200" t="s">
        <v>21</v>
      </c>
      <c r="N286" s="201" t="s">
        <v>42</v>
      </c>
      <c r="O286" s="42"/>
      <c r="P286" s="202">
        <f>O286*H286</f>
        <v>0</v>
      </c>
      <c r="Q286" s="202">
        <v>0</v>
      </c>
      <c r="R286" s="202">
        <f>Q286*H286</f>
        <v>0</v>
      </c>
      <c r="S286" s="202">
        <v>0</v>
      </c>
      <c r="T286" s="203">
        <f>S286*H286</f>
        <v>0</v>
      </c>
      <c r="AR286" s="24" t="s">
        <v>157</v>
      </c>
      <c r="AT286" s="24" t="s">
        <v>152</v>
      </c>
      <c r="AU286" s="24" t="s">
        <v>81</v>
      </c>
      <c r="AY286" s="24" t="s">
        <v>149</v>
      </c>
      <c r="BE286" s="204">
        <f>IF(N286="základní",J286,0)</f>
        <v>0</v>
      </c>
      <c r="BF286" s="204">
        <f>IF(N286="snížená",J286,0)</f>
        <v>0</v>
      </c>
      <c r="BG286" s="204">
        <f>IF(N286="zákl. přenesená",J286,0)</f>
        <v>0</v>
      </c>
      <c r="BH286" s="204">
        <f>IF(N286="sníž. přenesená",J286,0)</f>
        <v>0</v>
      </c>
      <c r="BI286" s="204">
        <f>IF(N286="nulová",J286,0)</f>
        <v>0</v>
      </c>
      <c r="BJ286" s="24" t="s">
        <v>79</v>
      </c>
      <c r="BK286" s="204">
        <f>ROUND(I286*H286,2)</f>
        <v>0</v>
      </c>
      <c r="BL286" s="24" t="s">
        <v>157</v>
      </c>
      <c r="BM286" s="24" t="s">
        <v>358</v>
      </c>
    </row>
    <row r="287" spans="2:47" s="1" customFormat="1" ht="121.5">
      <c r="B287" s="41"/>
      <c r="C287" s="63"/>
      <c r="D287" s="205" t="s">
        <v>165</v>
      </c>
      <c r="E287" s="63"/>
      <c r="F287" s="206" t="s">
        <v>354</v>
      </c>
      <c r="G287" s="63"/>
      <c r="H287" s="63"/>
      <c r="I287" s="163"/>
      <c r="J287" s="63"/>
      <c r="K287" s="63"/>
      <c r="L287" s="61"/>
      <c r="M287" s="207"/>
      <c r="N287" s="42"/>
      <c r="O287" s="42"/>
      <c r="P287" s="42"/>
      <c r="Q287" s="42"/>
      <c r="R287" s="42"/>
      <c r="S287" s="42"/>
      <c r="T287" s="78"/>
      <c r="AT287" s="24" t="s">
        <v>165</v>
      </c>
      <c r="AU287" s="24" t="s">
        <v>81</v>
      </c>
    </row>
    <row r="288" spans="2:65" s="1" customFormat="1" ht="22.5" customHeight="1">
      <c r="B288" s="41"/>
      <c r="C288" s="193" t="s">
        <v>359</v>
      </c>
      <c r="D288" s="193" t="s">
        <v>152</v>
      </c>
      <c r="E288" s="194" t="s">
        <v>360</v>
      </c>
      <c r="F288" s="195" t="s">
        <v>361</v>
      </c>
      <c r="G288" s="196" t="s">
        <v>347</v>
      </c>
      <c r="H288" s="197">
        <v>12.705</v>
      </c>
      <c r="I288" s="198"/>
      <c r="J288" s="199">
        <f>ROUND(I288*H288,2)</f>
        <v>0</v>
      </c>
      <c r="K288" s="195" t="s">
        <v>163</v>
      </c>
      <c r="L288" s="61"/>
      <c r="M288" s="200" t="s">
        <v>21</v>
      </c>
      <c r="N288" s="201" t="s">
        <v>42</v>
      </c>
      <c r="O288" s="42"/>
      <c r="P288" s="202">
        <f>O288*H288</f>
        <v>0</v>
      </c>
      <c r="Q288" s="202">
        <v>0</v>
      </c>
      <c r="R288" s="202">
        <f>Q288*H288</f>
        <v>0</v>
      </c>
      <c r="S288" s="202">
        <v>0</v>
      </c>
      <c r="T288" s="203">
        <f>S288*H288</f>
        <v>0</v>
      </c>
      <c r="AR288" s="24" t="s">
        <v>157</v>
      </c>
      <c r="AT288" s="24" t="s">
        <v>152</v>
      </c>
      <c r="AU288" s="24" t="s">
        <v>81</v>
      </c>
      <c r="AY288" s="24" t="s">
        <v>149</v>
      </c>
      <c r="BE288" s="204">
        <f>IF(N288="základní",J288,0)</f>
        <v>0</v>
      </c>
      <c r="BF288" s="204">
        <f>IF(N288="snížená",J288,0)</f>
        <v>0</v>
      </c>
      <c r="BG288" s="204">
        <f>IF(N288="zákl. přenesená",J288,0)</f>
        <v>0</v>
      </c>
      <c r="BH288" s="204">
        <f>IF(N288="sníž. přenesená",J288,0)</f>
        <v>0</v>
      </c>
      <c r="BI288" s="204">
        <f>IF(N288="nulová",J288,0)</f>
        <v>0</v>
      </c>
      <c r="BJ288" s="24" t="s">
        <v>79</v>
      </c>
      <c r="BK288" s="204">
        <f>ROUND(I288*H288,2)</f>
        <v>0</v>
      </c>
      <c r="BL288" s="24" t="s">
        <v>157</v>
      </c>
      <c r="BM288" s="24" t="s">
        <v>362</v>
      </c>
    </row>
    <row r="289" spans="2:47" s="1" customFormat="1" ht="81">
      <c r="B289" s="41"/>
      <c r="C289" s="63"/>
      <c r="D289" s="205" t="s">
        <v>165</v>
      </c>
      <c r="E289" s="63"/>
      <c r="F289" s="206" t="s">
        <v>363</v>
      </c>
      <c r="G289" s="63"/>
      <c r="H289" s="63"/>
      <c r="I289" s="163"/>
      <c r="J289" s="63"/>
      <c r="K289" s="63"/>
      <c r="L289" s="61"/>
      <c r="M289" s="207"/>
      <c r="N289" s="42"/>
      <c r="O289" s="42"/>
      <c r="P289" s="42"/>
      <c r="Q289" s="42"/>
      <c r="R289" s="42"/>
      <c r="S289" s="42"/>
      <c r="T289" s="78"/>
      <c r="AT289" s="24" t="s">
        <v>165</v>
      </c>
      <c r="AU289" s="24" t="s">
        <v>81</v>
      </c>
    </row>
    <row r="290" spans="2:65" s="1" customFormat="1" ht="22.5" customHeight="1">
      <c r="B290" s="41"/>
      <c r="C290" s="193" t="s">
        <v>364</v>
      </c>
      <c r="D290" s="193" t="s">
        <v>152</v>
      </c>
      <c r="E290" s="194" t="s">
        <v>365</v>
      </c>
      <c r="F290" s="195" t="s">
        <v>366</v>
      </c>
      <c r="G290" s="196" t="s">
        <v>347</v>
      </c>
      <c r="H290" s="197">
        <v>177.87</v>
      </c>
      <c r="I290" s="198"/>
      <c r="J290" s="199">
        <f>ROUND(I290*H290,2)</f>
        <v>0</v>
      </c>
      <c r="K290" s="195" t="s">
        <v>163</v>
      </c>
      <c r="L290" s="61"/>
      <c r="M290" s="200" t="s">
        <v>21</v>
      </c>
      <c r="N290" s="201" t="s">
        <v>42</v>
      </c>
      <c r="O290" s="42"/>
      <c r="P290" s="202">
        <f>O290*H290</f>
        <v>0</v>
      </c>
      <c r="Q290" s="202">
        <v>0</v>
      </c>
      <c r="R290" s="202">
        <f>Q290*H290</f>
        <v>0</v>
      </c>
      <c r="S290" s="202">
        <v>0</v>
      </c>
      <c r="T290" s="203">
        <f>S290*H290</f>
        <v>0</v>
      </c>
      <c r="AR290" s="24" t="s">
        <v>157</v>
      </c>
      <c r="AT290" s="24" t="s">
        <v>152</v>
      </c>
      <c r="AU290" s="24" t="s">
        <v>81</v>
      </c>
      <c r="AY290" s="24" t="s">
        <v>149</v>
      </c>
      <c r="BE290" s="204">
        <f>IF(N290="základní",J290,0)</f>
        <v>0</v>
      </c>
      <c r="BF290" s="204">
        <f>IF(N290="snížená",J290,0)</f>
        <v>0</v>
      </c>
      <c r="BG290" s="204">
        <f>IF(N290="zákl. přenesená",J290,0)</f>
        <v>0</v>
      </c>
      <c r="BH290" s="204">
        <f>IF(N290="sníž. přenesená",J290,0)</f>
        <v>0</v>
      </c>
      <c r="BI290" s="204">
        <f>IF(N290="nulová",J290,0)</f>
        <v>0</v>
      </c>
      <c r="BJ290" s="24" t="s">
        <v>79</v>
      </c>
      <c r="BK290" s="204">
        <f>ROUND(I290*H290,2)</f>
        <v>0</v>
      </c>
      <c r="BL290" s="24" t="s">
        <v>157</v>
      </c>
      <c r="BM290" s="24" t="s">
        <v>367</v>
      </c>
    </row>
    <row r="291" spans="2:47" s="1" customFormat="1" ht="81">
      <c r="B291" s="41"/>
      <c r="C291" s="63"/>
      <c r="D291" s="208" t="s">
        <v>165</v>
      </c>
      <c r="E291" s="63"/>
      <c r="F291" s="209" t="s">
        <v>363</v>
      </c>
      <c r="G291" s="63"/>
      <c r="H291" s="63"/>
      <c r="I291" s="163"/>
      <c r="J291" s="63"/>
      <c r="K291" s="63"/>
      <c r="L291" s="61"/>
      <c r="M291" s="207"/>
      <c r="N291" s="42"/>
      <c r="O291" s="42"/>
      <c r="P291" s="42"/>
      <c r="Q291" s="42"/>
      <c r="R291" s="42"/>
      <c r="S291" s="42"/>
      <c r="T291" s="78"/>
      <c r="AT291" s="24" t="s">
        <v>165</v>
      </c>
      <c r="AU291" s="24" t="s">
        <v>81</v>
      </c>
    </row>
    <row r="292" spans="2:51" s="12" customFormat="1" ht="13.5">
      <c r="B292" s="221"/>
      <c r="C292" s="222"/>
      <c r="D292" s="205" t="s">
        <v>167</v>
      </c>
      <c r="E292" s="222"/>
      <c r="F292" s="244" t="s">
        <v>368</v>
      </c>
      <c r="G292" s="222"/>
      <c r="H292" s="245">
        <v>177.87</v>
      </c>
      <c r="I292" s="226"/>
      <c r="J292" s="222"/>
      <c r="K292" s="222"/>
      <c r="L292" s="227"/>
      <c r="M292" s="228"/>
      <c r="N292" s="229"/>
      <c r="O292" s="229"/>
      <c r="P292" s="229"/>
      <c r="Q292" s="229"/>
      <c r="R292" s="229"/>
      <c r="S292" s="229"/>
      <c r="T292" s="230"/>
      <c r="AT292" s="231" t="s">
        <v>167</v>
      </c>
      <c r="AU292" s="231" t="s">
        <v>81</v>
      </c>
      <c r="AV292" s="12" t="s">
        <v>81</v>
      </c>
      <c r="AW292" s="12" t="s">
        <v>6</v>
      </c>
      <c r="AX292" s="12" t="s">
        <v>79</v>
      </c>
      <c r="AY292" s="231" t="s">
        <v>149</v>
      </c>
    </row>
    <row r="293" spans="2:65" s="1" customFormat="1" ht="22.5" customHeight="1">
      <c r="B293" s="41"/>
      <c r="C293" s="193" t="s">
        <v>369</v>
      </c>
      <c r="D293" s="193" t="s">
        <v>152</v>
      </c>
      <c r="E293" s="194" t="s">
        <v>370</v>
      </c>
      <c r="F293" s="195" t="s">
        <v>371</v>
      </c>
      <c r="G293" s="196" t="s">
        <v>347</v>
      </c>
      <c r="H293" s="197">
        <v>12.705</v>
      </c>
      <c r="I293" s="198"/>
      <c r="J293" s="199">
        <f>ROUND(I293*H293,2)</f>
        <v>0</v>
      </c>
      <c r="K293" s="195" t="s">
        <v>163</v>
      </c>
      <c r="L293" s="61"/>
      <c r="M293" s="200" t="s">
        <v>21</v>
      </c>
      <c r="N293" s="201" t="s">
        <v>42</v>
      </c>
      <c r="O293" s="42"/>
      <c r="P293" s="202">
        <f>O293*H293</f>
        <v>0</v>
      </c>
      <c r="Q293" s="202">
        <v>0</v>
      </c>
      <c r="R293" s="202">
        <f>Q293*H293</f>
        <v>0</v>
      </c>
      <c r="S293" s="202">
        <v>0</v>
      </c>
      <c r="T293" s="203">
        <f>S293*H293</f>
        <v>0</v>
      </c>
      <c r="AR293" s="24" t="s">
        <v>157</v>
      </c>
      <c r="AT293" s="24" t="s">
        <v>152</v>
      </c>
      <c r="AU293" s="24" t="s">
        <v>81</v>
      </c>
      <c r="AY293" s="24" t="s">
        <v>149</v>
      </c>
      <c r="BE293" s="204">
        <f>IF(N293="základní",J293,0)</f>
        <v>0</v>
      </c>
      <c r="BF293" s="204">
        <f>IF(N293="snížená",J293,0)</f>
        <v>0</v>
      </c>
      <c r="BG293" s="204">
        <f>IF(N293="zákl. přenesená",J293,0)</f>
        <v>0</v>
      </c>
      <c r="BH293" s="204">
        <f>IF(N293="sníž. přenesená",J293,0)</f>
        <v>0</v>
      </c>
      <c r="BI293" s="204">
        <f>IF(N293="nulová",J293,0)</f>
        <v>0</v>
      </c>
      <c r="BJ293" s="24" t="s">
        <v>79</v>
      </c>
      <c r="BK293" s="204">
        <f>ROUND(I293*H293,2)</f>
        <v>0</v>
      </c>
      <c r="BL293" s="24" t="s">
        <v>157</v>
      </c>
      <c r="BM293" s="24" t="s">
        <v>372</v>
      </c>
    </row>
    <row r="294" spans="2:47" s="1" customFormat="1" ht="67.5">
      <c r="B294" s="41"/>
      <c r="C294" s="63"/>
      <c r="D294" s="208" t="s">
        <v>165</v>
      </c>
      <c r="E294" s="63"/>
      <c r="F294" s="209" t="s">
        <v>373</v>
      </c>
      <c r="G294" s="63"/>
      <c r="H294" s="63"/>
      <c r="I294" s="163"/>
      <c r="J294" s="63"/>
      <c r="K294" s="63"/>
      <c r="L294" s="61"/>
      <c r="M294" s="207"/>
      <c r="N294" s="42"/>
      <c r="O294" s="42"/>
      <c r="P294" s="42"/>
      <c r="Q294" s="42"/>
      <c r="R294" s="42"/>
      <c r="S294" s="42"/>
      <c r="T294" s="78"/>
      <c r="AT294" s="24" t="s">
        <v>165</v>
      </c>
      <c r="AU294" s="24" t="s">
        <v>81</v>
      </c>
    </row>
    <row r="295" spans="2:63" s="10" customFormat="1" ht="29.85" customHeight="1">
      <c r="B295" s="176"/>
      <c r="C295" s="177"/>
      <c r="D295" s="190" t="s">
        <v>70</v>
      </c>
      <c r="E295" s="191" t="s">
        <v>374</v>
      </c>
      <c r="F295" s="191" t="s">
        <v>375</v>
      </c>
      <c r="G295" s="177"/>
      <c r="H295" s="177"/>
      <c r="I295" s="180"/>
      <c r="J295" s="192">
        <f>BK295</f>
        <v>0</v>
      </c>
      <c r="K295" s="177"/>
      <c r="L295" s="182"/>
      <c r="M295" s="183"/>
      <c r="N295" s="184"/>
      <c r="O295" s="184"/>
      <c r="P295" s="185">
        <f>SUM(P296:P297)</f>
        <v>0</v>
      </c>
      <c r="Q295" s="184"/>
      <c r="R295" s="185">
        <f>SUM(R296:R297)</f>
        <v>0</v>
      </c>
      <c r="S295" s="184"/>
      <c r="T295" s="186">
        <f>SUM(T296:T297)</f>
        <v>0</v>
      </c>
      <c r="AR295" s="187" t="s">
        <v>79</v>
      </c>
      <c r="AT295" s="188" t="s">
        <v>70</v>
      </c>
      <c r="AU295" s="188" t="s">
        <v>79</v>
      </c>
      <c r="AY295" s="187" t="s">
        <v>149</v>
      </c>
      <c r="BK295" s="189">
        <f>SUM(BK296:BK297)</f>
        <v>0</v>
      </c>
    </row>
    <row r="296" spans="2:65" s="1" customFormat="1" ht="22.5" customHeight="1">
      <c r="B296" s="41"/>
      <c r="C296" s="193" t="s">
        <v>376</v>
      </c>
      <c r="D296" s="193" t="s">
        <v>152</v>
      </c>
      <c r="E296" s="194" t="s">
        <v>377</v>
      </c>
      <c r="F296" s="195" t="s">
        <v>378</v>
      </c>
      <c r="G296" s="196" t="s">
        <v>347</v>
      </c>
      <c r="H296" s="197">
        <v>6.718</v>
      </c>
      <c r="I296" s="198"/>
      <c r="J296" s="199">
        <f>ROUND(I296*H296,2)</f>
        <v>0</v>
      </c>
      <c r="K296" s="195" t="s">
        <v>163</v>
      </c>
      <c r="L296" s="61"/>
      <c r="M296" s="200" t="s">
        <v>21</v>
      </c>
      <c r="N296" s="201" t="s">
        <v>42</v>
      </c>
      <c r="O296" s="42"/>
      <c r="P296" s="202">
        <f>O296*H296</f>
        <v>0</v>
      </c>
      <c r="Q296" s="202">
        <v>0</v>
      </c>
      <c r="R296" s="202">
        <f>Q296*H296</f>
        <v>0</v>
      </c>
      <c r="S296" s="202">
        <v>0</v>
      </c>
      <c r="T296" s="203">
        <f>S296*H296</f>
        <v>0</v>
      </c>
      <c r="AR296" s="24" t="s">
        <v>157</v>
      </c>
      <c r="AT296" s="24" t="s">
        <v>152</v>
      </c>
      <c r="AU296" s="24" t="s">
        <v>81</v>
      </c>
      <c r="AY296" s="24" t="s">
        <v>149</v>
      </c>
      <c r="BE296" s="204">
        <f>IF(N296="základní",J296,0)</f>
        <v>0</v>
      </c>
      <c r="BF296" s="204">
        <f>IF(N296="snížená",J296,0)</f>
        <v>0</v>
      </c>
      <c r="BG296" s="204">
        <f>IF(N296="zákl. přenesená",J296,0)</f>
        <v>0</v>
      </c>
      <c r="BH296" s="204">
        <f>IF(N296="sníž. přenesená",J296,0)</f>
        <v>0</v>
      </c>
      <c r="BI296" s="204">
        <f>IF(N296="nulová",J296,0)</f>
        <v>0</v>
      </c>
      <c r="BJ296" s="24" t="s">
        <v>79</v>
      </c>
      <c r="BK296" s="204">
        <f>ROUND(I296*H296,2)</f>
        <v>0</v>
      </c>
      <c r="BL296" s="24" t="s">
        <v>157</v>
      </c>
      <c r="BM296" s="24" t="s">
        <v>379</v>
      </c>
    </row>
    <row r="297" spans="2:47" s="1" customFormat="1" ht="81">
      <c r="B297" s="41"/>
      <c r="C297" s="63"/>
      <c r="D297" s="208" t="s">
        <v>165</v>
      </c>
      <c r="E297" s="63"/>
      <c r="F297" s="209" t="s">
        <v>380</v>
      </c>
      <c r="G297" s="63"/>
      <c r="H297" s="63"/>
      <c r="I297" s="163"/>
      <c r="J297" s="63"/>
      <c r="K297" s="63"/>
      <c r="L297" s="61"/>
      <c r="M297" s="207"/>
      <c r="N297" s="42"/>
      <c r="O297" s="42"/>
      <c r="P297" s="42"/>
      <c r="Q297" s="42"/>
      <c r="R297" s="42"/>
      <c r="S297" s="42"/>
      <c r="T297" s="78"/>
      <c r="AT297" s="24" t="s">
        <v>165</v>
      </c>
      <c r="AU297" s="24" t="s">
        <v>81</v>
      </c>
    </row>
    <row r="298" spans="2:63" s="10" customFormat="1" ht="37.35" customHeight="1">
      <c r="B298" s="176"/>
      <c r="C298" s="177"/>
      <c r="D298" s="178" t="s">
        <v>70</v>
      </c>
      <c r="E298" s="179" t="s">
        <v>381</v>
      </c>
      <c r="F298" s="179" t="s">
        <v>382</v>
      </c>
      <c r="G298" s="177"/>
      <c r="H298" s="177"/>
      <c r="I298" s="180"/>
      <c r="J298" s="181">
        <f>BK298</f>
        <v>0</v>
      </c>
      <c r="K298" s="177"/>
      <c r="L298" s="182"/>
      <c r="M298" s="183"/>
      <c r="N298" s="184"/>
      <c r="O298" s="184"/>
      <c r="P298" s="185">
        <f>P299+P306+P321+P342+P381+P387+P393+P411+P414+P463+P581+P615+P634+P676+P831+P857+P927</f>
        <v>0</v>
      </c>
      <c r="Q298" s="184"/>
      <c r="R298" s="185">
        <f>R299+R306+R321+R342+R381+R387+R393+R411+R414+R463+R581+R615+R634+R676+R831+R857+R927</f>
        <v>7.413247750000001</v>
      </c>
      <c r="S298" s="184"/>
      <c r="T298" s="186">
        <f>T299+T306+T321+T342+T381+T387+T393+T411+T414+T463+T581+T615+T634+T676+T831+T857+T927</f>
        <v>3.8273407400000004</v>
      </c>
      <c r="AR298" s="187" t="s">
        <v>81</v>
      </c>
      <c r="AT298" s="188" t="s">
        <v>70</v>
      </c>
      <c r="AU298" s="188" t="s">
        <v>71</v>
      </c>
      <c r="AY298" s="187" t="s">
        <v>149</v>
      </c>
      <c r="BK298" s="189">
        <f>BK299+BK306+BK321+BK342+BK381+BK387+BK393+BK411+BK414+BK463+BK581+BK615+BK634+BK676+BK831+BK857+BK927</f>
        <v>0</v>
      </c>
    </row>
    <row r="299" spans="2:63" s="10" customFormat="1" ht="19.9" customHeight="1">
      <c r="B299" s="176"/>
      <c r="C299" s="177"/>
      <c r="D299" s="190" t="s">
        <v>70</v>
      </c>
      <c r="E299" s="191" t="s">
        <v>383</v>
      </c>
      <c r="F299" s="191" t="s">
        <v>384</v>
      </c>
      <c r="G299" s="177"/>
      <c r="H299" s="177"/>
      <c r="I299" s="180"/>
      <c r="J299" s="192">
        <f>BK299</f>
        <v>0</v>
      </c>
      <c r="K299" s="177"/>
      <c r="L299" s="182"/>
      <c r="M299" s="183"/>
      <c r="N299" s="184"/>
      <c r="O299" s="184"/>
      <c r="P299" s="185">
        <f>SUM(P300:P305)</f>
        <v>0</v>
      </c>
      <c r="Q299" s="184"/>
      <c r="R299" s="185">
        <f>SUM(R300:R305)</f>
        <v>0</v>
      </c>
      <c r="S299" s="184"/>
      <c r="T299" s="186">
        <f>SUM(T300:T305)</f>
        <v>0</v>
      </c>
      <c r="AR299" s="187" t="s">
        <v>81</v>
      </c>
      <c r="AT299" s="188" t="s">
        <v>70</v>
      </c>
      <c r="AU299" s="188" t="s">
        <v>79</v>
      </c>
      <c r="AY299" s="187" t="s">
        <v>149</v>
      </c>
      <c r="BK299" s="189">
        <f>SUM(BK300:BK305)</f>
        <v>0</v>
      </c>
    </row>
    <row r="300" spans="2:65" s="1" customFormat="1" ht="22.5" customHeight="1">
      <c r="B300" s="41"/>
      <c r="C300" s="193" t="s">
        <v>385</v>
      </c>
      <c r="D300" s="193" t="s">
        <v>152</v>
      </c>
      <c r="E300" s="194" t="s">
        <v>386</v>
      </c>
      <c r="F300" s="195" t="s">
        <v>387</v>
      </c>
      <c r="G300" s="196" t="s">
        <v>219</v>
      </c>
      <c r="H300" s="197">
        <v>24</v>
      </c>
      <c r="I300" s="198"/>
      <c r="J300" s="199">
        <f>ROUND(I300*H300,2)</f>
        <v>0</v>
      </c>
      <c r="K300" s="195" t="s">
        <v>21</v>
      </c>
      <c r="L300" s="61"/>
      <c r="M300" s="200" t="s">
        <v>21</v>
      </c>
      <c r="N300" s="201" t="s">
        <v>42</v>
      </c>
      <c r="O300" s="42"/>
      <c r="P300" s="202">
        <f>O300*H300</f>
        <v>0</v>
      </c>
      <c r="Q300" s="202">
        <v>0</v>
      </c>
      <c r="R300" s="202">
        <f>Q300*H300</f>
        <v>0</v>
      </c>
      <c r="S300" s="202">
        <v>0</v>
      </c>
      <c r="T300" s="203">
        <f>S300*H300</f>
        <v>0</v>
      </c>
      <c r="AR300" s="24" t="s">
        <v>290</v>
      </c>
      <c r="AT300" s="24" t="s">
        <v>152</v>
      </c>
      <c r="AU300" s="24" t="s">
        <v>81</v>
      </c>
      <c r="AY300" s="24" t="s">
        <v>149</v>
      </c>
      <c r="BE300" s="204">
        <f>IF(N300="základní",J300,0)</f>
        <v>0</v>
      </c>
      <c r="BF300" s="204">
        <f>IF(N300="snížená",J300,0)</f>
        <v>0</v>
      </c>
      <c r="BG300" s="204">
        <f>IF(N300="zákl. přenesená",J300,0)</f>
        <v>0</v>
      </c>
      <c r="BH300" s="204">
        <f>IF(N300="sníž. přenesená",J300,0)</f>
        <v>0</v>
      </c>
      <c r="BI300" s="204">
        <f>IF(N300="nulová",J300,0)</f>
        <v>0</v>
      </c>
      <c r="BJ300" s="24" t="s">
        <v>79</v>
      </c>
      <c r="BK300" s="204">
        <f>ROUND(I300*H300,2)</f>
        <v>0</v>
      </c>
      <c r="BL300" s="24" t="s">
        <v>290</v>
      </c>
      <c r="BM300" s="24" t="s">
        <v>388</v>
      </c>
    </row>
    <row r="301" spans="2:47" s="1" customFormat="1" ht="27">
      <c r="B301" s="41"/>
      <c r="C301" s="63"/>
      <c r="D301" s="205" t="s">
        <v>159</v>
      </c>
      <c r="E301" s="63"/>
      <c r="F301" s="206" t="s">
        <v>389</v>
      </c>
      <c r="G301" s="63"/>
      <c r="H301" s="63"/>
      <c r="I301" s="163"/>
      <c r="J301" s="63"/>
      <c r="K301" s="63"/>
      <c r="L301" s="61"/>
      <c r="M301" s="207"/>
      <c r="N301" s="42"/>
      <c r="O301" s="42"/>
      <c r="P301" s="42"/>
      <c r="Q301" s="42"/>
      <c r="R301" s="42"/>
      <c r="S301" s="42"/>
      <c r="T301" s="78"/>
      <c r="AT301" s="24" t="s">
        <v>159</v>
      </c>
      <c r="AU301" s="24" t="s">
        <v>81</v>
      </c>
    </row>
    <row r="302" spans="2:65" s="1" customFormat="1" ht="22.5" customHeight="1">
      <c r="B302" s="41"/>
      <c r="C302" s="193" t="s">
        <v>390</v>
      </c>
      <c r="D302" s="193" t="s">
        <v>152</v>
      </c>
      <c r="E302" s="194" t="s">
        <v>391</v>
      </c>
      <c r="F302" s="195" t="s">
        <v>392</v>
      </c>
      <c r="G302" s="196" t="s">
        <v>228</v>
      </c>
      <c r="H302" s="197">
        <v>1</v>
      </c>
      <c r="I302" s="198"/>
      <c r="J302" s="199">
        <f>ROUND(I302*H302,2)</f>
        <v>0</v>
      </c>
      <c r="K302" s="195" t="s">
        <v>21</v>
      </c>
      <c r="L302" s="61"/>
      <c r="M302" s="200" t="s">
        <v>21</v>
      </c>
      <c r="N302" s="201" t="s">
        <v>42</v>
      </c>
      <c r="O302" s="42"/>
      <c r="P302" s="202">
        <f>O302*H302</f>
        <v>0</v>
      </c>
      <c r="Q302" s="202">
        <v>0</v>
      </c>
      <c r="R302" s="202">
        <f>Q302*H302</f>
        <v>0</v>
      </c>
      <c r="S302" s="202">
        <v>0</v>
      </c>
      <c r="T302" s="203">
        <f>S302*H302</f>
        <v>0</v>
      </c>
      <c r="AR302" s="24" t="s">
        <v>290</v>
      </c>
      <c r="AT302" s="24" t="s">
        <v>152</v>
      </c>
      <c r="AU302" s="24" t="s">
        <v>81</v>
      </c>
      <c r="AY302" s="24" t="s">
        <v>149</v>
      </c>
      <c r="BE302" s="204">
        <f>IF(N302="základní",J302,0)</f>
        <v>0</v>
      </c>
      <c r="BF302" s="204">
        <f>IF(N302="snížená",J302,0)</f>
        <v>0</v>
      </c>
      <c r="BG302" s="204">
        <f>IF(N302="zákl. přenesená",J302,0)</f>
        <v>0</v>
      </c>
      <c r="BH302" s="204">
        <f>IF(N302="sníž. přenesená",J302,0)</f>
        <v>0</v>
      </c>
      <c r="BI302" s="204">
        <f>IF(N302="nulová",J302,0)</f>
        <v>0</v>
      </c>
      <c r="BJ302" s="24" t="s">
        <v>79</v>
      </c>
      <c r="BK302" s="204">
        <f>ROUND(I302*H302,2)</f>
        <v>0</v>
      </c>
      <c r="BL302" s="24" t="s">
        <v>290</v>
      </c>
      <c r="BM302" s="24" t="s">
        <v>393</v>
      </c>
    </row>
    <row r="303" spans="2:47" s="1" customFormat="1" ht="27">
      <c r="B303" s="41"/>
      <c r="C303" s="63"/>
      <c r="D303" s="205" t="s">
        <v>159</v>
      </c>
      <c r="E303" s="63"/>
      <c r="F303" s="206" t="s">
        <v>389</v>
      </c>
      <c r="G303" s="63"/>
      <c r="H303" s="63"/>
      <c r="I303" s="163"/>
      <c r="J303" s="63"/>
      <c r="K303" s="63"/>
      <c r="L303" s="61"/>
      <c r="M303" s="207"/>
      <c r="N303" s="42"/>
      <c r="O303" s="42"/>
      <c r="P303" s="42"/>
      <c r="Q303" s="42"/>
      <c r="R303" s="42"/>
      <c r="S303" s="42"/>
      <c r="T303" s="78"/>
      <c r="AT303" s="24" t="s">
        <v>159</v>
      </c>
      <c r="AU303" s="24" t="s">
        <v>81</v>
      </c>
    </row>
    <row r="304" spans="2:65" s="1" customFormat="1" ht="22.5" customHeight="1">
      <c r="B304" s="41"/>
      <c r="C304" s="193" t="s">
        <v>394</v>
      </c>
      <c r="D304" s="193" t="s">
        <v>152</v>
      </c>
      <c r="E304" s="194" t="s">
        <v>395</v>
      </c>
      <c r="F304" s="195" t="s">
        <v>396</v>
      </c>
      <c r="G304" s="196" t="s">
        <v>397</v>
      </c>
      <c r="H304" s="249"/>
      <c r="I304" s="198"/>
      <c r="J304" s="199">
        <f>ROUND(I304*H304,2)</f>
        <v>0</v>
      </c>
      <c r="K304" s="195" t="s">
        <v>163</v>
      </c>
      <c r="L304" s="61"/>
      <c r="M304" s="200" t="s">
        <v>21</v>
      </c>
      <c r="N304" s="201" t="s">
        <v>42</v>
      </c>
      <c r="O304" s="42"/>
      <c r="P304" s="202">
        <f>O304*H304</f>
        <v>0</v>
      </c>
      <c r="Q304" s="202">
        <v>0</v>
      </c>
      <c r="R304" s="202">
        <f>Q304*H304</f>
        <v>0</v>
      </c>
      <c r="S304" s="202">
        <v>0</v>
      </c>
      <c r="T304" s="203">
        <f>S304*H304</f>
        <v>0</v>
      </c>
      <c r="AR304" s="24" t="s">
        <v>290</v>
      </c>
      <c r="AT304" s="24" t="s">
        <v>152</v>
      </c>
      <c r="AU304" s="24" t="s">
        <v>81</v>
      </c>
      <c r="AY304" s="24" t="s">
        <v>149</v>
      </c>
      <c r="BE304" s="204">
        <f>IF(N304="základní",J304,0)</f>
        <v>0</v>
      </c>
      <c r="BF304" s="204">
        <f>IF(N304="snížená",J304,0)</f>
        <v>0</v>
      </c>
      <c r="BG304" s="204">
        <f>IF(N304="zákl. přenesená",J304,0)</f>
        <v>0</v>
      </c>
      <c r="BH304" s="204">
        <f>IF(N304="sníž. přenesená",J304,0)</f>
        <v>0</v>
      </c>
      <c r="BI304" s="204">
        <f>IF(N304="nulová",J304,0)</f>
        <v>0</v>
      </c>
      <c r="BJ304" s="24" t="s">
        <v>79</v>
      </c>
      <c r="BK304" s="204">
        <f>ROUND(I304*H304,2)</f>
        <v>0</v>
      </c>
      <c r="BL304" s="24" t="s">
        <v>290</v>
      </c>
      <c r="BM304" s="24" t="s">
        <v>398</v>
      </c>
    </row>
    <row r="305" spans="2:47" s="1" customFormat="1" ht="121.5">
      <c r="B305" s="41"/>
      <c r="C305" s="63"/>
      <c r="D305" s="208" t="s">
        <v>165</v>
      </c>
      <c r="E305" s="63"/>
      <c r="F305" s="209" t="s">
        <v>399</v>
      </c>
      <c r="G305" s="63"/>
      <c r="H305" s="63"/>
      <c r="I305" s="163"/>
      <c r="J305" s="63"/>
      <c r="K305" s="63"/>
      <c r="L305" s="61"/>
      <c r="M305" s="207"/>
      <c r="N305" s="42"/>
      <c r="O305" s="42"/>
      <c r="P305" s="42"/>
      <c r="Q305" s="42"/>
      <c r="R305" s="42"/>
      <c r="S305" s="42"/>
      <c r="T305" s="78"/>
      <c r="AT305" s="24" t="s">
        <v>165</v>
      </c>
      <c r="AU305" s="24" t="s">
        <v>81</v>
      </c>
    </row>
    <row r="306" spans="2:63" s="10" customFormat="1" ht="29.85" customHeight="1">
      <c r="B306" s="176"/>
      <c r="C306" s="177"/>
      <c r="D306" s="190" t="s">
        <v>70</v>
      </c>
      <c r="E306" s="191" t="s">
        <v>400</v>
      </c>
      <c r="F306" s="191" t="s">
        <v>401</v>
      </c>
      <c r="G306" s="177"/>
      <c r="H306" s="177"/>
      <c r="I306" s="180"/>
      <c r="J306" s="192">
        <f>BK306</f>
        <v>0</v>
      </c>
      <c r="K306" s="177"/>
      <c r="L306" s="182"/>
      <c r="M306" s="183"/>
      <c r="N306" s="184"/>
      <c r="O306" s="184"/>
      <c r="P306" s="185">
        <f>SUM(P307:P320)</f>
        <v>0</v>
      </c>
      <c r="Q306" s="184"/>
      <c r="R306" s="185">
        <f>SUM(R307:R320)</f>
        <v>0.08446</v>
      </c>
      <c r="S306" s="184"/>
      <c r="T306" s="186">
        <f>SUM(T307:T320)</f>
        <v>0.0315</v>
      </c>
      <c r="AR306" s="187" t="s">
        <v>81</v>
      </c>
      <c r="AT306" s="188" t="s">
        <v>70</v>
      </c>
      <c r="AU306" s="188" t="s">
        <v>79</v>
      </c>
      <c r="AY306" s="187" t="s">
        <v>149</v>
      </c>
      <c r="BK306" s="189">
        <f>SUM(BK307:BK320)</f>
        <v>0</v>
      </c>
    </row>
    <row r="307" spans="2:65" s="1" customFormat="1" ht="22.5" customHeight="1">
      <c r="B307" s="41"/>
      <c r="C307" s="193" t="s">
        <v>402</v>
      </c>
      <c r="D307" s="193" t="s">
        <v>152</v>
      </c>
      <c r="E307" s="194" t="s">
        <v>403</v>
      </c>
      <c r="F307" s="195" t="s">
        <v>404</v>
      </c>
      <c r="G307" s="196" t="s">
        <v>306</v>
      </c>
      <c r="H307" s="197">
        <v>2</v>
      </c>
      <c r="I307" s="198"/>
      <c r="J307" s="199">
        <f aca="true" t="shared" si="0" ref="J307:J316">ROUND(I307*H307,2)</f>
        <v>0</v>
      </c>
      <c r="K307" s="195" t="s">
        <v>21</v>
      </c>
      <c r="L307" s="61"/>
      <c r="M307" s="200" t="s">
        <v>21</v>
      </c>
      <c r="N307" s="201" t="s">
        <v>42</v>
      </c>
      <c r="O307" s="42"/>
      <c r="P307" s="202">
        <f aca="true" t="shared" si="1" ref="P307:P316">O307*H307</f>
        <v>0</v>
      </c>
      <c r="Q307" s="202">
        <v>0.00184</v>
      </c>
      <c r="R307" s="202">
        <f aca="true" t="shared" si="2" ref="R307:R316">Q307*H307</f>
        <v>0.00368</v>
      </c>
      <c r="S307" s="202">
        <v>0</v>
      </c>
      <c r="T307" s="203">
        <f aca="true" t="shared" si="3" ref="T307:T316">S307*H307</f>
        <v>0</v>
      </c>
      <c r="AR307" s="24" t="s">
        <v>290</v>
      </c>
      <c r="AT307" s="24" t="s">
        <v>152</v>
      </c>
      <c r="AU307" s="24" t="s">
        <v>81</v>
      </c>
      <c r="AY307" s="24" t="s">
        <v>149</v>
      </c>
      <c r="BE307" s="204">
        <f aca="true" t="shared" si="4" ref="BE307:BE316">IF(N307="základní",J307,0)</f>
        <v>0</v>
      </c>
      <c r="BF307" s="204">
        <f aca="true" t="shared" si="5" ref="BF307:BF316">IF(N307="snížená",J307,0)</f>
        <v>0</v>
      </c>
      <c r="BG307" s="204">
        <f aca="true" t="shared" si="6" ref="BG307:BG316">IF(N307="zákl. přenesená",J307,0)</f>
        <v>0</v>
      </c>
      <c r="BH307" s="204">
        <f aca="true" t="shared" si="7" ref="BH307:BH316">IF(N307="sníž. přenesená",J307,0)</f>
        <v>0</v>
      </c>
      <c r="BI307" s="204">
        <f aca="true" t="shared" si="8" ref="BI307:BI316">IF(N307="nulová",J307,0)</f>
        <v>0</v>
      </c>
      <c r="BJ307" s="24" t="s">
        <v>79</v>
      </c>
      <c r="BK307" s="204">
        <f aca="true" t="shared" si="9" ref="BK307:BK316">ROUND(I307*H307,2)</f>
        <v>0</v>
      </c>
      <c r="BL307" s="24" t="s">
        <v>290</v>
      </c>
      <c r="BM307" s="24" t="s">
        <v>405</v>
      </c>
    </row>
    <row r="308" spans="2:65" s="1" customFormat="1" ht="22.5" customHeight="1">
      <c r="B308" s="41"/>
      <c r="C308" s="193" t="s">
        <v>406</v>
      </c>
      <c r="D308" s="193" t="s">
        <v>152</v>
      </c>
      <c r="E308" s="194" t="s">
        <v>407</v>
      </c>
      <c r="F308" s="195" t="s">
        <v>408</v>
      </c>
      <c r="G308" s="196" t="s">
        <v>306</v>
      </c>
      <c r="H308" s="197">
        <v>2</v>
      </c>
      <c r="I308" s="198"/>
      <c r="J308" s="199">
        <f t="shared" si="0"/>
        <v>0</v>
      </c>
      <c r="K308" s="195" t="s">
        <v>21</v>
      </c>
      <c r="L308" s="61"/>
      <c r="M308" s="200" t="s">
        <v>21</v>
      </c>
      <c r="N308" s="201" t="s">
        <v>42</v>
      </c>
      <c r="O308" s="42"/>
      <c r="P308" s="202">
        <f t="shared" si="1"/>
        <v>0</v>
      </c>
      <c r="Q308" s="202">
        <v>0.0363</v>
      </c>
      <c r="R308" s="202">
        <f t="shared" si="2"/>
        <v>0.0726</v>
      </c>
      <c r="S308" s="202">
        <v>0</v>
      </c>
      <c r="T308" s="203">
        <f t="shared" si="3"/>
        <v>0</v>
      </c>
      <c r="AR308" s="24" t="s">
        <v>290</v>
      </c>
      <c r="AT308" s="24" t="s">
        <v>152</v>
      </c>
      <c r="AU308" s="24" t="s">
        <v>81</v>
      </c>
      <c r="AY308" s="24" t="s">
        <v>149</v>
      </c>
      <c r="BE308" s="204">
        <f t="shared" si="4"/>
        <v>0</v>
      </c>
      <c r="BF308" s="204">
        <f t="shared" si="5"/>
        <v>0</v>
      </c>
      <c r="BG308" s="204">
        <f t="shared" si="6"/>
        <v>0</v>
      </c>
      <c r="BH308" s="204">
        <f t="shared" si="7"/>
        <v>0</v>
      </c>
      <c r="BI308" s="204">
        <f t="shared" si="8"/>
        <v>0</v>
      </c>
      <c r="BJ308" s="24" t="s">
        <v>79</v>
      </c>
      <c r="BK308" s="204">
        <f t="shared" si="9"/>
        <v>0</v>
      </c>
      <c r="BL308" s="24" t="s">
        <v>290</v>
      </c>
      <c r="BM308" s="24" t="s">
        <v>409</v>
      </c>
    </row>
    <row r="309" spans="2:65" s="1" customFormat="1" ht="22.5" customHeight="1">
      <c r="B309" s="41"/>
      <c r="C309" s="193" t="s">
        <v>410</v>
      </c>
      <c r="D309" s="193" t="s">
        <v>152</v>
      </c>
      <c r="E309" s="194" t="s">
        <v>411</v>
      </c>
      <c r="F309" s="195" t="s">
        <v>412</v>
      </c>
      <c r="G309" s="196" t="s">
        <v>306</v>
      </c>
      <c r="H309" s="197">
        <v>4</v>
      </c>
      <c r="I309" s="198"/>
      <c r="J309" s="199">
        <f t="shared" si="0"/>
        <v>0</v>
      </c>
      <c r="K309" s="195" t="s">
        <v>413</v>
      </c>
      <c r="L309" s="61"/>
      <c r="M309" s="200" t="s">
        <v>21</v>
      </c>
      <c r="N309" s="201" t="s">
        <v>42</v>
      </c>
      <c r="O309" s="42"/>
      <c r="P309" s="202">
        <f t="shared" si="1"/>
        <v>0</v>
      </c>
      <c r="Q309" s="202">
        <v>0</v>
      </c>
      <c r="R309" s="202">
        <f t="shared" si="2"/>
        <v>0</v>
      </c>
      <c r="S309" s="202">
        <v>0</v>
      </c>
      <c r="T309" s="203">
        <f t="shared" si="3"/>
        <v>0</v>
      </c>
      <c r="AR309" s="24" t="s">
        <v>290</v>
      </c>
      <c r="AT309" s="24" t="s">
        <v>152</v>
      </c>
      <c r="AU309" s="24" t="s">
        <v>81</v>
      </c>
      <c r="AY309" s="24" t="s">
        <v>149</v>
      </c>
      <c r="BE309" s="204">
        <f t="shared" si="4"/>
        <v>0</v>
      </c>
      <c r="BF309" s="204">
        <f t="shared" si="5"/>
        <v>0</v>
      </c>
      <c r="BG309" s="204">
        <f t="shared" si="6"/>
        <v>0</v>
      </c>
      <c r="BH309" s="204">
        <f t="shared" si="7"/>
        <v>0</v>
      </c>
      <c r="BI309" s="204">
        <f t="shared" si="8"/>
        <v>0</v>
      </c>
      <c r="BJ309" s="24" t="s">
        <v>79</v>
      </c>
      <c r="BK309" s="204">
        <f t="shared" si="9"/>
        <v>0</v>
      </c>
      <c r="BL309" s="24" t="s">
        <v>290</v>
      </c>
      <c r="BM309" s="24" t="s">
        <v>414</v>
      </c>
    </row>
    <row r="310" spans="2:65" s="1" customFormat="1" ht="22.5" customHeight="1">
      <c r="B310" s="41"/>
      <c r="C310" s="193" t="s">
        <v>415</v>
      </c>
      <c r="D310" s="193" t="s">
        <v>152</v>
      </c>
      <c r="E310" s="194" t="s">
        <v>416</v>
      </c>
      <c r="F310" s="195" t="s">
        <v>417</v>
      </c>
      <c r="G310" s="196" t="s">
        <v>306</v>
      </c>
      <c r="H310" s="197">
        <v>1</v>
      </c>
      <c r="I310" s="198"/>
      <c r="J310" s="199">
        <f t="shared" si="0"/>
        <v>0</v>
      </c>
      <c r="K310" s="195" t="s">
        <v>413</v>
      </c>
      <c r="L310" s="61"/>
      <c r="M310" s="200" t="s">
        <v>21</v>
      </c>
      <c r="N310" s="201" t="s">
        <v>42</v>
      </c>
      <c r="O310" s="42"/>
      <c r="P310" s="202">
        <f t="shared" si="1"/>
        <v>0</v>
      </c>
      <c r="Q310" s="202">
        <v>0</v>
      </c>
      <c r="R310" s="202">
        <f t="shared" si="2"/>
        <v>0</v>
      </c>
      <c r="S310" s="202">
        <v>0</v>
      </c>
      <c r="T310" s="203">
        <f t="shared" si="3"/>
        <v>0</v>
      </c>
      <c r="AR310" s="24" t="s">
        <v>290</v>
      </c>
      <c r="AT310" s="24" t="s">
        <v>152</v>
      </c>
      <c r="AU310" s="24" t="s">
        <v>81</v>
      </c>
      <c r="AY310" s="24" t="s">
        <v>149</v>
      </c>
      <c r="BE310" s="204">
        <f t="shared" si="4"/>
        <v>0</v>
      </c>
      <c r="BF310" s="204">
        <f t="shared" si="5"/>
        <v>0</v>
      </c>
      <c r="BG310" s="204">
        <f t="shared" si="6"/>
        <v>0</v>
      </c>
      <c r="BH310" s="204">
        <f t="shared" si="7"/>
        <v>0</v>
      </c>
      <c r="BI310" s="204">
        <f t="shared" si="8"/>
        <v>0</v>
      </c>
      <c r="BJ310" s="24" t="s">
        <v>79</v>
      </c>
      <c r="BK310" s="204">
        <f t="shared" si="9"/>
        <v>0</v>
      </c>
      <c r="BL310" s="24" t="s">
        <v>290</v>
      </c>
      <c r="BM310" s="24" t="s">
        <v>418</v>
      </c>
    </row>
    <row r="311" spans="2:65" s="1" customFormat="1" ht="22.5" customHeight="1">
      <c r="B311" s="41"/>
      <c r="C311" s="193" t="s">
        <v>419</v>
      </c>
      <c r="D311" s="193" t="s">
        <v>152</v>
      </c>
      <c r="E311" s="194" t="s">
        <v>420</v>
      </c>
      <c r="F311" s="195" t="s">
        <v>421</v>
      </c>
      <c r="G311" s="196" t="s">
        <v>219</v>
      </c>
      <c r="H311" s="197">
        <v>15</v>
      </c>
      <c r="I311" s="198"/>
      <c r="J311" s="199">
        <f t="shared" si="0"/>
        <v>0</v>
      </c>
      <c r="K311" s="195" t="s">
        <v>21</v>
      </c>
      <c r="L311" s="61"/>
      <c r="M311" s="200" t="s">
        <v>21</v>
      </c>
      <c r="N311" s="201" t="s">
        <v>42</v>
      </c>
      <c r="O311" s="42"/>
      <c r="P311" s="202">
        <f t="shared" si="1"/>
        <v>0</v>
      </c>
      <c r="Q311" s="202">
        <v>0</v>
      </c>
      <c r="R311" s="202">
        <f t="shared" si="2"/>
        <v>0</v>
      </c>
      <c r="S311" s="202">
        <v>0.0021</v>
      </c>
      <c r="T311" s="203">
        <f t="shared" si="3"/>
        <v>0.0315</v>
      </c>
      <c r="AR311" s="24" t="s">
        <v>290</v>
      </c>
      <c r="AT311" s="24" t="s">
        <v>152</v>
      </c>
      <c r="AU311" s="24" t="s">
        <v>81</v>
      </c>
      <c r="AY311" s="24" t="s">
        <v>149</v>
      </c>
      <c r="BE311" s="204">
        <f t="shared" si="4"/>
        <v>0</v>
      </c>
      <c r="BF311" s="204">
        <f t="shared" si="5"/>
        <v>0</v>
      </c>
      <c r="BG311" s="204">
        <f t="shared" si="6"/>
        <v>0</v>
      </c>
      <c r="BH311" s="204">
        <f t="shared" si="7"/>
        <v>0</v>
      </c>
      <c r="BI311" s="204">
        <f t="shared" si="8"/>
        <v>0</v>
      </c>
      <c r="BJ311" s="24" t="s">
        <v>79</v>
      </c>
      <c r="BK311" s="204">
        <f t="shared" si="9"/>
        <v>0</v>
      </c>
      <c r="BL311" s="24" t="s">
        <v>290</v>
      </c>
      <c r="BM311" s="24" t="s">
        <v>422</v>
      </c>
    </row>
    <row r="312" spans="2:65" s="1" customFormat="1" ht="22.5" customHeight="1">
      <c r="B312" s="41"/>
      <c r="C312" s="193" t="s">
        <v>423</v>
      </c>
      <c r="D312" s="193" t="s">
        <v>152</v>
      </c>
      <c r="E312" s="194" t="s">
        <v>424</v>
      </c>
      <c r="F312" s="195" t="s">
        <v>425</v>
      </c>
      <c r="G312" s="196" t="s">
        <v>306</v>
      </c>
      <c r="H312" s="197">
        <v>2</v>
      </c>
      <c r="I312" s="198"/>
      <c r="J312" s="199">
        <f t="shared" si="0"/>
        <v>0</v>
      </c>
      <c r="K312" s="195" t="s">
        <v>413</v>
      </c>
      <c r="L312" s="61"/>
      <c r="M312" s="200" t="s">
        <v>21</v>
      </c>
      <c r="N312" s="201" t="s">
        <v>42</v>
      </c>
      <c r="O312" s="42"/>
      <c r="P312" s="202">
        <f t="shared" si="1"/>
        <v>0</v>
      </c>
      <c r="Q312" s="202">
        <v>0.00031</v>
      </c>
      <c r="R312" s="202">
        <f t="shared" si="2"/>
        <v>0.00062</v>
      </c>
      <c r="S312" s="202">
        <v>0</v>
      </c>
      <c r="T312" s="203">
        <f t="shared" si="3"/>
        <v>0</v>
      </c>
      <c r="AR312" s="24" t="s">
        <v>290</v>
      </c>
      <c r="AT312" s="24" t="s">
        <v>152</v>
      </c>
      <c r="AU312" s="24" t="s">
        <v>81</v>
      </c>
      <c r="AY312" s="24" t="s">
        <v>149</v>
      </c>
      <c r="BE312" s="204">
        <f t="shared" si="4"/>
        <v>0</v>
      </c>
      <c r="BF312" s="204">
        <f t="shared" si="5"/>
        <v>0</v>
      </c>
      <c r="BG312" s="204">
        <f t="shared" si="6"/>
        <v>0</v>
      </c>
      <c r="BH312" s="204">
        <f t="shared" si="7"/>
        <v>0</v>
      </c>
      <c r="BI312" s="204">
        <f t="shared" si="8"/>
        <v>0</v>
      </c>
      <c r="BJ312" s="24" t="s">
        <v>79</v>
      </c>
      <c r="BK312" s="204">
        <f t="shared" si="9"/>
        <v>0</v>
      </c>
      <c r="BL312" s="24" t="s">
        <v>290</v>
      </c>
      <c r="BM312" s="24" t="s">
        <v>426</v>
      </c>
    </row>
    <row r="313" spans="2:65" s="1" customFormat="1" ht="22.5" customHeight="1">
      <c r="B313" s="41"/>
      <c r="C313" s="193" t="s">
        <v>427</v>
      </c>
      <c r="D313" s="193" t="s">
        <v>152</v>
      </c>
      <c r="E313" s="194" t="s">
        <v>428</v>
      </c>
      <c r="F313" s="195" t="s">
        <v>429</v>
      </c>
      <c r="G313" s="196" t="s">
        <v>219</v>
      </c>
      <c r="H313" s="197">
        <v>14</v>
      </c>
      <c r="I313" s="198"/>
      <c r="J313" s="199">
        <f t="shared" si="0"/>
        <v>0</v>
      </c>
      <c r="K313" s="195" t="s">
        <v>21</v>
      </c>
      <c r="L313" s="61"/>
      <c r="M313" s="200" t="s">
        <v>21</v>
      </c>
      <c r="N313" s="201" t="s">
        <v>42</v>
      </c>
      <c r="O313" s="42"/>
      <c r="P313" s="202">
        <f t="shared" si="1"/>
        <v>0</v>
      </c>
      <c r="Q313" s="202">
        <v>0.00029</v>
      </c>
      <c r="R313" s="202">
        <f t="shared" si="2"/>
        <v>0.00406</v>
      </c>
      <c r="S313" s="202">
        <v>0</v>
      </c>
      <c r="T313" s="203">
        <f t="shared" si="3"/>
        <v>0</v>
      </c>
      <c r="AR313" s="24" t="s">
        <v>290</v>
      </c>
      <c r="AT313" s="24" t="s">
        <v>152</v>
      </c>
      <c r="AU313" s="24" t="s">
        <v>81</v>
      </c>
      <c r="AY313" s="24" t="s">
        <v>149</v>
      </c>
      <c r="BE313" s="204">
        <f t="shared" si="4"/>
        <v>0</v>
      </c>
      <c r="BF313" s="204">
        <f t="shared" si="5"/>
        <v>0</v>
      </c>
      <c r="BG313" s="204">
        <f t="shared" si="6"/>
        <v>0</v>
      </c>
      <c r="BH313" s="204">
        <f t="shared" si="7"/>
        <v>0</v>
      </c>
      <c r="BI313" s="204">
        <f t="shared" si="8"/>
        <v>0</v>
      </c>
      <c r="BJ313" s="24" t="s">
        <v>79</v>
      </c>
      <c r="BK313" s="204">
        <f t="shared" si="9"/>
        <v>0</v>
      </c>
      <c r="BL313" s="24" t="s">
        <v>290</v>
      </c>
      <c r="BM313" s="24" t="s">
        <v>430</v>
      </c>
    </row>
    <row r="314" spans="2:65" s="1" customFormat="1" ht="22.5" customHeight="1">
      <c r="B314" s="41"/>
      <c r="C314" s="193" t="s">
        <v>431</v>
      </c>
      <c r="D314" s="193" t="s">
        <v>152</v>
      </c>
      <c r="E314" s="194" t="s">
        <v>432</v>
      </c>
      <c r="F314" s="195" t="s">
        <v>433</v>
      </c>
      <c r="G314" s="196" t="s">
        <v>219</v>
      </c>
      <c r="H314" s="197">
        <v>10</v>
      </c>
      <c r="I314" s="198"/>
      <c r="J314" s="199">
        <f t="shared" si="0"/>
        <v>0</v>
      </c>
      <c r="K314" s="195" t="s">
        <v>21</v>
      </c>
      <c r="L314" s="61"/>
      <c r="M314" s="200" t="s">
        <v>21</v>
      </c>
      <c r="N314" s="201" t="s">
        <v>42</v>
      </c>
      <c r="O314" s="42"/>
      <c r="P314" s="202">
        <f t="shared" si="1"/>
        <v>0</v>
      </c>
      <c r="Q314" s="202">
        <v>0.00035</v>
      </c>
      <c r="R314" s="202">
        <f t="shared" si="2"/>
        <v>0.0035</v>
      </c>
      <c r="S314" s="202">
        <v>0</v>
      </c>
      <c r="T314" s="203">
        <f t="shared" si="3"/>
        <v>0</v>
      </c>
      <c r="AR314" s="24" t="s">
        <v>290</v>
      </c>
      <c r="AT314" s="24" t="s">
        <v>152</v>
      </c>
      <c r="AU314" s="24" t="s">
        <v>81</v>
      </c>
      <c r="AY314" s="24" t="s">
        <v>149</v>
      </c>
      <c r="BE314" s="204">
        <f t="shared" si="4"/>
        <v>0</v>
      </c>
      <c r="BF314" s="204">
        <f t="shared" si="5"/>
        <v>0</v>
      </c>
      <c r="BG314" s="204">
        <f t="shared" si="6"/>
        <v>0</v>
      </c>
      <c r="BH314" s="204">
        <f t="shared" si="7"/>
        <v>0</v>
      </c>
      <c r="BI314" s="204">
        <f t="shared" si="8"/>
        <v>0</v>
      </c>
      <c r="BJ314" s="24" t="s">
        <v>79</v>
      </c>
      <c r="BK314" s="204">
        <f t="shared" si="9"/>
        <v>0</v>
      </c>
      <c r="BL314" s="24" t="s">
        <v>290</v>
      </c>
      <c r="BM314" s="24" t="s">
        <v>434</v>
      </c>
    </row>
    <row r="315" spans="2:65" s="1" customFormat="1" ht="22.5" customHeight="1">
      <c r="B315" s="41"/>
      <c r="C315" s="193" t="s">
        <v>435</v>
      </c>
      <c r="D315" s="193" t="s">
        <v>152</v>
      </c>
      <c r="E315" s="194" t="s">
        <v>436</v>
      </c>
      <c r="F315" s="195" t="s">
        <v>437</v>
      </c>
      <c r="G315" s="196" t="s">
        <v>306</v>
      </c>
      <c r="H315" s="197">
        <v>2</v>
      </c>
      <c r="I315" s="198"/>
      <c r="J315" s="199">
        <f t="shared" si="0"/>
        <v>0</v>
      </c>
      <c r="K315" s="195" t="s">
        <v>21</v>
      </c>
      <c r="L315" s="61"/>
      <c r="M315" s="200" t="s">
        <v>21</v>
      </c>
      <c r="N315" s="201" t="s">
        <v>42</v>
      </c>
      <c r="O315" s="42"/>
      <c r="P315" s="202">
        <f t="shared" si="1"/>
        <v>0</v>
      </c>
      <c r="Q315" s="202">
        <v>0</v>
      </c>
      <c r="R315" s="202">
        <f t="shared" si="2"/>
        <v>0</v>
      </c>
      <c r="S315" s="202">
        <v>0</v>
      </c>
      <c r="T315" s="203">
        <f t="shared" si="3"/>
        <v>0</v>
      </c>
      <c r="AR315" s="24" t="s">
        <v>290</v>
      </c>
      <c r="AT315" s="24" t="s">
        <v>152</v>
      </c>
      <c r="AU315" s="24" t="s">
        <v>81</v>
      </c>
      <c r="AY315" s="24" t="s">
        <v>149</v>
      </c>
      <c r="BE315" s="204">
        <f t="shared" si="4"/>
        <v>0</v>
      </c>
      <c r="BF315" s="204">
        <f t="shared" si="5"/>
        <v>0</v>
      </c>
      <c r="BG315" s="204">
        <f t="shared" si="6"/>
        <v>0</v>
      </c>
      <c r="BH315" s="204">
        <f t="shared" si="7"/>
        <v>0</v>
      </c>
      <c r="BI315" s="204">
        <f t="shared" si="8"/>
        <v>0</v>
      </c>
      <c r="BJ315" s="24" t="s">
        <v>79</v>
      </c>
      <c r="BK315" s="204">
        <f t="shared" si="9"/>
        <v>0</v>
      </c>
      <c r="BL315" s="24" t="s">
        <v>290</v>
      </c>
      <c r="BM315" s="24" t="s">
        <v>438</v>
      </c>
    </row>
    <row r="316" spans="2:65" s="1" customFormat="1" ht="22.5" customHeight="1">
      <c r="B316" s="41"/>
      <c r="C316" s="193" t="s">
        <v>439</v>
      </c>
      <c r="D316" s="193" t="s">
        <v>152</v>
      </c>
      <c r="E316" s="194" t="s">
        <v>440</v>
      </c>
      <c r="F316" s="195" t="s">
        <v>441</v>
      </c>
      <c r="G316" s="196" t="s">
        <v>306</v>
      </c>
      <c r="H316" s="197">
        <v>2</v>
      </c>
      <c r="I316" s="198"/>
      <c r="J316" s="199">
        <f t="shared" si="0"/>
        <v>0</v>
      </c>
      <c r="K316" s="195" t="s">
        <v>413</v>
      </c>
      <c r="L316" s="61"/>
      <c r="M316" s="200" t="s">
        <v>21</v>
      </c>
      <c r="N316" s="201" t="s">
        <v>42</v>
      </c>
      <c r="O316" s="42"/>
      <c r="P316" s="202">
        <f t="shared" si="1"/>
        <v>0</v>
      </c>
      <c r="Q316" s="202">
        <v>0</v>
      </c>
      <c r="R316" s="202">
        <f t="shared" si="2"/>
        <v>0</v>
      </c>
      <c r="S316" s="202">
        <v>0</v>
      </c>
      <c r="T316" s="203">
        <f t="shared" si="3"/>
        <v>0</v>
      </c>
      <c r="AR316" s="24" t="s">
        <v>290</v>
      </c>
      <c r="AT316" s="24" t="s">
        <v>152</v>
      </c>
      <c r="AU316" s="24" t="s">
        <v>81</v>
      </c>
      <c r="AY316" s="24" t="s">
        <v>149</v>
      </c>
      <c r="BE316" s="204">
        <f t="shared" si="4"/>
        <v>0</v>
      </c>
      <c r="BF316" s="204">
        <f t="shared" si="5"/>
        <v>0</v>
      </c>
      <c r="BG316" s="204">
        <f t="shared" si="6"/>
        <v>0</v>
      </c>
      <c r="BH316" s="204">
        <f t="shared" si="7"/>
        <v>0</v>
      </c>
      <c r="BI316" s="204">
        <f t="shared" si="8"/>
        <v>0</v>
      </c>
      <c r="BJ316" s="24" t="s">
        <v>79</v>
      </c>
      <c r="BK316" s="204">
        <f t="shared" si="9"/>
        <v>0</v>
      </c>
      <c r="BL316" s="24" t="s">
        <v>290</v>
      </c>
      <c r="BM316" s="24" t="s">
        <v>442</v>
      </c>
    </row>
    <row r="317" spans="2:47" s="1" customFormat="1" ht="54">
      <c r="B317" s="41"/>
      <c r="C317" s="63"/>
      <c r="D317" s="205" t="s">
        <v>165</v>
      </c>
      <c r="E317" s="63"/>
      <c r="F317" s="206" t="s">
        <v>443</v>
      </c>
      <c r="G317" s="63"/>
      <c r="H317" s="63"/>
      <c r="I317" s="163"/>
      <c r="J317" s="63"/>
      <c r="K317" s="63"/>
      <c r="L317" s="61"/>
      <c r="M317" s="207"/>
      <c r="N317" s="42"/>
      <c r="O317" s="42"/>
      <c r="P317" s="42"/>
      <c r="Q317" s="42"/>
      <c r="R317" s="42"/>
      <c r="S317" s="42"/>
      <c r="T317" s="78"/>
      <c r="AT317" s="24" t="s">
        <v>165</v>
      </c>
      <c r="AU317" s="24" t="s">
        <v>81</v>
      </c>
    </row>
    <row r="318" spans="2:65" s="1" customFormat="1" ht="22.5" customHeight="1">
      <c r="B318" s="41"/>
      <c r="C318" s="193" t="s">
        <v>444</v>
      </c>
      <c r="D318" s="193" t="s">
        <v>152</v>
      </c>
      <c r="E318" s="194" t="s">
        <v>445</v>
      </c>
      <c r="F318" s="195" t="s">
        <v>446</v>
      </c>
      <c r="G318" s="196" t="s">
        <v>219</v>
      </c>
      <c r="H318" s="197">
        <v>38.5</v>
      </c>
      <c r="I318" s="198"/>
      <c r="J318" s="199">
        <f>ROUND(I318*H318,2)</f>
        <v>0</v>
      </c>
      <c r="K318" s="195" t="s">
        <v>21</v>
      </c>
      <c r="L318" s="61"/>
      <c r="M318" s="200" t="s">
        <v>21</v>
      </c>
      <c r="N318" s="201" t="s">
        <v>42</v>
      </c>
      <c r="O318" s="42"/>
      <c r="P318" s="202">
        <f>O318*H318</f>
        <v>0</v>
      </c>
      <c r="Q318" s="202">
        <v>0</v>
      </c>
      <c r="R318" s="202">
        <f>Q318*H318</f>
        <v>0</v>
      </c>
      <c r="S318" s="202">
        <v>0</v>
      </c>
      <c r="T318" s="203">
        <f>S318*H318</f>
        <v>0</v>
      </c>
      <c r="AR318" s="24" t="s">
        <v>290</v>
      </c>
      <c r="AT318" s="24" t="s">
        <v>152</v>
      </c>
      <c r="AU318" s="24" t="s">
        <v>81</v>
      </c>
      <c r="AY318" s="24" t="s">
        <v>149</v>
      </c>
      <c r="BE318" s="204">
        <f>IF(N318="základní",J318,0)</f>
        <v>0</v>
      </c>
      <c r="BF318" s="204">
        <f>IF(N318="snížená",J318,0)</f>
        <v>0</v>
      </c>
      <c r="BG318" s="204">
        <f>IF(N318="zákl. přenesená",J318,0)</f>
        <v>0</v>
      </c>
      <c r="BH318" s="204">
        <f>IF(N318="sníž. přenesená",J318,0)</f>
        <v>0</v>
      </c>
      <c r="BI318" s="204">
        <f>IF(N318="nulová",J318,0)</f>
        <v>0</v>
      </c>
      <c r="BJ318" s="24" t="s">
        <v>79</v>
      </c>
      <c r="BK318" s="204">
        <f>ROUND(I318*H318,2)</f>
        <v>0</v>
      </c>
      <c r="BL318" s="24" t="s">
        <v>290</v>
      </c>
      <c r="BM318" s="24" t="s">
        <v>447</v>
      </c>
    </row>
    <row r="319" spans="2:65" s="1" customFormat="1" ht="22.5" customHeight="1">
      <c r="B319" s="41"/>
      <c r="C319" s="193" t="s">
        <v>448</v>
      </c>
      <c r="D319" s="193" t="s">
        <v>152</v>
      </c>
      <c r="E319" s="194" t="s">
        <v>449</v>
      </c>
      <c r="F319" s="195" t="s">
        <v>450</v>
      </c>
      <c r="G319" s="196" t="s">
        <v>397</v>
      </c>
      <c r="H319" s="249"/>
      <c r="I319" s="198"/>
      <c r="J319" s="199">
        <f>ROUND(I319*H319,2)</f>
        <v>0</v>
      </c>
      <c r="K319" s="195" t="s">
        <v>413</v>
      </c>
      <c r="L319" s="61"/>
      <c r="M319" s="200" t="s">
        <v>21</v>
      </c>
      <c r="N319" s="201" t="s">
        <v>42</v>
      </c>
      <c r="O319" s="42"/>
      <c r="P319" s="202">
        <f>O319*H319</f>
        <v>0</v>
      </c>
      <c r="Q319" s="202">
        <v>0</v>
      </c>
      <c r="R319" s="202">
        <f>Q319*H319</f>
        <v>0</v>
      </c>
      <c r="S319" s="202">
        <v>0</v>
      </c>
      <c r="T319" s="203">
        <f>S319*H319</f>
        <v>0</v>
      </c>
      <c r="AR319" s="24" t="s">
        <v>290</v>
      </c>
      <c r="AT319" s="24" t="s">
        <v>152</v>
      </c>
      <c r="AU319" s="24" t="s">
        <v>81</v>
      </c>
      <c r="AY319" s="24" t="s">
        <v>149</v>
      </c>
      <c r="BE319" s="204">
        <f>IF(N319="základní",J319,0)</f>
        <v>0</v>
      </c>
      <c r="BF319" s="204">
        <f>IF(N319="snížená",J319,0)</f>
        <v>0</v>
      </c>
      <c r="BG319" s="204">
        <f>IF(N319="zákl. přenesená",J319,0)</f>
        <v>0</v>
      </c>
      <c r="BH319" s="204">
        <f>IF(N319="sníž. přenesená",J319,0)</f>
        <v>0</v>
      </c>
      <c r="BI319" s="204">
        <f>IF(N319="nulová",J319,0)</f>
        <v>0</v>
      </c>
      <c r="BJ319" s="24" t="s">
        <v>79</v>
      </c>
      <c r="BK319" s="204">
        <f>ROUND(I319*H319,2)</f>
        <v>0</v>
      </c>
      <c r="BL319" s="24" t="s">
        <v>290</v>
      </c>
      <c r="BM319" s="24" t="s">
        <v>451</v>
      </c>
    </row>
    <row r="320" spans="2:47" s="1" customFormat="1" ht="121.5">
      <c r="B320" s="41"/>
      <c r="C320" s="63"/>
      <c r="D320" s="208" t="s">
        <v>165</v>
      </c>
      <c r="E320" s="63"/>
      <c r="F320" s="209" t="s">
        <v>452</v>
      </c>
      <c r="G320" s="63"/>
      <c r="H320" s="63"/>
      <c r="I320" s="163"/>
      <c r="J320" s="63"/>
      <c r="K320" s="63"/>
      <c r="L320" s="61"/>
      <c r="M320" s="207"/>
      <c r="N320" s="42"/>
      <c r="O320" s="42"/>
      <c r="P320" s="42"/>
      <c r="Q320" s="42"/>
      <c r="R320" s="42"/>
      <c r="S320" s="42"/>
      <c r="T320" s="78"/>
      <c r="AT320" s="24" t="s">
        <v>165</v>
      </c>
      <c r="AU320" s="24" t="s">
        <v>81</v>
      </c>
    </row>
    <row r="321" spans="2:63" s="10" customFormat="1" ht="29.85" customHeight="1">
      <c r="B321" s="176"/>
      <c r="C321" s="177"/>
      <c r="D321" s="190" t="s">
        <v>70</v>
      </c>
      <c r="E321" s="191" t="s">
        <v>453</v>
      </c>
      <c r="F321" s="191" t="s">
        <v>454</v>
      </c>
      <c r="G321" s="177"/>
      <c r="H321" s="177"/>
      <c r="I321" s="180"/>
      <c r="J321" s="192">
        <f>BK321</f>
        <v>0</v>
      </c>
      <c r="K321" s="177"/>
      <c r="L321" s="182"/>
      <c r="M321" s="183"/>
      <c r="N321" s="184"/>
      <c r="O321" s="184"/>
      <c r="P321" s="185">
        <f>SUM(P322:P341)</f>
        <v>0</v>
      </c>
      <c r="Q321" s="184"/>
      <c r="R321" s="185">
        <f>SUM(R322:R341)</f>
        <v>0.024829999999999998</v>
      </c>
      <c r="S321" s="184"/>
      <c r="T321" s="186">
        <f>SUM(T322:T341)</f>
        <v>0.03834</v>
      </c>
      <c r="AR321" s="187" t="s">
        <v>81</v>
      </c>
      <c r="AT321" s="188" t="s">
        <v>70</v>
      </c>
      <c r="AU321" s="188" t="s">
        <v>79</v>
      </c>
      <c r="AY321" s="187" t="s">
        <v>149</v>
      </c>
      <c r="BK321" s="189">
        <f>SUM(BK322:BK341)</f>
        <v>0</v>
      </c>
    </row>
    <row r="322" spans="2:65" s="1" customFormat="1" ht="22.5" customHeight="1">
      <c r="B322" s="41"/>
      <c r="C322" s="193" t="s">
        <v>455</v>
      </c>
      <c r="D322" s="193" t="s">
        <v>152</v>
      </c>
      <c r="E322" s="194" t="s">
        <v>456</v>
      </c>
      <c r="F322" s="195" t="s">
        <v>457</v>
      </c>
      <c r="G322" s="196" t="s">
        <v>219</v>
      </c>
      <c r="H322" s="197">
        <v>18</v>
      </c>
      <c r="I322" s="198"/>
      <c r="J322" s="199">
        <f>ROUND(I322*H322,2)</f>
        <v>0</v>
      </c>
      <c r="K322" s="195" t="s">
        <v>21</v>
      </c>
      <c r="L322" s="61"/>
      <c r="M322" s="200" t="s">
        <v>21</v>
      </c>
      <c r="N322" s="201" t="s">
        <v>42</v>
      </c>
      <c r="O322" s="42"/>
      <c r="P322" s="202">
        <f>O322*H322</f>
        <v>0</v>
      </c>
      <c r="Q322" s="202">
        <v>0</v>
      </c>
      <c r="R322" s="202">
        <f>Q322*H322</f>
        <v>0</v>
      </c>
      <c r="S322" s="202">
        <v>0.00213</v>
      </c>
      <c r="T322" s="203">
        <f>S322*H322</f>
        <v>0.03834</v>
      </c>
      <c r="AR322" s="24" t="s">
        <v>290</v>
      </c>
      <c r="AT322" s="24" t="s">
        <v>152</v>
      </c>
      <c r="AU322" s="24" t="s">
        <v>81</v>
      </c>
      <c r="AY322" s="24" t="s">
        <v>149</v>
      </c>
      <c r="BE322" s="204">
        <f>IF(N322="základní",J322,0)</f>
        <v>0</v>
      </c>
      <c r="BF322" s="204">
        <f>IF(N322="snížená",J322,0)</f>
        <v>0</v>
      </c>
      <c r="BG322" s="204">
        <f>IF(N322="zákl. přenesená",J322,0)</f>
        <v>0</v>
      </c>
      <c r="BH322" s="204">
        <f>IF(N322="sníž. přenesená",J322,0)</f>
        <v>0</v>
      </c>
      <c r="BI322" s="204">
        <f>IF(N322="nulová",J322,0)</f>
        <v>0</v>
      </c>
      <c r="BJ322" s="24" t="s">
        <v>79</v>
      </c>
      <c r="BK322" s="204">
        <f>ROUND(I322*H322,2)</f>
        <v>0</v>
      </c>
      <c r="BL322" s="24" t="s">
        <v>290</v>
      </c>
      <c r="BM322" s="24" t="s">
        <v>458</v>
      </c>
    </row>
    <row r="323" spans="2:65" s="1" customFormat="1" ht="22.5" customHeight="1">
      <c r="B323" s="41"/>
      <c r="C323" s="193" t="s">
        <v>459</v>
      </c>
      <c r="D323" s="193" t="s">
        <v>152</v>
      </c>
      <c r="E323" s="194" t="s">
        <v>460</v>
      </c>
      <c r="F323" s="195" t="s">
        <v>461</v>
      </c>
      <c r="G323" s="196" t="s">
        <v>306</v>
      </c>
      <c r="H323" s="197">
        <v>4</v>
      </c>
      <c r="I323" s="198"/>
      <c r="J323" s="199">
        <f>ROUND(I323*H323,2)</f>
        <v>0</v>
      </c>
      <c r="K323" s="195" t="s">
        <v>21</v>
      </c>
      <c r="L323" s="61"/>
      <c r="M323" s="200" t="s">
        <v>21</v>
      </c>
      <c r="N323" s="201" t="s">
        <v>42</v>
      </c>
      <c r="O323" s="42"/>
      <c r="P323" s="202">
        <f>O323*H323</f>
        <v>0</v>
      </c>
      <c r="Q323" s="202">
        <v>0.0001</v>
      </c>
      <c r="R323" s="202">
        <f>Q323*H323</f>
        <v>0.0004</v>
      </c>
      <c r="S323" s="202">
        <v>0</v>
      </c>
      <c r="T323" s="203">
        <f>S323*H323</f>
        <v>0</v>
      </c>
      <c r="AR323" s="24" t="s">
        <v>290</v>
      </c>
      <c r="AT323" s="24" t="s">
        <v>152</v>
      </c>
      <c r="AU323" s="24" t="s">
        <v>81</v>
      </c>
      <c r="AY323" s="24" t="s">
        <v>149</v>
      </c>
      <c r="BE323" s="204">
        <f>IF(N323="základní",J323,0)</f>
        <v>0</v>
      </c>
      <c r="BF323" s="204">
        <f>IF(N323="snížená",J323,0)</f>
        <v>0</v>
      </c>
      <c r="BG323" s="204">
        <f>IF(N323="zákl. přenesená",J323,0)</f>
        <v>0</v>
      </c>
      <c r="BH323" s="204">
        <f>IF(N323="sníž. přenesená",J323,0)</f>
        <v>0</v>
      </c>
      <c r="BI323" s="204">
        <f>IF(N323="nulová",J323,0)</f>
        <v>0</v>
      </c>
      <c r="BJ323" s="24" t="s">
        <v>79</v>
      </c>
      <c r="BK323" s="204">
        <f>ROUND(I323*H323,2)</f>
        <v>0</v>
      </c>
      <c r="BL323" s="24" t="s">
        <v>290</v>
      </c>
      <c r="BM323" s="24" t="s">
        <v>462</v>
      </c>
    </row>
    <row r="324" spans="2:65" s="1" customFormat="1" ht="22.5" customHeight="1">
      <c r="B324" s="41"/>
      <c r="C324" s="193" t="s">
        <v>463</v>
      </c>
      <c r="D324" s="193" t="s">
        <v>152</v>
      </c>
      <c r="E324" s="194" t="s">
        <v>464</v>
      </c>
      <c r="F324" s="195" t="s">
        <v>465</v>
      </c>
      <c r="G324" s="196" t="s">
        <v>306</v>
      </c>
      <c r="H324" s="197">
        <v>4</v>
      </c>
      <c r="I324" s="198"/>
      <c r="J324" s="199">
        <f>ROUND(I324*H324,2)</f>
        <v>0</v>
      </c>
      <c r="K324" s="195" t="s">
        <v>413</v>
      </c>
      <c r="L324" s="61"/>
      <c r="M324" s="200" t="s">
        <v>21</v>
      </c>
      <c r="N324" s="201" t="s">
        <v>42</v>
      </c>
      <c r="O324" s="42"/>
      <c r="P324" s="202">
        <f>O324*H324</f>
        <v>0</v>
      </c>
      <c r="Q324" s="202">
        <v>0</v>
      </c>
      <c r="R324" s="202">
        <f>Q324*H324</f>
        <v>0</v>
      </c>
      <c r="S324" s="202">
        <v>0</v>
      </c>
      <c r="T324" s="203">
        <f>S324*H324</f>
        <v>0</v>
      </c>
      <c r="AR324" s="24" t="s">
        <v>290</v>
      </c>
      <c r="AT324" s="24" t="s">
        <v>152</v>
      </c>
      <c r="AU324" s="24" t="s">
        <v>81</v>
      </c>
      <c r="AY324" s="24" t="s">
        <v>149</v>
      </c>
      <c r="BE324" s="204">
        <f>IF(N324="základní",J324,0)</f>
        <v>0</v>
      </c>
      <c r="BF324" s="204">
        <f>IF(N324="snížená",J324,0)</f>
        <v>0</v>
      </c>
      <c r="BG324" s="204">
        <f>IF(N324="zákl. přenesená",J324,0)</f>
        <v>0</v>
      </c>
      <c r="BH324" s="204">
        <f>IF(N324="sníž. přenesená",J324,0)</f>
        <v>0</v>
      </c>
      <c r="BI324" s="204">
        <f>IF(N324="nulová",J324,0)</f>
        <v>0</v>
      </c>
      <c r="BJ324" s="24" t="s">
        <v>79</v>
      </c>
      <c r="BK324" s="204">
        <f>ROUND(I324*H324,2)</f>
        <v>0</v>
      </c>
      <c r="BL324" s="24" t="s">
        <v>290</v>
      </c>
      <c r="BM324" s="24" t="s">
        <v>466</v>
      </c>
    </row>
    <row r="325" spans="2:47" s="1" customFormat="1" ht="54">
      <c r="B325" s="41"/>
      <c r="C325" s="63"/>
      <c r="D325" s="205" t="s">
        <v>165</v>
      </c>
      <c r="E325" s="63"/>
      <c r="F325" s="206" t="s">
        <v>467</v>
      </c>
      <c r="G325" s="63"/>
      <c r="H325" s="63"/>
      <c r="I325" s="163"/>
      <c r="J325" s="63"/>
      <c r="K325" s="63"/>
      <c r="L325" s="61"/>
      <c r="M325" s="207"/>
      <c r="N325" s="42"/>
      <c r="O325" s="42"/>
      <c r="P325" s="42"/>
      <c r="Q325" s="42"/>
      <c r="R325" s="42"/>
      <c r="S325" s="42"/>
      <c r="T325" s="78"/>
      <c r="AT325" s="24" t="s">
        <v>165</v>
      </c>
      <c r="AU325" s="24" t="s">
        <v>81</v>
      </c>
    </row>
    <row r="326" spans="2:65" s="1" customFormat="1" ht="22.5" customHeight="1">
      <c r="B326" s="41"/>
      <c r="C326" s="193" t="s">
        <v>468</v>
      </c>
      <c r="D326" s="193" t="s">
        <v>152</v>
      </c>
      <c r="E326" s="194" t="s">
        <v>469</v>
      </c>
      <c r="F326" s="195" t="s">
        <v>470</v>
      </c>
      <c r="G326" s="196" t="s">
        <v>306</v>
      </c>
      <c r="H326" s="197">
        <v>8</v>
      </c>
      <c r="I326" s="198"/>
      <c r="J326" s="199">
        <f>ROUND(I326*H326,2)</f>
        <v>0</v>
      </c>
      <c r="K326" s="195" t="s">
        <v>21</v>
      </c>
      <c r="L326" s="61"/>
      <c r="M326" s="200" t="s">
        <v>21</v>
      </c>
      <c r="N326" s="201" t="s">
        <v>42</v>
      </c>
      <c r="O326" s="42"/>
      <c r="P326" s="202">
        <f>O326*H326</f>
        <v>0</v>
      </c>
      <c r="Q326" s="202">
        <v>0.00029</v>
      </c>
      <c r="R326" s="202">
        <f>Q326*H326</f>
        <v>0.00232</v>
      </c>
      <c r="S326" s="202">
        <v>0</v>
      </c>
      <c r="T326" s="203">
        <f>S326*H326</f>
        <v>0</v>
      </c>
      <c r="AR326" s="24" t="s">
        <v>290</v>
      </c>
      <c r="AT326" s="24" t="s">
        <v>152</v>
      </c>
      <c r="AU326" s="24" t="s">
        <v>81</v>
      </c>
      <c r="AY326" s="24" t="s">
        <v>149</v>
      </c>
      <c r="BE326" s="204">
        <f>IF(N326="základní",J326,0)</f>
        <v>0</v>
      </c>
      <c r="BF326" s="204">
        <f>IF(N326="snížená",J326,0)</f>
        <v>0</v>
      </c>
      <c r="BG326" s="204">
        <f>IF(N326="zákl. přenesená",J326,0)</f>
        <v>0</v>
      </c>
      <c r="BH326" s="204">
        <f>IF(N326="sníž. přenesená",J326,0)</f>
        <v>0</v>
      </c>
      <c r="BI326" s="204">
        <f>IF(N326="nulová",J326,0)</f>
        <v>0</v>
      </c>
      <c r="BJ326" s="24" t="s">
        <v>79</v>
      </c>
      <c r="BK326" s="204">
        <f>ROUND(I326*H326,2)</f>
        <v>0</v>
      </c>
      <c r="BL326" s="24" t="s">
        <v>290</v>
      </c>
      <c r="BM326" s="24" t="s">
        <v>471</v>
      </c>
    </row>
    <row r="327" spans="2:65" s="1" customFormat="1" ht="22.5" customHeight="1">
      <c r="B327" s="41"/>
      <c r="C327" s="193" t="s">
        <v>472</v>
      </c>
      <c r="D327" s="193" t="s">
        <v>152</v>
      </c>
      <c r="E327" s="194" t="s">
        <v>473</v>
      </c>
      <c r="F327" s="195" t="s">
        <v>474</v>
      </c>
      <c r="G327" s="196" t="s">
        <v>306</v>
      </c>
      <c r="H327" s="197">
        <v>3</v>
      </c>
      <c r="I327" s="198"/>
      <c r="J327" s="199">
        <f>ROUND(I327*H327,2)</f>
        <v>0</v>
      </c>
      <c r="K327" s="195" t="s">
        <v>413</v>
      </c>
      <c r="L327" s="61"/>
      <c r="M327" s="200" t="s">
        <v>21</v>
      </c>
      <c r="N327" s="201" t="s">
        <v>42</v>
      </c>
      <c r="O327" s="42"/>
      <c r="P327" s="202">
        <f>O327*H327</f>
        <v>0</v>
      </c>
      <c r="Q327" s="202">
        <v>5E-05</v>
      </c>
      <c r="R327" s="202">
        <f>Q327*H327</f>
        <v>0.00015000000000000001</v>
      </c>
      <c r="S327" s="202">
        <v>0</v>
      </c>
      <c r="T327" s="203">
        <f>S327*H327</f>
        <v>0</v>
      </c>
      <c r="AR327" s="24" t="s">
        <v>290</v>
      </c>
      <c r="AT327" s="24" t="s">
        <v>152</v>
      </c>
      <c r="AU327" s="24" t="s">
        <v>81</v>
      </c>
      <c r="AY327" s="24" t="s">
        <v>149</v>
      </c>
      <c r="BE327" s="204">
        <f>IF(N327="základní",J327,0)</f>
        <v>0</v>
      </c>
      <c r="BF327" s="204">
        <f>IF(N327="snížená",J327,0)</f>
        <v>0</v>
      </c>
      <c r="BG327" s="204">
        <f>IF(N327="zákl. přenesená",J327,0)</f>
        <v>0</v>
      </c>
      <c r="BH327" s="204">
        <f>IF(N327="sníž. přenesená",J327,0)</f>
        <v>0</v>
      </c>
      <c r="BI327" s="204">
        <f>IF(N327="nulová",J327,0)</f>
        <v>0</v>
      </c>
      <c r="BJ327" s="24" t="s">
        <v>79</v>
      </c>
      <c r="BK327" s="204">
        <f>ROUND(I327*H327,2)</f>
        <v>0</v>
      </c>
      <c r="BL327" s="24" t="s">
        <v>290</v>
      </c>
      <c r="BM327" s="24" t="s">
        <v>475</v>
      </c>
    </row>
    <row r="328" spans="2:47" s="1" customFormat="1" ht="40.5">
      <c r="B328" s="41"/>
      <c r="C328" s="63"/>
      <c r="D328" s="205" t="s">
        <v>165</v>
      </c>
      <c r="E328" s="63"/>
      <c r="F328" s="206" t="s">
        <v>476</v>
      </c>
      <c r="G328" s="63"/>
      <c r="H328" s="63"/>
      <c r="I328" s="163"/>
      <c r="J328" s="63"/>
      <c r="K328" s="63"/>
      <c r="L328" s="61"/>
      <c r="M328" s="207"/>
      <c r="N328" s="42"/>
      <c r="O328" s="42"/>
      <c r="P328" s="42"/>
      <c r="Q328" s="42"/>
      <c r="R328" s="42"/>
      <c r="S328" s="42"/>
      <c r="T328" s="78"/>
      <c r="AT328" s="24" t="s">
        <v>165</v>
      </c>
      <c r="AU328" s="24" t="s">
        <v>81</v>
      </c>
    </row>
    <row r="329" spans="2:65" s="1" customFormat="1" ht="22.5" customHeight="1">
      <c r="B329" s="41"/>
      <c r="C329" s="250" t="s">
        <v>477</v>
      </c>
      <c r="D329" s="250" t="s">
        <v>478</v>
      </c>
      <c r="E329" s="251" t="s">
        <v>479</v>
      </c>
      <c r="F329" s="252" t="s">
        <v>480</v>
      </c>
      <c r="G329" s="253" t="s">
        <v>306</v>
      </c>
      <c r="H329" s="254">
        <v>3</v>
      </c>
      <c r="I329" s="255"/>
      <c r="J329" s="256">
        <f>ROUND(I329*H329,2)</f>
        <v>0</v>
      </c>
      <c r="K329" s="252" t="s">
        <v>21</v>
      </c>
      <c r="L329" s="257"/>
      <c r="M329" s="258" t="s">
        <v>21</v>
      </c>
      <c r="N329" s="259" t="s">
        <v>42</v>
      </c>
      <c r="O329" s="42"/>
      <c r="P329" s="202">
        <f>O329*H329</f>
        <v>0</v>
      </c>
      <c r="Q329" s="202">
        <v>0.00058</v>
      </c>
      <c r="R329" s="202">
        <f>Q329*H329</f>
        <v>0.00174</v>
      </c>
      <c r="S329" s="202">
        <v>0</v>
      </c>
      <c r="T329" s="203">
        <f>S329*H329</f>
        <v>0</v>
      </c>
      <c r="AR329" s="24" t="s">
        <v>376</v>
      </c>
      <c r="AT329" s="24" t="s">
        <v>478</v>
      </c>
      <c r="AU329" s="24" t="s">
        <v>81</v>
      </c>
      <c r="AY329" s="24" t="s">
        <v>149</v>
      </c>
      <c r="BE329" s="204">
        <f>IF(N329="základní",J329,0)</f>
        <v>0</v>
      </c>
      <c r="BF329" s="204">
        <f>IF(N329="snížená",J329,0)</f>
        <v>0</v>
      </c>
      <c r="BG329" s="204">
        <f>IF(N329="zákl. přenesená",J329,0)</f>
        <v>0</v>
      </c>
      <c r="BH329" s="204">
        <f>IF(N329="sníž. přenesená",J329,0)</f>
        <v>0</v>
      </c>
      <c r="BI329" s="204">
        <f>IF(N329="nulová",J329,0)</f>
        <v>0</v>
      </c>
      <c r="BJ329" s="24" t="s">
        <v>79</v>
      </c>
      <c r="BK329" s="204">
        <f>ROUND(I329*H329,2)</f>
        <v>0</v>
      </c>
      <c r="BL329" s="24" t="s">
        <v>290</v>
      </c>
      <c r="BM329" s="24" t="s">
        <v>481</v>
      </c>
    </row>
    <row r="330" spans="2:65" s="1" customFormat="1" ht="22.5" customHeight="1">
      <c r="B330" s="41"/>
      <c r="C330" s="193" t="s">
        <v>482</v>
      </c>
      <c r="D330" s="193" t="s">
        <v>152</v>
      </c>
      <c r="E330" s="194" t="s">
        <v>483</v>
      </c>
      <c r="F330" s="195" t="s">
        <v>484</v>
      </c>
      <c r="G330" s="196" t="s">
        <v>219</v>
      </c>
      <c r="H330" s="197">
        <v>18</v>
      </c>
      <c r="I330" s="198"/>
      <c r="J330" s="199">
        <f>ROUND(I330*H330,2)</f>
        <v>0</v>
      </c>
      <c r="K330" s="195" t="s">
        <v>21</v>
      </c>
      <c r="L330" s="61"/>
      <c r="M330" s="200" t="s">
        <v>21</v>
      </c>
      <c r="N330" s="201" t="s">
        <v>42</v>
      </c>
      <c r="O330" s="42"/>
      <c r="P330" s="202">
        <f>O330*H330</f>
        <v>0</v>
      </c>
      <c r="Q330" s="202">
        <v>0.00078</v>
      </c>
      <c r="R330" s="202">
        <f>Q330*H330</f>
        <v>0.01404</v>
      </c>
      <c r="S330" s="202">
        <v>0</v>
      </c>
      <c r="T330" s="203">
        <f>S330*H330</f>
        <v>0</v>
      </c>
      <c r="AR330" s="24" t="s">
        <v>290</v>
      </c>
      <c r="AT330" s="24" t="s">
        <v>152</v>
      </c>
      <c r="AU330" s="24" t="s">
        <v>81</v>
      </c>
      <c r="AY330" s="24" t="s">
        <v>149</v>
      </c>
      <c r="BE330" s="204">
        <f>IF(N330="základní",J330,0)</f>
        <v>0</v>
      </c>
      <c r="BF330" s="204">
        <f>IF(N330="snížená",J330,0)</f>
        <v>0</v>
      </c>
      <c r="BG330" s="204">
        <f>IF(N330="zákl. přenesená",J330,0)</f>
        <v>0</v>
      </c>
      <c r="BH330" s="204">
        <f>IF(N330="sníž. přenesená",J330,0)</f>
        <v>0</v>
      </c>
      <c r="BI330" s="204">
        <f>IF(N330="nulová",J330,0)</f>
        <v>0</v>
      </c>
      <c r="BJ330" s="24" t="s">
        <v>79</v>
      </c>
      <c r="BK330" s="204">
        <f>ROUND(I330*H330,2)</f>
        <v>0</v>
      </c>
      <c r="BL330" s="24" t="s">
        <v>290</v>
      </c>
      <c r="BM330" s="24" t="s">
        <v>485</v>
      </c>
    </row>
    <row r="331" spans="2:65" s="1" customFormat="1" ht="31.5" customHeight="1">
      <c r="B331" s="41"/>
      <c r="C331" s="193" t="s">
        <v>486</v>
      </c>
      <c r="D331" s="193" t="s">
        <v>152</v>
      </c>
      <c r="E331" s="194" t="s">
        <v>487</v>
      </c>
      <c r="F331" s="195" t="s">
        <v>488</v>
      </c>
      <c r="G331" s="196" t="s">
        <v>219</v>
      </c>
      <c r="H331" s="197">
        <v>18</v>
      </c>
      <c r="I331" s="198"/>
      <c r="J331" s="199">
        <f>ROUND(I331*H331,2)</f>
        <v>0</v>
      </c>
      <c r="K331" s="195" t="s">
        <v>413</v>
      </c>
      <c r="L331" s="61"/>
      <c r="M331" s="200" t="s">
        <v>21</v>
      </c>
      <c r="N331" s="201" t="s">
        <v>42</v>
      </c>
      <c r="O331" s="42"/>
      <c r="P331" s="202">
        <f>O331*H331</f>
        <v>0</v>
      </c>
      <c r="Q331" s="202">
        <v>0.00012</v>
      </c>
      <c r="R331" s="202">
        <f>Q331*H331</f>
        <v>0.00216</v>
      </c>
      <c r="S331" s="202">
        <v>0</v>
      </c>
      <c r="T331" s="203">
        <f>S331*H331</f>
        <v>0</v>
      </c>
      <c r="AR331" s="24" t="s">
        <v>290</v>
      </c>
      <c r="AT331" s="24" t="s">
        <v>152</v>
      </c>
      <c r="AU331" s="24" t="s">
        <v>81</v>
      </c>
      <c r="AY331" s="24" t="s">
        <v>149</v>
      </c>
      <c r="BE331" s="204">
        <f>IF(N331="základní",J331,0)</f>
        <v>0</v>
      </c>
      <c r="BF331" s="204">
        <f>IF(N331="snížená",J331,0)</f>
        <v>0</v>
      </c>
      <c r="BG331" s="204">
        <f>IF(N331="zákl. přenesená",J331,0)</f>
        <v>0</v>
      </c>
      <c r="BH331" s="204">
        <f>IF(N331="sníž. přenesená",J331,0)</f>
        <v>0</v>
      </c>
      <c r="BI331" s="204">
        <f>IF(N331="nulová",J331,0)</f>
        <v>0</v>
      </c>
      <c r="BJ331" s="24" t="s">
        <v>79</v>
      </c>
      <c r="BK331" s="204">
        <f>ROUND(I331*H331,2)</f>
        <v>0</v>
      </c>
      <c r="BL331" s="24" t="s">
        <v>290</v>
      </c>
      <c r="BM331" s="24" t="s">
        <v>489</v>
      </c>
    </row>
    <row r="332" spans="2:47" s="1" customFormat="1" ht="27">
      <c r="B332" s="41"/>
      <c r="C332" s="63"/>
      <c r="D332" s="205" t="s">
        <v>165</v>
      </c>
      <c r="E332" s="63"/>
      <c r="F332" s="206" t="s">
        <v>490</v>
      </c>
      <c r="G332" s="63"/>
      <c r="H332" s="63"/>
      <c r="I332" s="163"/>
      <c r="J332" s="63"/>
      <c r="K332" s="63"/>
      <c r="L332" s="61"/>
      <c r="M332" s="207"/>
      <c r="N332" s="42"/>
      <c r="O332" s="42"/>
      <c r="P332" s="42"/>
      <c r="Q332" s="42"/>
      <c r="R332" s="42"/>
      <c r="S332" s="42"/>
      <c r="T332" s="78"/>
      <c r="AT332" s="24" t="s">
        <v>165</v>
      </c>
      <c r="AU332" s="24" t="s">
        <v>81</v>
      </c>
    </row>
    <row r="333" spans="2:65" s="1" customFormat="1" ht="22.5" customHeight="1">
      <c r="B333" s="41"/>
      <c r="C333" s="193" t="s">
        <v>491</v>
      </c>
      <c r="D333" s="193" t="s">
        <v>152</v>
      </c>
      <c r="E333" s="194" t="s">
        <v>492</v>
      </c>
      <c r="F333" s="195" t="s">
        <v>493</v>
      </c>
      <c r="G333" s="196" t="s">
        <v>306</v>
      </c>
      <c r="H333" s="197">
        <v>4</v>
      </c>
      <c r="I333" s="198"/>
      <c r="J333" s="199">
        <f>ROUND(I333*H333,2)</f>
        <v>0</v>
      </c>
      <c r="K333" s="195" t="s">
        <v>21</v>
      </c>
      <c r="L333" s="61"/>
      <c r="M333" s="200" t="s">
        <v>21</v>
      </c>
      <c r="N333" s="201" t="s">
        <v>42</v>
      </c>
      <c r="O333" s="42"/>
      <c r="P333" s="202">
        <f>O333*H333</f>
        <v>0</v>
      </c>
      <c r="Q333" s="202">
        <v>0</v>
      </c>
      <c r="R333" s="202">
        <f>Q333*H333</f>
        <v>0</v>
      </c>
      <c r="S333" s="202">
        <v>0</v>
      </c>
      <c r="T333" s="203">
        <f>S333*H333</f>
        <v>0</v>
      </c>
      <c r="AR333" s="24" t="s">
        <v>290</v>
      </c>
      <c r="AT333" s="24" t="s">
        <v>152</v>
      </c>
      <c r="AU333" s="24" t="s">
        <v>81</v>
      </c>
      <c r="AY333" s="24" t="s">
        <v>149</v>
      </c>
      <c r="BE333" s="204">
        <f>IF(N333="základní",J333,0)</f>
        <v>0</v>
      </c>
      <c r="BF333" s="204">
        <f>IF(N333="snížená",J333,0)</f>
        <v>0</v>
      </c>
      <c r="BG333" s="204">
        <f>IF(N333="zákl. přenesená",J333,0)</f>
        <v>0</v>
      </c>
      <c r="BH333" s="204">
        <f>IF(N333="sníž. přenesená",J333,0)</f>
        <v>0</v>
      </c>
      <c r="BI333" s="204">
        <f>IF(N333="nulová",J333,0)</f>
        <v>0</v>
      </c>
      <c r="BJ333" s="24" t="s">
        <v>79</v>
      </c>
      <c r="BK333" s="204">
        <f>ROUND(I333*H333,2)</f>
        <v>0</v>
      </c>
      <c r="BL333" s="24" t="s">
        <v>290</v>
      </c>
      <c r="BM333" s="24" t="s">
        <v>494</v>
      </c>
    </row>
    <row r="334" spans="2:65" s="1" customFormat="1" ht="22.5" customHeight="1">
      <c r="B334" s="41"/>
      <c r="C334" s="193" t="s">
        <v>495</v>
      </c>
      <c r="D334" s="193" t="s">
        <v>152</v>
      </c>
      <c r="E334" s="194" t="s">
        <v>496</v>
      </c>
      <c r="F334" s="195" t="s">
        <v>497</v>
      </c>
      <c r="G334" s="196" t="s">
        <v>306</v>
      </c>
      <c r="H334" s="197">
        <v>6</v>
      </c>
      <c r="I334" s="198"/>
      <c r="J334" s="199">
        <f>ROUND(I334*H334,2)</f>
        <v>0</v>
      </c>
      <c r="K334" s="195" t="s">
        <v>413</v>
      </c>
      <c r="L334" s="61"/>
      <c r="M334" s="200" t="s">
        <v>21</v>
      </c>
      <c r="N334" s="201" t="s">
        <v>42</v>
      </c>
      <c r="O334" s="42"/>
      <c r="P334" s="202">
        <f>O334*H334</f>
        <v>0</v>
      </c>
      <c r="Q334" s="202">
        <v>0</v>
      </c>
      <c r="R334" s="202">
        <f>Q334*H334</f>
        <v>0</v>
      </c>
      <c r="S334" s="202">
        <v>0</v>
      </c>
      <c r="T334" s="203">
        <f>S334*H334</f>
        <v>0</v>
      </c>
      <c r="AR334" s="24" t="s">
        <v>290</v>
      </c>
      <c r="AT334" s="24" t="s">
        <v>152</v>
      </c>
      <c r="AU334" s="24" t="s">
        <v>81</v>
      </c>
      <c r="AY334" s="24" t="s">
        <v>149</v>
      </c>
      <c r="BE334" s="204">
        <f>IF(N334="základní",J334,0)</f>
        <v>0</v>
      </c>
      <c r="BF334" s="204">
        <f>IF(N334="snížená",J334,0)</f>
        <v>0</v>
      </c>
      <c r="BG334" s="204">
        <f>IF(N334="zákl. přenesená",J334,0)</f>
        <v>0</v>
      </c>
      <c r="BH334" s="204">
        <f>IF(N334="sníž. přenesená",J334,0)</f>
        <v>0</v>
      </c>
      <c r="BI334" s="204">
        <f>IF(N334="nulová",J334,0)</f>
        <v>0</v>
      </c>
      <c r="BJ334" s="24" t="s">
        <v>79</v>
      </c>
      <c r="BK334" s="204">
        <f>ROUND(I334*H334,2)</f>
        <v>0</v>
      </c>
      <c r="BL334" s="24" t="s">
        <v>290</v>
      </c>
      <c r="BM334" s="24" t="s">
        <v>498</v>
      </c>
    </row>
    <row r="335" spans="2:47" s="1" customFormat="1" ht="94.5">
      <c r="B335" s="41"/>
      <c r="C335" s="63"/>
      <c r="D335" s="205" t="s">
        <v>165</v>
      </c>
      <c r="E335" s="63"/>
      <c r="F335" s="206" t="s">
        <v>499</v>
      </c>
      <c r="G335" s="63"/>
      <c r="H335" s="63"/>
      <c r="I335" s="163"/>
      <c r="J335" s="63"/>
      <c r="K335" s="63"/>
      <c r="L335" s="61"/>
      <c r="M335" s="207"/>
      <c r="N335" s="42"/>
      <c r="O335" s="42"/>
      <c r="P335" s="42"/>
      <c r="Q335" s="42"/>
      <c r="R335" s="42"/>
      <c r="S335" s="42"/>
      <c r="T335" s="78"/>
      <c r="AT335" s="24" t="s">
        <v>165</v>
      </c>
      <c r="AU335" s="24" t="s">
        <v>81</v>
      </c>
    </row>
    <row r="336" spans="2:65" s="1" customFormat="1" ht="22.5" customHeight="1">
      <c r="B336" s="41"/>
      <c r="C336" s="193" t="s">
        <v>500</v>
      </c>
      <c r="D336" s="193" t="s">
        <v>152</v>
      </c>
      <c r="E336" s="194" t="s">
        <v>501</v>
      </c>
      <c r="F336" s="195" t="s">
        <v>502</v>
      </c>
      <c r="G336" s="196" t="s">
        <v>306</v>
      </c>
      <c r="H336" s="197">
        <v>2</v>
      </c>
      <c r="I336" s="198"/>
      <c r="J336" s="199">
        <f>ROUND(I336*H336,2)</f>
        <v>0</v>
      </c>
      <c r="K336" s="195" t="s">
        <v>21</v>
      </c>
      <c r="L336" s="61"/>
      <c r="M336" s="200" t="s">
        <v>21</v>
      </c>
      <c r="N336" s="201" t="s">
        <v>42</v>
      </c>
      <c r="O336" s="42"/>
      <c r="P336" s="202">
        <f>O336*H336</f>
        <v>0</v>
      </c>
      <c r="Q336" s="202">
        <v>0.00021</v>
      </c>
      <c r="R336" s="202">
        <f>Q336*H336</f>
        <v>0.00042</v>
      </c>
      <c r="S336" s="202">
        <v>0</v>
      </c>
      <c r="T336" s="203">
        <f>S336*H336</f>
        <v>0</v>
      </c>
      <c r="AR336" s="24" t="s">
        <v>290</v>
      </c>
      <c r="AT336" s="24" t="s">
        <v>152</v>
      </c>
      <c r="AU336" s="24" t="s">
        <v>81</v>
      </c>
      <c r="AY336" s="24" t="s">
        <v>149</v>
      </c>
      <c r="BE336" s="204">
        <f>IF(N336="základní",J336,0)</f>
        <v>0</v>
      </c>
      <c r="BF336" s="204">
        <f>IF(N336="snížená",J336,0)</f>
        <v>0</v>
      </c>
      <c r="BG336" s="204">
        <f>IF(N336="zákl. přenesená",J336,0)</f>
        <v>0</v>
      </c>
      <c r="BH336" s="204">
        <f>IF(N336="sníž. přenesená",J336,0)</f>
        <v>0</v>
      </c>
      <c r="BI336" s="204">
        <f>IF(N336="nulová",J336,0)</f>
        <v>0</v>
      </c>
      <c r="BJ336" s="24" t="s">
        <v>79</v>
      </c>
      <c r="BK336" s="204">
        <f>ROUND(I336*H336,2)</f>
        <v>0</v>
      </c>
      <c r="BL336" s="24" t="s">
        <v>290</v>
      </c>
      <c r="BM336" s="24" t="s">
        <v>503</v>
      </c>
    </row>
    <row r="337" spans="2:65" s="1" customFormat="1" ht="22.5" customHeight="1">
      <c r="B337" s="41"/>
      <c r="C337" s="193" t="s">
        <v>504</v>
      </c>
      <c r="D337" s="193" t="s">
        <v>152</v>
      </c>
      <c r="E337" s="194" t="s">
        <v>505</v>
      </c>
      <c r="F337" s="195" t="s">
        <v>506</v>
      </c>
      <c r="G337" s="196" t="s">
        <v>219</v>
      </c>
      <c r="H337" s="197">
        <v>18</v>
      </c>
      <c r="I337" s="198"/>
      <c r="J337" s="199">
        <f>ROUND(I337*H337,2)</f>
        <v>0</v>
      </c>
      <c r="K337" s="195" t="s">
        <v>21</v>
      </c>
      <c r="L337" s="61"/>
      <c r="M337" s="200" t="s">
        <v>21</v>
      </c>
      <c r="N337" s="201" t="s">
        <v>42</v>
      </c>
      <c r="O337" s="42"/>
      <c r="P337" s="202">
        <f>O337*H337</f>
        <v>0</v>
      </c>
      <c r="Q337" s="202">
        <v>0.00019</v>
      </c>
      <c r="R337" s="202">
        <f>Q337*H337</f>
        <v>0.0034200000000000003</v>
      </c>
      <c r="S337" s="202">
        <v>0</v>
      </c>
      <c r="T337" s="203">
        <f>S337*H337</f>
        <v>0</v>
      </c>
      <c r="AR337" s="24" t="s">
        <v>290</v>
      </c>
      <c r="AT337" s="24" t="s">
        <v>152</v>
      </c>
      <c r="AU337" s="24" t="s">
        <v>81</v>
      </c>
      <c r="AY337" s="24" t="s">
        <v>149</v>
      </c>
      <c r="BE337" s="204">
        <f>IF(N337="základní",J337,0)</f>
        <v>0</v>
      </c>
      <c r="BF337" s="204">
        <f>IF(N337="snížená",J337,0)</f>
        <v>0</v>
      </c>
      <c r="BG337" s="204">
        <f>IF(N337="zákl. přenesená",J337,0)</f>
        <v>0</v>
      </c>
      <c r="BH337" s="204">
        <f>IF(N337="sníž. přenesená",J337,0)</f>
        <v>0</v>
      </c>
      <c r="BI337" s="204">
        <f>IF(N337="nulová",J337,0)</f>
        <v>0</v>
      </c>
      <c r="BJ337" s="24" t="s">
        <v>79</v>
      </c>
      <c r="BK337" s="204">
        <f>ROUND(I337*H337,2)</f>
        <v>0</v>
      </c>
      <c r="BL337" s="24" t="s">
        <v>290</v>
      </c>
      <c r="BM337" s="24" t="s">
        <v>507</v>
      </c>
    </row>
    <row r="338" spans="2:65" s="1" customFormat="1" ht="22.5" customHeight="1">
      <c r="B338" s="41"/>
      <c r="C338" s="193" t="s">
        <v>508</v>
      </c>
      <c r="D338" s="193" t="s">
        <v>152</v>
      </c>
      <c r="E338" s="194" t="s">
        <v>509</v>
      </c>
      <c r="F338" s="195" t="s">
        <v>510</v>
      </c>
      <c r="G338" s="196" t="s">
        <v>219</v>
      </c>
      <c r="H338" s="197">
        <v>18</v>
      </c>
      <c r="I338" s="198"/>
      <c r="J338" s="199">
        <f>ROUND(I338*H338,2)</f>
        <v>0</v>
      </c>
      <c r="K338" s="195" t="s">
        <v>21</v>
      </c>
      <c r="L338" s="61"/>
      <c r="M338" s="200" t="s">
        <v>21</v>
      </c>
      <c r="N338" s="201" t="s">
        <v>42</v>
      </c>
      <c r="O338" s="42"/>
      <c r="P338" s="202">
        <f>O338*H338</f>
        <v>0</v>
      </c>
      <c r="Q338" s="202">
        <v>1E-05</v>
      </c>
      <c r="R338" s="202">
        <f>Q338*H338</f>
        <v>0.00018</v>
      </c>
      <c r="S338" s="202">
        <v>0</v>
      </c>
      <c r="T338" s="203">
        <f>S338*H338</f>
        <v>0</v>
      </c>
      <c r="AR338" s="24" t="s">
        <v>290</v>
      </c>
      <c r="AT338" s="24" t="s">
        <v>152</v>
      </c>
      <c r="AU338" s="24" t="s">
        <v>81</v>
      </c>
      <c r="AY338" s="24" t="s">
        <v>149</v>
      </c>
      <c r="BE338" s="204">
        <f>IF(N338="základní",J338,0)</f>
        <v>0</v>
      </c>
      <c r="BF338" s="204">
        <f>IF(N338="snížená",J338,0)</f>
        <v>0</v>
      </c>
      <c r="BG338" s="204">
        <f>IF(N338="zákl. přenesená",J338,0)</f>
        <v>0</v>
      </c>
      <c r="BH338" s="204">
        <f>IF(N338="sníž. přenesená",J338,0)</f>
        <v>0</v>
      </c>
      <c r="BI338" s="204">
        <f>IF(N338="nulová",J338,0)</f>
        <v>0</v>
      </c>
      <c r="BJ338" s="24" t="s">
        <v>79</v>
      </c>
      <c r="BK338" s="204">
        <f>ROUND(I338*H338,2)</f>
        <v>0</v>
      </c>
      <c r="BL338" s="24" t="s">
        <v>290</v>
      </c>
      <c r="BM338" s="24" t="s">
        <v>511</v>
      </c>
    </row>
    <row r="339" spans="2:65" s="1" customFormat="1" ht="22.5" customHeight="1">
      <c r="B339" s="41"/>
      <c r="C339" s="193" t="s">
        <v>512</v>
      </c>
      <c r="D339" s="193" t="s">
        <v>152</v>
      </c>
      <c r="E339" s="194" t="s">
        <v>513</v>
      </c>
      <c r="F339" s="195" t="s">
        <v>514</v>
      </c>
      <c r="G339" s="196" t="s">
        <v>228</v>
      </c>
      <c r="H339" s="197">
        <v>1</v>
      </c>
      <c r="I339" s="198"/>
      <c r="J339" s="199">
        <f>ROUND(I339*H339,2)</f>
        <v>0</v>
      </c>
      <c r="K339" s="195" t="s">
        <v>21</v>
      </c>
      <c r="L339" s="61"/>
      <c r="M339" s="200" t="s">
        <v>21</v>
      </c>
      <c r="N339" s="201" t="s">
        <v>42</v>
      </c>
      <c r="O339" s="42"/>
      <c r="P339" s="202">
        <f>O339*H339</f>
        <v>0</v>
      </c>
      <c r="Q339" s="202">
        <v>0</v>
      </c>
      <c r="R339" s="202">
        <f>Q339*H339</f>
        <v>0</v>
      </c>
      <c r="S339" s="202">
        <v>0</v>
      </c>
      <c r="T339" s="203">
        <f>S339*H339</f>
        <v>0</v>
      </c>
      <c r="AR339" s="24" t="s">
        <v>290</v>
      </c>
      <c r="AT339" s="24" t="s">
        <v>152</v>
      </c>
      <c r="AU339" s="24" t="s">
        <v>81</v>
      </c>
      <c r="AY339" s="24" t="s">
        <v>149</v>
      </c>
      <c r="BE339" s="204">
        <f>IF(N339="základní",J339,0)</f>
        <v>0</v>
      </c>
      <c r="BF339" s="204">
        <f>IF(N339="snížená",J339,0)</f>
        <v>0</v>
      </c>
      <c r="BG339" s="204">
        <f>IF(N339="zákl. přenesená",J339,0)</f>
        <v>0</v>
      </c>
      <c r="BH339" s="204">
        <f>IF(N339="sníž. přenesená",J339,0)</f>
        <v>0</v>
      </c>
      <c r="BI339" s="204">
        <f>IF(N339="nulová",J339,0)</f>
        <v>0</v>
      </c>
      <c r="BJ339" s="24" t="s">
        <v>79</v>
      </c>
      <c r="BK339" s="204">
        <f>ROUND(I339*H339,2)</f>
        <v>0</v>
      </c>
      <c r="BL339" s="24" t="s">
        <v>290</v>
      </c>
      <c r="BM339" s="24" t="s">
        <v>515</v>
      </c>
    </row>
    <row r="340" spans="2:65" s="1" customFormat="1" ht="22.5" customHeight="1">
      <c r="B340" s="41"/>
      <c r="C340" s="193" t="s">
        <v>516</v>
      </c>
      <c r="D340" s="193" t="s">
        <v>152</v>
      </c>
      <c r="E340" s="194" t="s">
        <v>517</v>
      </c>
      <c r="F340" s="195" t="s">
        <v>518</v>
      </c>
      <c r="G340" s="196" t="s">
        <v>397</v>
      </c>
      <c r="H340" s="249"/>
      <c r="I340" s="198"/>
      <c r="J340" s="199">
        <f>ROUND(I340*H340,2)</f>
        <v>0</v>
      </c>
      <c r="K340" s="195" t="s">
        <v>413</v>
      </c>
      <c r="L340" s="61"/>
      <c r="M340" s="200" t="s">
        <v>21</v>
      </c>
      <c r="N340" s="201" t="s">
        <v>42</v>
      </c>
      <c r="O340" s="42"/>
      <c r="P340" s="202">
        <f>O340*H340</f>
        <v>0</v>
      </c>
      <c r="Q340" s="202">
        <v>0</v>
      </c>
      <c r="R340" s="202">
        <f>Q340*H340</f>
        <v>0</v>
      </c>
      <c r="S340" s="202">
        <v>0</v>
      </c>
      <c r="T340" s="203">
        <f>S340*H340</f>
        <v>0</v>
      </c>
      <c r="AR340" s="24" t="s">
        <v>290</v>
      </c>
      <c r="AT340" s="24" t="s">
        <v>152</v>
      </c>
      <c r="AU340" s="24" t="s">
        <v>81</v>
      </c>
      <c r="AY340" s="24" t="s">
        <v>149</v>
      </c>
      <c r="BE340" s="204">
        <f>IF(N340="základní",J340,0)</f>
        <v>0</v>
      </c>
      <c r="BF340" s="204">
        <f>IF(N340="snížená",J340,0)</f>
        <v>0</v>
      </c>
      <c r="BG340" s="204">
        <f>IF(N340="zákl. přenesená",J340,0)</f>
        <v>0</v>
      </c>
      <c r="BH340" s="204">
        <f>IF(N340="sníž. přenesená",J340,0)</f>
        <v>0</v>
      </c>
      <c r="BI340" s="204">
        <f>IF(N340="nulová",J340,0)</f>
        <v>0</v>
      </c>
      <c r="BJ340" s="24" t="s">
        <v>79</v>
      </c>
      <c r="BK340" s="204">
        <f>ROUND(I340*H340,2)</f>
        <v>0</v>
      </c>
      <c r="BL340" s="24" t="s">
        <v>290</v>
      </c>
      <c r="BM340" s="24" t="s">
        <v>519</v>
      </c>
    </row>
    <row r="341" spans="2:47" s="1" customFormat="1" ht="121.5">
      <c r="B341" s="41"/>
      <c r="C341" s="63"/>
      <c r="D341" s="208" t="s">
        <v>165</v>
      </c>
      <c r="E341" s="63"/>
      <c r="F341" s="209" t="s">
        <v>520</v>
      </c>
      <c r="G341" s="63"/>
      <c r="H341" s="63"/>
      <c r="I341" s="163"/>
      <c r="J341" s="63"/>
      <c r="K341" s="63"/>
      <c r="L341" s="61"/>
      <c r="M341" s="207"/>
      <c r="N341" s="42"/>
      <c r="O341" s="42"/>
      <c r="P341" s="42"/>
      <c r="Q341" s="42"/>
      <c r="R341" s="42"/>
      <c r="S341" s="42"/>
      <c r="T341" s="78"/>
      <c r="AT341" s="24" t="s">
        <v>165</v>
      </c>
      <c r="AU341" s="24" t="s">
        <v>81</v>
      </c>
    </row>
    <row r="342" spans="2:63" s="10" customFormat="1" ht="29.85" customHeight="1">
      <c r="B342" s="176"/>
      <c r="C342" s="177"/>
      <c r="D342" s="190" t="s">
        <v>70</v>
      </c>
      <c r="E342" s="191" t="s">
        <v>521</v>
      </c>
      <c r="F342" s="191" t="s">
        <v>522</v>
      </c>
      <c r="G342" s="177"/>
      <c r="H342" s="177"/>
      <c r="I342" s="180"/>
      <c r="J342" s="192">
        <f>BK342</f>
        <v>0</v>
      </c>
      <c r="K342" s="177"/>
      <c r="L342" s="182"/>
      <c r="M342" s="183"/>
      <c r="N342" s="184"/>
      <c r="O342" s="184"/>
      <c r="P342" s="185">
        <f>SUM(P343:P380)</f>
        <v>0</v>
      </c>
      <c r="Q342" s="184"/>
      <c r="R342" s="185">
        <f>SUM(R343:R380)</f>
        <v>0.29675999999999997</v>
      </c>
      <c r="S342" s="184"/>
      <c r="T342" s="186">
        <f>SUM(T343:T380)</f>
        <v>0.18419000000000002</v>
      </c>
      <c r="AR342" s="187" t="s">
        <v>81</v>
      </c>
      <c r="AT342" s="188" t="s">
        <v>70</v>
      </c>
      <c r="AU342" s="188" t="s">
        <v>79</v>
      </c>
      <c r="AY342" s="187" t="s">
        <v>149</v>
      </c>
      <c r="BK342" s="189">
        <f>SUM(BK343:BK380)</f>
        <v>0</v>
      </c>
    </row>
    <row r="343" spans="2:65" s="1" customFormat="1" ht="22.5" customHeight="1">
      <c r="B343" s="41"/>
      <c r="C343" s="193" t="s">
        <v>523</v>
      </c>
      <c r="D343" s="193" t="s">
        <v>152</v>
      </c>
      <c r="E343" s="194" t="s">
        <v>524</v>
      </c>
      <c r="F343" s="195" t="s">
        <v>525</v>
      </c>
      <c r="G343" s="196" t="s">
        <v>228</v>
      </c>
      <c r="H343" s="197">
        <v>2</v>
      </c>
      <c r="I343" s="198"/>
      <c r="J343" s="199">
        <f>ROUND(I343*H343,2)</f>
        <v>0</v>
      </c>
      <c r="K343" s="195" t="s">
        <v>163</v>
      </c>
      <c r="L343" s="61"/>
      <c r="M343" s="200" t="s">
        <v>21</v>
      </c>
      <c r="N343" s="201" t="s">
        <v>42</v>
      </c>
      <c r="O343" s="42"/>
      <c r="P343" s="202">
        <f>O343*H343</f>
        <v>0</v>
      </c>
      <c r="Q343" s="202">
        <v>0</v>
      </c>
      <c r="R343" s="202">
        <f>Q343*H343</f>
        <v>0</v>
      </c>
      <c r="S343" s="202">
        <v>0.01933</v>
      </c>
      <c r="T343" s="203">
        <f>S343*H343</f>
        <v>0.03866</v>
      </c>
      <c r="AR343" s="24" t="s">
        <v>290</v>
      </c>
      <c r="AT343" s="24" t="s">
        <v>152</v>
      </c>
      <c r="AU343" s="24" t="s">
        <v>81</v>
      </c>
      <c r="AY343" s="24" t="s">
        <v>149</v>
      </c>
      <c r="BE343" s="204">
        <f>IF(N343="základní",J343,0)</f>
        <v>0</v>
      </c>
      <c r="BF343" s="204">
        <f>IF(N343="snížená",J343,0)</f>
        <v>0</v>
      </c>
      <c r="BG343" s="204">
        <f>IF(N343="zákl. přenesená",J343,0)</f>
        <v>0</v>
      </c>
      <c r="BH343" s="204">
        <f>IF(N343="sníž. přenesená",J343,0)</f>
        <v>0</v>
      </c>
      <c r="BI343" s="204">
        <f>IF(N343="nulová",J343,0)</f>
        <v>0</v>
      </c>
      <c r="BJ343" s="24" t="s">
        <v>79</v>
      </c>
      <c r="BK343" s="204">
        <f>ROUND(I343*H343,2)</f>
        <v>0</v>
      </c>
      <c r="BL343" s="24" t="s">
        <v>290</v>
      </c>
      <c r="BM343" s="24" t="s">
        <v>526</v>
      </c>
    </row>
    <row r="344" spans="2:65" s="1" customFormat="1" ht="22.5" customHeight="1">
      <c r="B344" s="41"/>
      <c r="C344" s="193" t="s">
        <v>527</v>
      </c>
      <c r="D344" s="193" t="s">
        <v>152</v>
      </c>
      <c r="E344" s="194" t="s">
        <v>528</v>
      </c>
      <c r="F344" s="195" t="s">
        <v>529</v>
      </c>
      <c r="G344" s="196" t="s">
        <v>228</v>
      </c>
      <c r="H344" s="197">
        <v>4</v>
      </c>
      <c r="I344" s="198"/>
      <c r="J344" s="199">
        <f>ROUND(I344*H344,2)</f>
        <v>0</v>
      </c>
      <c r="K344" s="195" t="s">
        <v>163</v>
      </c>
      <c r="L344" s="61"/>
      <c r="M344" s="200" t="s">
        <v>21</v>
      </c>
      <c r="N344" s="201" t="s">
        <v>42</v>
      </c>
      <c r="O344" s="42"/>
      <c r="P344" s="202">
        <f>O344*H344</f>
        <v>0</v>
      </c>
      <c r="Q344" s="202">
        <v>0</v>
      </c>
      <c r="R344" s="202">
        <f>Q344*H344</f>
        <v>0</v>
      </c>
      <c r="S344" s="202">
        <v>0.01946</v>
      </c>
      <c r="T344" s="203">
        <f>S344*H344</f>
        <v>0.07784</v>
      </c>
      <c r="AR344" s="24" t="s">
        <v>290</v>
      </c>
      <c r="AT344" s="24" t="s">
        <v>152</v>
      </c>
      <c r="AU344" s="24" t="s">
        <v>81</v>
      </c>
      <c r="AY344" s="24" t="s">
        <v>149</v>
      </c>
      <c r="BE344" s="204">
        <f>IF(N344="základní",J344,0)</f>
        <v>0</v>
      </c>
      <c r="BF344" s="204">
        <f>IF(N344="snížená",J344,0)</f>
        <v>0</v>
      </c>
      <c r="BG344" s="204">
        <f>IF(N344="zákl. přenesená",J344,0)</f>
        <v>0</v>
      </c>
      <c r="BH344" s="204">
        <f>IF(N344="sníž. přenesená",J344,0)</f>
        <v>0</v>
      </c>
      <c r="BI344" s="204">
        <f>IF(N344="nulová",J344,0)</f>
        <v>0</v>
      </c>
      <c r="BJ344" s="24" t="s">
        <v>79</v>
      </c>
      <c r="BK344" s="204">
        <f>ROUND(I344*H344,2)</f>
        <v>0</v>
      </c>
      <c r="BL344" s="24" t="s">
        <v>290</v>
      </c>
      <c r="BM344" s="24" t="s">
        <v>530</v>
      </c>
    </row>
    <row r="345" spans="2:65" s="1" customFormat="1" ht="22.5" customHeight="1">
      <c r="B345" s="41"/>
      <c r="C345" s="193" t="s">
        <v>531</v>
      </c>
      <c r="D345" s="193" t="s">
        <v>152</v>
      </c>
      <c r="E345" s="194" t="s">
        <v>532</v>
      </c>
      <c r="F345" s="195" t="s">
        <v>533</v>
      </c>
      <c r="G345" s="196" t="s">
        <v>228</v>
      </c>
      <c r="H345" s="197">
        <v>1</v>
      </c>
      <c r="I345" s="198"/>
      <c r="J345" s="199">
        <f>ROUND(I345*H345,2)</f>
        <v>0</v>
      </c>
      <c r="K345" s="195" t="s">
        <v>163</v>
      </c>
      <c r="L345" s="61"/>
      <c r="M345" s="200" t="s">
        <v>21</v>
      </c>
      <c r="N345" s="201" t="s">
        <v>42</v>
      </c>
      <c r="O345" s="42"/>
      <c r="P345" s="202">
        <f>O345*H345</f>
        <v>0</v>
      </c>
      <c r="Q345" s="202">
        <v>0</v>
      </c>
      <c r="R345" s="202">
        <f>Q345*H345</f>
        <v>0</v>
      </c>
      <c r="S345" s="202">
        <v>0.0245</v>
      </c>
      <c r="T345" s="203">
        <f>S345*H345</f>
        <v>0.0245</v>
      </c>
      <c r="AR345" s="24" t="s">
        <v>290</v>
      </c>
      <c r="AT345" s="24" t="s">
        <v>152</v>
      </c>
      <c r="AU345" s="24" t="s">
        <v>81</v>
      </c>
      <c r="AY345" s="24" t="s">
        <v>149</v>
      </c>
      <c r="BE345" s="204">
        <f>IF(N345="základní",J345,0)</f>
        <v>0</v>
      </c>
      <c r="BF345" s="204">
        <f>IF(N345="snížená",J345,0)</f>
        <v>0</v>
      </c>
      <c r="BG345" s="204">
        <f>IF(N345="zákl. přenesená",J345,0)</f>
        <v>0</v>
      </c>
      <c r="BH345" s="204">
        <f>IF(N345="sníž. přenesená",J345,0)</f>
        <v>0</v>
      </c>
      <c r="BI345" s="204">
        <f>IF(N345="nulová",J345,0)</f>
        <v>0</v>
      </c>
      <c r="BJ345" s="24" t="s">
        <v>79</v>
      </c>
      <c r="BK345" s="204">
        <f>ROUND(I345*H345,2)</f>
        <v>0</v>
      </c>
      <c r="BL345" s="24" t="s">
        <v>290</v>
      </c>
      <c r="BM345" s="24" t="s">
        <v>534</v>
      </c>
    </row>
    <row r="346" spans="2:65" s="1" customFormat="1" ht="22.5" customHeight="1">
      <c r="B346" s="41"/>
      <c r="C346" s="193" t="s">
        <v>535</v>
      </c>
      <c r="D346" s="193" t="s">
        <v>152</v>
      </c>
      <c r="E346" s="194" t="s">
        <v>536</v>
      </c>
      <c r="F346" s="195" t="s">
        <v>537</v>
      </c>
      <c r="G346" s="196" t="s">
        <v>228</v>
      </c>
      <c r="H346" s="197">
        <v>1</v>
      </c>
      <c r="I346" s="198"/>
      <c r="J346" s="199">
        <f>ROUND(I346*H346,2)</f>
        <v>0</v>
      </c>
      <c r="K346" s="195" t="s">
        <v>163</v>
      </c>
      <c r="L346" s="61"/>
      <c r="M346" s="200" t="s">
        <v>21</v>
      </c>
      <c r="N346" s="201" t="s">
        <v>42</v>
      </c>
      <c r="O346" s="42"/>
      <c r="P346" s="202">
        <f>O346*H346</f>
        <v>0</v>
      </c>
      <c r="Q346" s="202">
        <v>0.02688</v>
      </c>
      <c r="R346" s="202">
        <f>Q346*H346</f>
        <v>0.02688</v>
      </c>
      <c r="S346" s="202">
        <v>0</v>
      </c>
      <c r="T346" s="203">
        <f>S346*H346</f>
        <v>0</v>
      </c>
      <c r="AR346" s="24" t="s">
        <v>290</v>
      </c>
      <c r="AT346" s="24" t="s">
        <v>152</v>
      </c>
      <c r="AU346" s="24" t="s">
        <v>81</v>
      </c>
      <c r="AY346" s="24" t="s">
        <v>149</v>
      </c>
      <c r="BE346" s="204">
        <f>IF(N346="základní",J346,0)</f>
        <v>0</v>
      </c>
      <c r="BF346" s="204">
        <f>IF(N346="snížená",J346,0)</f>
        <v>0</v>
      </c>
      <c r="BG346" s="204">
        <f>IF(N346="zákl. přenesená",J346,0)</f>
        <v>0</v>
      </c>
      <c r="BH346" s="204">
        <f>IF(N346="sníž. přenesená",J346,0)</f>
        <v>0</v>
      </c>
      <c r="BI346" s="204">
        <f>IF(N346="nulová",J346,0)</f>
        <v>0</v>
      </c>
      <c r="BJ346" s="24" t="s">
        <v>79</v>
      </c>
      <c r="BK346" s="204">
        <f>ROUND(I346*H346,2)</f>
        <v>0</v>
      </c>
      <c r="BL346" s="24" t="s">
        <v>290</v>
      </c>
      <c r="BM346" s="24" t="s">
        <v>538</v>
      </c>
    </row>
    <row r="347" spans="2:47" s="1" customFormat="1" ht="54">
      <c r="B347" s="41"/>
      <c r="C347" s="63"/>
      <c r="D347" s="205" t="s">
        <v>165</v>
      </c>
      <c r="E347" s="63"/>
      <c r="F347" s="206" t="s">
        <v>539</v>
      </c>
      <c r="G347" s="63"/>
      <c r="H347" s="63"/>
      <c r="I347" s="163"/>
      <c r="J347" s="63"/>
      <c r="K347" s="63"/>
      <c r="L347" s="61"/>
      <c r="M347" s="207"/>
      <c r="N347" s="42"/>
      <c r="O347" s="42"/>
      <c r="P347" s="42"/>
      <c r="Q347" s="42"/>
      <c r="R347" s="42"/>
      <c r="S347" s="42"/>
      <c r="T347" s="78"/>
      <c r="AT347" s="24" t="s">
        <v>165</v>
      </c>
      <c r="AU347" s="24" t="s">
        <v>81</v>
      </c>
    </row>
    <row r="348" spans="2:65" s="1" customFormat="1" ht="22.5" customHeight="1">
      <c r="B348" s="41"/>
      <c r="C348" s="193" t="s">
        <v>540</v>
      </c>
      <c r="D348" s="193" t="s">
        <v>152</v>
      </c>
      <c r="E348" s="194" t="s">
        <v>541</v>
      </c>
      <c r="F348" s="195" t="s">
        <v>542</v>
      </c>
      <c r="G348" s="196" t="s">
        <v>228</v>
      </c>
      <c r="H348" s="197">
        <v>1</v>
      </c>
      <c r="I348" s="198"/>
      <c r="J348" s="199">
        <f>ROUND(I348*H348,2)</f>
        <v>0</v>
      </c>
      <c r="K348" s="195" t="s">
        <v>163</v>
      </c>
      <c r="L348" s="61"/>
      <c r="M348" s="200" t="s">
        <v>21</v>
      </c>
      <c r="N348" s="201" t="s">
        <v>42</v>
      </c>
      <c r="O348" s="42"/>
      <c r="P348" s="202">
        <f>O348*H348</f>
        <v>0</v>
      </c>
      <c r="Q348" s="202">
        <v>0.03088</v>
      </c>
      <c r="R348" s="202">
        <f>Q348*H348</f>
        <v>0.03088</v>
      </c>
      <c r="S348" s="202">
        <v>0</v>
      </c>
      <c r="T348" s="203">
        <f>S348*H348</f>
        <v>0</v>
      </c>
      <c r="AR348" s="24" t="s">
        <v>290</v>
      </c>
      <c r="AT348" s="24" t="s">
        <v>152</v>
      </c>
      <c r="AU348" s="24" t="s">
        <v>81</v>
      </c>
      <c r="AY348" s="24" t="s">
        <v>149</v>
      </c>
      <c r="BE348" s="204">
        <f>IF(N348="základní",J348,0)</f>
        <v>0</v>
      </c>
      <c r="BF348" s="204">
        <f>IF(N348="snížená",J348,0)</f>
        <v>0</v>
      </c>
      <c r="BG348" s="204">
        <f>IF(N348="zákl. přenesená",J348,0)</f>
        <v>0</v>
      </c>
      <c r="BH348" s="204">
        <f>IF(N348="sníž. přenesená",J348,0)</f>
        <v>0</v>
      </c>
      <c r="BI348" s="204">
        <f>IF(N348="nulová",J348,0)</f>
        <v>0</v>
      </c>
      <c r="BJ348" s="24" t="s">
        <v>79</v>
      </c>
      <c r="BK348" s="204">
        <f>ROUND(I348*H348,2)</f>
        <v>0</v>
      </c>
      <c r="BL348" s="24" t="s">
        <v>290</v>
      </c>
      <c r="BM348" s="24" t="s">
        <v>543</v>
      </c>
    </row>
    <row r="349" spans="2:47" s="1" customFormat="1" ht="54">
      <c r="B349" s="41"/>
      <c r="C349" s="63"/>
      <c r="D349" s="205" t="s">
        <v>165</v>
      </c>
      <c r="E349" s="63"/>
      <c r="F349" s="206" t="s">
        <v>539</v>
      </c>
      <c r="G349" s="63"/>
      <c r="H349" s="63"/>
      <c r="I349" s="163"/>
      <c r="J349" s="63"/>
      <c r="K349" s="63"/>
      <c r="L349" s="61"/>
      <c r="M349" s="207"/>
      <c r="N349" s="42"/>
      <c r="O349" s="42"/>
      <c r="P349" s="42"/>
      <c r="Q349" s="42"/>
      <c r="R349" s="42"/>
      <c r="S349" s="42"/>
      <c r="T349" s="78"/>
      <c r="AT349" s="24" t="s">
        <v>165</v>
      </c>
      <c r="AU349" s="24" t="s">
        <v>81</v>
      </c>
    </row>
    <row r="350" spans="2:65" s="1" customFormat="1" ht="31.5" customHeight="1">
      <c r="B350" s="41"/>
      <c r="C350" s="193" t="s">
        <v>544</v>
      </c>
      <c r="D350" s="193" t="s">
        <v>152</v>
      </c>
      <c r="E350" s="194" t="s">
        <v>545</v>
      </c>
      <c r="F350" s="195" t="s">
        <v>546</v>
      </c>
      <c r="G350" s="196" t="s">
        <v>228</v>
      </c>
      <c r="H350" s="197">
        <v>1</v>
      </c>
      <c r="I350" s="198"/>
      <c r="J350" s="199">
        <f>ROUND(I350*H350,2)</f>
        <v>0</v>
      </c>
      <c r="K350" s="195" t="s">
        <v>163</v>
      </c>
      <c r="L350" s="61"/>
      <c r="M350" s="200" t="s">
        <v>21</v>
      </c>
      <c r="N350" s="201" t="s">
        <v>42</v>
      </c>
      <c r="O350" s="42"/>
      <c r="P350" s="202">
        <f>O350*H350</f>
        <v>0</v>
      </c>
      <c r="Q350" s="202">
        <v>0.01534</v>
      </c>
      <c r="R350" s="202">
        <f>Q350*H350</f>
        <v>0.01534</v>
      </c>
      <c r="S350" s="202">
        <v>0</v>
      </c>
      <c r="T350" s="203">
        <f>S350*H350</f>
        <v>0</v>
      </c>
      <c r="AR350" s="24" t="s">
        <v>290</v>
      </c>
      <c r="AT350" s="24" t="s">
        <v>152</v>
      </c>
      <c r="AU350" s="24" t="s">
        <v>81</v>
      </c>
      <c r="AY350" s="24" t="s">
        <v>149</v>
      </c>
      <c r="BE350" s="204">
        <f>IF(N350="základní",J350,0)</f>
        <v>0</v>
      </c>
      <c r="BF350" s="204">
        <f>IF(N350="snížená",J350,0)</f>
        <v>0</v>
      </c>
      <c r="BG350" s="204">
        <f>IF(N350="zákl. přenesená",J350,0)</f>
        <v>0</v>
      </c>
      <c r="BH350" s="204">
        <f>IF(N350="sníž. přenesená",J350,0)</f>
        <v>0</v>
      </c>
      <c r="BI350" s="204">
        <f>IF(N350="nulová",J350,0)</f>
        <v>0</v>
      </c>
      <c r="BJ350" s="24" t="s">
        <v>79</v>
      </c>
      <c r="BK350" s="204">
        <f>ROUND(I350*H350,2)</f>
        <v>0</v>
      </c>
      <c r="BL350" s="24" t="s">
        <v>290</v>
      </c>
      <c r="BM350" s="24" t="s">
        <v>547</v>
      </c>
    </row>
    <row r="351" spans="2:47" s="1" customFormat="1" ht="54">
      <c r="B351" s="41"/>
      <c r="C351" s="63"/>
      <c r="D351" s="205" t="s">
        <v>165</v>
      </c>
      <c r="E351" s="63"/>
      <c r="F351" s="206" t="s">
        <v>539</v>
      </c>
      <c r="G351" s="63"/>
      <c r="H351" s="63"/>
      <c r="I351" s="163"/>
      <c r="J351" s="63"/>
      <c r="K351" s="63"/>
      <c r="L351" s="61"/>
      <c r="M351" s="207"/>
      <c r="N351" s="42"/>
      <c r="O351" s="42"/>
      <c r="P351" s="42"/>
      <c r="Q351" s="42"/>
      <c r="R351" s="42"/>
      <c r="S351" s="42"/>
      <c r="T351" s="78"/>
      <c r="AT351" s="24" t="s">
        <v>165</v>
      </c>
      <c r="AU351" s="24" t="s">
        <v>81</v>
      </c>
    </row>
    <row r="352" spans="2:65" s="1" customFormat="1" ht="31.5" customHeight="1">
      <c r="B352" s="41"/>
      <c r="C352" s="193" t="s">
        <v>548</v>
      </c>
      <c r="D352" s="193" t="s">
        <v>152</v>
      </c>
      <c r="E352" s="194" t="s">
        <v>549</v>
      </c>
      <c r="F352" s="195" t="s">
        <v>550</v>
      </c>
      <c r="G352" s="196" t="s">
        <v>228</v>
      </c>
      <c r="H352" s="197">
        <v>1</v>
      </c>
      <c r="I352" s="198"/>
      <c r="J352" s="199">
        <f>ROUND(I352*H352,2)</f>
        <v>0</v>
      </c>
      <c r="K352" s="195" t="s">
        <v>163</v>
      </c>
      <c r="L352" s="61"/>
      <c r="M352" s="200" t="s">
        <v>21</v>
      </c>
      <c r="N352" s="201" t="s">
        <v>42</v>
      </c>
      <c r="O352" s="42"/>
      <c r="P352" s="202">
        <f>O352*H352</f>
        <v>0</v>
      </c>
      <c r="Q352" s="202">
        <v>0.01534</v>
      </c>
      <c r="R352" s="202">
        <f>Q352*H352</f>
        <v>0.01534</v>
      </c>
      <c r="S352" s="202">
        <v>0</v>
      </c>
      <c r="T352" s="203">
        <f>S352*H352</f>
        <v>0</v>
      </c>
      <c r="AR352" s="24" t="s">
        <v>290</v>
      </c>
      <c r="AT352" s="24" t="s">
        <v>152</v>
      </c>
      <c r="AU352" s="24" t="s">
        <v>81</v>
      </c>
      <c r="AY352" s="24" t="s">
        <v>149</v>
      </c>
      <c r="BE352" s="204">
        <f>IF(N352="základní",J352,0)</f>
        <v>0</v>
      </c>
      <c r="BF352" s="204">
        <f>IF(N352="snížená",J352,0)</f>
        <v>0</v>
      </c>
      <c r="BG352" s="204">
        <f>IF(N352="zákl. přenesená",J352,0)</f>
        <v>0</v>
      </c>
      <c r="BH352" s="204">
        <f>IF(N352="sníž. přenesená",J352,0)</f>
        <v>0</v>
      </c>
      <c r="BI352" s="204">
        <f>IF(N352="nulová",J352,0)</f>
        <v>0</v>
      </c>
      <c r="BJ352" s="24" t="s">
        <v>79</v>
      </c>
      <c r="BK352" s="204">
        <f>ROUND(I352*H352,2)</f>
        <v>0</v>
      </c>
      <c r="BL352" s="24" t="s">
        <v>290</v>
      </c>
      <c r="BM352" s="24" t="s">
        <v>551</v>
      </c>
    </row>
    <row r="353" spans="2:47" s="1" customFormat="1" ht="54">
      <c r="B353" s="41"/>
      <c r="C353" s="63"/>
      <c r="D353" s="205" t="s">
        <v>165</v>
      </c>
      <c r="E353" s="63"/>
      <c r="F353" s="206" t="s">
        <v>539</v>
      </c>
      <c r="G353" s="63"/>
      <c r="H353" s="63"/>
      <c r="I353" s="163"/>
      <c r="J353" s="63"/>
      <c r="K353" s="63"/>
      <c r="L353" s="61"/>
      <c r="M353" s="207"/>
      <c r="N353" s="42"/>
      <c r="O353" s="42"/>
      <c r="P353" s="42"/>
      <c r="Q353" s="42"/>
      <c r="R353" s="42"/>
      <c r="S353" s="42"/>
      <c r="T353" s="78"/>
      <c r="AT353" s="24" t="s">
        <v>165</v>
      </c>
      <c r="AU353" s="24" t="s">
        <v>81</v>
      </c>
    </row>
    <row r="354" spans="2:65" s="1" customFormat="1" ht="22.5" customHeight="1">
      <c r="B354" s="41"/>
      <c r="C354" s="193" t="s">
        <v>552</v>
      </c>
      <c r="D354" s="193" t="s">
        <v>152</v>
      </c>
      <c r="E354" s="194" t="s">
        <v>553</v>
      </c>
      <c r="F354" s="195" t="s">
        <v>554</v>
      </c>
      <c r="G354" s="196" t="s">
        <v>228</v>
      </c>
      <c r="H354" s="197">
        <v>1</v>
      </c>
      <c r="I354" s="198"/>
      <c r="J354" s="199">
        <f>ROUND(I354*H354,2)</f>
        <v>0</v>
      </c>
      <c r="K354" s="195" t="s">
        <v>163</v>
      </c>
      <c r="L354" s="61"/>
      <c r="M354" s="200" t="s">
        <v>21</v>
      </c>
      <c r="N354" s="201" t="s">
        <v>42</v>
      </c>
      <c r="O354" s="42"/>
      <c r="P354" s="202">
        <f>O354*H354</f>
        <v>0</v>
      </c>
      <c r="Q354" s="202">
        <v>0</v>
      </c>
      <c r="R354" s="202">
        <f>Q354*H354</f>
        <v>0</v>
      </c>
      <c r="S354" s="202">
        <v>0.0347</v>
      </c>
      <c r="T354" s="203">
        <f>S354*H354</f>
        <v>0.0347</v>
      </c>
      <c r="AR354" s="24" t="s">
        <v>290</v>
      </c>
      <c r="AT354" s="24" t="s">
        <v>152</v>
      </c>
      <c r="AU354" s="24" t="s">
        <v>81</v>
      </c>
      <c r="AY354" s="24" t="s">
        <v>149</v>
      </c>
      <c r="BE354" s="204">
        <f>IF(N354="základní",J354,0)</f>
        <v>0</v>
      </c>
      <c r="BF354" s="204">
        <f>IF(N354="snížená",J354,0)</f>
        <v>0</v>
      </c>
      <c r="BG354" s="204">
        <f>IF(N354="zákl. přenesená",J354,0)</f>
        <v>0</v>
      </c>
      <c r="BH354" s="204">
        <f>IF(N354="sníž. přenesená",J354,0)</f>
        <v>0</v>
      </c>
      <c r="BI354" s="204">
        <f>IF(N354="nulová",J354,0)</f>
        <v>0</v>
      </c>
      <c r="BJ354" s="24" t="s">
        <v>79</v>
      </c>
      <c r="BK354" s="204">
        <f>ROUND(I354*H354,2)</f>
        <v>0</v>
      </c>
      <c r="BL354" s="24" t="s">
        <v>290</v>
      </c>
      <c r="BM354" s="24" t="s">
        <v>555</v>
      </c>
    </row>
    <row r="355" spans="2:65" s="1" customFormat="1" ht="22.5" customHeight="1">
      <c r="B355" s="41"/>
      <c r="C355" s="193" t="s">
        <v>556</v>
      </c>
      <c r="D355" s="193" t="s">
        <v>152</v>
      </c>
      <c r="E355" s="194" t="s">
        <v>557</v>
      </c>
      <c r="F355" s="195" t="s">
        <v>558</v>
      </c>
      <c r="G355" s="196" t="s">
        <v>228</v>
      </c>
      <c r="H355" s="197">
        <v>4</v>
      </c>
      <c r="I355" s="198"/>
      <c r="J355" s="199">
        <f>ROUND(I355*H355,2)</f>
        <v>0</v>
      </c>
      <c r="K355" s="195" t="s">
        <v>163</v>
      </c>
      <c r="L355" s="61"/>
      <c r="M355" s="200" t="s">
        <v>21</v>
      </c>
      <c r="N355" s="201" t="s">
        <v>42</v>
      </c>
      <c r="O355" s="42"/>
      <c r="P355" s="202">
        <f>O355*H355</f>
        <v>0</v>
      </c>
      <c r="Q355" s="202">
        <v>0</v>
      </c>
      <c r="R355" s="202">
        <f>Q355*H355</f>
        <v>0</v>
      </c>
      <c r="S355" s="202">
        <v>0.00156</v>
      </c>
      <c r="T355" s="203">
        <f>S355*H355</f>
        <v>0.00624</v>
      </c>
      <c r="AR355" s="24" t="s">
        <v>290</v>
      </c>
      <c r="AT355" s="24" t="s">
        <v>152</v>
      </c>
      <c r="AU355" s="24" t="s">
        <v>81</v>
      </c>
      <c r="AY355" s="24" t="s">
        <v>149</v>
      </c>
      <c r="BE355" s="204">
        <f>IF(N355="základní",J355,0)</f>
        <v>0</v>
      </c>
      <c r="BF355" s="204">
        <f>IF(N355="snížená",J355,0)</f>
        <v>0</v>
      </c>
      <c r="BG355" s="204">
        <f>IF(N355="zákl. přenesená",J355,0)</f>
        <v>0</v>
      </c>
      <c r="BH355" s="204">
        <f>IF(N355="sníž. přenesená",J355,0)</f>
        <v>0</v>
      </c>
      <c r="BI355" s="204">
        <f>IF(N355="nulová",J355,0)</f>
        <v>0</v>
      </c>
      <c r="BJ355" s="24" t="s">
        <v>79</v>
      </c>
      <c r="BK355" s="204">
        <f>ROUND(I355*H355,2)</f>
        <v>0</v>
      </c>
      <c r="BL355" s="24" t="s">
        <v>290</v>
      </c>
      <c r="BM355" s="24" t="s">
        <v>559</v>
      </c>
    </row>
    <row r="356" spans="2:65" s="1" customFormat="1" ht="22.5" customHeight="1">
      <c r="B356" s="41"/>
      <c r="C356" s="193" t="s">
        <v>560</v>
      </c>
      <c r="D356" s="193" t="s">
        <v>152</v>
      </c>
      <c r="E356" s="194" t="s">
        <v>561</v>
      </c>
      <c r="F356" s="195" t="s">
        <v>562</v>
      </c>
      <c r="G356" s="196" t="s">
        <v>306</v>
      </c>
      <c r="H356" s="197">
        <v>1</v>
      </c>
      <c r="I356" s="198"/>
      <c r="J356" s="199">
        <f>ROUND(I356*H356,2)</f>
        <v>0</v>
      </c>
      <c r="K356" s="195" t="s">
        <v>163</v>
      </c>
      <c r="L356" s="61"/>
      <c r="M356" s="200" t="s">
        <v>21</v>
      </c>
      <c r="N356" s="201" t="s">
        <v>42</v>
      </c>
      <c r="O356" s="42"/>
      <c r="P356" s="202">
        <f>O356*H356</f>
        <v>0</v>
      </c>
      <c r="Q356" s="202">
        <v>0</v>
      </c>
      <c r="R356" s="202">
        <f>Q356*H356</f>
        <v>0</v>
      </c>
      <c r="S356" s="202">
        <v>0.00225</v>
      </c>
      <c r="T356" s="203">
        <f>S356*H356</f>
        <v>0.00225</v>
      </c>
      <c r="AR356" s="24" t="s">
        <v>290</v>
      </c>
      <c r="AT356" s="24" t="s">
        <v>152</v>
      </c>
      <c r="AU356" s="24" t="s">
        <v>81</v>
      </c>
      <c r="AY356" s="24" t="s">
        <v>149</v>
      </c>
      <c r="BE356" s="204">
        <f>IF(N356="základní",J356,0)</f>
        <v>0</v>
      </c>
      <c r="BF356" s="204">
        <f>IF(N356="snížená",J356,0)</f>
        <v>0</v>
      </c>
      <c r="BG356" s="204">
        <f>IF(N356="zákl. přenesená",J356,0)</f>
        <v>0</v>
      </c>
      <c r="BH356" s="204">
        <f>IF(N356="sníž. přenesená",J356,0)</f>
        <v>0</v>
      </c>
      <c r="BI356" s="204">
        <f>IF(N356="nulová",J356,0)</f>
        <v>0</v>
      </c>
      <c r="BJ356" s="24" t="s">
        <v>79</v>
      </c>
      <c r="BK356" s="204">
        <f>ROUND(I356*H356,2)</f>
        <v>0</v>
      </c>
      <c r="BL356" s="24" t="s">
        <v>290</v>
      </c>
      <c r="BM356" s="24" t="s">
        <v>563</v>
      </c>
    </row>
    <row r="357" spans="2:65" s="1" customFormat="1" ht="22.5" customHeight="1">
      <c r="B357" s="41"/>
      <c r="C357" s="193" t="s">
        <v>564</v>
      </c>
      <c r="D357" s="193" t="s">
        <v>152</v>
      </c>
      <c r="E357" s="194" t="s">
        <v>565</v>
      </c>
      <c r="F357" s="195" t="s">
        <v>566</v>
      </c>
      <c r="G357" s="196" t="s">
        <v>306</v>
      </c>
      <c r="H357" s="197">
        <v>2</v>
      </c>
      <c r="I357" s="198"/>
      <c r="J357" s="199">
        <f>ROUND(I357*H357,2)</f>
        <v>0</v>
      </c>
      <c r="K357" s="195" t="s">
        <v>567</v>
      </c>
      <c r="L357" s="61"/>
      <c r="M357" s="200" t="s">
        <v>21</v>
      </c>
      <c r="N357" s="201" t="s">
        <v>42</v>
      </c>
      <c r="O357" s="42"/>
      <c r="P357" s="202">
        <f>O357*H357</f>
        <v>0</v>
      </c>
      <c r="Q357" s="202">
        <v>0.00825</v>
      </c>
      <c r="R357" s="202">
        <f>Q357*H357</f>
        <v>0.0165</v>
      </c>
      <c r="S357" s="202">
        <v>0</v>
      </c>
      <c r="T357" s="203">
        <f>S357*H357</f>
        <v>0</v>
      </c>
      <c r="AR357" s="24" t="s">
        <v>290</v>
      </c>
      <c r="AT357" s="24" t="s">
        <v>152</v>
      </c>
      <c r="AU357" s="24" t="s">
        <v>81</v>
      </c>
      <c r="AY357" s="24" t="s">
        <v>149</v>
      </c>
      <c r="BE357" s="204">
        <f>IF(N357="základní",J357,0)</f>
        <v>0</v>
      </c>
      <c r="BF357" s="204">
        <f>IF(N357="snížená",J357,0)</f>
        <v>0</v>
      </c>
      <c r="BG357" s="204">
        <f>IF(N357="zákl. přenesená",J357,0)</f>
        <v>0</v>
      </c>
      <c r="BH357" s="204">
        <f>IF(N357="sníž. přenesená",J357,0)</f>
        <v>0</v>
      </c>
      <c r="BI357" s="204">
        <f>IF(N357="nulová",J357,0)</f>
        <v>0</v>
      </c>
      <c r="BJ357" s="24" t="s">
        <v>79</v>
      </c>
      <c r="BK357" s="204">
        <f>ROUND(I357*H357,2)</f>
        <v>0</v>
      </c>
      <c r="BL357" s="24" t="s">
        <v>290</v>
      </c>
      <c r="BM357" s="24" t="s">
        <v>568</v>
      </c>
    </row>
    <row r="358" spans="2:47" s="1" customFormat="1" ht="40.5">
      <c r="B358" s="41"/>
      <c r="C358" s="63"/>
      <c r="D358" s="205" t="s">
        <v>165</v>
      </c>
      <c r="E358" s="63"/>
      <c r="F358" s="206" t="s">
        <v>569</v>
      </c>
      <c r="G358" s="63"/>
      <c r="H358" s="63"/>
      <c r="I358" s="163"/>
      <c r="J358" s="63"/>
      <c r="K358" s="63"/>
      <c r="L358" s="61"/>
      <c r="M358" s="207"/>
      <c r="N358" s="42"/>
      <c r="O358" s="42"/>
      <c r="P358" s="42"/>
      <c r="Q358" s="42"/>
      <c r="R358" s="42"/>
      <c r="S358" s="42"/>
      <c r="T358" s="78"/>
      <c r="AT358" s="24" t="s">
        <v>165</v>
      </c>
      <c r="AU358" s="24" t="s">
        <v>81</v>
      </c>
    </row>
    <row r="359" spans="2:65" s="1" customFormat="1" ht="22.5" customHeight="1">
      <c r="B359" s="41"/>
      <c r="C359" s="250" t="s">
        <v>570</v>
      </c>
      <c r="D359" s="250" t="s">
        <v>478</v>
      </c>
      <c r="E359" s="251" t="s">
        <v>571</v>
      </c>
      <c r="F359" s="252" t="s">
        <v>572</v>
      </c>
      <c r="G359" s="253" t="s">
        <v>306</v>
      </c>
      <c r="H359" s="254">
        <v>2</v>
      </c>
      <c r="I359" s="255"/>
      <c r="J359" s="256">
        <f aca="true" t="shared" si="10" ref="J359:J367">ROUND(I359*H359,2)</f>
        <v>0</v>
      </c>
      <c r="K359" s="252" t="s">
        <v>21</v>
      </c>
      <c r="L359" s="257"/>
      <c r="M359" s="258" t="s">
        <v>21</v>
      </c>
      <c r="N359" s="259" t="s">
        <v>42</v>
      </c>
      <c r="O359" s="42"/>
      <c r="P359" s="202">
        <f aca="true" t="shared" si="11" ref="P359:P367">O359*H359</f>
        <v>0</v>
      </c>
      <c r="Q359" s="202">
        <v>0.0145</v>
      </c>
      <c r="R359" s="202">
        <f aca="true" t="shared" si="12" ref="R359:R367">Q359*H359</f>
        <v>0.029</v>
      </c>
      <c r="S359" s="202">
        <v>0</v>
      </c>
      <c r="T359" s="203">
        <f aca="true" t="shared" si="13" ref="T359:T367">S359*H359</f>
        <v>0</v>
      </c>
      <c r="AR359" s="24" t="s">
        <v>376</v>
      </c>
      <c r="AT359" s="24" t="s">
        <v>478</v>
      </c>
      <c r="AU359" s="24" t="s">
        <v>81</v>
      </c>
      <c r="AY359" s="24" t="s">
        <v>149</v>
      </c>
      <c r="BE359" s="204">
        <f aca="true" t="shared" si="14" ref="BE359:BE367">IF(N359="základní",J359,0)</f>
        <v>0</v>
      </c>
      <c r="BF359" s="204">
        <f aca="true" t="shared" si="15" ref="BF359:BF367">IF(N359="snížená",J359,0)</f>
        <v>0</v>
      </c>
      <c r="BG359" s="204">
        <f aca="true" t="shared" si="16" ref="BG359:BG367">IF(N359="zákl. přenesená",J359,0)</f>
        <v>0</v>
      </c>
      <c r="BH359" s="204">
        <f aca="true" t="shared" si="17" ref="BH359:BH367">IF(N359="sníž. přenesená",J359,0)</f>
        <v>0</v>
      </c>
      <c r="BI359" s="204">
        <f aca="true" t="shared" si="18" ref="BI359:BI367">IF(N359="nulová",J359,0)</f>
        <v>0</v>
      </c>
      <c r="BJ359" s="24" t="s">
        <v>79</v>
      </c>
      <c r="BK359" s="204">
        <f aca="true" t="shared" si="19" ref="BK359:BK367">ROUND(I359*H359,2)</f>
        <v>0</v>
      </c>
      <c r="BL359" s="24" t="s">
        <v>290</v>
      </c>
      <c r="BM359" s="24" t="s">
        <v>573</v>
      </c>
    </row>
    <row r="360" spans="2:65" s="1" customFormat="1" ht="22.5" customHeight="1">
      <c r="B360" s="41"/>
      <c r="C360" s="250" t="s">
        <v>574</v>
      </c>
      <c r="D360" s="250" t="s">
        <v>478</v>
      </c>
      <c r="E360" s="251" t="s">
        <v>575</v>
      </c>
      <c r="F360" s="252" t="s">
        <v>576</v>
      </c>
      <c r="G360" s="253" t="s">
        <v>306</v>
      </c>
      <c r="H360" s="254">
        <v>2</v>
      </c>
      <c r="I360" s="255"/>
      <c r="J360" s="256">
        <f t="shared" si="10"/>
        <v>0</v>
      </c>
      <c r="K360" s="252" t="s">
        <v>21</v>
      </c>
      <c r="L360" s="257"/>
      <c r="M360" s="258" t="s">
        <v>21</v>
      </c>
      <c r="N360" s="259" t="s">
        <v>42</v>
      </c>
      <c r="O360" s="42"/>
      <c r="P360" s="202">
        <f t="shared" si="11"/>
        <v>0</v>
      </c>
      <c r="Q360" s="202">
        <v>0.0145</v>
      </c>
      <c r="R360" s="202">
        <f t="shared" si="12"/>
        <v>0.029</v>
      </c>
      <c r="S360" s="202">
        <v>0</v>
      </c>
      <c r="T360" s="203">
        <f t="shared" si="13"/>
        <v>0</v>
      </c>
      <c r="AR360" s="24" t="s">
        <v>376</v>
      </c>
      <c r="AT360" s="24" t="s">
        <v>478</v>
      </c>
      <c r="AU360" s="24" t="s">
        <v>81</v>
      </c>
      <c r="AY360" s="24" t="s">
        <v>149</v>
      </c>
      <c r="BE360" s="204">
        <f t="shared" si="14"/>
        <v>0</v>
      </c>
      <c r="BF360" s="204">
        <f t="shared" si="15"/>
        <v>0</v>
      </c>
      <c r="BG360" s="204">
        <f t="shared" si="16"/>
        <v>0</v>
      </c>
      <c r="BH360" s="204">
        <f t="shared" si="17"/>
        <v>0</v>
      </c>
      <c r="BI360" s="204">
        <f t="shared" si="18"/>
        <v>0</v>
      </c>
      <c r="BJ360" s="24" t="s">
        <v>79</v>
      </c>
      <c r="BK360" s="204">
        <f t="shared" si="19"/>
        <v>0</v>
      </c>
      <c r="BL360" s="24" t="s">
        <v>290</v>
      </c>
      <c r="BM360" s="24" t="s">
        <v>577</v>
      </c>
    </row>
    <row r="361" spans="2:65" s="1" customFormat="1" ht="22.5" customHeight="1">
      <c r="B361" s="41"/>
      <c r="C361" s="193" t="s">
        <v>578</v>
      </c>
      <c r="D361" s="193" t="s">
        <v>152</v>
      </c>
      <c r="E361" s="194" t="s">
        <v>579</v>
      </c>
      <c r="F361" s="195" t="s">
        <v>580</v>
      </c>
      <c r="G361" s="196" t="s">
        <v>228</v>
      </c>
      <c r="H361" s="197">
        <v>6</v>
      </c>
      <c r="I361" s="198"/>
      <c r="J361" s="199">
        <f t="shared" si="10"/>
        <v>0</v>
      </c>
      <c r="K361" s="195" t="s">
        <v>21</v>
      </c>
      <c r="L361" s="61"/>
      <c r="M361" s="200" t="s">
        <v>21</v>
      </c>
      <c r="N361" s="201" t="s">
        <v>42</v>
      </c>
      <c r="O361" s="42"/>
      <c r="P361" s="202">
        <f t="shared" si="11"/>
        <v>0</v>
      </c>
      <c r="Q361" s="202">
        <v>0.00186</v>
      </c>
      <c r="R361" s="202">
        <f t="shared" si="12"/>
        <v>0.01116</v>
      </c>
      <c r="S361" s="202">
        <v>0</v>
      </c>
      <c r="T361" s="203">
        <f t="shared" si="13"/>
        <v>0</v>
      </c>
      <c r="AR361" s="24" t="s">
        <v>290</v>
      </c>
      <c r="AT361" s="24" t="s">
        <v>152</v>
      </c>
      <c r="AU361" s="24" t="s">
        <v>81</v>
      </c>
      <c r="AY361" s="24" t="s">
        <v>149</v>
      </c>
      <c r="BE361" s="204">
        <f t="shared" si="14"/>
        <v>0</v>
      </c>
      <c r="BF361" s="204">
        <f t="shared" si="15"/>
        <v>0</v>
      </c>
      <c r="BG361" s="204">
        <f t="shared" si="16"/>
        <v>0</v>
      </c>
      <c r="BH361" s="204">
        <f t="shared" si="17"/>
        <v>0</v>
      </c>
      <c r="BI361" s="204">
        <f t="shared" si="18"/>
        <v>0</v>
      </c>
      <c r="BJ361" s="24" t="s">
        <v>79</v>
      </c>
      <c r="BK361" s="204">
        <f t="shared" si="19"/>
        <v>0</v>
      </c>
      <c r="BL361" s="24" t="s">
        <v>290</v>
      </c>
      <c r="BM361" s="24" t="s">
        <v>581</v>
      </c>
    </row>
    <row r="362" spans="2:65" s="1" customFormat="1" ht="22.5" customHeight="1">
      <c r="B362" s="41"/>
      <c r="C362" s="250" t="s">
        <v>582</v>
      </c>
      <c r="D362" s="250" t="s">
        <v>478</v>
      </c>
      <c r="E362" s="251" t="s">
        <v>583</v>
      </c>
      <c r="F362" s="252" t="s">
        <v>584</v>
      </c>
      <c r="G362" s="253" t="s">
        <v>306</v>
      </c>
      <c r="H362" s="254">
        <v>6</v>
      </c>
      <c r="I362" s="255"/>
      <c r="J362" s="256">
        <f t="shared" si="10"/>
        <v>0</v>
      </c>
      <c r="K362" s="252" t="s">
        <v>21</v>
      </c>
      <c r="L362" s="257"/>
      <c r="M362" s="258" t="s">
        <v>21</v>
      </c>
      <c r="N362" s="259" t="s">
        <v>42</v>
      </c>
      <c r="O362" s="42"/>
      <c r="P362" s="202">
        <f t="shared" si="11"/>
        <v>0</v>
      </c>
      <c r="Q362" s="202">
        <v>0.012</v>
      </c>
      <c r="R362" s="202">
        <f t="shared" si="12"/>
        <v>0.07200000000000001</v>
      </c>
      <c r="S362" s="202">
        <v>0</v>
      </c>
      <c r="T362" s="203">
        <f t="shared" si="13"/>
        <v>0</v>
      </c>
      <c r="AR362" s="24" t="s">
        <v>376</v>
      </c>
      <c r="AT362" s="24" t="s">
        <v>478</v>
      </c>
      <c r="AU362" s="24" t="s">
        <v>81</v>
      </c>
      <c r="AY362" s="24" t="s">
        <v>149</v>
      </c>
      <c r="BE362" s="204">
        <f t="shared" si="14"/>
        <v>0</v>
      </c>
      <c r="BF362" s="204">
        <f t="shared" si="15"/>
        <v>0</v>
      </c>
      <c r="BG362" s="204">
        <f t="shared" si="16"/>
        <v>0</v>
      </c>
      <c r="BH362" s="204">
        <f t="shared" si="17"/>
        <v>0</v>
      </c>
      <c r="BI362" s="204">
        <f t="shared" si="18"/>
        <v>0</v>
      </c>
      <c r="BJ362" s="24" t="s">
        <v>79</v>
      </c>
      <c r="BK362" s="204">
        <f t="shared" si="19"/>
        <v>0</v>
      </c>
      <c r="BL362" s="24" t="s">
        <v>290</v>
      </c>
      <c r="BM362" s="24" t="s">
        <v>585</v>
      </c>
    </row>
    <row r="363" spans="2:65" s="1" customFormat="1" ht="22.5" customHeight="1">
      <c r="B363" s="41"/>
      <c r="C363" s="250" t="s">
        <v>586</v>
      </c>
      <c r="D363" s="250" t="s">
        <v>478</v>
      </c>
      <c r="E363" s="251" t="s">
        <v>587</v>
      </c>
      <c r="F363" s="252" t="s">
        <v>588</v>
      </c>
      <c r="G363" s="253" t="s">
        <v>306</v>
      </c>
      <c r="H363" s="254">
        <v>6</v>
      </c>
      <c r="I363" s="255"/>
      <c r="J363" s="256">
        <f t="shared" si="10"/>
        <v>0</v>
      </c>
      <c r="K363" s="252" t="s">
        <v>21</v>
      </c>
      <c r="L363" s="257"/>
      <c r="M363" s="258" t="s">
        <v>21</v>
      </c>
      <c r="N363" s="259" t="s">
        <v>42</v>
      </c>
      <c r="O363" s="42"/>
      <c r="P363" s="202">
        <f t="shared" si="11"/>
        <v>0</v>
      </c>
      <c r="Q363" s="202">
        <v>0.00032</v>
      </c>
      <c r="R363" s="202">
        <f t="shared" si="12"/>
        <v>0.0019200000000000003</v>
      </c>
      <c r="S363" s="202">
        <v>0</v>
      </c>
      <c r="T363" s="203">
        <f t="shared" si="13"/>
        <v>0</v>
      </c>
      <c r="AR363" s="24" t="s">
        <v>376</v>
      </c>
      <c r="AT363" s="24" t="s">
        <v>478</v>
      </c>
      <c r="AU363" s="24" t="s">
        <v>81</v>
      </c>
      <c r="AY363" s="24" t="s">
        <v>149</v>
      </c>
      <c r="BE363" s="204">
        <f t="shared" si="14"/>
        <v>0</v>
      </c>
      <c r="BF363" s="204">
        <f t="shared" si="15"/>
        <v>0</v>
      </c>
      <c r="BG363" s="204">
        <f t="shared" si="16"/>
        <v>0</v>
      </c>
      <c r="BH363" s="204">
        <f t="shared" si="17"/>
        <v>0</v>
      </c>
      <c r="BI363" s="204">
        <f t="shared" si="18"/>
        <v>0</v>
      </c>
      <c r="BJ363" s="24" t="s">
        <v>79</v>
      </c>
      <c r="BK363" s="204">
        <f t="shared" si="19"/>
        <v>0</v>
      </c>
      <c r="BL363" s="24" t="s">
        <v>290</v>
      </c>
      <c r="BM363" s="24" t="s">
        <v>589</v>
      </c>
    </row>
    <row r="364" spans="2:65" s="1" customFormat="1" ht="22.5" customHeight="1">
      <c r="B364" s="41"/>
      <c r="C364" s="193" t="s">
        <v>590</v>
      </c>
      <c r="D364" s="193" t="s">
        <v>152</v>
      </c>
      <c r="E364" s="194" t="s">
        <v>591</v>
      </c>
      <c r="F364" s="195" t="s">
        <v>592</v>
      </c>
      <c r="G364" s="196" t="s">
        <v>228</v>
      </c>
      <c r="H364" s="197">
        <v>1</v>
      </c>
      <c r="I364" s="198"/>
      <c r="J364" s="199">
        <f t="shared" si="10"/>
        <v>0</v>
      </c>
      <c r="K364" s="195" t="s">
        <v>567</v>
      </c>
      <c r="L364" s="61"/>
      <c r="M364" s="200" t="s">
        <v>21</v>
      </c>
      <c r="N364" s="201" t="s">
        <v>42</v>
      </c>
      <c r="O364" s="42"/>
      <c r="P364" s="202">
        <f t="shared" si="11"/>
        <v>0</v>
      </c>
      <c r="Q364" s="202">
        <v>0.00059</v>
      </c>
      <c r="R364" s="202">
        <f t="shared" si="12"/>
        <v>0.00059</v>
      </c>
      <c r="S364" s="202">
        <v>0</v>
      </c>
      <c r="T364" s="203">
        <f t="shared" si="13"/>
        <v>0</v>
      </c>
      <c r="AR364" s="24" t="s">
        <v>290</v>
      </c>
      <c r="AT364" s="24" t="s">
        <v>152</v>
      </c>
      <c r="AU364" s="24" t="s">
        <v>81</v>
      </c>
      <c r="AY364" s="24" t="s">
        <v>149</v>
      </c>
      <c r="BE364" s="204">
        <f t="shared" si="14"/>
        <v>0</v>
      </c>
      <c r="BF364" s="204">
        <f t="shared" si="15"/>
        <v>0</v>
      </c>
      <c r="BG364" s="204">
        <f t="shared" si="16"/>
        <v>0</v>
      </c>
      <c r="BH364" s="204">
        <f t="shared" si="17"/>
        <v>0</v>
      </c>
      <c r="BI364" s="204">
        <f t="shared" si="18"/>
        <v>0</v>
      </c>
      <c r="BJ364" s="24" t="s">
        <v>79</v>
      </c>
      <c r="BK364" s="204">
        <f t="shared" si="19"/>
        <v>0</v>
      </c>
      <c r="BL364" s="24" t="s">
        <v>290</v>
      </c>
      <c r="BM364" s="24" t="s">
        <v>593</v>
      </c>
    </row>
    <row r="365" spans="2:65" s="1" customFormat="1" ht="22.5" customHeight="1">
      <c r="B365" s="41"/>
      <c r="C365" s="250" t="s">
        <v>594</v>
      </c>
      <c r="D365" s="250" t="s">
        <v>478</v>
      </c>
      <c r="E365" s="251" t="s">
        <v>595</v>
      </c>
      <c r="F365" s="252" t="s">
        <v>596</v>
      </c>
      <c r="G365" s="253" t="s">
        <v>306</v>
      </c>
      <c r="H365" s="254">
        <v>1</v>
      </c>
      <c r="I365" s="255"/>
      <c r="J365" s="256">
        <f t="shared" si="10"/>
        <v>0</v>
      </c>
      <c r="K365" s="252" t="s">
        <v>567</v>
      </c>
      <c r="L365" s="257"/>
      <c r="M365" s="258" t="s">
        <v>21</v>
      </c>
      <c r="N365" s="259" t="s">
        <v>42</v>
      </c>
      <c r="O365" s="42"/>
      <c r="P365" s="202">
        <f t="shared" si="11"/>
        <v>0</v>
      </c>
      <c r="Q365" s="202">
        <v>0.014</v>
      </c>
      <c r="R365" s="202">
        <f t="shared" si="12"/>
        <v>0.014</v>
      </c>
      <c r="S365" s="202">
        <v>0</v>
      </c>
      <c r="T365" s="203">
        <f t="shared" si="13"/>
        <v>0</v>
      </c>
      <c r="AR365" s="24" t="s">
        <v>376</v>
      </c>
      <c r="AT365" s="24" t="s">
        <v>478</v>
      </c>
      <c r="AU365" s="24" t="s">
        <v>81</v>
      </c>
      <c r="AY365" s="24" t="s">
        <v>149</v>
      </c>
      <c r="BE365" s="204">
        <f t="shared" si="14"/>
        <v>0</v>
      </c>
      <c r="BF365" s="204">
        <f t="shared" si="15"/>
        <v>0</v>
      </c>
      <c r="BG365" s="204">
        <f t="shared" si="16"/>
        <v>0</v>
      </c>
      <c r="BH365" s="204">
        <f t="shared" si="17"/>
        <v>0</v>
      </c>
      <c r="BI365" s="204">
        <f t="shared" si="18"/>
        <v>0</v>
      </c>
      <c r="BJ365" s="24" t="s">
        <v>79</v>
      </c>
      <c r="BK365" s="204">
        <f t="shared" si="19"/>
        <v>0</v>
      </c>
      <c r="BL365" s="24" t="s">
        <v>290</v>
      </c>
      <c r="BM365" s="24" t="s">
        <v>597</v>
      </c>
    </row>
    <row r="366" spans="2:65" s="1" customFormat="1" ht="22.5" customHeight="1">
      <c r="B366" s="41"/>
      <c r="C366" s="193" t="s">
        <v>598</v>
      </c>
      <c r="D366" s="193" t="s">
        <v>152</v>
      </c>
      <c r="E366" s="194" t="s">
        <v>599</v>
      </c>
      <c r="F366" s="195" t="s">
        <v>600</v>
      </c>
      <c r="G366" s="196" t="s">
        <v>228</v>
      </c>
      <c r="H366" s="197">
        <v>2</v>
      </c>
      <c r="I366" s="198"/>
      <c r="J366" s="199">
        <f t="shared" si="10"/>
        <v>0</v>
      </c>
      <c r="K366" s="195" t="s">
        <v>21</v>
      </c>
      <c r="L366" s="61"/>
      <c r="M366" s="200" t="s">
        <v>21</v>
      </c>
      <c r="N366" s="201" t="s">
        <v>42</v>
      </c>
      <c r="O366" s="42"/>
      <c r="P366" s="202">
        <f t="shared" si="11"/>
        <v>0</v>
      </c>
      <c r="Q366" s="202">
        <v>0.0003</v>
      </c>
      <c r="R366" s="202">
        <f t="shared" si="12"/>
        <v>0.0006</v>
      </c>
      <c r="S366" s="202">
        <v>0</v>
      </c>
      <c r="T366" s="203">
        <f t="shared" si="13"/>
        <v>0</v>
      </c>
      <c r="AR366" s="24" t="s">
        <v>290</v>
      </c>
      <c r="AT366" s="24" t="s">
        <v>152</v>
      </c>
      <c r="AU366" s="24" t="s">
        <v>81</v>
      </c>
      <c r="AY366" s="24" t="s">
        <v>149</v>
      </c>
      <c r="BE366" s="204">
        <f t="shared" si="14"/>
        <v>0</v>
      </c>
      <c r="BF366" s="204">
        <f t="shared" si="15"/>
        <v>0</v>
      </c>
      <c r="BG366" s="204">
        <f t="shared" si="16"/>
        <v>0</v>
      </c>
      <c r="BH366" s="204">
        <f t="shared" si="17"/>
        <v>0</v>
      </c>
      <c r="BI366" s="204">
        <f t="shared" si="18"/>
        <v>0</v>
      </c>
      <c r="BJ366" s="24" t="s">
        <v>79</v>
      </c>
      <c r="BK366" s="204">
        <f t="shared" si="19"/>
        <v>0</v>
      </c>
      <c r="BL366" s="24" t="s">
        <v>290</v>
      </c>
      <c r="BM366" s="24" t="s">
        <v>601</v>
      </c>
    </row>
    <row r="367" spans="2:65" s="1" customFormat="1" ht="22.5" customHeight="1">
      <c r="B367" s="41"/>
      <c r="C367" s="193" t="s">
        <v>602</v>
      </c>
      <c r="D367" s="193" t="s">
        <v>152</v>
      </c>
      <c r="E367" s="194" t="s">
        <v>603</v>
      </c>
      <c r="F367" s="195" t="s">
        <v>604</v>
      </c>
      <c r="G367" s="196" t="s">
        <v>228</v>
      </c>
      <c r="H367" s="197">
        <v>1</v>
      </c>
      <c r="I367" s="198"/>
      <c r="J367" s="199">
        <f t="shared" si="10"/>
        <v>0</v>
      </c>
      <c r="K367" s="195" t="s">
        <v>567</v>
      </c>
      <c r="L367" s="61"/>
      <c r="M367" s="200" t="s">
        <v>21</v>
      </c>
      <c r="N367" s="201" t="s">
        <v>42</v>
      </c>
      <c r="O367" s="42"/>
      <c r="P367" s="202">
        <f t="shared" si="11"/>
        <v>0</v>
      </c>
      <c r="Q367" s="202">
        <v>0.00044</v>
      </c>
      <c r="R367" s="202">
        <f t="shared" si="12"/>
        <v>0.00044</v>
      </c>
      <c r="S367" s="202">
        <v>0</v>
      </c>
      <c r="T367" s="203">
        <f t="shared" si="13"/>
        <v>0</v>
      </c>
      <c r="AR367" s="24" t="s">
        <v>290</v>
      </c>
      <c r="AT367" s="24" t="s">
        <v>152</v>
      </c>
      <c r="AU367" s="24" t="s">
        <v>81</v>
      </c>
      <c r="AY367" s="24" t="s">
        <v>149</v>
      </c>
      <c r="BE367" s="204">
        <f t="shared" si="14"/>
        <v>0</v>
      </c>
      <c r="BF367" s="204">
        <f t="shared" si="15"/>
        <v>0</v>
      </c>
      <c r="BG367" s="204">
        <f t="shared" si="16"/>
        <v>0</v>
      </c>
      <c r="BH367" s="204">
        <f t="shared" si="17"/>
        <v>0</v>
      </c>
      <c r="BI367" s="204">
        <f t="shared" si="18"/>
        <v>0</v>
      </c>
      <c r="BJ367" s="24" t="s">
        <v>79</v>
      </c>
      <c r="BK367" s="204">
        <f t="shared" si="19"/>
        <v>0</v>
      </c>
      <c r="BL367" s="24" t="s">
        <v>290</v>
      </c>
      <c r="BM367" s="24" t="s">
        <v>605</v>
      </c>
    </row>
    <row r="368" spans="2:47" s="1" customFormat="1" ht="40.5">
      <c r="B368" s="41"/>
      <c r="C368" s="63"/>
      <c r="D368" s="205" t="s">
        <v>165</v>
      </c>
      <c r="E368" s="63"/>
      <c r="F368" s="206" t="s">
        <v>606</v>
      </c>
      <c r="G368" s="63"/>
      <c r="H368" s="63"/>
      <c r="I368" s="163"/>
      <c r="J368" s="63"/>
      <c r="K368" s="63"/>
      <c r="L368" s="61"/>
      <c r="M368" s="207"/>
      <c r="N368" s="42"/>
      <c r="O368" s="42"/>
      <c r="P368" s="42"/>
      <c r="Q368" s="42"/>
      <c r="R368" s="42"/>
      <c r="S368" s="42"/>
      <c r="T368" s="78"/>
      <c r="AT368" s="24" t="s">
        <v>165</v>
      </c>
      <c r="AU368" s="24" t="s">
        <v>81</v>
      </c>
    </row>
    <row r="369" spans="2:65" s="1" customFormat="1" ht="22.5" customHeight="1">
      <c r="B369" s="41"/>
      <c r="C369" s="250" t="s">
        <v>607</v>
      </c>
      <c r="D369" s="250" t="s">
        <v>478</v>
      </c>
      <c r="E369" s="251" t="s">
        <v>608</v>
      </c>
      <c r="F369" s="252" t="s">
        <v>609</v>
      </c>
      <c r="G369" s="253" t="s">
        <v>306</v>
      </c>
      <c r="H369" s="254">
        <v>1</v>
      </c>
      <c r="I369" s="255"/>
      <c r="J369" s="256">
        <f>ROUND(I369*H369,2)</f>
        <v>0</v>
      </c>
      <c r="K369" s="252" t="s">
        <v>567</v>
      </c>
      <c r="L369" s="257"/>
      <c r="M369" s="258" t="s">
        <v>21</v>
      </c>
      <c r="N369" s="259" t="s">
        <v>42</v>
      </c>
      <c r="O369" s="42"/>
      <c r="P369" s="202">
        <f>O369*H369</f>
        <v>0</v>
      </c>
      <c r="Q369" s="202">
        <v>0.0065</v>
      </c>
      <c r="R369" s="202">
        <f>Q369*H369</f>
        <v>0.0065</v>
      </c>
      <c r="S369" s="202">
        <v>0</v>
      </c>
      <c r="T369" s="203">
        <f>S369*H369</f>
        <v>0</v>
      </c>
      <c r="AR369" s="24" t="s">
        <v>376</v>
      </c>
      <c r="AT369" s="24" t="s">
        <v>478</v>
      </c>
      <c r="AU369" s="24" t="s">
        <v>81</v>
      </c>
      <c r="AY369" s="24" t="s">
        <v>149</v>
      </c>
      <c r="BE369" s="204">
        <f>IF(N369="základní",J369,0)</f>
        <v>0</v>
      </c>
      <c r="BF369" s="204">
        <f>IF(N369="snížená",J369,0)</f>
        <v>0</v>
      </c>
      <c r="BG369" s="204">
        <f>IF(N369="zákl. přenesená",J369,0)</f>
        <v>0</v>
      </c>
      <c r="BH369" s="204">
        <f>IF(N369="sníž. přenesená",J369,0)</f>
        <v>0</v>
      </c>
      <c r="BI369" s="204">
        <f>IF(N369="nulová",J369,0)</f>
        <v>0</v>
      </c>
      <c r="BJ369" s="24" t="s">
        <v>79</v>
      </c>
      <c r="BK369" s="204">
        <f>ROUND(I369*H369,2)</f>
        <v>0</v>
      </c>
      <c r="BL369" s="24" t="s">
        <v>290</v>
      </c>
      <c r="BM369" s="24" t="s">
        <v>610</v>
      </c>
    </row>
    <row r="370" spans="2:47" s="1" customFormat="1" ht="27">
      <c r="B370" s="41"/>
      <c r="C370" s="63"/>
      <c r="D370" s="205" t="s">
        <v>159</v>
      </c>
      <c r="E370" s="63"/>
      <c r="F370" s="206" t="s">
        <v>611</v>
      </c>
      <c r="G370" s="63"/>
      <c r="H370" s="63"/>
      <c r="I370" s="163"/>
      <c r="J370" s="63"/>
      <c r="K370" s="63"/>
      <c r="L370" s="61"/>
      <c r="M370" s="207"/>
      <c r="N370" s="42"/>
      <c r="O370" s="42"/>
      <c r="P370" s="42"/>
      <c r="Q370" s="42"/>
      <c r="R370" s="42"/>
      <c r="S370" s="42"/>
      <c r="T370" s="78"/>
      <c r="AT370" s="24" t="s">
        <v>159</v>
      </c>
      <c r="AU370" s="24" t="s">
        <v>81</v>
      </c>
    </row>
    <row r="371" spans="2:65" s="1" customFormat="1" ht="22.5" customHeight="1">
      <c r="B371" s="41"/>
      <c r="C371" s="193" t="s">
        <v>612</v>
      </c>
      <c r="D371" s="193" t="s">
        <v>152</v>
      </c>
      <c r="E371" s="194" t="s">
        <v>613</v>
      </c>
      <c r="F371" s="195" t="s">
        <v>614</v>
      </c>
      <c r="G371" s="196" t="s">
        <v>228</v>
      </c>
      <c r="H371" s="197">
        <v>1</v>
      </c>
      <c r="I371" s="198"/>
      <c r="J371" s="199">
        <f>ROUND(I371*H371,2)</f>
        <v>0</v>
      </c>
      <c r="K371" s="195" t="s">
        <v>567</v>
      </c>
      <c r="L371" s="61"/>
      <c r="M371" s="200" t="s">
        <v>21</v>
      </c>
      <c r="N371" s="201" t="s">
        <v>42</v>
      </c>
      <c r="O371" s="42"/>
      <c r="P371" s="202">
        <f>O371*H371</f>
        <v>0</v>
      </c>
      <c r="Q371" s="202">
        <v>0.00196</v>
      </c>
      <c r="R371" s="202">
        <f>Q371*H371</f>
        <v>0.00196</v>
      </c>
      <c r="S371" s="202">
        <v>0</v>
      </c>
      <c r="T371" s="203">
        <f>S371*H371</f>
        <v>0</v>
      </c>
      <c r="AR371" s="24" t="s">
        <v>290</v>
      </c>
      <c r="AT371" s="24" t="s">
        <v>152</v>
      </c>
      <c r="AU371" s="24" t="s">
        <v>81</v>
      </c>
      <c r="AY371" s="24" t="s">
        <v>149</v>
      </c>
      <c r="BE371" s="204">
        <f>IF(N371="základní",J371,0)</f>
        <v>0</v>
      </c>
      <c r="BF371" s="204">
        <f>IF(N371="snížená",J371,0)</f>
        <v>0</v>
      </c>
      <c r="BG371" s="204">
        <f>IF(N371="zákl. přenesená",J371,0)</f>
        <v>0</v>
      </c>
      <c r="BH371" s="204">
        <f>IF(N371="sníž. přenesená",J371,0)</f>
        <v>0</v>
      </c>
      <c r="BI371" s="204">
        <f>IF(N371="nulová",J371,0)</f>
        <v>0</v>
      </c>
      <c r="BJ371" s="24" t="s">
        <v>79</v>
      </c>
      <c r="BK371" s="204">
        <f>ROUND(I371*H371,2)</f>
        <v>0</v>
      </c>
      <c r="BL371" s="24" t="s">
        <v>290</v>
      </c>
      <c r="BM371" s="24" t="s">
        <v>615</v>
      </c>
    </row>
    <row r="372" spans="2:47" s="1" customFormat="1" ht="27">
      <c r="B372" s="41"/>
      <c r="C372" s="63"/>
      <c r="D372" s="205" t="s">
        <v>165</v>
      </c>
      <c r="E372" s="63"/>
      <c r="F372" s="206" t="s">
        <v>616</v>
      </c>
      <c r="G372" s="63"/>
      <c r="H372" s="63"/>
      <c r="I372" s="163"/>
      <c r="J372" s="63"/>
      <c r="K372" s="63"/>
      <c r="L372" s="61"/>
      <c r="M372" s="207"/>
      <c r="N372" s="42"/>
      <c r="O372" s="42"/>
      <c r="P372" s="42"/>
      <c r="Q372" s="42"/>
      <c r="R372" s="42"/>
      <c r="S372" s="42"/>
      <c r="T372" s="78"/>
      <c r="AT372" s="24" t="s">
        <v>165</v>
      </c>
      <c r="AU372" s="24" t="s">
        <v>81</v>
      </c>
    </row>
    <row r="373" spans="2:65" s="1" customFormat="1" ht="22.5" customHeight="1">
      <c r="B373" s="41"/>
      <c r="C373" s="193" t="s">
        <v>617</v>
      </c>
      <c r="D373" s="193" t="s">
        <v>152</v>
      </c>
      <c r="E373" s="194" t="s">
        <v>618</v>
      </c>
      <c r="F373" s="195" t="s">
        <v>619</v>
      </c>
      <c r="G373" s="196" t="s">
        <v>306</v>
      </c>
      <c r="H373" s="197">
        <v>7</v>
      </c>
      <c r="I373" s="198"/>
      <c r="J373" s="199">
        <f>ROUND(I373*H373,2)</f>
        <v>0</v>
      </c>
      <c r="K373" s="195" t="s">
        <v>21</v>
      </c>
      <c r="L373" s="61"/>
      <c r="M373" s="200" t="s">
        <v>21</v>
      </c>
      <c r="N373" s="201" t="s">
        <v>42</v>
      </c>
      <c r="O373" s="42"/>
      <c r="P373" s="202">
        <f>O373*H373</f>
        <v>0</v>
      </c>
      <c r="Q373" s="202">
        <v>0.00016</v>
      </c>
      <c r="R373" s="202">
        <f>Q373*H373</f>
        <v>0.0011200000000000001</v>
      </c>
      <c r="S373" s="202">
        <v>0</v>
      </c>
      <c r="T373" s="203">
        <f>S373*H373</f>
        <v>0</v>
      </c>
      <c r="AR373" s="24" t="s">
        <v>290</v>
      </c>
      <c r="AT373" s="24" t="s">
        <v>152</v>
      </c>
      <c r="AU373" s="24" t="s">
        <v>81</v>
      </c>
      <c r="AY373" s="24" t="s">
        <v>149</v>
      </c>
      <c r="BE373" s="204">
        <f>IF(N373="základní",J373,0)</f>
        <v>0</v>
      </c>
      <c r="BF373" s="204">
        <f>IF(N373="snížená",J373,0)</f>
        <v>0</v>
      </c>
      <c r="BG373" s="204">
        <f>IF(N373="zákl. přenesená",J373,0)</f>
        <v>0</v>
      </c>
      <c r="BH373" s="204">
        <f>IF(N373="sníž. přenesená",J373,0)</f>
        <v>0</v>
      </c>
      <c r="BI373" s="204">
        <f>IF(N373="nulová",J373,0)</f>
        <v>0</v>
      </c>
      <c r="BJ373" s="24" t="s">
        <v>79</v>
      </c>
      <c r="BK373" s="204">
        <f>ROUND(I373*H373,2)</f>
        <v>0</v>
      </c>
      <c r="BL373" s="24" t="s">
        <v>290</v>
      </c>
      <c r="BM373" s="24" t="s">
        <v>620</v>
      </c>
    </row>
    <row r="374" spans="2:65" s="1" customFormat="1" ht="22.5" customHeight="1">
      <c r="B374" s="41"/>
      <c r="C374" s="250" t="s">
        <v>621</v>
      </c>
      <c r="D374" s="250" t="s">
        <v>478</v>
      </c>
      <c r="E374" s="251" t="s">
        <v>622</v>
      </c>
      <c r="F374" s="252" t="s">
        <v>623</v>
      </c>
      <c r="G374" s="253" t="s">
        <v>306</v>
      </c>
      <c r="H374" s="254">
        <v>7</v>
      </c>
      <c r="I374" s="255"/>
      <c r="J374" s="256">
        <f>ROUND(I374*H374,2)</f>
        <v>0</v>
      </c>
      <c r="K374" s="252" t="s">
        <v>21</v>
      </c>
      <c r="L374" s="257"/>
      <c r="M374" s="258" t="s">
        <v>21</v>
      </c>
      <c r="N374" s="259" t="s">
        <v>42</v>
      </c>
      <c r="O374" s="42"/>
      <c r="P374" s="202">
        <f>O374*H374</f>
        <v>0</v>
      </c>
      <c r="Q374" s="202">
        <v>0.0028</v>
      </c>
      <c r="R374" s="202">
        <f>Q374*H374</f>
        <v>0.0196</v>
      </c>
      <c r="S374" s="202">
        <v>0</v>
      </c>
      <c r="T374" s="203">
        <f>S374*H374</f>
        <v>0</v>
      </c>
      <c r="AR374" s="24" t="s">
        <v>376</v>
      </c>
      <c r="AT374" s="24" t="s">
        <v>478</v>
      </c>
      <c r="AU374" s="24" t="s">
        <v>81</v>
      </c>
      <c r="AY374" s="24" t="s">
        <v>149</v>
      </c>
      <c r="BE374" s="204">
        <f>IF(N374="základní",J374,0)</f>
        <v>0</v>
      </c>
      <c r="BF374" s="204">
        <f>IF(N374="snížená",J374,0)</f>
        <v>0</v>
      </c>
      <c r="BG374" s="204">
        <f>IF(N374="zákl. přenesená",J374,0)</f>
        <v>0</v>
      </c>
      <c r="BH374" s="204">
        <f>IF(N374="sníž. přenesená",J374,0)</f>
        <v>0</v>
      </c>
      <c r="BI374" s="204">
        <f>IF(N374="nulová",J374,0)</f>
        <v>0</v>
      </c>
      <c r="BJ374" s="24" t="s">
        <v>79</v>
      </c>
      <c r="BK374" s="204">
        <f>ROUND(I374*H374,2)</f>
        <v>0</v>
      </c>
      <c r="BL374" s="24" t="s">
        <v>290</v>
      </c>
      <c r="BM374" s="24" t="s">
        <v>624</v>
      </c>
    </row>
    <row r="375" spans="2:65" s="1" customFormat="1" ht="22.5" customHeight="1">
      <c r="B375" s="41"/>
      <c r="C375" s="193" t="s">
        <v>625</v>
      </c>
      <c r="D375" s="193" t="s">
        <v>152</v>
      </c>
      <c r="E375" s="194" t="s">
        <v>626</v>
      </c>
      <c r="F375" s="195" t="s">
        <v>627</v>
      </c>
      <c r="G375" s="196" t="s">
        <v>306</v>
      </c>
      <c r="H375" s="197">
        <v>2</v>
      </c>
      <c r="I375" s="198"/>
      <c r="J375" s="199">
        <f>ROUND(I375*H375,2)</f>
        <v>0</v>
      </c>
      <c r="K375" s="195" t="s">
        <v>567</v>
      </c>
      <c r="L375" s="61"/>
      <c r="M375" s="200" t="s">
        <v>21</v>
      </c>
      <c r="N375" s="201" t="s">
        <v>42</v>
      </c>
      <c r="O375" s="42"/>
      <c r="P375" s="202">
        <f>O375*H375</f>
        <v>0</v>
      </c>
      <c r="Q375" s="202">
        <v>0.00013</v>
      </c>
      <c r="R375" s="202">
        <f>Q375*H375</f>
        <v>0.00026</v>
      </c>
      <c r="S375" s="202">
        <v>0</v>
      </c>
      <c r="T375" s="203">
        <f>S375*H375</f>
        <v>0</v>
      </c>
      <c r="AR375" s="24" t="s">
        <v>290</v>
      </c>
      <c r="AT375" s="24" t="s">
        <v>152</v>
      </c>
      <c r="AU375" s="24" t="s">
        <v>81</v>
      </c>
      <c r="AY375" s="24" t="s">
        <v>149</v>
      </c>
      <c r="BE375" s="204">
        <f>IF(N375="základní",J375,0)</f>
        <v>0</v>
      </c>
      <c r="BF375" s="204">
        <f>IF(N375="snížená",J375,0)</f>
        <v>0</v>
      </c>
      <c r="BG375" s="204">
        <f>IF(N375="zákl. přenesená",J375,0)</f>
        <v>0</v>
      </c>
      <c r="BH375" s="204">
        <f>IF(N375="sníž. přenesená",J375,0)</f>
        <v>0</v>
      </c>
      <c r="BI375" s="204">
        <f>IF(N375="nulová",J375,0)</f>
        <v>0</v>
      </c>
      <c r="BJ375" s="24" t="s">
        <v>79</v>
      </c>
      <c r="BK375" s="204">
        <f>ROUND(I375*H375,2)</f>
        <v>0</v>
      </c>
      <c r="BL375" s="24" t="s">
        <v>290</v>
      </c>
      <c r="BM375" s="24" t="s">
        <v>628</v>
      </c>
    </row>
    <row r="376" spans="2:47" s="1" customFormat="1" ht="27">
      <c r="B376" s="41"/>
      <c r="C376" s="63"/>
      <c r="D376" s="205" t="s">
        <v>165</v>
      </c>
      <c r="E376" s="63"/>
      <c r="F376" s="206" t="s">
        <v>629</v>
      </c>
      <c r="G376" s="63"/>
      <c r="H376" s="63"/>
      <c r="I376" s="163"/>
      <c r="J376" s="63"/>
      <c r="K376" s="63"/>
      <c r="L376" s="61"/>
      <c r="M376" s="207"/>
      <c r="N376" s="42"/>
      <c r="O376" s="42"/>
      <c r="P376" s="42"/>
      <c r="Q376" s="42"/>
      <c r="R376" s="42"/>
      <c r="S376" s="42"/>
      <c r="T376" s="78"/>
      <c r="AT376" s="24" t="s">
        <v>165</v>
      </c>
      <c r="AU376" s="24" t="s">
        <v>81</v>
      </c>
    </row>
    <row r="377" spans="2:65" s="1" customFormat="1" ht="22.5" customHeight="1">
      <c r="B377" s="41"/>
      <c r="C377" s="250" t="s">
        <v>630</v>
      </c>
      <c r="D377" s="250" t="s">
        <v>478</v>
      </c>
      <c r="E377" s="251" t="s">
        <v>631</v>
      </c>
      <c r="F377" s="252" t="s">
        <v>632</v>
      </c>
      <c r="G377" s="253" t="s">
        <v>306</v>
      </c>
      <c r="H377" s="254">
        <v>2</v>
      </c>
      <c r="I377" s="255"/>
      <c r="J377" s="256">
        <f>ROUND(I377*H377,2)</f>
        <v>0</v>
      </c>
      <c r="K377" s="252" t="s">
        <v>21</v>
      </c>
      <c r="L377" s="257"/>
      <c r="M377" s="258" t="s">
        <v>21</v>
      </c>
      <c r="N377" s="259" t="s">
        <v>42</v>
      </c>
      <c r="O377" s="42"/>
      <c r="P377" s="202">
        <f>O377*H377</f>
        <v>0</v>
      </c>
      <c r="Q377" s="202">
        <v>0.00168</v>
      </c>
      <c r="R377" s="202">
        <f>Q377*H377</f>
        <v>0.00336</v>
      </c>
      <c r="S377" s="202">
        <v>0</v>
      </c>
      <c r="T377" s="203">
        <f>S377*H377</f>
        <v>0</v>
      </c>
      <c r="AR377" s="24" t="s">
        <v>376</v>
      </c>
      <c r="AT377" s="24" t="s">
        <v>478</v>
      </c>
      <c r="AU377" s="24" t="s">
        <v>81</v>
      </c>
      <c r="AY377" s="24" t="s">
        <v>149</v>
      </c>
      <c r="BE377" s="204">
        <f>IF(N377="základní",J377,0)</f>
        <v>0</v>
      </c>
      <c r="BF377" s="204">
        <f>IF(N377="snížená",J377,0)</f>
        <v>0</v>
      </c>
      <c r="BG377" s="204">
        <f>IF(N377="zákl. přenesená",J377,0)</f>
        <v>0</v>
      </c>
      <c r="BH377" s="204">
        <f>IF(N377="sníž. přenesená",J377,0)</f>
        <v>0</v>
      </c>
      <c r="BI377" s="204">
        <f>IF(N377="nulová",J377,0)</f>
        <v>0</v>
      </c>
      <c r="BJ377" s="24" t="s">
        <v>79</v>
      </c>
      <c r="BK377" s="204">
        <f>ROUND(I377*H377,2)</f>
        <v>0</v>
      </c>
      <c r="BL377" s="24" t="s">
        <v>290</v>
      </c>
      <c r="BM377" s="24" t="s">
        <v>633</v>
      </c>
    </row>
    <row r="378" spans="2:65" s="1" customFormat="1" ht="22.5" customHeight="1">
      <c r="B378" s="41"/>
      <c r="C378" s="193" t="s">
        <v>634</v>
      </c>
      <c r="D378" s="193" t="s">
        <v>152</v>
      </c>
      <c r="E378" s="194" t="s">
        <v>635</v>
      </c>
      <c r="F378" s="195" t="s">
        <v>636</v>
      </c>
      <c r="G378" s="196" t="s">
        <v>306</v>
      </c>
      <c r="H378" s="197">
        <v>1</v>
      </c>
      <c r="I378" s="198"/>
      <c r="J378" s="199">
        <f>ROUND(I378*H378,2)</f>
        <v>0</v>
      </c>
      <c r="K378" s="195" t="s">
        <v>21</v>
      </c>
      <c r="L378" s="61"/>
      <c r="M378" s="200" t="s">
        <v>21</v>
      </c>
      <c r="N378" s="201" t="s">
        <v>42</v>
      </c>
      <c r="O378" s="42"/>
      <c r="P378" s="202">
        <f>O378*H378</f>
        <v>0</v>
      </c>
      <c r="Q378" s="202">
        <v>0.00031</v>
      </c>
      <c r="R378" s="202">
        <f>Q378*H378</f>
        <v>0.00031</v>
      </c>
      <c r="S378" s="202">
        <v>0</v>
      </c>
      <c r="T378" s="203">
        <f>S378*H378</f>
        <v>0</v>
      </c>
      <c r="AR378" s="24" t="s">
        <v>290</v>
      </c>
      <c r="AT378" s="24" t="s">
        <v>152</v>
      </c>
      <c r="AU378" s="24" t="s">
        <v>81</v>
      </c>
      <c r="AY378" s="24" t="s">
        <v>149</v>
      </c>
      <c r="BE378" s="204">
        <f>IF(N378="základní",J378,0)</f>
        <v>0</v>
      </c>
      <c r="BF378" s="204">
        <f>IF(N378="snížená",J378,0)</f>
        <v>0</v>
      </c>
      <c r="BG378" s="204">
        <f>IF(N378="zákl. přenesená",J378,0)</f>
        <v>0</v>
      </c>
      <c r="BH378" s="204">
        <f>IF(N378="sníž. přenesená",J378,0)</f>
        <v>0</v>
      </c>
      <c r="BI378" s="204">
        <f>IF(N378="nulová",J378,0)</f>
        <v>0</v>
      </c>
      <c r="BJ378" s="24" t="s">
        <v>79</v>
      </c>
      <c r="BK378" s="204">
        <f>ROUND(I378*H378,2)</f>
        <v>0</v>
      </c>
      <c r="BL378" s="24" t="s">
        <v>290</v>
      </c>
      <c r="BM378" s="24" t="s">
        <v>637</v>
      </c>
    </row>
    <row r="379" spans="2:65" s="1" customFormat="1" ht="22.5" customHeight="1">
      <c r="B379" s="41"/>
      <c r="C379" s="193" t="s">
        <v>638</v>
      </c>
      <c r="D379" s="193" t="s">
        <v>152</v>
      </c>
      <c r="E379" s="194" t="s">
        <v>639</v>
      </c>
      <c r="F379" s="195" t="s">
        <v>640</v>
      </c>
      <c r="G379" s="196" t="s">
        <v>397</v>
      </c>
      <c r="H379" s="249"/>
      <c r="I379" s="198"/>
      <c r="J379" s="199">
        <f>ROUND(I379*H379,2)</f>
        <v>0</v>
      </c>
      <c r="K379" s="195" t="s">
        <v>163</v>
      </c>
      <c r="L379" s="61"/>
      <c r="M379" s="200" t="s">
        <v>21</v>
      </c>
      <c r="N379" s="201" t="s">
        <v>42</v>
      </c>
      <c r="O379" s="42"/>
      <c r="P379" s="202">
        <f>O379*H379</f>
        <v>0</v>
      </c>
      <c r="Q379" s="202">
        <v>0</v>
      </c>
      <c r="R379" s="202">
        <f>Q379*H379</f>
        <v>0</v>
      </c>
      <c r="S379" s="202">
        <v>0</v>
      </c>
      <c r="T379" s="203">
        <f>S379*H379</f>
        <v>0</v>
      </c>
      <c r="AR379" s="24" t="s">
        <v>290</v>
      </c>
      <c r="AT379" s="24" t="s">
        <v>152</v>
      </c>
      <c r="AU379" s="24" t="s">
        <v>81</v>
      </c>
      <c r="AY379" s="24" t="s">
        <v>149</v>
      </c>
      <c r="BE379" s="204">
        <f>IF(N379="základní",J379,0)</f>
        <v>0</v>
      </c>
      <c r="BF379" s="204">
        <f>IF(N379="snížená",J379,0)</f>
        <v>0</v>
      </c>
      <c r="BG379" s="204">
        <f>IF(N379="zákl. přenesená",J379,0)</f>
        <v>0</v>
      </c>
      <c r="BH379" s="204">
        <f>IF(N379="sníž. přenesená",J379,0)</f>
        <v>0</v>
      </c>
      <c r="BI379" s="204">
        <f>IF(N379="nulová",J379,0)</f>
        <v>0</v>
      </c>
      <c r="BJ379" s="24" t="s">
        <v>79</v>
      </c>
      <c r="BK379" s="204">
        <f>ROUND(I379*H379,2)</f>
        <v>0</v>
      </c>
      <c r="BL379" s="24" t="s">
        <v>290</v>
      </c>
      <c r="BM379" s="24" t="s">
        <v>641</v>
      </c>
    </row>
    <row r="380" spans="2:47" s="1" customFormat="1" ht="121.5">
      <c r="B380" s="41"/>
      <c r="C380" s="63"/>
      <c r="D380" s="208" t="s">
        <v>165</v>
      </c>
      <c r="E380" s="63"/>
      <c r="F380" s="209" t="s">
        <v>642</v>
      </c>
      <c r="G380" s="63"/>
      <c r="H380" s="63"/>
      <c r="I380" s="163"/>
      <c r="J380" s="63"/>
      <c r="K380" s="63"/>
      <c r="L380" s="61"/>
      <c r="M380" s="207"/>
      <c r="N380" s="42"/>
      <c r="O380" s="42"/>
      <c r="P380" s="42"/>
      <c r="Q380" s="42"/>
      <c r="R380" s="42"/>
      <c r="S380" s="42"/>
      <c r="T380" s="78"/>
      <c r="AT380" s="24" t="s">
        <v>165</v>
      </c>
      <c r="AU380" s="24" t="s">
        <v>81</v>
      </c>
    </row>
    <row r="381" spans="2:63" s="10" customFormat="1" ht="29.85" customHeight="1">
      <c r="B381" s="176"/>
      <c r="C381" s="177"/>
      <c r="D381" s="190" t="s">
        <v>70</v>
      </c>
      <c r="E381" s="191" t="s">
        <v>643</v>
      </c>
      <c r="F381" s="191" t="s">
        <v>644</v>
      </c>
      <c r="G381" s="177"/>
      <c r="H381" s="177"/>
      <c r="I381" s="180"/>
      <c r="J381" s="192">
        <f>BK381</f>
        <v>0</v>
      </c>
      <c r="K381" s="177"/>
      <c r="L381" s="182"/>
      <c r="M381" s="183"/>
      <c r="N381" s="184"/>
      <c r="O381" s="184"/>
      <c r="P381" s="185">
        <f>SUM(P382:P386)</f>
        <v>0</v>
      </c>
      <c r="Q381" s="184"/>
      <c r="R381" s="185">
        <f>SUM(R382:R386)</f>
        <v>0</v>
      </c>
      <c r="S381" s="184"/>
      <c r="T381" s="186">
        <f>SUM(T382:T386)</f>
        <v>0</v>
      </c>
      <c r="AR381" s="187" t="s">
        <v>81</v>
      </c>
      <c r="AT381" s="188" t="s">
        <v>70</v>
      </c>
      <c r="AU381" s="188" t="s">
        <v>79</v>
      </c>
      <c r="AY381" s="187" t="s">
        <v>149</v>
      </c>
      <c r="BK381" s="189">
        <f>SUM(BK382:BK386)</f>
        <v>0</v>
      </c>
    </row>
    <row r="382" spans="2:65" s="1" customFormat="1" ht="22.5" customHeight="1">
      <c r="B382" s="41"/>
      <c r="C382" s="193" t="s">
        <v>645</v>
      </c>
      <c r="D382" s="193" t="s">
        <v>152</v>
      </c>
      <c r="E382" s="194" t="s">
        <v>646</v>
      </c>
      <c r="F382" s="195" t="s">
        <v>647</v>
      </c>
      <c r="G382" s="196" t="s">
        <v>219</v>
      </c>
      <c r="H382" s="197">
        <v>24</v>
      </c>
      <c r="I382" s="198"/>
      <c r="J382" s="199">
        <f>ROUND(I382*H382,2)</f>
        <v>0</v>
      </c>
      <c r="K382" s="195" t="s">
        <v>21</v>
      </c>
      <c r="L382" s="61"/>
      <c r="M382" s="200" t="s">
        <v>21</v>
      </c>
      <c r="N382" s="201" t="s">
        <v>42</v>
      </c>
      <c r="O382" s="42"/>
      <c r="P382" s="202">
        <f>O382*H382</f>
        <v>0</v>
      </c>
      <c r="Q382" s="202">
        <v>0</v>
      </c>
      <c r="R382" s="202">
        <f>Q382*H382</f>
        <v>0</v>
      </c>
      <c r="S382" s="202">
        <v>0</v>
      </c>
      <c r="T382" s="203">
        <f>S382*H382</f>
        <v>0</v>
      </c>
      <c r="AR382" s="24" t="s">
        <v>290</v>
      </c>
      <c r="AT382" s="24" t="s">
        <v>152</v>
      </c>
      <c r="AU382" s="24" t="s">
        <v>81</v>
      </c>
      <c r="AY382" s="24" t="s">
        <v>149</v>
      </c>
      <c r="BE382" s="204">
        <f>IF(N382="základní",J382,0)</f>
        <v>0</v>
      </c>
      <c r="BF382" s="204">
        <f>IF(N382="snížená",J382,0)</f>
        <v>0</v>
      </c>
      <c r="BG382" s="204">
        <f>IF(N382="zákl. přenesená",J382,0)</f>
        <v>0</v>
      </c>
      <c r="BH382" s="204">
        <f>IF(N382="sníž. přenesená",J382,0)</f>
        <v>0</v>
      </c>
      <c r="BI382" s="204">
        <f>IF(N382="nulová",J382,0)</f>
        <v>0</v>
      </c>
      <c r="BJ382" s="24" t="s">
        <v>79</v>
      </c>
      <c r="BK382" s="204">
        <f>ROUND(I382*H382,2)</f>
        <v>0</v>
      </c>
      <c r="BL382" s="24" t="s">
        <v>290</v>
      </c>
      <c r="BM382" s="24" t="s">
        <v>648</v>
      </c>
    </row>
    <row r="383" spans="2:65" s="1" customFormat="1" ht="22.5" customHeight="1">
      <c r="B383" s="41"/>
      <c r="C383" s="193" t="s">
        <v>649</v>
      </c>
      <c r="D383" s="193" t="s">
        <v>152</v>
      </c>
      <c r="E383" s="194" t="s">
        <v>650</v>
      </c>
      <c r="F383" s="195" t="s">
        <v>651</v>
      </c>
      <c r="G383" s="196" t="s">
        <v>219</v>
      </c>
      <c r="H383" s="197">
        <v>24</v>
      </c>
      <c r="I383" s="198"/>
      <c r="J383" s="199">
        <f>ROUND(I383*H383,2)</f>
        <v>0</v>
      </c>
      <c r="K383" s="195" t="s">
        <v>21</v>
      </c>
      <c r="L383" s="61"/>
      <c r="M383" s="200" t="s">
        <v>21</v>
      </c>
      <c r="N383" s="201" t="s">
        <v>42</v>
      </c>
      <c r="O383" s="42"/>
      <c r="P383" s="202">
        <f>O383*H383</f>
        <v>0</v>
      </c>
      <c r="Q383" s="202">
        <v>0</v>
      </c>
      <c r="R383" s="202">
        <f>Q383*H383</f>
        <v>0</v>
      </c>
      <c r="S383" s="202">
        <v>0</v>
      </c>
      <c r="T383" s="203">
        <f>S383*H383</f>
        <v>0</v>
      </c>
      <c r="AR383" s="24" t="s">
        <v>290</v>
      </c>
      <c r="AT383" s="24" t="s">
        <v>152</v>
      </c>
      <c r="AU383" s="24" t="s">
        <v>81</v>
      </c>
      <c r="AY383" s="24" t="s">
        <v>149</v>
      </c>
      <c r="BE383" s="204">
        <f>IF(N383="základní",J383,0)</f>
        <v>0</v>
      </c>
      <c r="BF383" s="204">
        <f>IF(N383="snížená",J383,0)</f>
        <v>0</v>
      </c>
      <c r="BG383" s="204">
        <f>IF(N383="zákl. přenesená",J383,0)</f>
        <v>0</v>
      </c>
      <c r="BH383" s="204">
        <f>IF(N383="sníž. přenesená",J383,0)</f>
        <v>0</v>
      </c>
      <c r="BI383" s="204">
        <f>IF(N383="nulová",J383,0)</f>
        <v>0</v>
      </c>
      <c r="BJ383" s="24" t="s">
        <v>79</v>
      </c>
      <c r="BK383" s="204">
        <f>ROUND(I383*H383,2)</f>
        <v>0</v>
      </c>
      <c r="BL383" s="24" t="s">
        <v>290</v>
      </c>
      <c r="BM383" s="24" t="s">
        <v>652</v>
      </c>
    </row>
    <row r="384" spans="2:65" s="1" customFormat="1" ht="22.5" customHeight="1">
      <c r="B384" s="41"/>
      <c r="C384" s="193" t="s">
        <v>653</v>
      </c>
      <c r="D384" s="193" t="s">
        <v>152</v>
      </c>
      <c r="E384" s="194" t="s">
        <v>654</v>
      </c>
      <c r="F384" s="195" t="s">
        <v>655</v>
      </c>
      <c r="G384" s="196" t="s">
        <v>219</v>
      </c>
      <c r="H384" s="197">
        <v>12</v>
      </c>
      <c r="I384" s="198"/>
      <c r="J384" s="199">
        <f>ROUND(I384*H384,2)</f>
        <v>0</v>
      </c>
      <c r="K384" s="195" t="s">
        <v>21</v>
      </c>
      <c r="L384" s="61"/>
      <c r="M384" s="200" t="s">
        <v>21</v>
      </c>
      <c r="N384" s="201" t="s">
        <v>42</v>
      </c>
      <c r="O384" s="42"/>
      <c r="P384" s="202">
        <f>O384*H384</f>
        <v>0</v>
      </c>
      <c r="Q384" s="202">
        <v>0</v>
      </c>
      <c r="R384" s="202">
        <f>Q384*H384</f>
        <v>0</v>
      </c>
      <c r="S384" s="202">
        <v>0</v>
      </c>
      <c r="T384" s="203">
        <f>S384*H384</f>
        <v>0</v>
      </c>
      <c r="AR384" s="24" t="s">
        <v>290</v>
      </c>
      <c r="AT384" s="24" t="s">
        <v>152</v>
      </c>
      <c r="AU384" s="24" t="s">
        <v>81</v>
      </c>
      <c r="AY384" s="24" t="s">
        <v>149</v>
      </c>
      <c r="BE384" s="204">
        <f>IF(N384="základní",J384,0)</f>
        <v>0</v>
      </c>
      <c r="BF384" s="204">
        <f>IF(N384="snížená",J384,0)</f>
        <v>0</v>
      </c>
      <c r="BG384" s="204">
        <f>IF(N384="zákl. přenesená",J384,0)</f>
        <v>0</v>
      </c>
      <c r="BH384" s="204">
        <f>IF(N384="sníž. přenesená",J384,0)</f>
        <v>0</v>
      </c>
      <c r="BI384" s="204">
        <f>IF(N384="nulová",J384,0)</f>
        <v>0</v>
      </c>
      <c r="BJ384" s="24" t="s">
        <v>79</v>
      </c>
      <c r="BK384" s="204">
        <f>ROUND(I384*H384,2)</f>
        <v>0</v>
      </c>
      <c r="BL384" s="24" t="s">
        <v>290</v>
      </c>
      <c r="BM384" s="24" t="s">
        <v>656</v>
      </c>
    </row>
    <row r="385" spans="2:65" s="1" customFormat="1" ht="22.5" customHeight="1">
      <c r="B385" s="41"/>
      <c r="C385" s="193" t="s">
        <v>657</v>
      </c>
      <c r="D385" s="193" t="s">
        <v>152</v>
      </c>
      <c r="E385" s="194" t="s">
        <v>658</v>
      </c>
      <c r="F385" s="195" t="s">
        <v>659</v>
      </c>
      <c r="G385" s="196" t="s">
        <v>397</v>
      </c>
      <c r="H385" s="249"/>
      <c r="I385" s="198"/>
      <c r="J385" s="199">
        <f>ROUND(I385*H385,2)</f>
        <v>0</v>
      </c>
      <c r="K385" s="195" t="s">
        <v>163</v>
      </c>
      <c r="L385" s="61"/>
      <c r="M385" s="200" t="s">
        <v>21</v>
      </c>
      <c r="N385" s="201" t="s">
        <v>42</v>
      </c>
      <c r="O385" s="42"/>
      <c r="P385" s="202">
        <f>O385*H385</f>
        <v>0</v>
      </c>
      <c r="Q385" s="202">
        <v>0</v>
      </c>
      <c r="R385" s="202">
        <f>Q385*H385</f>
        <v>0</v>
      </c>
      <c r="S385" s="202">
        <v>0</v>
      </c>
      <c r="T385" s="203">
        <f>S385*H385</f>
        <v>0</v>
      </c>
      <c r="AR385" s="24" t="s">
        <v>290</v>
      </c>
      <c r="AT385" s="24" t="s">
        <v>152</v>
      </c>
      <c r="AU385" s="24" t="s">
        <v>81</v>
      </c>
      <c r="AY385" s="24" t="s">
        <v>149</v>
      </c>
      <c r="BE385" s="204">
        <f>IF(N385="základní",J385,0)</f>
        <v>0</v>
      </c>
      <c r="BF385" s="204">
        <f>IF(N385="snížená",J385,0)</f>
        <v>0</v>
      </c>
      <c r="BG385" s="204">
        <f>IF(N385="zákl. přenesená",J385,0)</f>
        <v>0</v>
      </c>
      <c r="BH385" s="204">
        <f>IF(N385="sníž. přenesená",J385,0)</f>
        <v>0</v>
      </c>
      <c r="BI385" s="204">
        <f>IF(N385="nulová",J385,0)</f>
        <v>0</v>
      </c>
      <c r="BJ385" s="24" t="s">
        <v>79</v>
      </c>
      <c r="BK385" s="204">
        <f>ROUND(I385*H385,2)</f>
        <v>0</v>
      </c>
      <c r="BL385" s="24" t="s">
        <v>290</v>
      </c>
      <c r="BM385" s="24" t="s">
        <v>660</v>
      </c>
    </row>
    <row r="386" spans="2:47" s="1" customFormat="1" ht="121.5">
      <c r="B386" s="41"/>
      <c r="C386" s="63"/>
      <c r="D386" s="208" t="s">
        <v>165</v>
      </c>
      <c r="E386" s="63"/>
      <c r="F386" s="209" t="s">
        <v>399</v>
      </c>
      <c r="G386" s="63"/>
      <c r="H386" s="63"/>
      <c r="I386" s="163"/>
      <c r="J386" s="63"/>
      <c r="K386" s="63"/>
      <c r="L386" s="61"/>
      <c r="M386" s="207"/>
      <c r="N386" s="42"/>
      <c r="O386" s="42"/>
      <c r="P386" s="42"/>
      <c r="Q386" s="42"/>
      <c r="R386" s="42"/>
      <c r="S386" s="42"/>
      <c r="T386" s="78"/>
      <c r="AT386" s="24" t="s">
        <v>165</v>
      </c>
      <c r="AU386" s="24" t="s">
        <v>81</v>
      </c>
    </row>
    <row r="387" spans="2:63" s="10" customFormat="1" ht="29.85" customHeight="1">
      <c r="B387" s="176"/>
      <c r="C387" s="177"/>
      <c r="D387" s="190" t="s">
        <v>70</v>
      </c>
      <c r="E387" s="191" t="s">
        <v>661</v>
      </c>
      <c r="F387" s="191" t="s">
        <v>662</v>
      </c>
      <c r="G387" s="177"/>
      <c r="H387" s="177"/>
      <c r="I387" s="180"/>
      <c r="J387" s="192">
        <f>BK387</f>
        <v>0</v>
      </c>
      <c r="K387" s="177"/>
      <c r="L387" s="182"/>
      <c r="M387" s="183"/>
      <c r="N387" s="184"/>
      <c r="O387" s="184"/>
      <c r="P387" s="185">
        <f>SUM(P388:P392)</f>
        <v>0</v>
      </c>
      <c r="Q387" s="184"/>
      <c r="R387" s="185">
        <f>SUM(R388:R392)</f>
        <v>0</v>
      </c>
      <c r="S387" s="184"/>
      <c r="T387" s="186">
        <f>SUM(T388:T392)</f>
        <v>0</v>
      </c>
      <c r="AR387" s="187" t="s">
        <v>81</v>
      </c>
      <c r="AT387" s="188" t="s">
        <v>70</v>
      </c>
      <c r="AU387" s="188" t="s">
        <v>79</v>
      </c>
      <c r="AY387" s="187" t="s">
        <v>149</v>
      </c>
      <c r="BK387" s="189">
        <f>SUM(BK388:BK392)</f>
        <v>0</v>
      </c>
    </row>
    <row r="388" spans="2:65" s="1" customFormat="1" ht="22.5" customHeight="1">
      <c r="B388" s="41"/>
      <c r="C388" s="193" t="s">
        <v>663</v>
      </c>
      <c r="D388" s="193" t="s">
        <v>152</v>
      </c>
      <c r="E388" s="194" t="s">
        <v>664</v>
      </c>
      <c r="F388" s="195" t="s">
        <v>665</v>
      </c>
      <c r="G388" s="196" t="s">
        <v>306</v>
      </c>
      <c r="H388" s="197">
        <v>2</v>
      </c>
      <c r="I388" s="198"/>
      <c r="J388" s="199">
        <f>ROUND(I388*H388,2)</f>
        <v>0</v>
      </c>
      <c r="K388" s="195" t="s">
        <v>21</v>
      </c>
      <c r="L388" s="61"/>
      <c r="M388" s="200" t="s">
        <v>21</v>
      </c>
      <c r="N388" s="201" t="s">
        <v>42</v>
      </c>
      <c r="O388" s="42"/>
      <c r="P388" s="202">
        <f>O388*H388</f>
        <v>0</v>
      </c>
      <c r="Q388" s="202">
        <v>0</v>
      </c>
      <c r="R388" s="202">
        <f>Q388*H388</f>
        <v>0</v>
      </c>
      <c r="S388" s="202">
        <v>0</v>
      </c>
      <c r="T388" s="203">
        <f>S388*H388</f>
        <v>0</v>
      </c>
      <c r="AR388" s="24" t="s">
        <v>290</v>
      </c>
      <c r="AT388" s="24" t="s">
        <v>152</v>
      </c>
      <c r="AU388" s="24" t="s">
        <v>81</v>
      </c>
      <c r="AY388" s="24" t="s">
        <v>149</v>
      </c>
      <c r="BE388" s="204">
        <f>IF(N388="základní",J388,0)</f>
        <v>0</v>
      </c>
      <c r="BF388" s="204">
        <f>IF(N388="snížená",J388,0)</f>
        <v>0</v>
      </c>
      <c r="BG388" s="204">
        <f>IF(N388="zákl. přenesená",J388,0)</f>
        <v>0</v>
      </c>
      <c r="BH388" s="204">
        <f>IF(N388="sníž. přenesená",J388,0)</f>
        <v>0</v>
      </c>
      <c r="BI388" s="204">
        <f>IF(N388="nulová",J388,0)</f>
        <v>0</v>
      </c>
      <c r="BJ388" s="24" t="s">
        <v>79</v>
      </c>
      <c r="BK388" s="204">
        <f>ROUND(I388*H388,2)</f>
        <v>0</v>
      </c>
      <c r="BL388" s="24" t="s">
        <v>290</v>
      </c>
      <c r="BM388" s="24" t="s">
        <v>666</v>
      </c>
    </row>
    <row r="389" spans="2:65" s="1" customFormat="1" ht="22.5" customHeight="1">
      <c r="B389" s="41"/>
      <c r="C389" s="193" t="s">
        <v>667</v>
      </c>
      <c r="D389" s="193" t="s">
        <v>152</v>
      </c>
      <c r="E389" s="194" t="s">
        <v>668</v>
      </c>
      <c r="F389" s="195" t="s">
        <v>669</v>
      </c>
      <c r="G389" s="196" t="s">
        <v>306</v>
      </c>
      <c r="H389" s="197">
        <v>2</v>
      </c>
      <c r="I389" s="198"/>
      <c r="J389" s="199">
        <f>ROUND(I389*H389,2)</f>
        <v>0</v>
      </c>
      <c r="K389" s="195" t="s">
        <v>21</v>
      </c>
      <c r="L389" s="61"/>
      <c r="M389" s="200" t="s">
        <v>21</v>
      </c>
      <c r="N389" s="201" t="s">
        <v>42</v>
      </c>
      <c r="O389" s="42"/>
      <c r="P389" s="202">
        <f>O389*H389</f>
        <v>0</v>
      </c>
      <c r="Q389" s="202">
        <v>0</v>
      </c>
      <c r="R389" s="202">
        <f>Q389*H389</f>
        <v>0</v>
      </c>
      <c r="S389" s="202">
        <v>0</v>
      </c>
      <c r="T389" s="203">
        <f>S389*H389</f>
        <v>0</v>
      </c>
      <c r="AR389" s="24" t="s">
        <v>290</v>
      </c>
      <c r="AT389" s="24" t="s">
        <v>152</v>
      </c>
      <c r="AU389" s="24" t="s">
        <v>81</v>
      </c>
      <c r="AY389" s="24" t="s">
        <v>149</v>
      </c>
      <c r="BE389" s="204">
        <f>IF(N389="základní",J389,0)</f>
        <v>0</v>
      </c>
      <c r="BF389" s="204">
        <f>IF(N389="snížená",J389,0)</f>
        <v>0</v>
      </c>
      <c r="BG389" s="204">
        <f>IF(N389="zákl. přenesená",J389,0)</f>
        <v>0</v>
      </c>
      <c r="BH389" s="204">
        <f>IF(N389="sníž. přenesená",J389,0)</f>
        <v>0</v>
      </c>
      <c r="BI389" s="204">
        <f>IF(N389="nulová",J389,0)</f>
        <v>0</v>
      </c>
      <c r="BJ389" s="24" t="s">
        <v>79</v>
      </c>
      <c r="BK389" s="204">
        <f>ROUND(I389*H389,2)</f>
        <v>0</v>
      </c>
      <c r="BL389" s="24" t="s">
        <v>290</v>
      </c>
      <c r="BM389" s="24" t="s">
        <v>670</v>
      </c>
    </row>
    <row r="390" spans="2:65" s="1" customFormat="1" ht="22.5" customHeight="1">
      <c r="B390" s="41"/>
      <c r="C390" s="193" t="s">
        <v>671</v>
      </c>
      <c r="D390" s="193" t="s">
        <v>152</v>
      </c>
      <c r="E390" s="194" t="s">
        <v>672</v>
      </c>
      <c r="F390" s="195" t="s">
        <v>673</v>
      </c>
      <c r="G390" s="196" t="s">
        <v>228</v>
      </c>
      <c r="H390" s="197">
        <v>0.01</v>
      </c>
      <c r="I390" s="198"/>
      <c r="J390" s="199">
        <f>ROUND(I390*H390,2)</f>
        <v>0</v>
      </c>
      <c r="K390" s="195" t="s">
        <v>21</v>
      </c>
      <c r="L390" s="61"/>
      <c r="M390" s="200" t="s">
        <v>21</v>
      </c>
      <c r="N390" s="201" t="s">
        <v>42</v>
      </c>
      <c r="O390" s="42"/>
      <c r="P390" s="202">
        <f>O390*H390</f>
        <v>0</v>
      </c>
      <c r="Q390" s="202">
        <v>0</v>
      </c>
      <c r="R390" s="202">
        <f>Q390*H390</f>
        <v>0</v>
      </c>
      <c r="S390" s="202">
        <v>0</v>
      </c>
      <c r="T390" s="203">
        <f>S390*H390</f>
        <v>0</v>
      </c>
      <c r="AR390" s="24" t="s">
        <v>290</v>
      </c>
      <c r="AT390" s="24" t="s">
        <v>152</v>
      </c>
      <c r="AU390" s="24" t="s">
        <v>81</v>
      </c>
      <c r="AY390" s="24" t="s">
        <v>149</v>
      </c>
      <c r="BE390" s="204">
        <f>IF(N390="základní",J390,0)</f>
        <v>0</v>
      </c>
      <c r="BF390" s="204">
        <f>IF(N390="snížená",J390,0)</f>
        <v>0</v>
      </c>
      <c r="BG390" s="204">
        <f>IF(N390="zákl. přenesená",J390,0)</f>
        <v>0</v>
      </c>
      <c r="BH390" s="204">
        <f>IF(N390="sníž. přenesená",J390,0)</f>
        <v>0</v>
      </c>
      <c r="BI390" s="204">
        <f>IF(N390="nulová",J390,0)</f>
        <v>0</v>
      </c>
      <c r="BJ390" s="24" t="s">
        <v>79</v>
      </c>
      <c r="BK390" s="204">
        <f>ROUND(I390*H390,2)</f>
        <v>0</v>
      </c>
      <c r="BL390" s="24" t="s">
        <v>290</v>
      </c>
      <c r="BM390" s="24" t="s">
        <v>674</v>
      </c>
    </row>
    <row r="391" spans="2:65" s="1" customFormat="1" ht="22.5" customHeight="1">
      <c r="B391" s="41"/>
      <c r="C391" s="193" t="s">
        <v>675</v>
      </c>
      <c r="D391" s="193" t="s">
        <v>152</v>
      </c>
      <c r="E391" s="194" t="s">
        <v>676</v>
      </c>
      <c r="F391" s="195" t="s">
        <v>677</v>
      </c>
      <c r="G391" s="196" t="s">
        <v>397</v>
      </c>
      <c r="H391" s="249"/>
      <c r="I391" s="198"/>
      <c r="J391" s="199">
        <f>ROUND(I391*H391,2)</f>
        <v>0</v>
      </c>
      <c r="K391" s="195" t="s">
        <v>163</v>
      </c>
      <c r="L391" s="61"/>
      <c r="M391" s="200" t="s">
        <v>21</v>
      </c>
      <c r="N391" s="201" t="s">
        <v>42</v>
      </c>
      <c r="O391" s="42"/>
      <c r="P391" s="202">
        <f>O391*H391</f>
        <v>0</v>
      </c>
      <c r="Q391" s="202">
        <v>0</v>
      </c>
      <c r="R391" s="202">
        <f>Q391*H391</f>
        <v>0</v>
      </c>
      <c r="S391" s="202">
        <v>0</v>
      </c>
      <c r="T391" s="203">
        <f>S391*H391</f>
        <v>0</v>
      </c>
      <c r="AR391" s="24" t="s">
        <v>290</v>
      </c>
      <c r="AT391" s="24" t="s">
        <v>152</v>
      </c>
      <c r="AU391" s="24" t="s">
        <v>81</v>
      </c>
      <c r="AY391" s="24" t="s">
        <v>149</v>
      </c>
      <c r="BE391" s="204">
        <f>IF(N391="základní",J391,0)</f>
        <v>0</v>
      </c>
      <c r="BF391" s="204">
        <f>IF(N391="snížená",J391,0)</f>
        <v>0</v>
      </c>
      <c r="BG391" s="204">
        <f>IF(N391="zákl. přenesená",J391,0)</f>
        <v>0</v>
      </c>
      <c r="BH391" s="204">
        <f>IF(N391="sníž. přenesená",J391,0)</f>
        <v>0</v>
      </c>
      <c r="BI391" s="204">
        <f>IF(N391="nulová",J391,0)</f>
        <v>0</v>
      </c>
      <c r="BJ391" s="24" t="s">
        <v>79</v>
      </c>
      <c r="BK391" s="204">
        <f>ROUND(I391*H391,2)</f>
        <v>0</v>
      </c>
      <c r="BL391" s="24" t="s">
        <v>290</v>
      </c>
      <c r="BM391" s="24" t="s">
        <v>678</v>
      </c>
    </row>
    <row r="392" spans="2:47" s="1" customFormat="1" ht="121.5">
      <c r="B392" s="41"/>
      <c r="C392" s="63"/>
      <c r="D392" s="208" t="s">
        <v>165</v>
      </c>
      <c r="E392" s="63"/>
      <c r="F392" s="209" t="s">
        <v>679</v>
      </c>
      <c r="G392" s="63"/>
      <c r="H392" s="63"/>
      <c r="I392" s="163"/>
      <c r="J392" s="63"/>
      <c r="K392" s="63"/>
      <c r="L392" s="61"/>
      <c r="M392" s="207"/>
      <c r="N392" s="42"/>
      <c r="O392" s="42"/>
      <c r="P392" s="42"/>
      <c r="Q392" s="42"/>
      <c r="R392" s="42"/>
      <c r="S392" s="42"/>
      <c r="T392" s="78"/>
      <c r="AT392" s="24" t="s">
        <v>165</v>
      </c>
      <c r="AU392" s="24" t="s">
        <v>81</v>
      </c>
    </row>
    <row r="393" spans="2:63" s="10" customFormat="1" ht="29.85" customHeight="1">
      <c r="B393" s="176"/>
      <c r="C393" s="177"/>
      <c r="D393" s="190" t="s">
        <v>70</v>
      </c>
      <c r="E393" s="191" t="s">
        <v>680</v>
      </c>
      <c r="F393" s="191" t="s">
        <v>681</v>
      </c>
      <c r="G393" s="177"/>
      <c r="H393" s="177"/>
      <c r="I393" s="180"/>
      <c r="J393" s="192">
        <f>BK393</f>
        <v>0</v>
      </c>
      <c r="K393" s="177"/>
      <c r="L393" s="182"/>
      <c r="M393" s="183"/>
      <c r="N393" s="184"/>
      <c r="O393" s="184"/>
      <c r="P393" s="185">
        <f>SUM(P394:P410)</f>
        <v>0</v>
      </c>
      <c r="Q393" s="184"/>
      <c r="R393" s="185">
        <f>SUM(R394:R410)</f>
        <v>0</v>
      </c>
      <c r="S393" s="184"/>
      <c r="T393" s="186">
        <f>SUM(T394:T410)</f>
        <v>0</v>
      </c>
      <c r="AR393" s="187" t="s">
        <v>81</v>
      </c>
      <c r="AT393" s="188" t="s">
        <v>70</v>
      </c>
      <c r="AU393" s="188" t="s">
        <v>79</v>
      </c>
      <c r="AY393" s="187" t="s">
        <v>149</v>
      </c>
      <c r="BK393" s="189">
        <f>SUM(BK394:BK410)</f>
        <v>0</v>
      </c>
    </row>
    <row r="394" spans="2:65" s="1" customFormat="1" ht="22.5" customHeight="1">
      <c r="B394" s="41"/>
      <c r="C394" s="193" t="s">
        <v>682</v>
      </c>
      <c r="D394" s="193" t="s">
        <v>152</v>
      </c>
      <c r="E394" s="194" t="s">
        <v>683</v>
      </c>
      <c r="F394" s="195" t="s">
        <v>684</v>
      </c>
      <c r="G394" s="196" t="s">
        <v>306</v>
      </c>
      <c r="H394" s="197">
        <v>4</v>
      </c>
      <c r="I394" s="198"/>
      <c r="J394" s="199">
        <f>ROUND(I394*H394,2)</f>
        <v>0</v>
      </c>
      <c r="K394" s="195" t="s">
        <v>21</v>
      </c>
      <c r="L394" s="61"/>
      <c r="M394" s="200" t="s">
        <v>21</v>
      </c>
      <c r="N394" s="201" t="s">
        <v>42</v>
      </c>
      <c r="O394" s="42"/>
      <c r="P394" s="202">
        <f>O394*H394</f>
        <v>0</v>
      </c>
      <c r="Q394" s="202">
        <v>0</v>
      </c>
      <c r="R394" s="202">
        <f>Q394*H394</f>
        <v>0</v>
      </c>
      <c r="S394" s="202">
        <v>0</v>
      </c>
      <c r="T394" s="203">
        <f>S394*H394</f>
        <v>0</v>
      </c>
      <c r="AR394" s="24" t="s">
        <v>290</v>
      </c>
      <c r="AT394" s="24" t="s">
        <v>152</v>
      </c>
      <c r="AU394" s="24" t="s">
        <v>81</v>
      </c>
      <c r="AY394" s="24" t="s">
        <v>149</v>
      </c>
      <c r="BE394" s="204">
        <f>IF(N394="základní",J394,0)</f>
        <v>0</v>
      </c>
      <c r="BF394" s="204">
        <f>IF(N394="snížená",J394,0)</f>
        <v>0</v>
      </c>
      <c r="BG394" s="204">
        <f>IF(N394="zákl. přenesená",J394,0)</f>
        <v>0</v>
      </c>
      <c r="BH394" s="204">
        <f>IF(N394="sníž. přenesená",J394,0)</f>
        <v>0</v>
      </c>
      <c r="BI394" s="204">
        <f>IF(N394="nulová",J394,0)</f>
        <v>0</v>
      </c>
      <c r="BJ394" s="24" t="s">
        <v>79</v>
      </c>
      <c r="BK394" s="204">
        <f>ROUND(I394*H394,2)</f>
        <v>0</v>
      </c>
      <c r="BL394" s="24" t="s">
        <v>290</v>
      </c>
      <c r="BM394" s="24" t="s">
        <v>685</v>
      </c>
    </row>
    <row r="395" spans="2:65" s="1" customFormat="1" ht="22.5" customHeight="1">
      <c r="B395" s="41"/>
      <c r="C395" s="250" t="s">
        <v>686</v>
      </c>
      <c r="D395" s="250" t="s">
        <v>478</v>
      </c>
      <c r="E395" s="251" t="s">
        <v>687</v>
      </c>
      <c r="F395" s="252" t="s">
        <v>688</v>
      </c>
      <c r="G395" s="253" t="s">
        <v>306</v>
      </c>
      <c r="H395" s="254">
        <v>4</v>
      </c>
      <c r="I395" s="255"/>
      <c r="J395" s="256">
        <f>ROUND(I395*H395,2)</f>
        <v>0</v>
      </c>
      <c r="K395" s="252" t="s">
        <v>21</v>
      </c>
      <c r="L395" s="257"/>
      <c r="M395" s="258" t="s">
        <v>21</v>
      </c>
      <c r="N395" s="259" t="s">
        <v>42</v>
      </c>
      <c r="O395" s="42"/>
      <c r="P395" s="202">
        <f>O395*H395</f>
        <v>0</v>
      </c>
      <c r="Q395" s="202">
        <v>0</v>
      </c>
      <c r="R395" s="202">
        <f>Q395*H395</f>
        <v>0</v>
      </c>
      <c r="S395" s="202">
        <v>0</v>
      </c>
      <c r="T395" s="203">
        <f>S395*H395</f>
        <v>0</v>
      </c>
      <c r="AR395" s="24" t="s">
        <v>376</v>
      </c>
      <c r="AT395" s="24" t="s">
        <v>478</v>
      </c>
      <c r="AU395" s="24" t="s">
        <v>81</v>
      </c>
      <c r="AY395" s="24" t="s">
        <v>149</v>
      </c>
      <c r="BE395" s="204">
        <f>IF(N395="základní",J395,0)</f>
        <v>0</v>
      </c>
      <c r="BF395" s="204">
        <f>IF(N395="snížená",J395,0)</f>
        <v>0</v>
      </c>
      <c r="BG395" s="204">
        <f>IF(N395="zákl. přenesená",J395,0)</f>
        <v>0</v>
      </c>
      <c r="BH395" s="204">
        <f>IF(N395="sníž. přenesená",J395,0)</f>
        <v>0</v>
      </c>
      <c r="BI395" s="204">
        <f>IF(N395="nulová",J395,0)</f>
        <v>0</v>
      </c>
      <c r="BJ395" s="24" t="s">
        <v>79</v>
      </c>
      <c r="BK395" s="204">
        <f>ROUND(I395*H395,2)</f>
        <v>0</v>
      </c>
      <c r="BL395" s="24" t="s">
        <v>290</v>
      </c>
      <c r="BM395" s="24" t="s">
        <v>689</v>
      </c>
    </row>
    <row r="396" spans="2:65" s="1" customFormat="1" ht="22.5" customHeight="1">
      <c r="B396" s="41"/>
      <c r="C396" s="193" t="s">
        <v>690</v>
      </c>
      <c r="D396" s="193" t="s">
        <v>152</v>
      </c>
      <c r="E396" s="194" t="s">
        <v>691</v>
      </c>
      <c r="F396" s="195" t="s">
        <v>692</v>
      </c>
      <c r="G396" s="196" t="s">
        <v>306</v>
      </c>
      <c r="H396" s="197">
        <v>4</v>
      </c>
      <c r="I396" s="198"/>
      <c r="J396" s="199">
        <f>ROUND(I396*H396,2)</f>
        <v>0</v>
      </c>
      <c r="K396" s="195" t="s">
        <v>21</v>
      </c>
      <c r="L396" s="61"/>
      <c r="M396" s="200" t="s">
        <v>21</v>
      </c>
      <c r="N396" s="201" t="s">
        <v>42</v>
      </c>
      <c r="O396" s="42"/>
      <c r="P396" s="202">
        <f>O396*H396</f>
        <v>0</v>
      </c>
      <c r="Q396" s="202">
        <v>0</v>
      </c>
      <c r="R396" s="202">
        <f>Q396*H396</f>
        <v>0</v>
      </c>
      <c r="S396" s="202">
        <v>0</v>
      </c>
      <c r="T396" s="203">
        <f>S396*H396</f>
        <v>0</v>
      </c>
      <c r="AR396" s="24" t="s">
        <v>290</v>
      </c>
      <c r="AT396" s="24" t="s">
        <v>152</v>
      </c>
      <c r="AU396" s="24" t="s">
        <v>81</v>
      </c>
      <c r="AY396" s="24" t="s">
        <v>149</v>
      </c>
      <c r="BE396" s="204">
        <f>IF(N396="základní",J396,0)</f>
        <v>0</v>
      </c>
      <c r="BF396" s="204">
        <f>IF(N396="snížená",J396,0)</f>
        <v>0</v>
      </c>
      <c r="BG396" s="204">
        <f>IF(N396="zákl. přenesená",J396,0)</f>
        <v>0</v>
      </c>
      <c r="BH396" s="204">
        <f>IF(N396="sníž. přenesená",J396,0)</f>
        <v>0</v>
      </c>
      <c r="BI396" s="204">
        <f>IF(N396="nulová",J396,0)</f>
        <v>0</v>
      </c>
      <c r="BJ396" s="24" t="s">
        <v>79</v>
      </c>
      <c r="BK396" s="204">
        <f>ROUND(I396*H396,2)</f>
        <v>0</v>
      </c>
      <c r="BL396" s="24" t="s">
        <v>290</v>
      </c>
      <c r="BM396" s="24" t="s">
        <v>693</v>
      </c>
    </row>
    <row r="397" spans="2:47" s="1" customFormat="1" ht="40.5">
      <c r="B397" s="41"/>
      <c r="C397" s="63"/>
      <c r="D397" s="205" t="s">
        <v>159</v>
      </c>
      <c r="E397" s="63"/>
      <c r="F397" s="206" t="s">
        <v>694</v>
      </c>
      <c r="G397" s="63"/>
      <c r="H397" s="63"/>
      <c r="I397" s="163"/>
      <c r="J397" s="63"/>
      <c r="K397" s="63"/>
      <c r="L397" s="61"/>
      <c r="M397" s="207"/>
      <c r="N397" s="42"/>
      <c r="O397" s="42"/>
      <c r="P397" s="42"/>
      <c r="Q397" s="42"/>
      <c r="R397" s="42"/>
      <c r="S397" s="42"/>
      <c r="T397" s="78"/>
      <c r="AT397" s="24" t="s">
        <v>159</v>
      </c>
      <c r="AU397" s="24" t="s">
        <v>81</v>
      </c>
    </row>
    <row r="398" spans="2:65" s="1" customFormat="1" ht="22.5" customHeight="1">
      <c r="B398" s="41"/>
      <c r="C398" s="193" t="s">
        <v>695</v>
      </c>
      <c r="D398" s="193" t="s">
        <v>152</v>
      </c>
      <c r="E398" s="194" t="s">
        <v>696</v>
      </c>
      <c r="F398" s="195" t="s">
        <v>697</v>
      </c>
      <c r="G398" s="196" t="s">
        <v>306</v>
      </c>
      <c r="H398" s="197">
        <v>2</v>
      </c>
      <c r="I398" s="198"/>
      <c r="J398" s="199">
        <f>ROUND(I398*H398,2)</f>
        <v>0</v>
      </c>
      <c r="K398" s="195" t="s">
        <v>21</v>
      </c>
      <c r="L398" s="61"/>
      <c r="M398" s="200" t="s">
        <v>21</v>
      </c>
      <c r="N398" s="201" t="s">
        <v>42</v>
      </c>
      <c r="O398" s="42"/>
      <c r="P398" s="202">
        <f>O398*H398</f>
        <v>0</v>
      </c>
      <c r="Q398" s="202">
        <v>0</v>
      </c>
      <c r="R398" s="202">
        <f>Q398*H398</f>
        <v>0</v>
      </c>
      <c r="S398" s="202">
        <v>0</v>
      </c>
      <c r="T398" s="203">
        <f>S398*H398</f>
        <v>0</v>
      </c>
      <c r="AR398" s="24" t="s">
        <v>290</v>
      </c>
      <c r="AT398" s="24" t="s">
        <v>152</v>
      </c>
      <c r="AU398" s="24" t="s">
        <v>81</v>
      </c>
      <c r="AY398" s="24" t="s">
        <v>149</v>
      </c>
      <c r="BE398" s="204">
        <f>IF(N398="základní",J398,0)</f>
        <v>0</v>
      </c>
      <c r="BF398" s="204">
        <f>IF(N398="snížená",J398,0)</f>
        <v>0</v>
      </c>
      <c r="BG398" s="204">
        <f>IF(N398="zákl. přenesená",J398,0)</f>
        <v>0</v>
      </c>
      <c r="BH398" s="204">
        <f>IF(N398="sníž. přenesená",J398,0)</f>
        <v>0</v>
      </c>
      <c r="BI398" s="204">
        <f>IF(N398="nulová",J398,0)</f>
        <v>0</v>
      </c>
      <c r="BJ398" s="24" t="s">
        <v>79</v>
      </c>
      <c r="BK398" s="204">
        <f>ROUND(I398*H398,2)</f>
        <v>0</v>
      </c>
      <c r="BL398" s="24" t="s">
        <v>290</v>
      </c>
      <c r="BM398" s="24" t="s">
        <v>698</v>
      </c>
    </row>
    <row r="399" spans="2:65" s="1" customFormat="1" ht="22.5" customHeight="1">
      <c r="B399" s="41"/>
      <c r="C399" s="193" t="s">
        <v>699</v>
      </c>
      <c r="D399" s="193" t="s">
        <v>152</v>
      </c>
      <c r="E399" s="194" t="s">
        <v>700</v>
      </c>
      <c r="F399" s="195" t="s">
        <v>701</v>
      </c>
      <c r="G399" s="196" t="s">
        <v>306</v>
      </c>
      <c r="H399" s="197">
        <v>4</v>
      </c>
      <c r="I399" s="198"/>
      <c r="J399" s="199">
        <f>ROUND(I399*H399,2)</f>
        <v>0</v>
      </c>
      <c r="K399" s="195" t="s">
        <v>21</v>
      </c>
      <c r="L399" s="61"/>
      <c r="M399" s="200" t="s">
        <v>21</v>
      </c>
      <c r="N399" s="201" t="s">
        <v>42</v>
      </c>
      <c r="O399" s="42"/>
      <c r="P399" s="202">
        <f>O399*H399</f>
        <v>0</v>
      </c>
      <c r="Q399" s="202">
        <v>0</v>
      </c>
      <c r="R399" s="202">
        <f>Q399*H399</f>
        <v>0</v>
      </c>
      <c r="S399" s="202">
        <v>0</v>
      </c>
      <c r="T399" s="203">
        <f>S399*H399</f>
        <v>0</v>
      </c>
      <c r="AR399" s="24" t="s">
        <v>290</v>
      </c>
      <c r="AT399" s="24" t="s">
        <v>152</v>
      </c>
      <c r="AU399" s="24" t="s">
        <v>81</v>
      </c>
      <c r="AY399" s="24" t="s">
        <v>149</v>
      </c>
      <c r="BE399" s="204">
        <f>IF(N399="základní",J399,0)</f>
        <v>0</v>
      </c>
      <c r="BF399" s="204">
        <f>IF(N399="snížená",J399,0)</f>
        <v>0</v>
      </c>
      <c r="BG399" s="204">
        <f>IF(N399="zákl. přenesená",J399,0)</f>
        <v>0</v>
      </c>
      <c r="BH399" s="204">
        <f>IF(N399="sníž. přenesená",J399,0)</f>
        <v>0</v>
      </c>
      <c r="BI399" s="204">
        <f>IF(N399="nulová",J399,0)</f>
        <v>0</v>
      </c>
      <c r="BJ399" s="24" t="s">
        <v>79</v>
      </c>
      <c r="BK399" s="204">
        <f>ROUND(I399*H399,2)</f>
        <v>0</v>
      </c>
      <c r="BL399" s="24" t="s">
        <v>290</v>
      </c>
      <c r="BM399" s="24" t="s">
        <v>702</v>
      </c>
    </row>
    <row r="400" spans="2:47" s="1" customFormat="1" ht="40.5">
      <c r="B400" s="41"/>
      <c r="C400" s="63"/>
      <c r="D400" s="205" t="s">
        <v>159</v>
      </c>
      <c r="E400" s="63"/>
      <c r="F400" s="206" t="s">
        <v>703</v>
      </c>
      <c r="G400" s="63"/>
      <c r="H400" s="63"/>
      <c r="I400" s="163"/>
      <c r="J400" s="63"/>
      <c r="K400" s="63"/>
      <c r="L400" s="61"/>
      <c r="M400" s="207"/>
      <c r="N400" s="42"/>
      <c r="O400" s="42"/>
      <c r="P400" s="42"/>
      <c r="Q400" s="42"/>
      <c r="R400" s="42"/>
      <c r="S400" s="42"/>
      <c r="T400" s="78"/>
      <c r="AT400" s="24" t="s">
        <v>159</v>
      </c>
      <c r="AU400" s="24" t="s">
        <v>81</v>
      </c>
    </row>
    <row r="401" spans="2:65" s="1" customFormat="1" ht="22.5" customHeight="1">
      <c r="B401" s="41"/>
      <c r="C401" s="193" t="s">
        <v>704</v>
      </c>
      <c r="D401" s="193" t="s">
        <v>152</v>
      </c>
      <c r="E401" s="194" t="s">
        <v>705</v>
      </c>
      <c r="F401" s="195" t="s">
        <v>706</v>
      </c>
      <c r="G401" s="196" t="s">
        <v>306</v>
      </c>
      <c r="H401" s="197">
        <v>8</v>
      </c>
      <c r="I401" s="198"/>
      <c r="J401" s="199">
        <f>ROUND(I401*H401,2)</f>
        <v>0</v>
      </c>
      <c r="K401" s="195" t="s">
        <v>21</v>
      </c>
      <c r="L401" s="61"/>
      <c r="M401" s="200" t="s">
        <v>21</v>
      </c>
      <c r="N401" s="201" t="s">
        <v>42</v>
      </c>
      <c r="O401" s="42"/>
      <c r="P401" s="202">
        <f>O401*H401</f>
        <v>0</v>
      </c>
      <c r="Q401" s="202">
        <v>0</v>
      </c>
      <c r="R401" s="202">
        <f>Q401*H401</f>
        <v>0</v>
      </c>
      <c r="S401" s="202">
        <v>0</v>
      </c>
      <c r="T401" s="203">
        <f>S401*H401</f>
        <v>0</v>
      </c>
      <c r="AR401" s="24" t="s">
        <v>290</v>
      </c>
      <c r="AT401" s="24" t="s">
        <v>152</v>
      </c>
      <c r="AU401" s="24" t="s">
        <v>81</v>
      </c>
      <c r="AY401" s="24" t="s">
        <v>149</v>
      </c>
      <c r="BE401" s="204">
        <f>IF(N401="základní",J401,0)</f>
        <v>0</v>
      </c>
      <c r="BF401" s="204">
        <f>IF(N401="snížená",J401,0)</f>
        <v>0</v>
      </c>
      <c r="BG401" s="204">
        <f>IF(N401="zákl. přenesená",J401,0)</f>
        <v>0</v>
      </c>
      <c r="BH401" s="204">
        <f>IF(N401="sníž. přenesená",J401,0)</f>
        <v>0</v>
      </c>
      <c r="BI401" s="204">
        <f>IF(N401="nulová",J401,0)</f>
        <v>0</v>
      </c>
      <c r="BJ401" s="24" t="s">
        <v>79</v>
      </c>
      <c r="BK401" s="204">
        <f>ROUND(I401*H401,2)</f>
        <v>0</v>
      </c>
      <c r="BL401" s="24" t="s">
        <v>290</v>
      </c>
      <c r="BM401" s="24" t="s">
        <v>707</v>
      </c>
    </row>
    <row r="402" spans="2:65" s="1" customFormat="1" ht="22.5" customHeight="1">
      <c r="B402" s="41"/>
      <c r="C402" s="193" t="s">
        <v>708</v>
      </c>
      <c r="D402" s="193" t="s">
        <v>152</v>
      </c>
      <c r="E402" s="194" t="s">
        <v>709</v>
      </c>
      <c r="F402" s="195" t="s">
        <v>710</v>
      </c>
      <c r="G402" s="196" t="s">
        <v>306</v>
      </c>
      <c r="H402" s="197">
        <v>4</v>
      </c>
      <c r="I402" s="198"/>
      <c r="J402" s="199">
        <f>ROUND(I402*H402,2)</f>
        <v>0</v>
      </c>
      <c r="K402" s="195" t="s">
        <v>21</v>
      </c>
      <c r="L402" s="61"/>
      <c r="M402" s="200" t="s">
        <v>21</v>
      </c>
      <c r="N402" s="201" t="s">
        <v>42</v>
      </c>
      <c r="O402" s="42"/>
      <c r="P402" s="202">
        <f>O402*H402</f>
        <v>0</v>
      </c>
      <c r="Q402" s="202">
        <v>0</v>
      </c>
      <c r="R402" s="202">
        <f>Q402*H402</f>
        <v>0</v>
      </c>
      <c r="S402" s="202">
        <v>0</v>
      </c>
      <c r="T402" s="203">
        <f>S402*H402</f>
        <v>0</v>
      </c>
      <c r="AR402" s="24" t="s">
        <v>290</v>
      </c>
      <c r="AT402" s="24" t="s">
        <v>152</v>
      </c>
      <c r="AU402" s="24" t="s">
        <v>81</v>
      </c>
      <c r="AY402" s="24" t="s">
        <v>149</v>
      </c>
      <c r="BE402" s="204">
        <f>IF(N402="základní",J402,0)</f>
        <v>0</v>
      </c>
      <c r="BF402" s="204">
        <f>IF(N402="snížená",J402,0)</f>
        <v>0</v>
      </c>
      <c r="BG402" s="204">
        <f>IF(N402="zákl. přenesená",J402,0)</f>
        <v>0</v>
      </c>
      <c r="BH402" s="204">
        <f>IF(N402="sníž. přenesená",J402,0)</f>
        <v>0</v>
      </c>
      <c r="BI402" s="204">
        <f>IF(N402="nulová",J402,0)</f>
        <v>0</v>
      </c>
      <c r="BJ402" s="24" t="s">
        <v>79</v>
      </c>
      <c r="BK402" s="204">
        <f>ROUND(I402*H402,2)</f>
        <v>0</v>
      </c>
      <c r="BL402" s="24" t="s">
        <v>290</v>
      </c>
      <c r="BM402" s="24" t="s">
        <v>711</v>
      </c>
    </row>
    <row r="403" spans="2:65" s="1" customFormat="1" ht="22.5" customHeight="1">
      <c r="B403" s="41"/>
      <c r="C403" s="193" t="s">
        <v>712</v>
      </c>
      <c r="D403" s="193" t="s">
        <v>152</v>
      </c>
      <c r="E403" s="194" t="s">
        <v>713</v>
      </c>
      <c r="F403" s="195" t="s">
        <v>714</v>
      </c>
      <c r="G403" s="196" t="s">
        <v>306</v>
      </c>
      <c r="H403" s="197">
        <v>4</v>
      </c>
      <c r="I403" s="198"/>
      <c r="J403" s="199">
        <f>ROUND(I403*H403,2)</f>
        <v>0</v>
      </c>
      <c r="K403" s="195" t="s">
        <v>21</v>
      </c>
      <c r="L403" s="61"/>
      <c r="M403" s="200" t="s">
        <v>21</v>
      </c>
      <c r="N403" s="201" t="s">
        <v>42</v>
      </c>
      <c r="O403" s="42"/>
      <c r="P403" s="202">
        <f>O403*H403</f>
        <v>0</v>
      </c>
      <c r="Q403" s="202">
        <v>0</v>
      </c>
      <c r="R403" s="202">
        <f>Q403*H403</f>
        <v>0</v>
      </c>
      <c r="S403" s="202">
        <v>0</v>
      </c>
      <c r="T403" s="203">
        <f>S403*H403</f>
        <v>0</v>
      </c>
      <c r="AR403" s="24" t="s">
        <v>290</v>
      </c>
      <c r="AT403" s="24" t="s">
        <v>152</v>
      </c>
      <c r="AU403" s="24" t="s">
        <v>81</v>
      </c>
      <c r="AY403" s="24" t="s">
        <v>149</v>
      </c>
      <c r="BE403" s="204">
        <f>IF(N403="základní",J403,0)</f>
        <v>0</v>
      </c>
      <c r="BF403" s="204">
        <f>IF(N403="snížená",J403,0)</f>
        <v>0</v>
      </c>
      <c r="BG403" s="204">
        <f>IF(N403="zákl. přenesená",J403,0)</f>
        <v>0</v>
      </c>
      <c r="BH403" s="204">
        <f>IF(N403="sníž. přenesená",J403,0)</f>
        <v>0</v>
      </c>
      <c r="BI403" s="204">
        <f>IF(N403="nulová",J403,0)</f>
        <v>0</v>
      </c>
      <c r="BJ403" s="24" t="s">
        <v>79</v>
      </c>
      <c r="BK403" s="204">
        <f>ROUND(I403*H403,2)</f>
        <v>0</v>
      </c>
      <c r="BL403" s="24" t="s">
        <v>290</v>
      </c>
      <c r="BM403" s="24" t="s">
        <v>715</v>
      </c>
    </row>
    <row r="404" spans="2:65" s="1" customFormat="1" ht="22.5" customHeight="1">
      <c r="B404" s="41"/>
      <c r="C404" s="193" t="s">
        <v>716</v>
      </c>
      <c r="D404" s="193" t="s">
        <v>152</v>
      </c>
      <c r="E404" s="194" t="s">
        <v>717</v>
      </c>
      <c r="F404" s="195" t="s">
        <v>718</v>
      </c>
      <c r="G404" s="196" t="s">
        <v>155</v>
      </c>
      <c r="H404" s="197">
        <v>160</v>
      </c>
      <c r="I404" s="198"/>
      <c r="J404" s="199">
        <f>ROUND(I404*H404,2)</f>
        <v>0</v>
      </c>
      <c r="K404" s="195" t="s">
        <v>21</v>
      </c>
      <c r="L404" s="61"/>
      <c r="M404" s="200" t="s">
        <v>21</v>
      </c>
      <c r="N404" s="201" t="s">
        <v>42</v>
      </c>
      <c r="O404" s="42"/>
      <c r="P404" s="202">
        <f>O404*H404</f>
        <v>0</v>
      </c>
      <c r="Q404" s="202">
        <v>0</v>
      </c>
      <c r="R404" s="202">
        <f>Q404*H404</f>
        <v>0</v>
      </c>
      <c r="S404" s="202">
        <v>0</v>
      </c>
      <c r="T404" s="203">
        <f>S404*H404</f>
        <v>0</v>
      </c>
      <c r="AR404" s="24" t="s">
        <v>290</v>
      </c>
      <c r="AT404" s="24" t="s">
        <v>152</v>
      </c>
      <c r="AU404" s="24" t="s">
        <v>81</v>
      </c>
      <c r="AY404" s="24" t="s">
        <v>149</v>
      </c>
      <c r="BE404" s="204">
        <f>IF(N404="základní",J404,0)</f>
        <v>0</v>
      </c>
      <c r="BF404" s="204">
        <f>IF(N404="snížená",J404,0)</f>
        <v>0</v>
      </c>
      <c r="BG404" s="204">
        <f>IF(N404="zákl. přenesená",J404,0)</f>
        <v>0</v>
      </c>
      <c r="BH404" s="204">
        <f>IF(N404="sníž. přenesená",J404,0)</f>
        <v>0</v>
      </c>
      <c r="BI404" s="204">
        <f>IF(N404="nulová",J404,0)</f>
        <v>0</v>
      </c>
      <c r="BJ404" s="24" t="s">
        <v>79</v>
      </c>
      <c r="BK404" s="204">
        <f>ROUND(I404*H404,2)</f>
        <v>0</v>
      </c>
      <c r="BL404" s="24" t="s">
        <v>290</v>
      </c>
      <c r="BM404" s="24" t="s">
        <v>719</v>
      </c>
    </row>
    <row r="405" spans="2:47" s="1" customFormat="1" ht="27">
      <c r="B405" s="41"/>
      <c r="C405" s="63"/>
      <c r="D405" s="205" t="s">
        <v>159</v>
      </c>
      <c r="E405" s="63"/>
      <c r="F405" s="206" t="s">
        <v>720</v>
      </c>
      <c r="G405" s="63"/>
      <c r="H405" s="63"/>
      <c r="I405" s="163"/>
      <c r="J405" s="63"/>
      <c r="K405" s="63"/>
      <c r="L405" s="61"/>
      <c r="M405" s="207"/>
      <c r="N405" s="42"/>
      <c r="O405" s="42"/>
      <c r="P405" s="42"/>
      <c r="Q405" s="42"/>
      <c r="R405" s="42"/>
      <c r="S405" s="42"/>
      <c r="T405" s="78"/>
      <c r="AT405" s="24" t="s">
        <v>159</v>
      </c>
      <c r="AU405" s="24" t="s">
        <v>81</v>
      </c>
    </row>
    <row r="406" spans="2:65" s="1" customFormat="1" ht="22.5" customHeight="1">
      <c r="B406" s="41"/>
      <c r="C406" s="193" t="s">
        <v>721</v>
      </c>
      <c r="D406" s="193" t="s">
        <v>152</v>
      </c>
      <c r="E406" s="194" t="s">
        <v>722</v>
      </c>
      <c r="F406" s="195" t="s">
        <v>723</v>
      </c>
      <c r="G406" s="196" t="s">
        <v>155</v>
      </c>
      <c r="H406" s="197">
        <v>160</v>
      </c>
      <c r="I406" s="198"/>
      <c r="J406" s="199">
        <f>ROUND(I406*H406,2)</f>
        <v>0</v>
      </c>
      <c r="K406" s="195" t="s">
        <v>21</v>
      </c>
      <c r="L406" s="61"/>
      <c r="M406" s="200" t="s">
        <v>21</v>
      </c>
      <c r="N406" s="201" t="s">
        <v>42</v>
      </c>
      <c r="O406" s="42"/>
      <c r="P406" s="202">
        <f>O406*H406</f>
        <v>0</v>
      </c>
      <c r="Q406" s="202">
        <v>0</v>
      </c>
      <c r="R406" s="202">
        <f>Q406*H406</f>
        <v>0</v>
      </c>
      <c r="S406" s="202">
        <v>0</v>
      </c>
      <c r="T406" s="203">
        <f>S406*H406</f>
        <v>0</v>
      </c>
      <c r="AR406" s="24" t="s">
        <v>290</v>
      </c>
      <c r="AT406" s="24" t="s">
        <v>152</v>
      </c>
      <c r="AU406" s="24" t="s">
        <v>81</v>
      </c>
      <c r="AY406" s="24" t="s">
        <v>149</v>
      </c>
      <c r="BE406" s="204">
        <f>IF(N406="základní",J406,0)</f>
        <v>0</v>
      </c>
      <c r="BF406" s="204">
        <f>IF(N406="snížená",J406,0)</f>
        <v>0</v>
      </c>
      <c r="BG406" s="204">
        <f>IF(N406="zákl. přenesená",J406,0)</f>
        <v>0</v>
      </c>
      <c r="BH406" s="204">
        <f>IF(N406="sníž. přenesená",J406,0)</f>
        <v>0</v>
      </c>
      <c r="BI406" s="204">
        <f>IF(N406="nulová",J406,0)</f>
        <v>0</v>
      </c>
      <c r="BJ406" s="24" t="s">
        <v>79</v>
      </c>
      <c r="BK406" s="204">
        <f>ROUND(I406*H406,2)</f>
        <v>0</v>
      </c>
      <c r="BL406" s="24" t="s">
        <v>290</v>
      </c>
      <c r="BM406" s="24" t="s">
        <v>724</v>
      </c>
    </row>
    <row r="407" spans="2:47" s="1" customFormat="1" ht="27">
      <c r="B407" s="41"/>
      <c r="C407" s="63"/>
      <c r="D407" s="205" t="s">
        <v>159</v>
      </c>
      <c r="E407" s="63"/>
      <c r="F407" s="206" t="s">
        <v>725</v>
      </c>
      <c r="G407" s="63"/>
      <c r="H407" s="63"/>
      <c r="I407" s="163"/>
      <c r="J407" s="63"/>
      <c r="K407" s="63"/>
      <c r="L407" s="61"/>
      <c r="M407" s="207"/>
      <c r="N407" s="42"/>
      <c r="O407" s="42"/>
      <c r="P407" s="42"/>
      <c r="Q407" s="42"/>
      <c r="R407" s="42"/>
      <c r="S407" s="42"/>
      <c r="T407" s="78"/>
      <c r="AT407" s="24" t="s">
        <v>159</v>
      </c>
      <c r="AU407" s="24" t="s">
        <v>81</v>
      </c>
    </row>
    <row r="408" spans="2:65" s="1" customFormat="1" ht="22.5" customHeight="1">
      <c r="B408" s="41"/>
      <c r="C408" s="193" t="s">
        <v>726</v>
      </c>
      <c r="D408" s="193" t="s">
        <v>152</v>
      </c>
      <c r="E408" s="194" t="s">
        <v>727</v>
      </c>
      <c r="F408" s="195" t="s">
        <v>728</v>
      </c>
      <c r="G408" s="196" t="s">
        <v>729</v>
      </c>
      <c r="H408" s="197">
        <v>24</v>
      </c>
      <c r="I408" s="198"/>
      <c r="J408" s="199">
        <f>ROUND(I408*H408,2)</f>
        <v>0</v>
      </c>
      <c r="K408" s="195" t="s">
        <v>21</v>
      </c>
      <c r="L408" s="61"/>
      <c r="M408" s="200" t="s">
        <v>21</v>
      </c>
      <c r="N408" s="201" t="s">
        <v>42</v>
      </c>
      <c r="O408" s="42"/>
      <c r="P408" s="202">
        <f>O408*H408</f>
        <v>0</v>
      </c>
      <c r="Q408" s="202">
        <v>0</v>
      </c>
      <c r="R408" s="202">
        <f>Q408*H408</f>
        <v>0</v>
      </c>
      <c r="S408" s="202">
        <v>0</v>
      </c>
      <c r="T408" s="203">
        <f>S408*H408</f>
        <v>0</v>
      </c>
      <c r="AR408" s="24" t="s">
        <v>290</v>
      </c>
      <c r="AT408" s="24" t="s">
        <v>152</v>
      </c>
      <c r="AU408" s="24" t="s">
        <v>81</v>
      </c>
      <c r="AY408" s="24" t="s">
        <v>149</v>
      </c>
      <c r="BE408" s="204">
        <f>IF(N408="základní",J408,0)</f>
        <v>0</v>
      </c>
      <c r="BF408" s="204">
        <f>IF(N408="snížená",J408,0)</f>
        <v>0</v>
      </c>
      <c r="BG408" s="204">
        <f>IF(N408="zákl. přenesená",J408,0)</f>
        <v>0</v>
      </c>
      <c r="BH408" s="204">
        <f>IF(N408="sníž. přenesená",J408,0)</f>
        <v>0</v>
      </c>
      <c r="BI408" s="204">
        <f>IF(N408="nulová",J408,0)</f>
        <v>0</v>
      </c>
      <c r="BJ408" s="24" t="s">
        <v>79</v>
      </c>
      <c r="BK408" s="204">
        <f>ROUND(I408*H408,2)</f>
        <v>0</v>
      </c>
      <c r="BL408" s="24" t="s">
        <v>290</v>
      </c>
      <c r="BM408" s="24" t="s">
        <v>730</v>
      </c>
    </row>
    <row r="409" spans="2:65" s="1" customFormat="1" ht="22.5" customHeight="1">
      <c r="B409" s="41"/>
      <c r="C409" s="193" t="s">
        <v>731</v>
      </c>
      <c r="D409" s="193" t="s">
        <v>152</v>
      </c>
      <c r="E409" s="194" t="s">
        <v>732</v>
      </c>
      <c r="F409" s="195" t="s">
        <v>733</v>
      </c>
      <c r="G409" s="196" t="s">
        <v>397</v>
      </c>
      <c r="H409" s="249"/>
      <c r="I409" s="198"/>
      <c r="J409" s="199">
        <f>ROUND(I409*H409,2)</f>
        <v>0</v>
      </c>
      <c r="K409" s="195" t="s">
        <v>163</v>
      </c>
      <c r="L409" s="61"/>
      <c r="M409" s="200" t="s">
        <v>21</v>
      </c>
      <c r="N409" s="201" t="s">
        <v>42</v>
      </c>
      <c r="O409" s="42"/>
      <c r="P409" s="202">
        <f>O409*H409</f>
        <v>0</v>
      </c>
      <c r="Q409" s="202">
        <v>0</v>
      </c>
      <c r="R409" s="202">
        <f>Q409*H409</f>
        <v>0</v>
      </c>
      <c r="S409" s="202">
        <v>0</v>
      </c>
      <c r="T409" s="203">
        <f>S409*H409</f>
        <v>0</v>
      </c>
      <c r="AR409" s="24" t="s">
        <v>290</v>
      </c>
      <c r="AT409" s="24" t="s">
        <v>152</v>
      </c>
      <c r="AU409" s="24" t="s">
        <v>81</v>
      </c>
      <c r="AY409" s="24" t="s">
        <v>149</v>
      </c>
      <c r="BE409" s="204">
        <f>IF(N409="základní",J409,0)</f>
        <v>0</v>
      </c>
      <c r="BF409" s="204">
        <f>IF(N409="snížená",J409,0)</f>
        <v>0</v>
      </c>
      <c r="BG409" s="204">
        <f>IF(N409="zákl. přenesená",J409,0)</f>
        <v>0</v>
      </c>
      <c r="BH409" s="204">
        <f>IF(N409="sníž. přenesená",J409,0)</f>
        <v>0</v>
      </c>
      <c r="BI409" s="204">
        <f>IF(N409="nulová",J409,0)</f>
        <v>0</v>
      </c>
      <c r="BJ409" s="24" t="s">
        <v>79</v>
      </c>
      <c r="BK409" s="204">
        <f>ROUND(I409*H409,2)</f>
        <v>0</v>
      </c>
      <c r="BL409" s="24" t="s">
        <v>290</v>
      </c>
      <c r="BM409" s="24" t="s">
        <v>734</v>
      </c>
    </row>
    <row r="410" spans="2:47" s="1" customFormat="1" ht="121.5">
      <c r="B410" s="41"/>
      <c r="C410" s="63"/>
      <c r="D410" s="208" t="s">
        <v>165</v>
      </c>
      <c r="E410" s="63"/>
      <c r="F410" s="209" t="s">
        <v>642</v>
      </c>
      <c r="G410" s="63"/>
      <c r="H410" s="63"/>
      <c r="I410" s="163"/>
      <c r="J410" s="63"/>
      <c r="K410" s="63"/>
      <c r="L410" s="61"/>
      <c r="M410" s="207"/>
      <c r="N410" s="42"/>
      <c r="O410" s="42"/>
      <c r="P410" s="42"/>
      <c r="Q410" s="42"/>
      <c r="R410" s="42"/>
      <c r="S410" s="42"/>
      <c r="T410" s="78"/>
      <c r="AT410" s="24" t="s">
        <v>165</v>
      </c>
      <c r="AU410" s="24" t="s">
        <v>81</v>
      </c>
    </row>
    <row r="411" spans="2:63" s="10" customFormat="1" ht="29.85" customHeight="1">
      <c r="B411" s="176"/>
      <c r="C411" s="177"/>
      <c r="D411" s="190" t="s">
        <v>70</v>
      </c>
      <c r="E411" s="191" t="s">
        <v>735</v>
      </c>
      <c r="F411" s="191" t="s">
        <v>736</v>
      </c>
      <c r="G411" s="177"/>
      <c r="H411" s="177"/>
      <c r="I411" s="180"/>
      <c r="J411" s="192">
        <f>BK411</f>
        <v>0</v>
      </c>
      <c r="K411" s="177"/>
      <c r="L411" s="182"/>
      <c r="M411" s="183"/>
      <c r="N411" s="184"/>
      <c r="O411" s="184"/>
      <c r="P411" s="185">
        <f>SUM(P412:P413)</f>
        <v>0</v>
      </c>
      <c r="Q411" s="184"/>
      <c r="R411" s="185">
        <f>SUM(R412:R413)</f>
        <v>7.2E-05</v>
      </c>
      <c r="S411" s="184"/>
      <c r="T411" s="186">
        <f>SUM(T412:T413)</f>
        <v>0</v>
      </c>
      <c r="AR411" s="187" t="s">
        <v>81</v>
      </c>
      <c r="AT411" s="188" t="s">
        <v>70</v>
      </c>
      <c r="AU411" s="188" t="s">
        <v>79</v>
      </c>
      <c r="AY411" s="187" t="s">
        <v>149</v>
      </c>
      <c r="BK411" s="189">
        <f>SUM(BK412:BK413)</f>
        <v>0</v>
      </c>
    </row>
    <row r="412" spans="2:65" s="1" customFormat="1" ht="22.5" customHeight="1">
      <c r="B412" s="41"/>
      <c r="C412" s="193" t="s">
        <v>737</v>
      </c>
      <c r="D412" s="193" t="s">
        <v>152</v>
      </c>
      <c r="E412" s="194" t="s">
        <v>738</v>
      </c>
      <c r="F412" s="195" t="s">
        <v>739</v>
      </c>
      <c r="G412" s="196" t="s">
        <v>306</v>
      </c>
      <c r="H412" s="197">
        <v>2</v>
      </c>
      <c r="I412" s="198"/>
      <c r="J412" s="199">
        <f>ROUND(I412*H412,2)</f>
        <v>0</v>
      </c>
      <c r="K412" s="195" t="s">
        <v>156</v>
      </c>
      <c r="L412" s="61"/>
      <c r="M412" s="200" t="s">
        <v>21</v>
      </c>
      <c r="N412" s="201" t="s">
        <v>42</v>
      </c>
      <c r="O412" s="42"/>
      <c r="P412" s="202">
        <f>O412*H412</f>
        <v>0</v>
      </c>
      <c r="Q412" s="202">
        <v>0</v>
      </c>
      <c r="R412" s="202">
        <f>Q412*H412</f>
        <v>0</v>
      </c>
      <c r="S412" s="202">
        <v>0</v>
      </c>
      <c r="T412" s="203">
        <f>S412*H412</f>
        <v>0</v>
      </c>
      <c r="AR412" s="24" t="s">
        <v>290</v>
      </c>
      <c r="AT412" s="24" t="s">
        <v>152</v>
      </c>
      <c r="AU412" s="24" t="s">
        <v>81</v>
      </c>
      <c r="AY412" s="24" t="s">
        <v>149</v>
      </c>
      <c r="BE412" s="204">
        <f>IF(N412="základní",J412,0)</f>
        <v>0</v>
      </c>
      <c r="BF412" s="204">
        <f>IF(N412="snížená",J412,0)</f>
        <v>0</v>
      </c>
      <c r="BG412" s="204">
        <f>IF(N412="zákl. přenesená",J412,0)</f>
        <v>0</v>
      </c>
      <c r="BH412" s="204">
        <f>IF(N412="sníž. přenesená",J412,0)</f>
        <v>0</v>
      </c>
      <c r="BI412" s="204">
        <f>IF(N412="nulová",J412,0)</f>
        <v>0</v>
      </c>
      <c r="BJ412" s="24" t="s">
        <v>79</v>
      </c>
      <c r="BK412" s="204">
        <f>ROUND(I412*H412,2)</f>
        <v>0</v>
      </c>
      <c r="BL412" s="24" t="s">
        <v>290</v>
      </c>
      <c r="BM412" s="24" t="s">
        <v>740</v>
      </c>
    </row>
    <row r="413" spans="2:65" s="1" customFormat="1" ht="22.5" customHeight="1">
      <c r="B413" s="41"/>
      <c r="C413" s="250" t="s">
        <v>741</v>
      </c>
      <c r="D413" s="250" t="s">
        <v>478</v>
      </c>
      <c r="E413" s="251" t="s">
        <v>742</v>
      </c>
      <c r="F413" s="252" t="s">
        <v>743</v>
      </c>
      <c r="G413" s="253" t="s">
        <v>306</v>
      </c>
      <c r="H413" s="254">
        <v>2</v>
      </c>
      <c r="I413" s="255"/>
      <c r="J413" s="256">
        <f>ROUND(I413*H413,2)</f>
        <v>0</v>
      </c>
      <c r="K413" s="252" t="s">
        <v>156</v>
      </c>
      <c r="L413" s="257"/>
      <c r="M413" s="258" t="s">
        <v>21</v>
      </c>
      <c r="N413" s="259" t="s">
        <v>42</v>
      </c>
      <c r="O413" s="42"/>
      <c r="P413" s="202">
        <f>O413*H413</f>
        <v>0</v>
      </c>
      <c r="Q413" s="202">
        <v>3.6E-05</v>
      </c>
      <c r="R413" s="202">
        <f>Q413*H413</f>
        <v>7.2E-05</v>
      </c>
      <c r="S413" s="202">
        <v>0</v>
      </c>
      <c r="T413" s="203">
        <f>S413*H413</f>
        <v>0</v>
      </c>
      <c r="AR413" s="24" t="s">
        <v>376</v>
      </c>
      <c r="AT413" s="24" t="s">
        <v>478</v>
      </c>
      <c r="AU413" s="24" t="s">
        <v>81</v>
      </c>
      <c r="AY413" s="24" t="s">
        <v>149</v>
      </c>
      <c r="BE413" s="204">
        <f>IF(N413="základní",J413,0)</f>
        <v>0</v>
      </c>
      <c r="BF413" s="204">
        <f>IF(N413="snížená",J413,0)</f>
        <v>0</v>
      </c>
      <c r="BG413" s="204">
        <f>IF(N413="zákl. přenesená",J413,0)</f>
        <v>0</v>
      </c>
      <c r="BH413" s="204">
        <f>IF(N413="sníž. přenesená",J413,0)</f>
        <v>0</v>
      </c>
      <c r="BI413" s="204">
        <f>IF(N413="nulová",J413,0)</f>
        <v>0</v>
      </c>
      <c r="BJ413" s="24" t="s">
        <v>79</v>
      </c>
      <c r="BK413" s="204">
        <f>ROUND(I413*H413,2)</f>
        <v>0</v>
      </c>
      <c r="BL413" s="24" t="s">
        <v>290</v>
      </c>
      <c r="BM413" s="24" t="s">
        <v>744</v>
      </c>
    </row>
    <row r="414" spans="2:63" s="10" customFormat="1" ht="29.85" customHeight="1">
      <c r="B414" s="176"/>
      <c r="C414" s="177"/>
      <c r="D414" s="178" t="s">
        <v>70</v>
      </c>
      <c r="E414" s="260" t="s">
        <v>745</v>
      </c>
      <c r="F414" s="260" t="s">
        <v>746</v>
      </c>
      <c r="G414" s="177"/>
      <c r="H414" s="177"/>
      <c r="I414" s="180"/>
      <c r="J414" s="261">
        <f>BK414</f>
        <v>0</v>
      </c>
      <c r="K414" s="177"/>
      <c r="L414" s="182"/>
      <c r="M414" s="183"/>
      <c r="N414" s="184"/>
      <c r="O414" s="184"/>
      <c r="P414" s="185">
        <f>P415+P427+P431+P444+P448+P457+P459</f>
        <v>0</v>
      </c>
      <c r="Q414" s="184"/>
      <c r="R414" s="185">
        <f>R415+R427+R431+R444+R448+R457+R459</f>
        <v>0</v>
      </c>
      <c r="S414" s="184"/>
      <c r="T414" s="186">
        <f>T415+T427+T431+T444+T448+T457+T459</f>
        <v>0</v>
      </c>
      <c r="AR414" s="187" t="s">
        <v>81</v>
      </c>
      <c r="AT414" s="188" t="s">
        <v>70</v>
      </c>
      <c r="AU414" s="188" t="s">
        <v>79</v>
      </c>
      <c r="AY414" s="187" t="s">
        <v>149</v>
      </c>
      <c r="BK414" s="189">
        <f>BK415+BK427+BK431+BK444+BK448+BK457+BK459</f>
        <v>0</v>
      </c>
    </row>
    <row r="415" spans="2:63" s="10" customFormat="1" ht="14.85" customHeight="1">
      <c r="B415" s="176"/>
      <c r="C415" s="177"/>
      <c r="D415" s="190" t="s">
        <v>70</v>
      </c>
      <c r="E415" s="191" t="s">
        <v>747</v>
      </c>
      <c r="F415" s="191" t="s">
        <v>748</v>
      </c>
      <c r="G415" s="177"/>
      <c r="H415" s="177"/>
      <c r="I415" s="180"/>
      <c r="J415" s="192">
        <f>BK415</f>
        <v>0</v>
      </c>
      <c r="K415" s="177"/>
      <c r="L415" s="182"/>
      <c r="M415" s="183"/>
      <c r="N415" s="184"/>
      <c r="O415" s="184"/>
      <c r="P415" s="185">
        <f>SUM(P416:P426)</f>
        <v>0</v>
      </c>
      <c r="Q415" s="184"/>
      <c r="R415" s="185">
        <f>SUM(R416:R426)</f>
        <v>0</v>
      </c>
      <c r="S415" s="184"/>
      <c r="T415" s="186">
        <f>SUM(T416:T426)</f>
        <v>0</v>
      </c>
      <c r="AR415" s="187" t="s">
        <v>79</v>
      </c>
      <c r="AT415" s="188" t="s">
        <v>70</v>
      </c>
      <c r="AU415" s="188" t="s">
        <v>81</v>
      </c>
      <c r="AY415" s="187" t="s">
        <v>149</v>
      </c>
      <c r="BK415" s="189">
        <f>SUM(BK416:BK426)</f>
        <v>0</v>
      </c>
    </row>
    <row r="416" spans="2:65" s="1" customFormat="1" ht="22.5" customHeight="1">
      <c r="B416" s="41"/>
      <c r="C416" s="193" t="s">
        <v>749</v>
      </c>
      <c r="D416" s="193" t="s">
        <v>152</v>
      </c>
      <c r="E416" s="194" t="s">
        <v>750</v>
      </c>
      <c r="F416" s="195" t="s">
        <v>751</v>
      </c>
      <c r="G416" s="196" t="s">
        <v>306</v>
      </c>
      <c r="H416" s="197">
        <v>2</v>
      </c>
      <c r="I416" s="198"/>
      <c r="J416" s="199">
        <f>ROUND(I416*H416,2)</f>
        <v>0</v>
      </c>
      <c r="K416" s="195" t="s">
        <v>21</v>
      </c>
      <c r="L416" s="61"/>
      <c r="M416" s="200" t="s">
        <v>21</v>
      </c>
      <c r="N416" s="201" t="s">
        <v>42</v>
      </c>
      <c r="O416" s="42"/>
      <c r="P416" s="202">
        <f>O416*H416</f>
        <v>0</v>
      </c>
      <c r="Q416" s="202">
        <v>0</v>
      </c>
      <c r="R416" s="202">
        <f>Q416*H416</f>
        <v>0</v>
      </c>
      <c r="S416" s="202">
        <v>0</v>
      </c>
      <c r="T416" s="203">
        <f>S416*H416</f>
        <v>0</v>
      </c>
      <c r="AR416" s="24" t="s">
        <v>290</v>
      </c>
      <c r="AT416" s="24" t="s">
        <v>152</v>
      </c>
      <c r="AU416" s="24" t="s">
        <v>185</v>
      </c>
      <c r="AY416" s="24" t="s">
        <v>149</v>
      </c>
      <c r="BE416" s="204">
        <f>IF(N416="základní",J416,0)</f>
        <v>0</v>
      </c>
      <c r="BF416" s="204">
        <f>IF(N416="snížená",J416,0)</f>
        <v>0</v>
      </c>
      <c r="BG416" s="204">
        <f>IF(N416="zákl. přenesená",J416,0)</f>
        <v>0</v>
      </c>
      <c r="BH416" s="204">
        <f>IF(N416="sníž. přenesená",J416,0)</f>
        <v>0</v>
      </c>
      <c r="BI416" s="204">
        <f>IF(N416="nulová",J416,0)</f>
        <v>0</v>
      </c>
      <c r="BJ416" s="24" t="s">
        <v>79</v>
      </c>
      <c r="BK416" s="204">
        <f>ROUND(I416*H416,2)</f>
        <v>0</v>
      </c>
      <c r="BL416" s="24" t="s">
        <v>290</v>
      </c>
      <c r="BM416" s="24" t="s">
        <v>752</v>
      </c>
    </row>
    <row r="417" spans="2:65" s="1" customFormat="1" ht="22.5" customHeight="1">
      <c r="B417" s="41"/>
      <c r="C417" s="193" t="s">
        <v>753</v>
      </c>
      <c r="D417" s="193" t="s">
        <v>152</v>
      </c>
      <c r="E417" s="194" t="s">
        <v>754</v>
      </c>
      <c r="F417" s="195" t="s">
        <v>755</v>
      </c>
      <c r="G417" s="196" t="s">
        <v>306</v>
      </c>
      <c r="H417" s="197">
        <v>2</v>
      </c>
      <c r="I417" s="198"/>
      <c r="J417" s="199">
        <f>ROUND(I417*H417,2)</f>
        <v>0</v>
      </c>
      <c r="K417" s="195" t="s">
        <v>21</v>
      </c>
      <c r="L417" s="61"/>
      <c r="M417" s="200" t="s">
        <v>21</v>
      </c>
      <c r="N417" s="201" t="s">
        <v>42</v>
      </c>
      <c r="O417" s="42"/>
      <c r="P417" s="202">
        <f>O417*H417</f>
        <v>0</v>
      </c>
      <c r="Q417" s="202">
        <v>0</v>
      </c>
      <c r="R417" s="202">
        <f>Q417*H417</f>
        <v>0</v>
      </c>
      <c r="S417" s="202">
        <v>0</v>
      </c>
      <c r="T417" s="203">
        <f>S417*H417</f>
        <v>0</v>
      </c>
      <c r="AR417" s="24" t="s">
        <v>290</v>
      </c>
      <c r="AT417" s="24" t="s">
        <v>152</v>
      </c>
      <c r="AU417" s="24" t="s">
        <v>185</v>
      </c>
      <c r="AY417" s="24" t="s">
        <v>149</v>
      </c>
      <c r="BE417" s="204">
        <f>IF(N417="základní",J417,0)</f>
        <v>0</v>
      </c>
      <c r="BF417" s="204">
        <f>IF(N417="snížená",J417,0)</f>
        <v>0</v>
      </c>
      <c r="BG417" s="204">
        <f>IF(N417="zákl. přenesená",J417,0)</f>
        <v>0</v>
      </c>
      <c r="BH417" s="204">
        <f>IF(N417="sníž. přenesená",J417,0)</f>
        <v>0</v>
      </c>
      <c r="BI417" s="204">
        <f>IF(N417="nulová",J417,0)</f>
        <v>0</v>
      </c>
      <c r="BJ417" s="24" t="s">
        <v>79</v>
      </c>
      <c r="BK417" s="204">
        <f>ROUND(I417*H417,2)</f>
        <v>0</v>
      </c>
      <c r="BL417" s="24" t="s">
        <v>290</v>
      </c>
      <c r="BM417" s="24" t="s">
        <v>756</v>
      </c>
    </row>
    <row r="418" spans="2:47" s="1" customFormat="1" ht="27">
      <c r="B418" s="41"/>
      <c r="C418" s="63"/>
      <c r="D418" s="205" t="s">
        <v>159</v>
      </c>
      <c r="E418" s="63"/>
      <c r="F418" s="206" t="s">
        <v>757</v>
      </c>
      <c r="G418" s="63"/>
      <c r="H418" s="63"/>
      <c r="I418" s="163"/>
      <c r="J418" s="63"/>
      <c r="K418" s="63"/>
      <c r="L418" s="61"/>
      <c r="M418" s="207"/>
      <c r="N418" s="42"/>
      <c r="O418" s="42"/>
      <c r="P418" s="42"/>
      <c r="Q418" s="42"/>
      <c r="R418" s="42"/>
      <c r="S418" s="42"/>
      <c r="T418" s="78"/>
      <c r="AT418" s="24" t="s">
        <v>159</v>
      </c>
      <c r="AU418" s="24" t="s">
        <v>185</v>
      </c>
    </row>
    <row r="419" spans="2:65" s="1" customFormat="1" ht="22.5" customHeight="1">
      <c r="B419" s="41"/>
      <c r="C419" s="193" t="s">
        <v>758</v>
      </c>
      <c r="D419" s="193" t="s">
        <v>152</v>
      </c>
      <c r="E419" s="194" t="s">
        <v>759</v>
      </c>
      <c r="F419" s="195" t="s">
        <v>760</v>
      </c>
      <c r="G419" s="196" t="s">
        <v>306</v>
      </c>
      <c r="H419" s="197">
        <v>2</v>
      </c>
      <c r="I419" s="198"/>
      <c r="J419" s="199">
        <f>ROUND(I419*H419,2)</f>
        <v>0</v>
      </c>
      <c r="K419" s="195" t="s">
        <v>21</v>
      </c>
      <c r="L419" s="61"/>
      <c r="M419" s="200" t="s">
        <v>21</v>
      </c>
      <c r="N419" s="201" t="s">
        <v>42</v>
      </c>
      <c r="O419" s="42"/>
      <c r="P419" s="202">
        <f>O419*H419</f>
        <v>0</v>
      </c>
      <c r="Q419" s="202">
        <v>0</v>
      </c>
      <c r="R419" s="202">
        <f>Q419*H419</f>
        <v>0</v>
      </c>
      <c r="S419" s="202">
        <v>0</v>
      </c>
      <c r="T419" s="203">
        <f>S419*H419</f>
        <v>0</v>
      </c>
      <c r="AR419" s="24" t="s">
        <v>290</v>
      </c>
      <c r="AT419" s="24" t="s">
        <v>152</v>
      </c>
      <c r="AU419" s="24" t="s">
        <v>185</v>
      </c>
      <c r="AY419" s="24" t="s">
        <v>149</v>
      </c>
      <c r="BE419" s="204">
        <f>IF(N419="základní",J419,0)</f>
        <v>0</v>
      </c>
      <c r="BF419" s="204">
        <f>IF(N419="snížená",J419,0)</f>
        <v>0</v>
      </c>
      <c r="BG419" s="204">
        <f>IF(N419="zákl. přenesená",J419,0)</f>
        <v>0</v>
      </c>
      <c r="BH419" s="204">
        <f>IF(N419="sníž. přenesená",J419,0)</f>
        <v>0</v>
      </c>
      <c r="BI419" s="204">
        <f>IF(N419="nulová",J419,0)</f>
        <v>0</v>
      </c>
      <c r="BJ419" s="24" t="s">
        <v>79</v>
      </c>
      <c r="BK419" s="204">
        <f>ROUND(I419*H419,2)</f>
        <v>0</v>
      </c>
      <c r="BL419" s="24" t="s">
        <v>290</v>
      </c>
      <c r="BM419" s="24" t="s">
        <v>761</v>
      </c>
    </row>
    <row r="420" spans="2:47" s="1" customFormat="1" ht="27">
      <c r="B420" s="41"/>
      <c r="C420" s="63"/>
      <c r="D420" s="205" t="s">
        <v>159</v>
      </c>
      <c r="E420" s="63"/>
      <c r="F420" s="206" t="s">
        <v>762</v>
      </c>
      <c r="G420" s="63"/>
      <c r="H420" s="63"/>
      <c r="I420" s="163"/>
      <c r="J420" s="63"/>
      <c r="K420" s="63"/>
      <c r="L420" s="61"/>
      <c r="M420" s="207"/>
      <c r="N420" s="42"/>
      <c r="O420" s="42"/>
      <c r="P420" s="42"/>
      <c r="Q420" s="42"/>
      <c r="R420" s="42"/>
      <c r="S420" s="42"/>
      <c r="T420" s="78"/>
      <c r="AT420" s="24" t="s">
        <v>159</v>
      </c>
      <c r="AU420" s="24" t="s">
        <v>185</v>
      </c>
    </row>
    <row r="421" spans="2:65" s="1" customFormat="1" ht="22.5" customHeight="1">
      <c r="B421" s="41"/>
      <c r="C421" s="193" t="s">
        <v>763</v>
      </c>
      <c r="D421" s="193" t="s">
        <v>152</v>
      </c>
      <c r="E421" s="194" t="s">
        <v>764</v>
      </c>
      <c r="F421" s="195" t="s">
        <v>765</v>
      </c>
      <c r="G421" s="196" t="s">
        <v>306</v>
      </c>
      <c r="H421" s="197">
        <v>2</v>
      </c>
      <c r="I421" s="198"/>
      <c r="J421" s="199">
        <f>ROUND(I421*H421,2)</f>
        <v>0</v>
      </c>
      <c r="K421" s="195" t="s">
        <v>21</v>
      </c>
      <c r="L421" s="61"/>
      <c r="M421" s="200" t="s">
        <v>21</v>
      </c>
      <c r="N421" s="201" t="s">
        <v>42</v>
      </c>
      <c r="O421" s="42"/>
      <c r="P421" s="202">
        <f>O421*H421</f>
        <v>0</v>
      </c>
      <c r="Q421" s="202">
        <v>0</v>
      </c>
      <c r="R421" s="202">
        <f>Q421*H421</f>
        <v>0</v>
      </c>
      <c r="S421" s="202">
        <v>0</v>
      </c>
      <c r="T421" s="203">
        <f>S421*H421</f>
        <v>0</v>
      </c>
      <c r="AR421" s="24" t="s">
        <v>290</v>
      </c>
      <c r="AT421" s="24" t="s">
        <v>152</v>
      </c>
      <c r="AU421" s="24" t="s">
        <v>185</v>
      </c>
      <c r="AY421" s="24" t="s">
        <v>149</v>
      </c>
      <c r="BE421" s="204">
        <f>IF(N421="základní",J421,0)</f>
        <v>0</v>
      </c>
      <c r="BF421" s="204">
        <f>IF(N421="snížená",J421,0)</f>
        <v>0</v>
      </c>
      <c r="BG421" s="204">
        <f>IF(N421="zákl. přenesená",J421,0)</f>
        <v>0</v>
      </c>
      <c r="BH421" s="204">
        <f>IF(N421="sníž. přenesená",J421,0)</f>
        <v>0</v>
      </c>
      <c r="BI421" s="204">
        <f>IF(N421="nulová",J421,0)</f>
        <v>0</v>
      </c>
      <c r="BJ421" s="24" t="s">
        <v>79</v>
      </c>
      <c r="BK421" s="204">
        <f>ROUND(I421*H421,2)</f>
        <v>0</v>
      </c>
      <c r="BL421" s="24" t="s">
        <v>290</v>
      </c>
      <c r="BM421" s="24" t="s">
        <v>766</v>
      </c>
    </row>
    <row r="422" spans="2:65" s="1" customFormat="1" ht="22.5" customHeight="1">
      <c r="B422" s="41"/>
      <c r="C422" s="193" t="s">
        <v>767</v>
      </c>
      <c r="D422" s="193" t="s">
        <v>152</v>
      </c>
      <c r="E422" s="194" t="s">
        <v>768</v>
      </c>
      <c r="F422" s="195" t="s">
        <v>769</v>
      </c>
      <c r="G422" s="196" t="s">
        <v>306</v>
      </c>
      <c r="H422" s="197">
        <v>2</v>
      </c>
      <c r="I422" s="198"/>
      <c r="J422" s="199">
        <f>ROUND(I422*H422,2)</f>
        <v>0</v>
      </c>
      <c r="K422" s="195" t="s">
        <v>21</v>
      </c>
      <c r="L422" s="61"/>
      <c r="M422" s="200" t="s">
        <v>21</v>
      </c>
      <c r="N422" s="201" t="s">
        <v>42</v>
      </c>
      <c r="O422" s="42"/>
      <c r="P422" s="202">
        <f>O422*H422</f>
        <v>0</v>
      </c>
      <c r="Q422" s="202">
        <v>0</v>
      </c>
      <c r="R422" s="202">
        <f>Q422*H422</f>
        <v>0</v>
      </c>
      <c r="S422" s="202">
        <v>0</v>
      </c>
      <c r="T422" s="203">
        <f>S422*H422</f>
        <v>0</v>
      </c>
      <c r="AR422" s="24" t="s">
        <v>290</v>
      </c>
      <c r="AT422" s="24" t="s">
        <v>152</v>
      </c>
      <c r="AU422" s="24" t="s">
        <v>185</v>
      </c>
      <c r="AY422" s="24" t="s">
        <v>149</v>
      </c>
      <c r="BE422" s="204">
        <f>IF(N422="základní",J422,0)</f>
        <v>0</v>
      </c>
      <c r="BF422" s="204">
        <f>IF(N422="snížená",J422,0)</f>
        <v>0</v>
      </c>
      <c r="BG422" s="204">
        <f>IF(N422="zákl. přenesená",J422,0)</f>
        <v>0</v>
      </c>
      <c r="BH422" s="204">
        <f>IF(N422="sníž. přenesená",J422,0)</f>
        <v>0</v>
      </c>
      <c r="BI422" s="204">
        <f>IF(N422="nulová",J422,0)</f>
        <v>0</v>
      </c>
      <c r="BJ422" s="24" t="s">
        <v>79</v>
      </c>
      <c r="BK422" s="204">
        <f>ROUND(I422*H422,2)</f>
        <v>0</v>
      </c>
      <c r="BL422" s="24" t="s">
        <v>290</v>
      </c>
      <c r="BM422" s="24" t="s">
        <v>770</v>
      </c>
    </row>
    <row r="423" spans="2:65" s="1" customFormat="1" ht="22.5" customHeight="1">
      <c r="B423" s="41"/>
      <c r="C423" s="193" t="s">
        <v>771</v>
      </c>
      <c r="D423" s="193" t="s">
        <v>152</v>
      </c>
      <c r="E423" s="194" t="s">
        <v>772</v>
      </c>
      <c r="F423" s="195" t="s">
        <v>773</v>
      </c>
      <c r="G423" s="196" t="s">
        <v>306</v>
      </c>
      <c r="H423" s="197">
        <v>2</v>
      </c>
      <c r="I423" s="198"/>
      <c r="J423" s="199">
        <f>ROUND(I423*H423,2)</f>
        <v>0</v>
      </c>
      <c r="K423" s="195" t="s">
        <v>21</v>
      </c>
      <c r="L423" s="61"/>
      <c r="M423" s="200" t="s">
        <v>21</v>
      </c>
      <c r="N423" s="201" t="s">
        <v>42</v>
      </c>
      <c r="O423" s="42"/>
      <c r="P423" s="202">
        <f>O423*H423</f>
        <v>0</v>
      </c>
      <c r="Q423" s="202">
        <v>0</v>
      </c>
      <c r="R423" s="202">
        <f>Q423*H423</f>
        <v>0</v>
      </c>
      <c r="S423" s="202">
        <v>0</v>
      </c>
      <c r="T423" s="203">
        <f>S423*H423</f>
        <v>0</v>
      </c>
      <c r="AR423" s="24" t="s">
        <v>290</v>
      </c>
      <c r="AT423" s="24" t="s">
        <v>152</v>
      </c>
      <c r="AU423" s="24" t="s">
        <v>185</v>
      </c>
      <c r="AY423" s="24" t="s">
        <v>149</v>
      </c>
      <c r="BE423" s="204">
        <f>IF(N423="základní",J423,0)</f>
        <v>0</v>
      </c>
      <c r="BF423" s="204">
        <f>IF(N423="snížená",J423,0)</f>
        <v>0</v>
      </c>
      <c r="BG423" s="204">
        <f>IF(N423="zákl. přenesená",J423,0)</f>
        <v>0</v>
      </c>
      <c r="BH423" s="204">
        <f>IF(N423="sníž. přenesená",J423,0)</f>
        <v>0</v>
      </c>
      <c r="BI423" s="204">
        <f>IF(N423="nulová",J423,0)</f>
        <v>0</v>
      </c>
      <c r="BJ423" s="24" t="s">
        <v>79</v>
      </c>
      <c r="BK423" s="204">
        <f>ROUND(I423*H423,2)</f>
        <v>0</v>
      </c>
      <c r="BL423" s="24" t="s">
        <v>290</v>
      </c>
      <c r="BM423" s="24" t="s">
        <v>774</v>
      </c>
    </row>
    <row r="424" spans="2:65" s="1" customFormat="1" ht="22.5" customHeight="1">
      <c r="B424" s="41"/>
      <c r="C424" s="193" t="s">
        <v>775</v>
      </c>
      <c r="D424" s="193" t="s">
        <v>152</v>
      </c>
      <c r="E424" s="194" t="s">
        <v>776</v>
      </c>
      <c r="F424" s="195" t="s">
        <v>777</v>
      </c>
      <c r="G424" s="196" t="s">
        <v>306</v>
      </c>
      <c r="H424" s="197">
        <v>1</v>
      </c>
      <c r="I424" s="198"/>
      <c r="J424" s="199">
        <f>ROUND(I424*H424,2)</f>
        <v>0</v>
      </c>
      <c r="K424" s="195" t="s">
        <v>21</v>
      </c>
      <c r="L424" s="61"/>
      <c r="M424" s="200" t="s">
        <v>21</v>
      </c>
      <c r="N424" s="201" t="s">
        <v>42</v>
      </c>
      <c r="O424" s="42"/>
      <c r="P424" s="202">
        <f>O424*H424</f>
        <v>0</v>
      </c>
      <c r="Q424" s="202">
        <v>0</v>
      </c>
      <c r="R424" s="202">
        <f>Q424*H424</f>
        <v>0</v>
      </c>
      <c r="S424" s="202">
        <v>0</v>
      </c>
      <c r="T424" s="203">
        <f>S424*H424</f>
        <v>0</v>
      </c>
      <c r="AR424" s="24" t="s">
        <v>290</v>
      </c>
      <c r="AT424" s="24" t="s">
        <v>152</v>
      </c>
      <c r="AU424" s="24" t="s">
        <v>185</v>
      </c>
      <c r="AY424" s="24" t="s">
        <v>149</v>
      </c>
      <c r="BE424" s="204">
        <f>IF(N424="základní",J424,0)</f>
        <v>0</v>
      </c>
      <c r="BF424" s="204">
        <f>IF(N424="snížená",J424,0)</f>
        <v>0</v>
      </c>
      <c r="BG424" s="204">
        <f>IF(N424="zákl. přenesená",J424,0)</f>
        <v>0</v>
      </c>
      <c r="BH424" s="204">
        <f>IF(N424="sníž. přenesená",J424,0)</f>
        <v>0</v>
      </c>
      <c r="BI424" s="204">
        <f>IF(N424="nulová",J424,0)</f>
        <v>0</v>
      </c>
      <c r="BJ424" s="24" t="s">
        <v>79</v>
      </c>
      <c r="BK424" s="204">
        <f>ROUND(I424*H424,2)</f>
        <v>0</v>
      </c>
      <c r="BL424" s="24" t="s">
        <v>290</v>
      </c>
      <c r="BM424" s="24" t="s">
        <v>778</v>
      </c>
    </row>
    <row r="425" spans="2:65" s="1" customFormat="1" ht="22.5" customHeight="1">
      <c r="B425" s="41"/>
      <c r="C425" s="193" t="s">
        <v>779</v>
      </c>
      <c r="D425" s="193" t="s">
        <v>152</v>
      </c>
      <c r="E425" s="194" t="s">
        <v>780</v>
      </c>
      <c r="F425" s="195" t="s">
        <v>781</v>
      </c>
      <c r="G425" s="196" t="s">
        <v>306</v>
      </c>
      <c r="H425" s="197">
        <v>32</v>
      </c>
      <c r="I425" s="198"/>
      <c r="J425" s="199">
        <f>ROUND(I425*H425,2)</f>
        <v>0</v>
      </c>
      <c r="K425" s="195" t="s">
        <v>21</v>
      </c>
      <c r="L425" s="61"/>
      <c r="M425" s="200" t="s">
        <v>21</v>
      </c>
      <c r="N425" s="201" t="s">
        <v>42</v>
      </c>
      <c r="O425" s="42"/>
      <c r="P425" s="202">
        <f>O425*H425</f>
        <v>0</v>
      </c>
      <c r="Q425" s="202">
        <v>0</v>
      </c>
      <c r="R425" s="202">
        <f>Q425*H425</f>
        <v>0</v>
      </c>
      <c r="S425" s="202">
        <v>0</v>
      </c>
      <c r="T425" s="203">
        <f>S425*H425</f>
        <v>0</v>
      </c>
      <c r="AR425" s="24" t="s">
        <v>290</v>
      </c>
      <c r="AT425" s="24" t="s">
        <v>152</v>
      </c>
      <c r="AU425" s="24" t="s">
        <v>185</v>
      </c>
      <c r="AY425" s="24" t="s">
        <v>149</v>
      </c>
      <c r="BE425" s="204">
        <f>IF(N425="základní",J425,0)</f>
        <v>0</v>
      </c>
      <c r="BF425" s="204">
        <f>IF(N425="snížená",J425,0)</f>
        <v>0</v>
      </c>
      <c r="BG425" s="204">
        <f>IF(N425="zákl. přenesená",J425,0)</f>
        <v>0</v>
      </c>
      <c r="BH425" s="204">
        <f>IF(N425="sníž. přenesená",J425,0)</f>
        <v>0</v>
      </c>
      <c r="BI425" s="204">
        <f>IF(N425="nulová",J425,0)</f>
        <v>0</v>
      </c>
      <c r="BJ425" s="24" t="s">
        <v>79</v>
      </c>
      <c r="BK425" s="204">
        <f>ROUND(I425*H425,2)</f>
        <v>0</v>
      </c>
      <c r="BL425" s="24" t="s">
        <v>290</v>
      </c>
      <c r="BM425" s="24" t="s">
        <v>782</v>
      </c>
    </row>
    <row r="426" spans="2:47" s="1" customFormat="1" ht="27">
      <c r="B426" s="41"/>
      <c r="C426" s="63"/>
      <c r="D426" s="208" t="s">
        <v>159</v>
      </c>
      <c r="E426" s="63"/>
      <c r="F426" s="209" t="s">
        <v>783</v>
      </c>
      <c r="G426" s="63"/>
      <c r="H426" s="63"/>
      <c r="I426" s="163"/>
      <c r="J426" s="63"/>
      <c r="K426" s="63"/>
      <c r="L426" s="61"/>
      <c r="M426" s="207"/>
      <c r="N426" s="42"/>
      <c r="O426" s="42"/>
      <c r="P426" s="42"/>
      <c r="Q426" s="42"/>
      <c r="R426" s="42"/>
      <c r="S426" s="42"/>
      <c r="T426" s="78"/>
      <c r="AT426" s="24" t="s">
        <v>159</v>
      </c>
      <c r="AU426" s="24" t="s">
        <v>185</v>
      </c>
    </row>
    <row r="427" spans="2:63" s="10" customFormat="1" ht="22.35" customHeight="1">
      <c r="B427" s="176"/>
      <c r="C427" s="177"/>
      <c r="D427" s="190" t="s">
        <v>70</v>
      </c>
      <c r="E427" s="191" t="s">
        <v>784</v>
      </c>
      <c r="F427" s="191" t="s">
        <v>785</v>
      </c>
      <c r="G427" s="177"/>
      <c r="H427" s="177"/>
      <c r="I427" s="180"/>
      <c r="J427" s="192">
        <f>BK427</f>
        <v>0</v>
      </c>
      <c r="K427" s="177"/>
      <c r="L427" s="182"/>
      <c r="M427" s="183"/>
      <c r="N427" s="184"/>
      <c r="O427" s="184"/>
      <c r="P427" s="185">
        <f>SUM(P428:P430)</f>
        <v>0</v>
      </c>
      <c r="Q427" s="184"/>
      <c r="R427" s="185">
        <f>SUM(R428:R430)</f>
        <v>0</v>
      </c>
      <c r="S427" s="184"/>
      <c r="T427" s="186">
        <f>SUM(T428:T430)</f>
        <v>0</v>
      </c>
      <c r="AR427" s="187" t="s">
        <v>79</v>
      </c>
      <c r="AT427" s="188" t="s">
        <v>70</v>
      </c>
      <c r="AU427" s="188" t="s">
        <v>81</v>
      </c>
      <c r="AY427" s="187" t="s">
        <v>149</v>
      </c>
      <c r="BK427" s="189">
        <f>SUM(BK428:BK430)</f>
        <v>0</v>
      </c>
    </row>
    <row r="428" spans="2:65" s="1" customFormat="1" ht="22.5" customHeight="1">
      <c r="B428" s="41"/>
      <c r="C428" s="193" t="s">
        <v>786</v>
      </c>
      <c r="D428" s="193" t="s">
        <v>152</v>
      </c>
      <c r="E428" s="194" t="s">
        <v>787</v>
      </c>
      <c r="F428" s="195" t="s">
        <v>788</v>
      </c>
      <c r="G428" s="196" t="s">
        <v>219</v>
      </c>
      <c r="H428" s="197">
        <v>12</v>
      </c>
      <c r="I428" s="198"/>
      <c r="J428" s="199">
        <f>ROUND(I428*H428,2)</f>
        <v>0</v>
      </c>
      <c r="K428" s="195" t="s">
        <v>21</v>
      </c>
      <c r="L428" s="61"/>
      <c r="M428" s="200" t="s">
        <v>21</v>
      </c>
      <c r="N428" s="201" t="s">
        <v>42</v>
      </c>
      <c r="O428" s="42"/>
      <c r="P428" s="202">
        <f>O428*H428</f>
        <v>0</v>
      </c>
      <c r="Q428" s="202">
        <v>0</v>
      </c>
      <c r="R428" s="202">
        <f>Q428*H428</f>
        <v>0</v>
      </c>
      <c r="S428" s="202">
        <v>0</v>
      </c>
      <c r="T428" s="203">
        <f>S428*H428</f>
        <v>0</v>
      </c>
      <c r="AR428" s="24" t="s">
        <v>290</v>
      </c>
      <c r="AT428" s="24" t="s">
        <v>152</v>
      </c>
      <c r="AU428" s="24" t="s">
        <v>185</v>
      </c>
      <c r="AY428" s="24" t="s">
        <v>149</v>
      </c>
      <c r="BE428" s="204">
        <f>IF(N428="základní",J428,0)</f>
        <v>0</v>
      </c>
      <c r="BF428" s="204">
        <f>IF(N428="snížená",J428,0)</f>
        <v>0</v>
      </c>
      <c r="BG428" s="204">
        <f>IF(N428="zákl. přenesená",J428,0)</f>
        <v>0</v>
      </c>
      <c r="BH428" s="204">
        <f>IF(N428="sníž. přenesená",J428,0)</f>
        <v>0</v>
      </c>
      <c r="BI428" s="204">
        <f>IF(N428="nulová",J428,0)</f>
        <v>0</v>
      </c>
      <c r="BJ428" s="24" t="s">
        <v>79</v>
      </c>
      <c r="BK428" s="204">
        <f>ROUND(I428*H428,2)</f>
        <v>0</v>
      </c>
      <c r="BL428" s="24" t="s">
        <v>290</v>
      </c>
      <c r="BM428" s="24" t="s">
        <v>789</v>
      </c>
    </row>
    <row r="429" spans="2:65" s="1" customFormat="1" ht="22.5" customHeight="1">
      <c r="B429" s="41"/>
      <c r="C429" s="193" t="s">
        <v>790</v>
      </c>
      <c r="D429" s="193" t="s">
        <v>152</v>
      </c>
      <c r="E429" s="194" t="s">
        <v>791</v>
      </c>
      <c r="F429" s="195" t="s">
        <v>792</v>
      </c>
      <c r="G429" s="196" t="s">
        <v>219</v>
      </c>
      <c r="H429" s="197">
        <v>1</v>
      </c>
      <c r="I429" s="198"/>
      <c r="J429" s="199">
        <f>ROUND(I429*H429,2)</f>
        <v>0</v>
      </c>
      <c r="K429" s="195" t="s">
        <v>21</v>
      </c>
      <c r="L429" s="61"/>
      <c r="M429" s="200" t="s">
        <v>21</v>
      </c>
      <c r="N429" s="201" t="s">
        <v>42</v>
      </c>
      <c r="O429" s="42"/>
      <c r="P429" s="202">
        <f>O429*H429</f>
        <v>0</v>
      </c>
      <c r="Q429" s="202">
        <v>0</v>
      </c>
      <c r="R429" s="202">
        <f>Q429*H429</f>
        <v>0</v>
      </c>
      <c r="S429" s="202">
        <v>0</v>
      </c>
      <c r="T429" s="203">
        <f>S429*H429</f>
        <v>0</v>
      </c>
      <c r="AR429" s="24" t="s">
        <v>290</v>
      </c>
      <c r="AT429" s="24" t="s">
        <v>152</v>
      </c>
      <c r="AU429" s="24" t="s">
        <v>185</v>
      </c>
      <c r="AY429" s="24" t="s">
        <v>149</v>
      </c>
      <c r="BE429" s="204">
        <f>IF(N429="základní",J429,0)</f>
        <v>0</v>
      </c>
      <c r="BF429" s="204">
        <f>IF(N429="snížená",J429,0)</f>
        <v>0</v>
      </c>
      <c r="BG429" s="204">
        <f>IF(N429="zákl. přenesená",J429,0)</f>
        <v>0</v>
      </c>
      <c r="BH429" s="204">
        <f>IF(N429="sníž. přenesená",J429,0)</f>
        <v>0</v>
      </c>
      <c r="BI429" s="204">
        <f>IF(N429="nulová",J429,0)</f>
        <v>0</v>
      </c>
      <c r="BJ429" s="24" t="s">
        <v>79</v>
      </c>
      <c r="BK429" s="204">
        <f>ROUND(I429*H429,2)</f>
        <v>0</v>
      </c>
      <c r="BL429" s="24" t="s">
        <v>290</v>
      </c>
      <c r="BM429" s="24" t="s">
        <v>793</v>
      </c>
    </row>
    <row r="430" spans="2:65" s="1" customFormat="1" ht="22.5" customHeight="1">
      <c r="B430" s="41"/>
      <c r="C430" s="193" t="s">
        <v>794</v>
      </c>
      <c r="D430" s="193" t="s">
        <v>152</v>
      </c>
      <c r="E430" s="194" t="s">
        <v>795</v>
      </c>
      <c r="F430" s="195" t="s">
        <v>796</v>
      </c>
      <c r="G430" s="196" t="s">
        <v>219</v>
      </c>
      <c r="H430" s="197">
        <v>1</v>
      </c>
      <c r="I430" s="198"/>
      <c r="J430" s="199">
        <f>ROUND(I430*H430,2)</f>
        <v>0</v>
      </c>
      <c r="K430" s="195" t="s">
        <v>21</v>
      </c>
      <c r="L430" s="61"/>
      <c r="M430" s="200" t="s">
        <v>21</v>
      </c>
      <c r="N430" s="201" t="s">
        <v>42</v>
      </c>
      <c r="O430" s="42"/>
      <c r="P430" s="202">
        <f>O430*H430</f>
        <v>0</v>
      </c>
      <c r="Q430" s="202">
        <v>0</v>
      </c>
      <c r="R430" s="202">
        <f>Q430*H430</f>
        <v>0</v>
      </c>
      <c r="S430" s="202">
        <v>0</v>
      </c>
      <c r="T430" s="203">
        <f>S430*H430</f>
        <v>0</v>
      </c>
      <c r="AR430" s="24" t="s">
        <v>290</v>
      </c>
      <c r="AT430" s="24" t="s">
        <v>152</v>
      </c>
      <c r="AU430" s="24" t="s">
        <v>185</v>
      </c>
      <c r="AY430" s="24" t="s">
        <v>149</v>
      </c>
      <c r="BE430" s="204">
        <f>IF(N430="základní",J430,0)</f>
        <v>0</v>
      </c>
      <c r="BF430" s="204">
        <f>IF(N430="snížená",J430,0)</f>
        <v>0</v>
      </c>
      <c r="BG430" s="204">
        <f>IF(N430="zákl. přenesená",J430,0)</f>
        <v>0</v>
      </c>
      <c r="BH430" s="204">
        <f>IF(N430="sníž. přenesená",J430,0)</f>
        <v>0</v>
      </c>
      <c r="BI430" s="204">
        <f>IF(N430="nulová",J430,0)</f>
        <v>0</v>
      </c>
      <c r="BJ430" s="24" t="s">
        <v>79</v>
      </c>
      <c r="BK430" s="204">
        <f>ROUND(I430*H430,2)</f>
        <v>0</v>
      </c>
      <c r="BL430" s="24" t="s">
        <v>290</v>
      </c>
      <c r="BM430" s="24" t="s">
        <v>797</v>
      </c>
    </row>
    <row r="431" spans="2:63" s="10" customFormat="1" ht="22.35" customHeight="1">
      <c r="B431" s="176"/>
      <c r="C431" s="177"/>
      <c r="D431" s="190" t="s">
        <v>70</v>
      </c>
      <c r="E431" s="191" t="s">
        <v>798</v>
      </c>
      <c r="F431" s="191" t="s">
        <v>799</v>
      </c>
      <c r="G431" s="177"/>
      <c r="H431" s="177"/>
      <c r="I431" s="180"/>
      <c r="J431" s="192">
        <f>BK431</f>
        <v>0</v>
      </c>
      <c r="K431" s="177"/>
      <c r="L431" s="182"/>
      <c r="M431" s="183"/>
      <c r="N431" s="184"/>
      <c r="O431" s="184"/>
      <c r="P431" s="185">
        <f>SUM(P432:P443)</f>
        <v>0</v>
      </c>
      <c r="Q431" s="184"/>
      <c r="R431" s="185">
        <f>SUM(R432:R443)</f>
        <v>0</v>
      </c>
      <c r="S431" s="184"/>
      <c r="T431" s="186">
        <f>SUM(T432:T443)</f>
        <v>0</v>
      </c>
      <c r="AR431" s="187" t="s">
        <v>79</v>
      </c>
      <c r="AT431" s="188" t="s">
        <v>70</v>
      </c>
      <c r="AU431" s="188" t="s">
        <v>81</v>
      </c>
      <c r="AY431" s="187" t="s">
        <v>149</v>
      </c>
      <c r="BK431" s="189">
        <f>SUM(BK432:BK443)</f>
        <v>0</v>
      </c>
    </row>
    <row r="432" spans="2:65" s="1" customFormat="1" ht="22.5" customHeight="1">
      <c r="B432" s="41"/>
      <c r="C432" s="193" t="s">
        <v>800</v>
      </c>
      <c r="D432" s="193" t="s">
        <v>152</v>
      </c>
      <c r="E432" s="194" t="s">
        <v>801</v>
      </c>
      <c r="F432" s="195" t="s">
        <v>802</v>
      </c>
      <c r="G432" s="196" t="s">
        <v>306</v>
      </c>
      <c r="H432" s="197">
        <v>2</v>
      </c>
      <c r="I432" s="198"/>
      <c r="J432" s="199">
        <f>ROUND(I432*H432,2)</f>
        <v>0</v>
      </c>
      <c r="K432" s="195" t="s">
        <v>21</v>
      </c>
      <c r="L432" s="61"/>
      <c r="M432" s="200" t="s">
        <v>21</v>
      </c>
      <c r="N432" s="201" t="s">
        <v>42</v>
      </c>
      <c r="O432" s="42"/>
      <c r="P432" s="202">
        <f>O432*H432</f>
        <v>0</v>
      </c>
      <c r="Q432" s="202">
        <v>0</v>
      </c>
      <c r="R432" s="202">
        <f>Q432*H432</f>
        <v>0</v>
      </c>
      <c r="S432" s="202">
        <v>0</v>
      </c>
      <c r="T432" s="203">
        <f>S432*H432</f>
        <v>0</v>
      </c>
      <c r="AR432" s="24" t="s">
        <v>290</v>
      </c>
      <c r="AT432" s="24" t="s">
        <v>152</v>
      </c>
      <c r="AU432" s="24" t="s">
        <v>185</v>
      </c>
      <c r="AY432" s="24" t="s">
        <v>149</v>
      </c>
      <c r="BE432" s="204">
        <f>IF(N432="základní",J432,0)</f>
        <v>0</v>
      </c>
      <c r="BF432" s="204">
        <f>IF(N432="snížená",J432,0)</f>
        <v>0</v>
      </c>
      <c r="BG432" s="204">
        <f>IF(N432="zákl. přenesená",J432,0)</f>
        <v>0</v>
      </c>
      <c r="BH432" s="204">
        <f>IF(N432="sníž. přenesená",J432,0)</f>
        <v>0</v>
      </c>
      <c r="BI432" s="204">
        <f>IF(N432="nulová",J432,0)</f>
        <v>0</v>
      </c>
      <c r="BJ432" s="24" t="s">
        <v>79</v>
      </c>
      <c r="BK432" s="204">
        <f>ROUND(I432*H432,2)</f>
        <v>0</v>
      </c>
      <c r="BL432" s="24" t="s">
        <v>290</v>
      </c>
      <c r="BM432" s="24" t="s">
        <v>803</v>
      </c>
    </row>
    <row r="433" spans="2:47" s="1" customFormat="1" ht="27">
      <c r="B433" s="41"/>
      <c r="C433" s="63"/>
      <c r="D433" s="205" t="s">
        <v>159</v>
      </c>
      <c r="E433" s="63"/>
      <c r="F433" s="206" t="s">
        <v>804</v>
      </c>
      <c r="G433" s="63"/>
      <c r="H433" s="63"/>
      <c r="I433" s="163"/>
      <c r="J433" s="63"/>
      <c r="K433" s="63"/>
      <c r="L433" s="61"/>
      <c r="M433" s="207"/>
      <c r="N433" s="42"/>
      <c r="O433" s="42"/>
      <c r="P433" s="42"/>
      <c r="Q433" s="42"/>
      <c r="R433" s="42"/>
      <c r="S433" s="42"/>
      <c r="T433" s="78"/>
      <c r="AT433" s="24" t="s">
        <v>159</v>
      </c>
      <c r="AU433" s="24" t="s">
        <v>185</v>
      </c>
    </row>
    <row r="434" spans="2:65" s="1" customFormat="1" ht="22.5" customHeight="1">
      <c r="B434" s="41"/>
      <c r="C434" s="193" t="s">
        <v>805</v>
      </c>
      <c r="D434" s="193" t="s">
        <v>152</v>
      </c>
      <c r="E434" s="194" t="s">
        <v>806</v>
      </c>
      <c r="F434" s="195" t="s">
        <v>807</v>
      </c>
      <c r="G434" s="196" t="s">
        <v>306</v>
      </c>
      <c r="H434" s="197">
        <v>2</v>
      </c>
      <c r="I434" s="198"/>
      <c r="J434" s="199">
        <f>ROUND(I434*H434,2)</f>
        <v>0</v>
      </c>
      <c r="K434" s="195" t="s">
        <v>21</v>
      </c>
      <c r="L434" s="61"/>
      <c r="M434" s="200" t="s">
        <v>21</v>
      </c>
      <c r="N434" s="201" t="s">
        <v>42</v>
      </c>
      <c r="O434" s="42"/>
      <c r="P434" s="202">
        <f>O434*H434</f>
        <v>0</v>
      </c>
      <c r="Q434" s="202">
        <v>0</v>
      </c>
      <c r="R434" s="202">
        <f>Q434*H434</f>
        <v>0</v>
      </c>
      <c r="S434" s="202">
        <v>0</v>
      </c>
      <c r="T434" s="203">
        <f>S434*H434</f>
        <v>0</v>
      </c>
      <c r="AR434" s="24" t="s">
        <v>290</v>
      </c>
      <c r="AT434" s="24" t="s">
        <v>152</v>
      </c>
      <c r="AU434" s="24" t="s">
        <v>185</v>
      </c>
      <c r="AY434" s="24" t="s">
        <v>149</v>
      </c>
      <c r="BE434" s="204">
        <f>IF(N434="základní",J434,0)</f>
        <v>0</v>
      </c>
      <c r="BF434" s="204">
        <f>IF(N434="snížená",J434,0)</f>
        <v>0</v>
      </c>
      <c r="BG434" s="204">
        <f>IF(N434="zákl. přenesená",J434,0)</f>
        <v>0</v>
      </c>
      <c r="BH434" s="204">
        <f>IF(N434="sníž. přenesená",J434,0)</f>
        <v>0</v>
      </c>
      <c r="BI434" s="204">
        <f>IF(N434="nulová",J434,0)</f>
        <v>0</v>
      </c>
      <c r="BJ434" s="24" t="s">
        <v>79</v>
      </c>
      <c r="BK434" s="204">
        <f>ROUND(I434*H434,2)</f>
        <v>0</v>
      </c>
      <c r="BL434" s="24" t="s">
        <v>290</v>
      </c>
      <c r="BM434" s="24" t="s">
        <v>808</v>
      </c>
    </row>
    <row r="435" spans="2:47" s="1" customFormat="1" ht="54">
      <c r="B435" s="41"/>
      <c r="C435" s="63"/>
      <c r="D435" s="205" t="s">
        <v>159</v>
      </c>
      <c r="E435" s="63"/>
      <c r="F435" s="206" t="s">
        <v>809</v>
      </c>
      <c r="G435" s="63"/>
      <c r="H435" s="63"/>
      <c r="I435" s="163"/>
      <c r="J435" s="63"/>
      <c r="K435" s="63"/>
      <c r="L435" s="61"/>
      <c r="M435" s="207"/>
      <c r="N435" s="42"/>
      <c r="O435" s="42"/>
      <c r="P435" s="42"/>
      <c r="Q435" s="42"/>
      <c r="R435" s="42"/>
      <c r="S435" s="42"/>
      <c r="T435" s="78"/>
      <c r="AT435" s="24" t="s">
        <v>159</v>
      </c>
      <c r="AU435" s="24" t="s">
        <v>185</v>
      </c>
    </row>
    <row r="436" spans="2:65" s="1" customFormat="1" ht="22.5" customHeight="1">
      <c r="B436" s="41"/>
      <c r="C436" s="193" t="s">
        <v>810</v>
      </c>
      <c r="D436" s="193" t="s">
        <v>152</v>
      </c>
      <c r="E436" s="194" t="s">
        <v>811</v>
      </c>
      <c r="F436" s="195" t="s">
        <v>812</v>
      </c>
      <c r="G436" s="196" t="s">
        <v>306</v>
      </c>
      <c r="H436" s="197">
        <v>4</v>
      </c>
      <c r="I436" s="198"/>
      <c r="J436" s="199">
        <f>ROUND(I436*H436,2)</f>
        <v>0</v>
      </c>
      <c r="K436" s="195" t="s">
        <v>21</v>
      </c>
      <c r="L436" s="61"/>
      <c r="M436" s="200" t="s">
        <v>21</v>
      </c>
      <c r="N436" s="201" t="s">
        <v>42</v>
      </c>
      <c r="O436" s="42"/>
      <c r="P436" s="202">
        <f>O436*H436</f>
        <v>0</v>
      </c>
      <c r="Q436" s="202">
        <v>0</v>
      </c>
      <c r="R436" s="202">
        <f>Q436*H436</f>
        <v>0</v>
      </c>
      <c r="S436" s="202">
        <v>0</v>
      </c>
      <c r="T436" s="203">
        <f>S436*H436</f>
        <v>0</v>
      </c>
      <c r="AR436" s="24" t="s">
        <v>290</v>
      </c>
      <c r="AT436" s="24" t="s">
        <v>152</v>
      </c>
      <c r="AU436" s="24" t="s">
        <v>185</v>
      </c>
      <c r="AY436" s="24" t="s">
        <v>149</v>
      </c>
      <c r="BE436" s="204">
        <f>IF(N436="základní",J436,0)</f>
        <v>0</v>
      </c>
      <c r="BF436" s="204">
        <f>IF(N436="snížená",J436,0)</f>
        <v>0</v>
      </c>
      <c r="BG436" s="204">
        <f>IF(N436="zákl. přenesená",J436,0)</f>
        <v>0</v>
      </c>
      <c r="BH436" s="204">
        <f>IF(N436="sníž. přenesená",J436,0)</f>
        <v>0</v>
      </c>
      <c r="BI436" s="204">
        <f>IF(N436="nulová",J436,0)</f>
        <v>0</v>
      </c>
      <c r="BJ436" s="24" t="s">
        <v>79</v>
      </c>
      <c r="BK436" s="204">
        <f>ROUND(I436*H436,2)</f>
        <v>0</v>
      </c>
      <c r="BL436" s="24" t="s">
        <v>290</v>
      </c>
      <c r="BM436" s="24" t="s">
        <v>813</v>
      </c>
    </row>
    <row r="437" spans="2:65" s="1" customFormat="1" ht="22.5" customHeight="1">
      <c r="B437" s="41"/>
      <c r="C437" s="193" t="s">
        <v>814</v>
      </c>
      <c r="D437" s="193" t="s">
        <v>152</v>
      </c>
      <c r="E437" s="194" t="s">
        <v>815</v>
      </c>
      <c r="F437" s="195" t="s">
        <v>816</v>
      </c>
      <c r="G437" s="196" t="s">
        <v>306</v>
      </c>
      <c r="H437" s="197">
        <v>2</v>
      </c>
      <c r="I437" s="198"/>
      <c r="J437" s="199">
        <f>ROUND(I437*H437,2)</f>
        <v>0</v>
      </c>
      <c r="K437" s="195" t="s">
        <v>21</v>
      </c>
      <c r="L437" s="61"/>
      <c r="M437" s="200" t="s">
        <v>21</v>
      </c>
      <c r="N437" s="201" t="s">
        <v>42</v>
      </c>
      <c r="O437" s="42"/>
      <c r="P437" s="202">
        <f>O437*H437</f>
        <v>0</v>
      </c>
      <c r="Q437" s="202">
        <v>0</v>
      </c>
      <c r="R437" s="202">
        <f>Q437*H437</f>
        <v>0</v>
      </c>
      <c r="S437" s="202">
        <v>0</v>
      </c>
      <c r="T437" s="203">
        <f>S437*H437</f>
        <v>0</v>
      </c>
      <c r="AR437" s="24" t="s">
        <v>290</v>
      </c>
      <c r="AT437" s="24" t="s">
        <v>152</v>
      </c>
      <c r="AU437" s="24" t="s">
        <v>185</v>
      </c>
      <c r="AY437" s="24" t="s">
        <v>149</v>
      </c>
      <c r="BE437" s="204">
        <f>IF(N437="základní",J437,0)</f>
        <v>0</v>
      </c>
      <c r="BF437" s="204">
        <f>IF(N437="snížená",J437,0)</f>
        <v>0</v>
      </c>
      <c r="BG437" s="204">
        <f>IF(N437="zákl. přenesená",J437,0)</f>
        <v>0</v>
      </c>
      <c r="BH437" s="204">
        <f>IF(N437="sníž. přenesená",J437,0)</f>
        <v>0</v>
      </c>
      <c r="BI437" s="204">
        <f>IF(N437="nulová",J437,0)</f>
        <v>0</v>
      </c>
      <c r="BJ437" s="24" t="s">
        <v>79</v>
      </c>
      <c r="BK437" s="204">
        <f>ROUND(I437*H437,2)</f>
        <v>0</v>
      </c>
      <c r="BL437" s="24" t="s">
        <v>290</v>
      </c>
      <c r="BM437" s="24" t="s">
        <v>817</v>
      </c>
    </row>
    <row r="438" spans="2:65" s="1" customFormat="1" ht="22.5" customHeight="1">
      <c r="B438" s="41"/>
      <c r="C438" s="193" t="s">
        <v>818</v>
      </c>
      <c r="D438" s="193" t="s">
        <v>152</v>
      </c>
      <c r="E438" s="194" t="s">
        <v>819</v>
      </c>
      <c r="F438" s="195" t="s">
        <v>820</v>
      </c>
      <c r="G438" s="196" t="s">
        <v>306</v>
      </c>
      <c r="H438" s="197">
        <v>1</v>
      </c>
      <c r="I438" s="198"/>
      <c r="J438" s="199">
        <f>ROUND(I438*H438,2)</f>
        <v>0</v>
      </c>
      <c r="K438" s="195" t="s">
        <v>21</v>
      </c>
      <c r="L438" s="61"/>
      <c r="M438" s="200" t="s">
        <v>21</v>
      </c>
      <c r="N438" s="201" t="s">
        <v>42</v>
      </c>
      <c r="O438" s="42"/>
      <c r="P438" s="202">
        <f>O438*H438</f>
        <v>0</v>
      </c>
      <c r="Q438" s="202">
        <v>0</v>
      </c>
      <c r="R438" s="202">
        <f>Q438*H438</f>
        <v>0</v>
      </c>
      <c r="S438" s="202">
        <v>0</v>
      </c>
      <c r="T438" s="203">
        <f>S438*H438</f>
        <v>0</v>
      </c>
      <c r="AR438" s="24" t="s">
        <v>290</v>
      </c>
      <c r="AT438" s="24" t="s">
        <v>152</v>
      </c>
      <c r="AU438" s="24" t="s">
        <v>185</v>
      </c>
      <c r="AY438" s="24" t="s">
        <v>149</v>
      </c>
      <c r="BE438" s="204">
        <f>IF(N438="základní",J438,0)</f>
        <v>0</v>
      </c>
      <c r="BF438" s="204">
        <f>IF(N438="snížená",J438,0)</f>
        <v>0</v>
      </c>
      <c r="BG438" s="204">
        <f>IF(N438="zákl. přenesená",J438,0)</f>
        <v>0</v>
      </c>
      <c r="BH438" s="204">
        <f>IF(N438="sníž. přenesená",J438,0)</f>
        <v>0</v>
      </c>
      <c r="BI438" s="204">
        <f>IF(N438="nulová",J438,0)</f>
        <v>0</v>
      </c>
      <c r="BJ438" s="24" t="s">
        <v>79</v>
      </c>
      <c r="BK438" s="204">
        <f>ROUND(I438*H438,2)</f>
        <v>0</v>
      </c>
      <c r="BL438" s="24" t="s">
        <v>290</v>
      </c>
      <c r="BM438" s="24" t="s">
        <v>821</v>
      </c>
    </row>
    <row r="439" spans="2:65" s="1" customFormat="1" ht="22.5" customHeight="1">
      <c r="B439" s="41"/>
      <c r="C439" s="193" t="s">
        <v>822</v>
      </c>
      <c r="D439" s="193" t="s">
        <v>152</v>
      </c>
      <c r="E439" s="194" t="s">
        <v>823</v>
      </c>
      <c r="F439" s="195" t="s">
        <v>824</v>
      </c>
      <c r="G439" s="196" t="s">
        <v>306</v>
      </c>
      <c r="H439" s="197">
        <v>2</v>
      </c>
      <c r="I439" s="198"/>
      <c r="J439" s="199">
        <f>ROUND(I439*H439,2)</f>
        <v>0</v>
      </c>
      <c r="K439" s="195" t="s">
        <v>21</v>
      </c>
      <c r="L439" s="61"/>
      <c r="M439" s="200" t="s">
        <v>21</v>
      </c>
      <c r="N439" s="201" t="s">
        <v>42</v>
      </c>
      <c r="O439" s="42"/>
      <c r="P439" s="202">
        <f>O439*H439</f>
        <v>0</v>
      </c>
      <c r="Q439" s="202">
        <v>0</v>
      </c>
      <c r="R439" s="202">
        <f>Q439*H439</f>
        <v>0</v>
      </c>
      <c r="S439" s="202">
        <v>0</v>
      </c>
      <c r="T439" s="203">
        <f>S439*H439</f>
        <v>0</v>
      </c>
      <c r="AR439" s="24" t="s">
        <v>290</v>
      </c>
      <c r="AT439" s="24" t="s">
        <v>152</v>
      </c>
      <c r="AU439" s="24" t="s">
        <v>185</v>
      </c>
      <c r="AY439" s="24" t="s">
        <v>149</v>
      </c>
      <c r="BE439" s="204">
        <f>IF(N439="základní",J439,0)</f>
        <v>0</v>
      </c>
      <c r="BF439" s="204">
        <f>IF(N439="snížená",J439,0)</f>
        <v>0</v>
      </c>
      <c r="BG439" s="204">
        <f>IF(N439="zákl. přenesená",J439,0)</f>
        <v>0</v>
      </c>
      <c r="BH439" s="204">
        <f>IF(N439="sníž. přenesená",J439,0)</f>
        <v>0</v>
      </c>
      <c r="BI439" s="204">
        <f>IF(N439="nulová",J439,0)</f>
        <v>0</v>
      </c>
      <c r="BJ439" s="24" t="s">
        <v>79</v>
      </c>
      <c r="BK439" s="204">
        <f>ROUND(I439*H439,2)</f>
        <v>0</v>
      </c>
      <c r="BL439" s="24" t="s">
        <v>290</v>
      </c>
      <c r="BM439" s="24" t="s">
        <v>825</v>
      </c>
    </row>
    <row r="440" spans="2:47" s="1" customFormat="1" ht="27">
      <c r="B440" s="41"/>
      <c r="C440" s="63"/>
      <c r="D440" s="205" t="s">
        <v>159</v>
      </c>
      <c r="E440" s="63"/>
      <c r="F440" s="206" t="s">
        <v>826</v>
      </c>
      <c r="G440" s="63"/>
      <c r="H440" s="63"/>
      <c r="I440" s="163"/>
      <c r="J440" s="63"/>
      <c r="K440" s="63"/>
      <c r="L440" s="61"/>
      <c r="M440" s="207"/>
      <c r="N440" s="42"/>
      <c r="O440" s="42"/>
      <c r="P440" s="42"/>
      <c r="Q440" s="42"/>
      <c r="R440" s="42"/>
      <c r="S440" s="42"/>
      <c r="T440" s="78"/>
      <c r="AT440" s="24" t="s">
        <v>159</v>
      </c>
      <c r="AU440" s="24" t="s">
        <v>185</v>
      </c>
    </row>
    <row r="441" spans="2:65" s="1" customFormat="1" ht="22.5" customHeight="1">
      <c r="B441" s="41"/>
      <c r="C441" s="193" t="s">
        <v>827</v>
      </c>
      <c r="D441" s="193" t="s">
        <v>152</v>
      </c>
      <c r="E441" s="194" t="s">
        <v>828</v>
      </c>
      <c r="F441" s="195" t="s">
        <v>829</v>
      </c>
      <c r="G441" s="196" t="s">
        <v>306</v>
      </c>
      <c r="H441" s="197">
        <v>6</v>
      </c>
      <c r="I441" s="198"/>
      <c r="J441" s="199">
        <f>ROUND(I441*H441,2)</f>
        <v>0</v>
      </c>
      <c r="K441" s="195" t="s">
        <v>21</v>
      </c>
      <c r="L441" s="61"/>
      <c r="M441" s="200" t="s">
        <v>21</v>
      </c>
      <c r="N441" s="201" t="s">
        <v>42</v>
      </c>
      <c r="O441" s="42"/>
      <c r="P441" s="202">
        <f>O441*H441</f>
        <v>0</v>
      </c>
      <c r="Q441" s="202">
        <v>0</v>
      </c>
      <c r="R441" s="202">
        <f>Q441*H441</f>
        <v>0</v>
      </c>
      <c r="S441" s="202">
        <v>0</v>
      </c>
      <c r="T441" s="203">
        <f>S441*H441</f>
        <v>0</v>
      </c>
      <c r="AR441" s="24" t="s">
        <v>290</v>
      </c>
      <c r="AT441" s="24" t="s">
        <v>152</v>
      </c>
      <c r="AU441" s="24" t="s">
        <v>185</v>
      </c>
      <c r="AY441" s="24" t="s">
        <v>149</v>
      </c>
      <c r="BE441" s="204">
        <f>IF(N441="základní",J441,0)</f>
        <v>0</v>
      </c>
      <c r="BF441" s="204">
        <f>IF(N441="snížená",J441,0)</f>
        <v>0</v>
      </c>
      <c r="BG441" s="204">
        <f>IF(N441="zákl. přenesená",J441,0)</f>
        <v>0</v>
      </c>
      <c r="BH441" s="204">
        <f>IF(N441="sníž. přenesená",J441,0)</f>
        <v>0</v>
      </c>
      <c r="BI441" s="204">
        <f>IF(N441="nulová",J441,0)</f>
        <v>0</v>
      </c>
      <c r="BJ441" s="24" t="s">
        <v>79</v>
      </c>
      <c r="BK441" s="204">
        <f>ROUND(I441*H441,2)</f>
        <v>0</v>
      </c>
      <c r="BL441" s="24" t="s">
        <v>290</v>
      </c>
      <c r="BM441" s="24" t="s">
        <v>830</v>
      </c>
    </row>
    <row r="442" spans="2:47" s="1" customFormat="1" ht="27">
      <c r="B442" s="41"/>
      <c r="C442" s="63"/>
      <c r="D442" s="205" t="s">
        <v>159</v>
      </c>
      <c r="E442" s="63"/>
      <c r="F442" s="206" t="s">
        <v>783</v>
      </c>
      <c r="G442" s="63"/>
      <c r="H442" s="63"/>
      <c r="I442" s="163"/>
      <c r="J442" s="63"/>
      <c r="K442" s="63"/>
      <c r="L442" s="61"/>
      <c r="M442" s="207"/>
      <c r="N442" s="42"/>
      <c r="O442" s="42"/>
      <c r="P442" s="42"/>
      <c r="Q442" s="42"/>
      <c r="R442" s="42"/>
      <c r="S442" s="42"/>
      <c r="T442" s="78"/>
      <c r="AT442" s="24" t="s">
        <v>159</v>
      </c>
      <c r="AU442" s="24" t="s">
        <v>185</v>
      </c>
    </row>
    <row r="443" spans="2:65" s="1" customFormat="1" ht="22.5" customHeight="1">
      <c r="B443" s="41"/>
      <c r="C443" s="193" t="s">
        <v>831</v>
      </c>
      <c r="D443" s="193" t="s">
        <v>152</v>
      </c>
      <c r="E443" s="194" t="s">
        <v>832</v>
      </c>
      <c r="F443" s="195" t="s">
        <v>833</v>
      </c>
      <c r="G443" s="196" t="s">
        <v>306</v>
      </c>
      <c r="H443" s="197">
        <v>1</v>
      </c>
      <c r="I443" s="198"/>
      <c r="J443" s="199">
        <f>ROUND(I443*H443,2)</f>
        <v>0</v>
      </c>
      <c r="K443" s="195" t="s">
        <v>21</v>
      </c>
      <c r="L443" s="61"/>
      <c r="M443" s="200" t="s">
        <v>21</v>
      </c>
      <c r="N443" s="201" t="s">
        <v>42</v>
      </c>
      <c r="O443" s="42"/>
      <c r="P443" s="202">
        <f>O443*H443</f>
        <v>0</v>
      </c>
      <c r="Q443" s="202">
        <v>0</v>
      </c>
      <c r="R443" s="202">
        <f>Q443*H443</f>
        <v>0</v>
      </c>
      <c r="S443" s="202">
        <v>0</v>
      </c>
      <c r="T443" s="203">
        <f>S443*H443</f>
        <v>0</v>
      </c>
      <c r="AR443" s="24" t="s">
        <v>290</v>
      </c>
      <c r="AT443" s="24" t="s">
        <v>152</v>
      </c>
      <c r="AU443" s="24" t="s">
        <v>185</v>
      </c>
      <c r="AY443" s="24" t="s">
        <v>149</v>
      </c>
      <c r="BE443" s="204">
        <f>IF(N443="základní",J443,0)</f>
        <v>0</v>
      </c>
      <c r="BF443" s="204">
        <f>IF(N443="snížená",J443,0)</f>
        <v>0</v>
      </c>
      <c r="BG443" s="204">
        <f>IF(N443="zákl. přenesená",J443,0)</f>
        <v>0</v>
      </c>
      <c r="BH443" s="204">
        <f>IF(N443="sníž. přenesená",J443,0)</f>
        <v>0</v>
      </c>
      <c r="BI443" s="204">
        <f>IF(N443="nulová",J443,0)</f>
        <v>0</v>
      </c>
      <c r="BJ443" s="24" t="s">
        <v>79</v>
      </c>
      <c r="BK443" s="204">
        <f>ROUND(I443*H443,2)</f>
        <v>0</v>
      </c>
      <c r="BL443" s="24" t="s">
        <v>290</v>
      </c>
      <c r="BM443" s="24" t="s">
        <v>834</v>
      </c>
    </row>
    <row r="444" spans="2:63" s="10" customFormat="1" ht="22.35" customHeight="1">
      <c r="B444" s="176"/>
      <c r="C444" s="177"/>
      <c r="D444" s="190" t="s">
        <v>70</v>
      </c>
      <c r="E444" s="191" t="s">
        <v>835</v>
      </c>
      <c r="F444" s="191" t="s">
        <v>836</v>
      </c>
      <c r="G444" s="177"/>
      <c r="H444" s="177"/>
      <c r="I444" s="180"/>
      <c r="J444" s="192">
        <f>BK444</f>
        <v>0</v>
      </c>
      <c r="K444" s="177"/>
      <c r="L444" s="182"/>
      <c r="M444" s="183"/>
      <c r="N444" s="184"/>
      <c r="O444" s="184"/>
      <c r="P444" s="185">
        <f>SUM(P445:P447)</f>
        <v>0</v>
      </c>
      <c r="Q444" s="184"/>
      <c r="R444" s="185">
        <f>SUM(R445:R447)</f>
        <v>0</v>
      </c>
      <c r="S444" s="184"/>
      <c r="T444" s="186">
        <f>SUM(T445:T447)</f>
        <v>0</v>
      </c>
      <c r="AR444" s="187" t="s">
        <v>79</v>
      </c>
      <c r="AT444" s="188" t="s">
        <v>70</v>
      </c>
      <c r="AU444" s="188" t="s">
        <v>81</v>
      </c>
      <c r="AY444" s="187" t="s">
        <v>149</v>
      </c>
      <c r="BK444" s="189">
        <f>SUM(BK445:BK447)</f>
        <v>0</v>
      </c>
    </row>
    <row r="445" spans="2:65" s="1" customFormat="1" ht="22.5" customHeight="1">
      <c r="B445" s="41"/>
      <c r="C445" s="193" t="s">
        <v>837</v>
      </c>
      <c r="D445" s="193" t="s">
        <v>152</v>
      </c>
      <c r="E445" s="194" t="s">
        <v>838</v>
      </c>
      <c r="F445" s="195" t="s">
        <v>839</v>
      </c>
      <c r="G445" s="196" t="s">
        <v>219</v>
      </c>
      <c r="H445" s="197">
        <v>3</v>
      </c>
      <c r="I445" s="198"/>
      <c r="J445" s="199">
        <f>ROUND(I445*H445,2)</f>
        <v>0</v>
      </c>
      <c r="K445" s="195" t="s">
        <v>21</v>
      </c>
      <c r="L445" s="61"/>
      <c r="M445" s="200" t="s">
        <v>21</v>
      </c>
      <c r="N445" s="201" t="s">
        <v>42</v>
      </c>
      <c r="O445" s="42"/>
      <c r="P445" s="202">
        <f>O445*H445</f>
        <v>0</v>
      </c>
      <c r="Q445" s="202">
        <v>0</v>
      </c>
      <c r="R445" s="202">
        <f>Q445*H445</f>
        <v>0</v>
      </c>
      <c r="S445" s="202">
        <v>0</v>
      </c>
      <c r="T445" s="203">
        <f>S445*H445</f>
        <v>0</v>
      </c>
      <c r="AR445" s="24" t="s">
        <v>290</v>
      </c>
      <c r="AT445" s="24" t="s">
        <v>152</v>
      </c>
      <c r="AU445" s="24" t="s">
        <v>185</v>
      </c>
      <c r="AY445" s="24" t="s">
        <v>149</v>
      </c>
      <c r="BE445" s="204">
        <f>IF(N445="základní",J445,0)</f>
        <v>0</v>
      </c>
      <c r="BF445" s="204">
        <f>IF(N445="snížená",J445,0)</f>
        <v>0</v>
      </c>
      <c r="BG445" s="204">
        <f>IF(N445="zákl. přenesená",J445,0)</f>
        <v>0</v>
      </c>
      <c r="BH445" s="204">
        <f>IF(N445="sníž. přenesená",J445,0)</f>
        <v>0</v>
      </c>
      <c r="BI445" s="204">
        <f>IF(N445="nulová",J445,0)</f>
        <v>0</v>
      </c>
      <c r="BJ445" s="24" t="s">
        <v>79</v>
      </c>
      <c r="BK445" s="204">
        <f>ROUND(I445*H445,2)</f>
        <v>0</v>
      </c>
      <c r="BL445" s="24" t="s">
        <v>290</v>
      </c>
      <c r="BM445" s="24" t="s">
        <v>840</v>
      </c>
    </row>
    <row r="446" spans="2:65" s="1" customFormat="1" ht="22.5" customHeight="1">
      <c r="B446" s="41"/>
      <c r="C446" s="193" t="s">
        <v>841</v>
      </c>
      <c r="D446" s="193" t="s">
        <v>152</v>
      </c>
      <c r="E446" s="194" t="s">
        <v>842</v>
      </c>
      <c r="F446" s="195" t="s">
        <v>843</v>
      </c>
      <c r="G446" s="196" t="s">
        <v>219</v>
      </c>
      <c r="H446" s="197">
        <v>1</v>
      </c>
      <c r="I446" s="198"/>
      <c r="J446" s="199">
        <f>ROUND(I446*H446,2)</f>
        <v>0</v>
      </c>
      <c r="K446" s="195" t="s">
        <v>21</v>
      </c>
      <c r="L446" s="61"/>
      <c r="M446" s="200" t="s">
        <v>21</v>
      </c>
      <c r="N446" s="201" t="s">
        <v>42</v>
      </c>
      <c r="O446" s="42"/>
      <c r="P446" s="202">
        <f>O446*H446</f>
        <v>0</v>
      </c>
      <c r="Q446" s="202">
        <v>0</v>
      </c>
      <c r="R446" s="202">
        <f>Q446*H446</f>
        <v>0</v>
      </c>
      <c r="S446" s="202">
        <v>0</v>
      </c>
      <c r="T446" s="203">
        <f>S446*H446</f>
        <v>0</v>
      </c>
      <c r="AR446" s="24" t="s">
        <v>290</v>
      </c>
      <c r="AT446" s="24" t="s">
        <v>152</v>
      </c>
      <c r="AU446" s="24" t="s">
        <v>185</v>
      </c>
      <c r="AY446" s="24" t="s">
        <v>149</v>
      </c>
      <c r="BE446" s="204">
        <f>IF(N446="základní",J446,0)</f>
        <v>0</v>
      </c>
      <c r="BF446" s="204">
        <f>IF(N446="snížená",J446,0)</f>
        <v>0</v>
      </c>
      <c r="BG446" s="204">
        <f>IF(N446="zákl. přenesená",J446,0)</f>
        <v>0</v>
      </c>
      <c r="BH446" s="204">
        <f>IF(N446="sníž. přenesená",J446,0)</f>
        <v>0</v>
      </c>
      <c r="BI446" s="204">
        <f>IF(N446="nulová",J446,0)</f>
        <v>0</v>
      </c>
      <c r="BJ446" s="24" t="s">
        <v>79</v>
      </c>
      <c r="BK446" s="204">
        <f>ROUND(I446*H446,2)</f>
        <v>0</v>
      </c>
      <c r="BL446" s="24" t="s">
        <v>290</v>
      </c>
      <c r="BM446" s="24" t="s">
        <v>844</v>
      </c>
    </row>
    <row r="447" spans="2:65" s="1" customFormat="1" ht="22.5" customHeight="1">
      <c r="B447" s="41"/>
      <c r="C447" s="193" t="s">
        <v>845</v>
      </c>
      <c r="D447" s="193" t="s">
        <v>152</v>
      </c>
      <c r="E447" s="194" t="s">
        <v>846</v>
      </c>
      <c r="F447" s="195" t="s">
        <v>847</v>
      </c>
      <c r="G447" s="196" t="s">
        <v>219</v>
      </c>
      <c r="H447" s="197">
        <v>5</v>
      </c>
      <c r="I447" s="198"/>
      <c r="J447" s="199">
        <f>ROUND(I447*H447,2)</f>
        <v>0</v>
      </c>
      <c r="K447" s="195" t="s">
        <v>21</v>
      </c>
      <c r="L447" s="61"/>
      <c r="M447" s="200" t="s">
        <v>21</v>
      </c>
      <c r="N447" s="201" t="s">
        <v>42</v>
      </c>
      <c r="O447" s="42"/>
      <c r="P447" s="202">
        <f>O447*H447</f>
        <v>0</v>
      </c>
      <c r="Q447" s="202">
        <v>0</v>
      </c>
      <c r="R447" s="202">
        <f>Q447*H447</f>
        <v>0</v>
      </c>
      <c r="S447" s="202">
        <v>0</v>
      </c>
      <c r="T447" s="203">
        <f>S447*H447</f>
        <v>0</v>
      </c>
      <c r="AR447" s="24" t="s">
        <v>290</v>
      </c>
      <c r="AT447" s="24" t="s">
        <v>152</v>
      </c>
      <c r="AU447" s="24" t="s">
        <v>185</v>
      </c>
      <c r="AY447" s="24" t="s">
        <v>149</v>
      </c>
      <c r="BE447" s="204">
        <f>IF(N447="základní",J447,0)</f>
        <v>0</v>
      </c>
      <c r="BF447" s="204">
        <f>IF(N447="snížená",J447,0)</f>
        <v>0</v>
      </c>
      <c r="BG447" s="204">
        <f>IF(N447="zákl. přenesená",J447,0)</f>
        <v>0</v>
      </c>
      <c r="BH447" s="204">
        <f>IF(N447="sníž. přenesená",J447,0)</f>
        <v>0</v>
      </c>
      <c r="BI447" s="204">
        <f>IF(N447="nulová",J447,0)</f>
        <v>0</v>
      </c>
      <c r="BJ447" s="24" t="s">
        <v>79</v>
      </c>
      <c r="BK447" s="204">
        <f>ROUND(I447*H447,2)</f>
        <v>0</v>
      </c>
      <c r="BL447" s="24" t="s">
        <v>290</v>
      </c>
      <c r="BM447" s="24" t="s">
        <v>848</v>
      </c>
    </row>
    <row r="448" spans="2:63" s="10" customFormat="1" ht="22.35" customHeight="1">
      <c r="B448" s="176"/>
      <c r="C448" s="177"/>
      <c r="D448" s="190" t="s">
        <v>70</v>
      </c>
      <c r="E448" s="191" t="s">
        <v>849</v>
      </c>
      <c r="F448" s="191" t="s">
        <v>850</v>
      </c>
      <c r="G448" s="177"/>
      <c r="H448" s="177"/>
      <c r="I448" s="180"/>
      <c r="J448" s="192">
        <f>BK448</f>
        <v>0</v>
      </c>
      <c r="K448" s="177"/>
      <c r="L448" s="182"/>
      <c r="M448" s="183"/>
      <c r="N448" s="184"/>
      <c r="O448" s="184"/>
      <c r="P448" s="185">
        <f>SUM(P449:P456)</f>
        <v>0</v>
      </c>
      <c r="Q448" s="184"/>
      <c r="R448" s="185">
        <f>SUM(R449:R456)</f>
        <v>0</v>
      </c>
      <c r="S448" s="184"/>
      <c r="T448" s="186">
        <f>SUM(T449:T456)</f>
        <v>0</v>
      </c>
      <c r="AR448" s="187" t="s">
        <v>79</v>
      </c>
      <c r="AT448" s="188" t="s">
        <v>70</v>
      </c>
      <c r="AU448" s="188" t="s">
        <v>81</v>
      </c>
      <c r="AY448" s="187" t="s">
        <v>149</v>
      </c>
      <c r="BK448" s="189">
        <f>SUM(BK449:BK456)</f>
        <v>0</v>
      </c>
    </row>
    <row r="449" spans="2:65" s="1" customFormat="1" ht="22.5" customHeight="1">
      <c r="B449" s="41"/>
      <c r="C449" s="193" t="s">
        <v>851</v>
      </c>
      <c r="D449" s="193" t="s">
        <v>152</v>
      </c>
      <c r="E449" s="194" t="s">
        <v>852</v>
      </c>
      <c r="F449" s="195" t="s">
        <v>853</v>
      </c>
      <c r="G449" s="196" t="s">
        <v>306</v>
      </c>
      <c r="H449" s="197">
        <v>1</v>
      </c>
      <c r="I449" s="198"/>
      <c r="J449" s="199">
        <f aca="true" t="shared" si="20" ref="J449:J456">ROUND(I449*H449,2)</f>
        <v>0</v>
      </c>
      <c r="K449" s="195" t="s">
        <v>21</v>
      </c>
      <c r="L449" s="61"/>
      <c r="M449" s="200" t="s">
        <v>21</v>
      </c>
      <c r="N449" s="201" t="s">
        <v>42</v>
      </c>
      <c r="O449" s="42"/>
      <c r="P449" s="202">
        <f aca="true" t="shared" si="21" ref="P449:P456">O449*H449</f>
        <v>0</v>
      </c>
      <c r="Q449" s="202">
        <v>0</v>
      </c>
      <c r="R449" s="202">
        <f aca="true" t="shared" si="22" ref="R449:R456">Q449*H449</f>
        <v>0</v>
      </c>
      <c r="S449" s="202">
        <v>0</v>
      </c>
      <c r="T449" s="203">
        <f aca="true" t="shared" si="23" ref="T449:T456">S449*H449</f>
        <v>0</v>
      </c>
      <c r="AR449" s="24" t="s">
        <v>290</v>
      </c>
      <c r="AT449" s="24" t="s">
        <v>152</v>
      </c>
      <c r="AU449" s="24" t="s">
        <v>185</v>
      </c>
      <c r="AY449" s="24" t="s">
        <v>149</v>
      </c>
      <c r="BE449" s="204">
        <f aca="true" t="shared" si="24" ref="BE449:BE456">IF(N449="základní",J449,0)</f>
        <v>0</v>
      </c>
      <c r="BF449" s="204">
        <f aca="true" t="shared" si="25" ref="BF449:BF456">IF(N449="snížená",J449,0)</f>
        <v>0</v>
      </c>
      <c r="BG449" s="204">
        <f aca="true" t="shared" si="26" ref="BG449:BG456">IF(N449="zákl. přenesená",J449,0)</f>
        <v>0</v>
      </c>
      <c r="BH449" s="204">
        <f aca="true" t="shared" si="27" ref="BH449:BH456">IF(N449="sníž. přenesená",J449,0)</f>
        <v>0</v>
      </c>
      <c r="BI449" s="204">
        <f aca="true" t="shared" si="28" ref="BI449:BI456">IF(N449="nulová",J449,0)</f>
        <v>0</v>
      </c>
      <c r="BJ449" s="24" t="s">
        <v>79</v>
      </c>
      <c r="BK449" s="204">
        <f aca="true" t="shared" si="29" ref="BK449:BK456">ROUND(I449*H449,2)</f>
        <v>0</v>
      </c>
      <c r="BL449" s="24" t="s">
        <v>290</v>
      </c>
      <c r="BM449" s="24" t="s">
        <v>854</v>
      </c>
    </row>
    <row r="450" spans="2:65" s="1" customFormat="1" ht="22.5" customHeight="1">
      <c r="B450" s="41"/>
      <c r="C450" s="193" t="s">
        <v>855</v>
      </c>
      <c r="D450" s="193" t="s">
        <v>152</v>
      </c>
      <c r="E450" s="194" t="s">
        <v>856</v>
      </c>
      <c r="F450" s="195" t="s">
        <v>857</v>
      </c>
      <c r="G450" s="196" t="s">
        <v>858</v>
      </c>
      <c r="H450" s="197">
        <v>1</v>
      </c>
      <c r="I450" s="198"/>
      <c r="J450" s="199">
        <f t="shared" si="20"/>
        <v>0</v>
      </c>
      <c r="K450" s="195" t="s">
        <v>21</v>
      </c>
      <c r="L450" s="61"/>
      <c r="M450" s="200" t="s">
        <v>21</v>
      </c>
      <c r="N450" s="201" t="s">
        <v>42</v>
      </c>
      <c r="O450" s="42"/>
      <c r="P450" s="202">
        <f t="shared" si="21"/>
        <v>0</v>
      </c>
      <c r="Q450" s="202">
        <v>0</v>
      </c>
      <c r="R450" s="202">
        <f t="shared" si="22"/>
        <v>0</v>
      </c>
      <c r="S450" s="202">
        <v>0</v>
      </c>
      <c r="T450" s="203">
        <f t="shared" si="23"/>
        <v>0</v>
      </c>
      <c r="AR450" s="24" t="s">
        <v>290</v>
      </c>
      <c r="AT450" s="24" t="s">
        <v>152</v>
      </c>
      <c r="AU450" s="24" t="s">
        <v>185</v>
      </c>
      <c r="AY450" s="24" t="s">
        <v>149</v>
      </c>
      <c r="BE450" s="204">
        <f t="shared" si="24"/>
        <v>0</v>
      </c>
      <c r="BF450" s="204">
        <f t="shared" si="25"/>
        <v>0</v>
      </c>
      <c r="BG450" s="204">
        <f t="shared" si="26"/>
        <v>0</v>
      </c>
      <c r="BH450" s="204">
        <f t="shared" si="27"/>
        <v>0</v>
      </c>
      <c r="BI450" s="204">
        <f t="shared" si="28"/>
        <v>0</v>
      </c>
      <c r="BJ450" s="24" t="s">
        <v>79</v>
      </c>
      <c r="BK450" s="204">
        <f t="shared" si="29"/>
        <v>0</v>
      </c>
      <c r="BL450" s="24" t="s">
        <v>290</v>
      </c>
      <c r="BM450" s="24" t="s">
        <v>859</v>
      </c>
    </row>
    <row r="451" spans="2:65" s="1" customFormat="1" ht="22.5" customHeight="1">
      <c r="B451" s="41"/>
      <c r="C451" s="193" t="s">
        <v>860</v>
      </c>
      <c r="D451" s="193" t="s">
        <v>152</v>
      </c>
      <c r="E451" s="194" t="s">
        <v>861</v>
      </c>
      <c r="F451" s="195" t="s">
        <v>862</v>
      </c>
      <c r="G451" s="196" t="s">
        <v>306</v>
      </c>
      <c r="H451" s="197">
        <v>1</v>
      </c>
      <c r="I451" s="198"/>
      <c r="J451" s="199">
        <f t="shared" si="20"/>
        <v>0</v>
      </c>
      <c r="K451" s="195" t="s">
        <v>21</v>
      </c>
      <c r="L451" s="61"/>
      <c r="M451" s="200" t="s">
        <v>21</v>
      </c>
      <c r="N451" s="201" t="s">
        <v>42</v>
      </c>
      <c r="O451" s="42"/>
      <c r="P451" s="202">
        <f t="shared" si="21"/>
        <v>0</v>
      </c>
      <c r="Q451" s="202">
        <v>0</v>
      </c>
      <c r="R451" s="202">
        <f t="shared" si="22"/>
        <v>0</v>
      </c>
      <c r="S451" s="202">
        <v>0</v>
      </c>
      <c r="T451" s="203">
        <f t="shared" si="23"/>
        <v>0</v>
      </c>
      <c r="AR451" s="24" t="s">
        <v>290</v>
      </c>
      <c r="AT451" s="24" t="s">
        <v>152</v>
      </c>
      <c r="AU451" s="24" t="s">
        <v>185</v>
      </c>
      <c r="AY451" s="24" t="s">
        <v>149</v>
      </c>
      <c r="BE451" s="204">
        <f t="shared" si="24"/>
        <v>0</v>
      </c>
      <c r="BF451" s="204">
        <f t="shared" si="25"/>
        <v>0</v>
      </c>
      <c r="BG451" s="204">
        <f t="shared" si="26"/>
        <v>0</v>
      </c>
      <c r="BH451" s="204">
        <f t="shared" si="27"/>
        <v>0</v>
      </c>
      <c r="BI451" s="204">
        <f t="shared" si="28"/>
        <v>0</v>
      </c>
      <c r="BJ451" s="24" t="s">
        <v>79</v>
      </c>
      <c r="BK451" s="204">
        <f t="shared" si="29"/>
        <v>0</v>
      </c>
      <c r="BL451" s="24" t="s">
        <v>290</v>
      </c>
      <c r="BM451" s="24" t="s">
        <v>863</v>
      </c>
    </row>
    <row r="452" spans="2:65" s="1" customFormat="1" ht="22.5" customHeight="1">
      <c r="B452" s="41"/>
      <c r="C452" s="193" t="s">
        <v>864</v>
      </c>
      <c r="D452" s="193" t="s">
        <v>152</v>
      </c>
      <c r="E452" s="194" t="s">
        <v>865</v>
      </c>
      <c r="F452" s="195" t="s">
        <v>866</v>
      </c>
      <c r="G452" s="196" t="s">
        <v>219</v>
      </c>
      <c r="H452" s="197">
        <v>16</v>
      </c>
      <c r="I452" s="198"/>
      <c r="J452" s="199">
        <f t="shared" si="20"/>
        <v>0</v>
      </c>
      <c r="K452" s="195" t="s">
        <v>21</v>
      </c>
      <c r="L452" s="61"/>
      <c r="M452" s="200" t="s">
        <v>21</v>
      </c>
      <c r="N452" s="201" t="s">
        <v>42</v>
      </c>
      <c r="O452" s="42"/>
      <c r="P452" s="202">
        <f t="shared" si="21"/>
        <v>0</v>
      </c>
      <c r="Q452" s="202">
        <v>0</v>
      </c>
      <c r="R452" s="202">
        <f t="shared" si="22"/>
        <v>0</v>
      </c>
      <c r="S452" s="202">
        <v>0</v>
      </c>
      <c r="T452" s="203">
        <f t="shared" si="23"/>
        <v>0</v>
      </c>
      <c r="AR452" s="24" t="s">
        <v>290</v>
      </c>
      <c r="AT452" s="24" t="s">
        <v>152</v>
      </c>
      <c r="AU452" s="24" t="s">
        <v>185</v>
      </c>
      <c r="AY452" s="24" t="s">
        <v>149</v>
      </c>
      <c r="BE452" s="204">
        <f t="shared" si="24"/>
        <v>0</v>
      </c>
      <c r="BF452" s="204">
        <f t="shared" si="25"/>
        <v>0</v>
      </c>
      <c r="BG452" s="204">
        <f t="shared" si="26"/>
        <v>0</v>
      </c>
      <c r="BH452" s="204">
        <f t="shared" si="27"/>
        <v>0</v>
      </c>
      <c r="BI452" s="204">
        <f t="shared" si="28"/>
        <v>0</v>
      </c>
      <c r="BJ452" s="24" t="s">
        <v>79</v>
      </c>
      <c r="BK452" s="204">
        <f t="shared" si="29"/>
        <v>0</v>
      </c>
      <c r="BL452" s="24" t="s">
        <v>290</v>
      </c>
      <c r="BM452" s="24" t="s">
        <v>867</v>
      </c>
    </row>
    <row r="453" spans="2:65" s="1" customFormat="1" ht="22.5" customHeight="1">
      <c r="B453" s="41"/>
      <c r="C453" s="193" t="s">
        <v>868</v>
      </c>
      <c r="D453" s="193" t="s">
        <v>152</v>
      </c>
      <c r="E453" s="194" t="s">
        <v>869</v>
      </c>
      <c r="F453" s="195" t="s">
        <v>870</v>
      </c>
      <c r="G453" s="196" t="s">
        <v>219</v>
      </c>
      <c r="H453" s="197">
        <v>16</v>
      </c>
      <c r="I453" s="198"/>
      <c r="J453" s="199">
        <f t="shared" si="20"/>
        <v>0</v>
      </c>
      <c r="K453" s="195" t="s">
        <v>21</v>
      </c>
      <c r="L453" s="61"/>
      <c r="M453" s="200" t="s">
        <v>21</v>
      </c>
      <c r="N453" s="201" t="s">
        <v>42</v>
      </c>
      <c r="O453" s="42"/>
      <c r="P453" s="202">
        <f t="shared" si="21"/>
        <v>0</v>
      </c>
      <c r="Q453" s="202">
        <v>0</v>
      </c>
      <c r="R453" s="202">
        <f t="shared" si="22"/>
        <v>0</v>
      </c>
      <c r="S453" s="202">
        <v>0</v>
      </c>
      <c r="T453" s="203">
        <f t="shared" si="23"/>
        <v>0</v>
      </c>
      <c r="AR453" s="24" t="s">
        <v>290</v>
      </c>
      <c r="AT453" s="24" t="s">
        <v>152</v>
      </c>
      <c r="AU453" s="24" t="s">
        <v>185</v>
      </c>
      <c r="AY453" s="24" t="s">
        <v>149</v>
      </c>
      <c r="BE453" s="204">
        <f t="shared" si="24"/>
        <v>0</v>
      </c>
      <c r="BF453" s="204">
        <f t="shared" si="25"/>
        <v>0</v>
      </c>
      <c r="BG453" s="204">
        <f t="shared" si="26"/>
        <v>0</v>
      </c>
      <c r="BH453" s="204">
        <f t="shared" si="27"/>
        <v>0</v>
      </c>
      <c r="BI453" s="204">
        <f t="shared" si="28"/>
        <v>0</v>
      </c>
      <c r="BJ453" s="24" t="s">
        <v>79</v>
      </c>
      <c r="BK453" s="204">
        <f t="shared" si="29"/>
        <v>0</v>
      </c>
      <c r="BL453" s="24" t="s">
        <v>290</v>
      </c>
      <c r="BM453" s="24" t="s">
        <v>871</v>
      </c>
    </row>
    <row r="454" spans="2:65" s="1" customFormat="1" ht="31.5" customHeight="1">
      <c r="B454" s="41"/>
      <c r="C454" s="193" t="s">
        <v>872</v>
      </c>
      <c r="D454" s="193" t="s">
        <v>152</v>
      </c>
      <c r="E454" s="194" t="s">
        <v>873</v>
      </c>
      <c r="F454" s="195" t="s">
        <v>874</v>
      </c>
      <c r="G454" s="196" t="s">
        <v>219</v>
      </c>
      <c r="H454" s="197">
        <v>16</v>
      </c>
      <c r="I454" s="198"/>
      <c r="J454" s="199">
        <f t="shared" si="20"/>
        <v>0</v>
      </c>
      <c r="K454" s="195" t="s">
        <v>21</v>
      </c>
      <c r="L454" s="61"/>
      <c r="M454" s="200" t="s">
        <v>21</v>
      </c>
      <c r="N454" s="201" t="s">
        <v>42</v>
      </c>
      <c r="O454" s="42"/>
      <c r="P454" s="202">
        <f t="shared" si="21"/>
        <v>0</v>
      </c>
      <c r="Q454" s="202">
        <v>0</v>
      </c>
      <c r="R454" s="202">
        <f t="shared" si="22"/>
        <v>0</v>
      </c>
      <c r="S454" s="202">
        <v>0</v>
      </c>
      <c r="T454" s="203">
        <f t="shared" si="23"/>
        <v>0</v>
      </c>
      <c r="AR454" s="24" t="s">
        <v>290</v>
      </c>
      <c r="AT454" s="24" t="s">
        <v>152</v>
      </c>
      <c r="AU454" s="24" t="s">
        <v>185</v>
      </c>
      <c r="AY454" s="24" t="s">
        <v>149</v>
      </c>
      <c r="BE454" s="204">
        <f t="shared" si="24"/>
        <v>0</v>
      </c>
      <c r="BF454" s="204">
        <f t="shared" si="25"/>
        <v>0</v>
      </c>
      <c r="BG454" s="204">
        <f t="shared" si="26"/>
        <v>0</v>
      </c>
      <c r="BH454" s="204">
        <f t="shared" si="27"/>
        <v>0</v>
      </c>
      <c r="BI454" s="204">
        <f t="shared" si="28"/>
        <v>0</v>
      </c>
      <c r="BJ454" s="24" t="s">
        <v>79</v>
      </c>
      <c r="BK454" s="204">
        <f t="shared" si="29"/>
        <v>0</v>
      </c>
      <c r="BL454" s="24" t="s">
        <v>290</v>
      </c>
      <c r="BM454" s="24" t="s">
        <v>875</v>
      </c>
    </row>
    <row r="455" spans="2:65" s="1" customFormat="1" ht="22.5" customHeight="1">
      <c r="B455" s="41"/>
      <c r="C455" s="193" t="s">
        <v>876</v>
      </c>
      <c r="D455" s="193" t="s">
        <v>152</v>
      </c>
      <c r="E455" s="194" t="s">
        <v>877</v>
      </c>
      <c r="F455" s="195" t="s">
        <v>878</v>
      </c>
      <c r="G455" s="196" t="s">
        <v>306</v>
      </c>
      <c r="H455" s="197">
        <v>1</v>
      </c>
      <c r="I455" s="198"/>
      <c r="J455" s="199">
        <f t="shared" si="20"/>
        <v>0</v>
      </c>
      <c r="K455" s="195" t="s">
        <v>21</v>
      </c>
      <c r="L455" s="61"/>
      <c r="M455" s="200" t="s">
        <v>21</v>
      </c>
      <c r="N455" s="201" t="s">
        <v>42</v>
      </c>
      <c r="O455" s="42"/>
      <c r="P455" s="202">
        <f t="shared" si="21"/>
        <v>0</v>
      </c>
      <c r="Q455" s="202">
        <v>0</v>
      </c>
      <c r="R455" s="202">
        <f t="shared" si="22"/>
        <v>0</v>
      </c>
      <c r="S455" s="202">
        <v>0</v>
      </c>
      <c r="T455" s="203">
        <f t="shared" si="23"/>
        <v>0</v>
      </c>
      <c r="AR455" s="24" t="s">
        <v>290</v>
      </c>
      <c r="AT455" s="24" t="s">
        <v>152</v>
      </c>
      <c r="AU455" s="24" t="s">
        <v>185</v>
      </c>
      <c r="AY455" s="24" t="s">
        <v>149</v>
      </c>
      <c r="BE455" s="204">
        <f t="shared" si="24"/>
        <v>0</v>
      </c>
      <c r="BF455" s="204">
        <f t="shared" si="25"/>
        <v>0</v>
      </c>
      <c r="BG455" s="204">
        <f t="shared" si="26"/>
        <v>0</v>
      </c>
      <c r="BH455" s="204">
        <f t="shared" si="27"/>
        <v>0</v>
      </c>
      <c r="BI455" s="204">
        <f t="shared" si="28"/>
        <v>0</v>
      </c>
      <c r="BJ455" s="24" t="s">
        <v>79</v>
      </c>
      <c r="BK455" s="204">
        <f t="shared" si="29"/>
        <v>0</v>
      </c>
      <c r="BL455" s="24" t="s">
        <v>290</v>
      </c>
      <c r="BM455" s="24" t="s">
        <v>879</v>
      </c>
    </row>
    <row r="456" spans="2:65" s="1" customFormat="1" ht="22.5" customHeight="1">
      <c r="B456" s="41"/>
      <c r="C456" s="193" t="s">
        <v>880</v>
      </c>
      <c r="D456" s="193" t="s">
        <v>152</v>
      </c>
      <c r="E456" s="194" t="s">
        <v>881</v>
      </c>
      <c r="F456" s="195" t="s">
        <v>882</v>
      </c>
      <c r="G456" s="196" t="s">
        <v>347</v>
      </c>
      <c r="H456" s="197">
        <v>0.137</v>
      </c>
      <c r="I456" s="198"/>
      <c r="J456" s="199">
        <f t="shared" si="20"/>
        <v>0</v>
      </c>
      <c r="K456" s="195" t="s">
        <v>21</v>
      </c>
      <c r="L456" s="61"/>
      <c r="M456" s="200" t="s">
        <v>21</v>
      </c>
      <c r="N456" s="201" t="s">
        <v>42</v>
      </c>
      <c r="O456" s="42"/>
      <c r="P456" s="202">
        <f t="shared" si="21"/>
        <v>0</v>
      </c>
      <c r="Q456" s="202">
        <v>0</v>
      </c>
      <c r="R456" s="202">
        <f t="shared" si="22"/>
        <v>0</v>
      </c>
      <c r="S456" s="202">
        <v>0</v>
      </c>
      <c r="T456" s="203">
        <f t="shared" si="23"/>
        <v>0</v>
      </c>
      <c r="AR456" s="24" t="s">
        <v>290</v>
      </c>
      <c r="AT456" s="24" t="s">
        <v>152</v>
      </c>
      <c r="AU456" s="24" t="s">
        <v>185</v>
      </c>
      <c r="AY456" s="24" t="s">
        <v>149</v>
      </c>
      <c r="BE456" s="204">
        <f t="shared" si="24"/>
        <v>0</v>
      </c>
      <c r="BF456" s="204">
        <f t="shared" si="25"/>
        <v>0</v>
      </c>
      <c r="BG456" s="204">
        <f t="shared" si="26"/>
        <v>0</v>
      </c>
      <c r="BH456" s="204">
        <f t="shared" si="27"/>
        <v>0</v>
      </c>
      <c r="BI456" s="204">
        <f t="shared" si="28"/>
        <v>0</v>
      </c>
      <c r="BJ456" s="24" t="s">
        <v>79</v>
      </c>
      <c r="BK456" s="204">
        <f t="shared" si="29"/>
        <v>0</v>
      </c>
      <c r="BL456" s="24" t="s">
        <v>290</v>
      </c>
      <c r="BM456" s="24" t="s">
        <v>883</v>
      </c>
    </row>
    <row r="457" spans="2:63" s="10" customFormat="1" ht="22.35" customHeight="1">
      <c r="B457" s="176"/>
      <c r="C457" s="177"/>
      <c r="D457" s="190" t="s">
        <v>70</v>
      </c>
      <c r="E457" s="191" t="s">
        <v>884</v>
      </c>
      <c r="F457" s="191" t="s">
        <v>885</v>
      </c>
      <c r="G457" s="177"/>
      <c r="H457" s="177"/>
      <c r="I457" s="180"/>
      <c r="J457" s="192">
        <f>BK457</f>
        <v>0</v>
      </c>
      <c r="K457" s="177"/>
      <c r="L457" s="182"/>
      <c r="M457" s="183"/>
      <c r="N457" s="184"/>
      <c r="O457" s="184"/>
      <c r="P457" s="185">
        <f>P458</f>
        <v>0</v>
      </c>
      <c r="Q457" s="184"/>
      <c r="R457" s="185">
        <f>R458</f>
        <v>0</v>
      </c>
      <c r="S457" s="184"/>
      <c r="T457" s="186">
        <f>T458</f>
        <v>0</v>
      </c>
      <c r="AR457" s="187" t="s">
        <v>79</v>
      </c>
      <c r="AT457" s="188" t="s">
        <v>70</v>
      </c>
      <c r="AU457" s="188" t="s">
        <v>81</v>
      </c>
      <c r="AY457" s="187" t="s">
        <v>149</v>
      </c>
      <c r="BK457" s="189">
        <f>BK458</f>
        <v>0</v>
      </c>
    </row>
    <row r="458" spans="2:65" s="1" customFormat="1" ht="22.5" customHeight="1">
      <c r="B458" s="41"/>
      <c r="C458" s="193" t="s">
        <v>886</v>
      </c>
      <c r="D458" s="193" t="s">
        <v>152</v>
      </c>
      <c r="E458" s="194" t="s">
        <v>887</v>
      </c>
      <c r="F458" s="195" t="s">
        <v>888</v>
      </c>
      <c r="G458" s="196" t="s">
        <v>889</v>
      </c>
      <c r="H458" s="197">
        <v>60</v>
      </c>
      <c r="I458" s="198"/>
      <c r="J458" s="199">
        <f>ROUND(I458*H458,2)</f>
        <v>0</v>
      </c>
      <c r="K458" s="195" t="s">
        <v>21</v>
      </c>
      <c r="L458" s="61"/>
      <c r="M458" s="200" t="s">
        <v>21</v>
      </c>
      <c r="N458" s="201" t="s">
        <v>42</v>
      </c>
      <c r="O458" s="42"/>
      <c r="P458" s="202">
        <f>O458*H458</f>
        <v>0</v>
      </c>
      <c r="Q458" s="202">
        <v>0</v>
      </c>
      <c r="R458" s="202">
        <f>Q458*H458</f>
        <v>0</v>
      </c>
      <c r="S458" s="202">
        <v>0</v>
      </c>
      <c r="T458" s="203">
        <f>S458*H458</f>
        <v>0</v>
      </c>
      <c r="AR458" s="24" t="s">
        <v>290</v>
      </c>
      <c r="AT458" s="24" t="s">
        <v>152</v>
      </c>
      <c r="AU458" s="24" t="s">
        <v>185</v>
      </c>
      <c r="AY458" s="24" t="s">
        <v>149</v>
      </c>
      <c r="BE458" s="204">
        <f>IF(N458="základní",J458,0)</f>
        <v>0</v>
      </c>
      <c r="BF458" s="204">
        <f>IF(N458="snížená",J458,0)</f>
        <v>0</v>
      </c>
      <c r="BG458" s="204">
        <f>IF(N458="zákl. přenesená",J458,0)</f>
        <v>0</v>
      </c>
      <c r="BH458" s="204">
        <f>IF(N458="sníž. přenesená",J458,0)</f>
        <v>0</v>
      </c>
      <c r="BI458" s="204">
        <f>IF(N458="nulová",J458,0)</f>
        <v>0</v>
      </c>
      <c r="BJ458" s="24" t="s">
        <v>79</v>
      </c>
      <c r="BK458" s="204">
        <f>ROUND(I458*H458,2)</f>
        <v>0</v>
      </c>
      <c r="BL458" s="24" t="s">
        <v>290</v>
      </c>
      <c r="BM458" s="24" t="s">
        <v>890</v>
      </c>
    </row>
    <row r="459" spans="2:63" s="10" customFormat="1" ht="22.35" customHeight="1">
      <c r="B459" s="176"/>
      <c r="C459" s="177"/>
      <c r="D459" s="190" t="s">
        <v>70</v>
      </c>
      <c r="E459" s="191" t="s">
        <v>891</v>
      </c>
      <c r="F459" s="191" t="s">
        <v>892</v>
      </c>
      <c r="G459" s="177"/>
      <c r="H459" s="177"/>
      <c r="I459" s="180"/>
      <c r="J459" s="192">
        <f>BK459</f>
        <v>0</v>
      </c>
      <c r="K459" s="177"/>
      <c r="L459" s="182"/>
      <c r="M459" s="183"/>
      <c r="N459" s="184"/>
      <c r="O459" s="184"/>
      <c r="P459" s="185">
        <f>SUM(P460:P462)</f>
        <v>0</v>
      </c>
      <c r="Q459" s="184"/>
      <c r="R459" s="185">
        <f>SUM(R460:R462)</f>
        <v>0</v>
      </c>
      <c r="S459" s="184"/>
      <c r="T459" s="186">
        <f>SUM(T460:T462)</f>
        <v>0</v>
      </c>
      <c r="AR459" s="187" t="s">
        <v>79</v>
      </c>
      <c r="AT459" s="188" t="s">
        <v>70</v>
      </c>
      <c r="AU459" s="188" t="s">
        <v>81</v>
      </c>
      <c r="AY459" s="187" t="s">
        <v>149</v>
      </c>
      <c r="BK459" s="189">
        <f>SUM(BK460:BK462)</f>
        <v>0</v>
      </c>
    </row>
    <row r="460" spans="2:65" s="1" customFormat="1" ht="22.5" customHeight="1">
      <c r="B460" s="41"/>
      <c r="C460" s="193" t="s">
        <v>893</v>
      </c>
      <c r="D460" s="193" t="s">
        <v>152</v>
      </c>
      <c r="E460" s="194" t="s">
        <v>894</v>
      </c>
      <c r="F460" s="195" t="s">
        <v>895</v>
      </c>
      <c r="G460" s="196" t="s">
        <v>896</v>
      </c>
      <c r="H460" s="197">
        <v>6</v>
      </c>
      <c r="I460" s="198"/>
      <c r="J460" s="199">
        <f>ROUND(I460*H460,2)</f>
        <v>0</v>
      </c>
      <c r="K460" s="195" t="s">
        <v>21</v>
      </c>
      <c r="L460" s="61"/>
      <c r="M460" s="200" t="s">
        <v>21</v>
      </c>
      <c r="N460" s="201" t="s">
        <v>42</v>
      </c>
      <c r="O460" s="42"/>
      <c r="P460" s="202">
        <f>O460*H460</f>
        <v>0</v>
      </c>
      <c r="Q460" s="202">
        <v>0</v>
      </c>
      <c r="R460" s="202">
        <f>Q460*H460</f>
        <v>0</v>
      </c>
      <c r="S460" s="202">
        <v>0</v>
      </c>
      <c r="T460" s="203">
        <f>S460*H460</f>
        <v>0</v>
      </c>
      <c r="AR460" s="24" t="s">
        <v>290</v>
      </c>
      <c r="AT460" s="24" t="s">
        <v>152</v>
      </c>
      <c r="AU460" s="24" t="s">
        <v>185</v>
      </c>
      <c r="AY460" s="24" t="s">
        <v>149</v>
      </c>
      <c r="BE460" s="204">
        <f>IF(N460="základní",J460,0)</f>
        <v>0</v>
      </c>
      <c r="BF460" s="204">
        <f>IF(N460="snížená",J460,0)</f>
        <v>0</v>
      </c>
      <c r="BG460" s="204">
        <f>IF(N460="zákl. přenesená",J460,0)</f>
        <v>0</v>
      </c>
      <c r="BH460" s="204">
        <f>IF(N460="sníž. přenesená",J460,0)</f>
        <v>0</v>
      </c>
      <c r="BI460" s="204">
        <f>IF(N460="nulová",J460,0)</f>
        <v>0</v>
      </c>
      <c r="BJ460" s="24" t="s">
        <v>79</v>
      </c>
      <c r="BK460" s="204">
        <f>ROUND(I460*H460,2)</f>
        <v>0</v>
      </c>
      <c r="BL460" s="24" t="s">
        <v>290</v>
      </c>
      <c r="BM460" s="24" t="s">
        <v>897</v>
      </c>
    </row>
    <row r="461" spans="2:65" s="1" customFormat="1" ht="22.5" customHeight="1">
      <c r="B461" s="41"/>
      <c r="C461" s="193" t="s">
        <v>898</v>
      </c>
      <c r="D461" s="193" t="s">
        <v>152</v>
      </c>
      <c r="E461" s="194" t="s">
        <v>899</v>
      </c>
      <c r="F461" s="195" t="s">
        <v>900</v>
      </c>
      <c r="G461" s="196" t="s">
        <v>896</v>
      </c>
      <c r="H461" s="197">
        <v>8</v>
      </c>
      <c r="I461" s="198"/>
      <c r="J461" s="199">
        <f>ROUND(I461*H461,2)</f>
        <v>0</v>
      </c>
      <c r="K461" s="195" t="s">
        <v>21</v>
      </c>
      <c r="L461" s="61"/>
      <c r="M461" s="200" t="s">
        <v>21</v>
      </c>
      <c r="N461" s="201" t="s">
        <v>42</v>
      </c>
      <c r="O461" s="42"/>
      <c r="P461" s="202">
        <f>O461*H461</f>
        <v>0</v>
      </c>
      <c r="Q461" s="202">
        <v>0</v>
      </c>
      <c r="R461" s="202">
        <f>Q461*H461</f>
        <v>0</v>
      </c>
      <c r="S461" s="202">
        <v>0</v>
      </c>
      <c r="T461" s="203">
        <f>S461*H461</f>
        <v>0</v>
      </c>
      <c r="AR461" s="24" t="s">
        <v>290</v>
      </c>
      <c r="AT461" s="24" t="s">
        <v>152</v>
      </c>
      <c r="AU461" s="24" t="s">
        <v>185</v>
      </c>
      <c r="AY461" s="24" t="s">
        <v>149</v>
      </c>
      <c r="BE461" s="204">
        <f>IF(N461="základní",J461,0)</f>
        <v>0</v>
      </c>
      <c r="BF461" s="204">
        <f>IF(N461="snížená",J461,0)</f>
        <v>0</v>
      </c>
      <c r="BG461" s="204">
        <f>IF(N461="zákl. přenesená",J461,0)</f>
        <v>0</v>
      </c>
      <c r="BH461" s="204">
        <f>IF(N461="sníž. přenesená",J461,0)</f>
        <v>0</v>
      </c>
      <c r="BI461" s="204">
        <f>IF(N461="nulová",J461,0)</f>
        <v>0</v>
      </c>
      <c r="BJ461" s="24" t="s">
        <v>79</v>
      </c>
      <c r="BK461" s="204">
        <f>ROUND(I461*H461,2)</f>
        <v>0</v>
      </c>
      <c r="BL461" s="24" t="s">
        <v>290</v>
      </c>
      <c r="BM461" s="24" t="s">
        <v>901</v>
      </c>
    </row>
    <row r="462" spans="2:47" s="1" customFormat="1" ht="27">
      <c r="B462" s="41"/>
      <c r="C462" s="63"/>
      <c r="D462" s="208" t="s">
        <v>159</v>
      </c>
      <c r="E462" s="63"/>
      <c r="F462" s="209" t="s">
        <v>902</v>
      </c>
      <c r="G462" s="63"/>
      <c r="H462" s="63"/>
      <c r="I462" s="163"/>
      <c r="J462" s="63"/>
      <c r="K462" s="63"/>
      <c r="L462" s="61"/>
      <c r="M462" s="207"/>
      <c r="N462" s="42"/>
      <c r="O462" s="42"/>
      <c r="P462" s="42"/>
      <c r="Q462" s="42"/>
      <c r="R462" s="42"/>
      <c r="S462" s="42"/>
      <c r="T462" s="78"/>
      <c r="AT462" s="24" t="s">
        <v>159</v>
      </c>
      <c r="AU462" s="24" t="s">
        <v>185</v>
      </c>
    </row>
    <row r="463" spans="2:63" s="10" customFormat="1" ht="29.85" customHeight="1">
      <c r="B463" s="176"/>
      <c r="C463" s="177"/>
      <c r="D463" s="190" t="s">
        <v>70</v>
      </c>
      <c r="E463" s="191" t="s">
        <v>903</v>
      </c>
      <c r="F463" s="191" t="s">
        <v>904</v>
      </c>
      <c r="G463" s="177"/>
      <c r="H463" s="177"/>
      <c r="I463" s="180"/>
      <c r="J463" s="192">
        <f>BK463</f>
        <v>0</v>
      </c>
      <c r="K463" s="177"/>
      <c r="L463" s="182"/>
      <c r="M463" s="183"/>
      <c r="N463" s="184"/>
      <c r="O463" s="184"/>
      <c r="P463" s="185">
        <f>SUM(P464:P580)</f>
        <v>0</v>
      </c>
      <c r="Q463" s="184"/>
      <c r="R463" s="185">
        <f>SUM(R464:R580)</f>
        <v>2.02394659</v>
      </c>
      <c r="S463" s="184"/>
      <c r="T463" s="186">
        <f>SUM(T464:T580)</f>
        <v>0.213</v>
      </c>
      <c r="AR463" s="187" t="s">
        <v>81</v>
      </c>
      <c r="AT463" s="188" t="s">
        <v>70</v>
      </c>
      <c r="AU463" s="188" t="s">
        <v>79</v>
      </c>
      <c r="AY463" s="187" t="s">
        <v>149</v>
      </c>
      <c r="BK463" s="189">
        <f>SUM(BK464:BK580)</f>
        <v>0</v>
      </c>
    </row>
    <row r="464" spans="2:65" s="1" customFormat="1" ht="22.5" customHeight="1">
      <c r="B464" s="41"/>
      <c r="C464" s="193" t="s">
        <v>905</v>
      </c>
      <c r="D464" s="193" t="s">
        <v>152</v>
      </c>
      <c r="E464" s="194" t="s">
        <v>906</v>
      </c>
      <c r="F464" s="195" t="s">
        <v>907</v>
      </c>
      <c r="G464" s="196" t="s">
        <v>155</v>
      </c>
      <c r="H464" s="197">
        <v>15.345</v>
      </c>
      <c r="I464" s="198"/>
      <c r="J464" s="199">
        <f>ROUND(I464*H464,2)</f>
        <v>0</v>
      </c>
      <c r="K464" s="195" t="s">
        <v>163</v>
      </c>
      <c r="L464" s="61"/>
      <c r="M464" s="200" t="s">
        <v>21</v>
      </c>
      <c r="N464" s="201" t="s">
        <v>42</v>
      </c>
      <c r="O464" s="42"/>
      <c r="P464" s="202">
        <f>O464*H464</f>
        <v>0</v>
      </c>
      <c r="Q464" s="202">
        <v>0.02567</v>
      </c>
      <c r="R464" s="202">
        <f>Q464*H464</f>
        <v>0.39390615</v>
      </c>
      <c r="S464" s="202">
        <v>0</v>
      </c>
      <c r="T464" s="203">
        <f>S464*H464</f>
        <v>0</v>
      </c>
      <c r="AR464" s="24" t="s">
        <v>290</v>
      </c>
      <c r="AT464" s="24" t="s">
        <v>152</v>
      </c>
      <c r="AU464" s="24" t="s">
        <v>81</v>
      </c>
      <c r="AY464" s="24" t="s">
        <v>149</v>
      </c>
      <c r="BE464" s="204">
        <f>IF(N464="základní",J464,0)</f>
        <v>0</v>
      </c>
      <c r="BF464" s="204">
        <f>IF(N464="snížená",J464,0)</f>
        <v>0</v>
      </c>
      <c r="BG464" s="204">
        <f>IF(N464="zákl. přenesená",J464,0)</f>
        <v>0</v>
      </c>
      <c r="BH464" s="204">
        <f>IF(N464="sníž. přenesená",J464,0)</f>
        <v>0</v>
      </c>
      <c r="BI464" s="204">
        <f>IF(N464="nulová",J464,0)</f>
        <v>0</v>
      </c>
      <c r="BJ464" s="24" t="s">
        <v>79</v>
      </c>
      <c r="BK464" s="204">
        <f>ROUND(I464*H464,2)</f>
        <v>0</v>
      </c>
      <c r="BL464" s="24" t="s">
        <v>290</v>
      </c>
      <c r="BM464" s="24" t="s">
        <v>908</v>
      </c>
    </row>
    <row r="465" spans="2:47" s="1" customFormat="1" ht="135">
      <c r="B465" s="41"/>
      <c r="C465" s="63"/>
      <c r="D465" s="208" t="s">
        <v>165</v>
      </c>
      <c r="E465" s="63"/>
      <c r="F465" s="209" t="s">
        <v>909</v>
      </c>
      <c r="G465" s="63"/>
      <c r="H465" s="63"/>
      <c r="I465" s="163"/>
      <c r="J465" s="63"/>
      <c r="K465" s="63"/>
      <c r="L465" s="61"/>
      <c r="M465" s="207"/>
      <c r="N465" s="42"/>
      <c r="O465" s="42"/>
      <c r="P465" s="42"/>
      <c r="Q465" s="42"/>
      <c r="R465" s="42"/>
      <c r="S465" s="42"/>
      <c r="T465" s="78"/>
      <c r="AT465" s="24" t="s">
        <v>165</v>
      </c>
      <c r="AU465" s="24" t="s">
        <v>81</v>
      </c>
    </row>
    <row r="466" spans="2:51" s="11" customFormat="1" ht="13.5">
      <c r="B466" s="210"/>
      <c r="C466" s="211"/>
      <c r="D466" s="208" t="s">
        <v>167</v>
      </c>
      <c r="E466" s="212" t="s">
        <v>21</v>
      </c>
      <c r="F466" s="213" t="s">
        <v>252</v>
      </c>
      <c r="G466" s="211"/>
      <c r="H466" s="214" t="s">
        <v>21</v>
      </c>
      <c r="I466" s="215"/>
      <c r="J466" s="211"/>
      <c r="K466" s="211"/>
      <c r="L466" s="216"/>
      <c r="M466" s="217"/>
      <c r="N466" s="218"/>
      <c r="O466" s="218"/>
      <c r="P466" s="218"/>
      <c r="Q466" s="218"/>
      <c r="R466" s="218"/>
      <c r="S466" s="218"/>
      <c r="T466" s="219"/>
      <c r="AT466" s="220" t="s">
        <v>167</v>
      </c>
      <c r="AU466" s="220" t="s">
        <v>81</v>
      </c>
      <c r="AV466" s="11" t="s">
        <v>79</v>
      </c>
      <c r="AW466" s="11" t="s">
        <v>35</v>
      </c>
      <c r="AX466" s="11" t="s">
        <v>71</v>
      </c>
      <c r="AY466" s="220" t="s">
        <v>149</v>
      </c>
    </row>
    <row r="467" spans="2:51" s="12" customFormat="1" ht="13.5">
      <c r="B467" s="221"/>
      <c r="C467" s="222"/>
      <c r="D467" s="208" t="s">
        <v>167</v>
      </c>
      <c r="E467" s="223" t="s">
        <v>21</v>
      </c>
      <c r="F467" s="224" t="s">
        <v>910</v>
      </c>
      <c r="G467" s="222"/>
      <c r="H467" s="225">
        <v>17.745</v>
      </c>
      <c r="I467" s="226"/>
      <c r="J467" s="222"/>
      <c r="K467" s="222"/>
      <c r="L467" s="227"/>
      <c r="M467" s="228"/>
      <c r="N467" s="229"/>
      <c r="O467" s="229"/>
      <c r="P467" s="229"/>
      <c r="Q467" s="229"/>
      <c r="R467" s="229"/>
      <c r="S467" s="229"/>
      <c r="T467" s="230"/>
      <c r="AT467" s="231" t="s">
        <v>167</v>
      </c>
      <c r="AU467" s="231" t="s">
        <v>81</v>
      </c>
      <c r="AV467" s="12" t="s">
        <v>81</v>
      </c>
      <c r="AW467" s="12" t="s">
        <v>35</v>
      </c>
      <c r="AX467" s="12" t="s">
        <v>71</v>
      </c>
      <c r="AY467" s="231" t="s">
        <v>149</v>
      </c>
    </row>
    <row r="468" spans="2:51" s="12" customFormat="1" ht="13.5">
      <c r="B468" s="221"/>
      <c r="C468" s="222"/>
      <c r="D468" s="208" t="s">
        <v>167</v>
      </c>
      <c r="E468" s="223" t="s">
        <v>21</v>
      </c>
      <c r="F468" s="224" t="s">
        <v>174</v>
      </c>
      <c r="G468" s="222"/>
      <c r="H468" s="225">
        <v>-2.4</v>
      </c>
      <c r="I468" s="226"/>
      <c r="J468" s="222"/>
      <c r="K468" s="222"/>
      <c r="L468" s="227"/>
      <c r="M468" s="228"/>
      <c r="N468" s="229"/>
      <c r="O468" s="229"/>
      <c r="P468" s="229"/>
      <c r="Q468" s="229"/>
      <c r="R468" s="229"/>
      <c r="S468" s="229"/>
      <c r="T468" s="230"/>
      <c r="AT468" s="231" t="s">
        <v>167</v>
      </c>
      <c r="AU468" s="231" t="s">
        <v>81</v>
      </c>
      <c r="AV468" s="12" t="s">
        <v>81</v>
      </c>
      <c r="AW468" s="12" t="s">
        <v>35</v>
      </c>
      <c r="AX468" s="12" t="s">
        <v>71</v>
      </c>
      <c r="AY468" s="231" t="s">
        <v>149</v>
      </c>
    </row>
    <row r="469" spans="2:51" s="13" customFormat="1" ht="13.5">
      <c r="B469" s="232"/>
      <c r="C469" s="233"/>
      <c r="D469" s="205" t="s">
        <v>167</v>
      </c>
      <c r="E469" s="234" t="s">
        <v>21</v>
      </c>
      <c r="F469" s="235" t="s">
        <v>184</v>
      </c>
      <c r="G469" s="233"/>
      <c r="H469" s="236">
        <v>15.345</v>
      </c>
      <c r="I469" s="237"/>
      <c r="J469" s="233"/>
      <c r="K469" s="233"/>
      <c r="L469" s="238"/>
      <c r="M469" s="239"/>
      <c r="N469" s="240"/>
      <c r="O469" s="240"/>
      <c r="P469" s="240"/>
      <c r="Q469" s="240"/>
      <c r="R469" s="240"/>
      <c r="S469" s="240"/>
      <c r="T469" s="241"/>
      <c r="AT469" s="242" t="s">
        <v>167</v>
      </c>
      <c r="AU469" s="242" t="s">
        <v>81</v>
      </c>
      <c r="AV469" s="13" t="s">
        <v>157</v>
      </c>
      <c r="AW469" s="13" t="s">
        <v>35</v>
      </c>
      <c r="AX469" s="13" t="s">
        <v>79</v>
      </c>
      <c r="AY469" s="242" t="s">
        <v>149</v>
      </c>
    </row>
    <row r="470" spans="2:65" s="1" customFormat="1" ht="22.5" customHeight="1">
      <c r="B470" s="41"/>
      <c r="C470" s="193" t="s">
        <v>911</v>
      </c>
      <c r="D470" s="193" t="s">
        <v>152</v>
      </c>
      <c r="E470" s="194" t="s">
        <v>912</v>
      </c>
      <c r="F470" s="195" t="s">
        <v>913</v>
      </c>
      <c r="G470" s="196" t="s">
        <v>219</v>
      </c>
      <c r="H470" s="197">
        <v>3.28</v>
      </c>
      <c r="I470" s="198"/>
      <c r="J470" s="199">
        <f>ROUND(I470*H470,2)</f>
        <v>0</v>
      </c>
      <c r="K470" s="195" t="s">
        <v>163</v>
      </c>
      <c r="L470" s="61"/>
      <c r="M470" s="200" t="s">
        <v>21</v>
      </c>
      <c r="N470" s="201" t="s">
        <v>42</v>
      </c>
      <c r="O470" s="42"/>
      <c r="P470" s="202">
        <f>O470*H470</f>
        <v>0</v>
      </c>
      <c r="Q470" s="202">
        <v>0.00091</v>
      </c>
      <c r="R470" s="202">
        <f>Q470*H470</f>
        <v>0.0029847999999999997</v>
      </c>
      <c r="S470" s="202">
        <v>0</v>
      </c>
      <c r="T470" s="203">
        <f>S470*H470</f>
        <v>0</v>
      </c>
      <c r="AR470" s="24" t="s">
        <v>290</v>
      </c>
      <c r="AT470" s="24" t="s">
        <v>152</v>
      </c>
      <c r="AU470" s="24" t="s">
        <v>81</v>
      </c>
      <c r="AY470" s="24" t="s">
        <v>149</v>
      </c>
      <c r="BE470" s="204">
        <f>IF(N470="základní",J470,0)</f>
        <v>0</v>
      </c>
      <c r="BF470" s="204">
        <f>IF(N470="snížená",J470,0)</f>
        <v>0</v>
      </c>
      <c r="BG470" s="204">
        <f>IF(N470="zákl. přenesená",J470,0)</f>
        <v>0</v>
      </c>
      <c r="BH470" s="204">
        <f>IF(N470="sníž. přenesená",J470,0)</f>
        <v>0</v>
      </c>
      <c r="BI470" s="204">
        <f>IF(N470="nulová",J470,0)</f>
        <v>0</v>
      </c>
      <c r="BJ470" s="24" t="s">
        <v>79</v>
      </c>
      <c r="BK470" s="204">
        <f>ROUND(I470*H470,2)</f>
        <v>0</v>
      </c>
      <c r="BL470" s="24" t="s">
        <v>290</v>
      </c>
      <c r="BM470" s="24" t="s">
        <v>914</v>
      </c>
    </row>
    <row r="471" spans="2:47" s="1" customFormat="1" ht="135">
      <c r="B471" s="41"/>
      <c r="C471" s="63"/>
      <c r="D471" s="205" t="s">
        <v>165</v>
      </c>
      <c r="E471" s="63"/>
      <c r="F471" s="206" t="s">
        <v>909</v>
      </c>
      <c r="G471" s="63"/>
      <c r="H471" s="63"/>
      <c r="I471" s="163"/>
      <c r="J471" s="63"/>
      <c r="K471" s="63"/>
      <c r="L471" s="61"/>
      <c r="M471" s="207"/>
      <c r="N471" s="42"/>
      <c r="O471" s="42"/>
      <c r="P471" s="42"/>
      <c r="Q471" s="42"/>
      <c r="R471" s="42"/>
      <c r="S471" s="42"/>
      <c r="T471" s="78"/>
      <c r="AT471" s="24" t="s">
        <v>165</v>
      </c>
      <c r="AU471" s="24" t="s">
        <v>81</v>
      </c>
    </row>
    <row r="472" spans="2:65" s="1" customFormat="1" ht="22.5" customHeight="1">
      <c r="B472" s="41"/>
      <c r="C472" s="193" t="s">
        <v>915</v>
      </c>
      <c r="D472" s="193" t="s">
        <v>152</v>
      </c>
      <c r="E472" s="194" t="s">
        <v>916</v>
      </c>
      <c r="F472" s="195" t="s">
        <v>917</v>
      </c>
      <c r="G472" s="196" t="s">
        <v>155</v>
      </c>
      <c r="H472" s="197">
        <v>15.345</v>
      </c>
      <c r="I472" s="198"/>
      <c r="J472" s="199">
        <f>ROUND(I472*H472,2)</f>
        <v>0</v>
      </c>
      <c r="K472" s="195" t="s">
        <v>163</v>
      </c>
      <c r="L472" s="61"/>
      <c r="M472" s="200" t="s">
        <v>21</v>
      </c>
      <c r="N472" s="201" t="s">
        <v>42</v>
      </c>
      <c r="O472" s="42"/>
      <c r="P472" s="202">
        <f>O472*H472</f>
        <v>0</v>
      </c>
      <c r="Q472" s="202">
        <v>0.0002</v>
      </c>
      <c r="R472" s="202">
        <f>Q472*H472</f>
        <v>0.003069</v>
      </c>
      <c r="S472" s="202">
        <v>0</v>
      </c>
      <c r="T472" s="203">
        <f>S472*H472</f>
        <v>0</v>
      </c>
      <c r="AR472" s="24" t="s">
        <v>290</v>
      </c>
      <c r="AT472" s="24" t="s">
        <v>152</v>
      </c>
      <c r="AU472" s="24" t="s">
        <v>81</v>
      </c>
      <c r="AY472" s="24" t="s">
        <v>149</v>
      </c>
      <c r="BE472" s="204">
        <f>IF(N472="základní",J472,0)</f>
        <v>0</v>
      </c>
      <c r="BF472" s="204">
        <f>IF(N472="snížená",J472,0)</f>
        <v>0</v>
      </c>
      <c r="BG472" s="204">
        <f>IF(N472="zákl. přenesená",J472,0)</f>
        <v>0</v>
      </c>
      <c r="BH472" s="204">
        <f>IF(N472="sníž. přenesená",J472,0)</f>
        <v>0</v>
      </c>
      <c r="BI472" s="204">
        <f>IF(N472="nulová",J472,0)</f>
        <v>0</v>
      </c>
      <c r="BJ472" s="24" t="s">
        <v>79</v>
      </c>
      <c r="BK472" s="204">
        <f>ROUND(I472*H472,2)</f>
        <v>0</v>
      </c>
      <c r="BL472" s="24" t="s">
        <v>290</v>
      </c>
      <c r="BM472" s="24" t="s">
        <v>918</v>
      </c>
    </row>
    <row r="473" spans="2:47" s="1" customFormat="1" ht="135">
      <c r="B473" s="41"/>
      <c r="C473" s="63"/>
      <c r="D473" s="205" t="s">
        <v>165</v>
      </c>
      <c r="E473" s="63"/>
      <c r="F473" s="206" t="s">
        <v>909</v>
      </c>
      <c r="G473" s="63"/>
      <c r="H473" s="63"/>
      <c r="I473" s="163"/>
      <c r="J473" s="63"/>
      <c r="K473" s="63"/>
      <c r="L473" s="61"/>
      <c r="M473" s="207"/>
      <c r="N473" s="42"/>
      <c r="O473" s="42"/>
      <c r="P473" s="42"/>
      <c r="Q473" s="42"/>
      <c r="R473" s="42"/>
      <c r="S473" s="42"/>
      <c r="T473" s="78"/>
      <c r="AT473" s="24" t="s">
        <v>165</v>
      </c>
      <c r="AU473" s="24" t="s">
        <v>81</v>
      </c>
    </row>
    <row r="474" spans="2:65" s="1" customFormat="1" ht="22.5" customHeight="1">
      <c r="B474" s="41"/>
      <c r="C474" s="193" t="s">
        <v>919</v>
      </c>
      <c r="D474" s="193" t="s">
        <v>152</v>
      </c>
      <c r="E474" s="194" t="s">
        <v>920</v>
      </c>
      <c r="F474" s="195" t="s">
        <v>921</v>
      </c>
      <c r="G474" s="196" t="s">
        <v>219</v>
      </c>
      <c r="H474" s="197">
        <v>2.8</v>
      </c>
      <c r="I474" s="198"/>
      <c r="J474" s="199">
        <f>ROUND(I474*H474,2)</f>
        <v>0</v>
      </c>
      <c r="K474" s="195" t="s">
        <v>163</v>
      </c>
      <c r="L474" s="61"/>
      <c r="M474" s="200" t="s">
        <v>21</v>
      </c>
      <c r="N474" s="201" t="s">
        <v>42</v>
      </c>
      <c r="O474" s="42"/>
      <c r="P474" s="202">
        <f>O474*H474</f>
        <v>0</v>
      </c>
      <c r="Q474" s="202">
        <v>0.00017</v>
      </c>
      <c r="R474" s="202">
        <f>Q474*H474</f>
        <v>0.000476</v>
      </c>
      <c r="S474" s="202">
        <v>0</v>
      </c>
      <c r="T474" s="203">
        <f>S474*H474</f>
        <v>0</v>
      </c>
      <c r="AR474" s="24" t="s">
        <v>290</v>
      </c>
      <c r="AT474" s="24" t="s">
        <v>152</v>
      </c>
      <c r="AU474" s="24" t="s">
        <v>81</v>
      </c>
      <c r="AY474" s="24" t="s">
        <v>149</v>
      </c>
      <c r="BE474" s="204">
        <f>IF(N474="základní",J474,0)</f>
        <v>0</v>
      </c>
      <c r="BF474" s="204">
        <f>IF(N474="snížená",J474,0)</f>
        <v>0</v>
      </c>
      <c r="BG474" s="204">
        <f>IF(N474="zákl. přenesená",J474,0)</f>
        <v>0</v>
      </c>
      <c r="BH474" s="204">
        <f>IF(N474="sníž. přenesená",J474,0)</f>
        <v>0</v>
      </c>
      <c r="BI474" s="204">
        <f>IF(N474="nulová",J474,0)</f>
        <v>0</v>
      </c>
      <c r="BJ474" s="24" t="s">
        <v>79</v>
      </c>
      <c r="BK474" s="204">
        <f>ROUND(I474*H474,2)</f>
        <v>0</v>
      </c>
      <c r="BL474" s="24" t="s">
        <v>290</v>
      </c>
      <c r="BM474" s="24" t="s">
        <v>922</v>
      </c>
    </row>
    <row r="475" spans="2:47" s="1" customFormat="1" ht="135">
      <c r="B475" s="41"/>
      <c r="C475" s="63"/>
      <c r="D475" s="205" t="s">
        <v>165</v>
      </c>
      <c r="E475" s="63"/>
      <c r="F475" s="206" t="s">
        <v>909</v>
      </c>
      <c r="G475" s="63"/>
      <c r="H475" s="63"/>
      <c r="I475" s="163"/>
      <c r="J475" s="63"/>
      <c r="K475" s="63"/>
      <c r="L475" s="61"/>
      <c r="M475" s="207"/>
      <c r="N475" s="42"/>
      <c r="O475" s="42"/>
      <c r="P475" s="42"/>
      <c r="Q475" s="42"/>
      <c r="R475" s="42"/>
      <c r="S475" s="42"/>
      <c r="T475" s="78"/>
      <c r="AT475" s="24" t="s">
        <v>165</v>
      </c>
      <c r="AU475" s="24" t="s">
        <v>81</v>
      </c>
    </row>
    <row r="476" spans="2:65" s="1" customFormat="1" ht="22.5" customHeight="1">
      <c r="B476" s="41"/>
      <c r="C476" s="193" t="s">
        <v>923</v>
      </c>
      <c r="D476" s="193" t="s">
        <v>152</v>
      </c>
      <c r="E476" s="194" t="s">
        <v>924</v>
      </c>
      <c r="F476" s="195" t="s">
        <v>925</v>
      </c>
      <c r="G476" s="196" t="s">
        <v>155</v>
      </c>
      <c r="H476" s="197">
        <v>6.748</v>
      </c>
      <c r="I476" s="198"/>
      <c r="J476" s="199">
        <f>ROUND(I476*H476,2)</f>
        <v>0</v>
      </c>
      <c r="K476" s="195" t="s">
        <v>163</v>
      </c>
      <c r="L476" s="61"/>
      <c r="M476" s="200" t="s">
        <v>21</v>
      </c>
      <c r="N476" s="201" t="s">
        <v>42</v>
      </c>
      <c r="O476" s="42"/>
      <c r="P476" s="202">
        <f>O476*H476</f>
        <v>0</v>
      </c>
      <c r="Q476" s="202">
        <v>0.01573</v>
      </c>
      <c r="R476" s="202">
        <f>Q476*H476</f>
        <v>0.10614604000000001</v>
      </c>
      <c r="S476" s="202">
        <v>0</v>
      </c>
      <c r="T476" s="203">
        <f>S476*H476</f>
        <v>0</v>
      </c>
      <c r="AR476" s="24" t="s">
        <v>290</v>
      </c>
      <c r="AT476" s="24" t="s">
        <v>152</v>
      </c>
      <c r="AU476" s="24" t="s">
        <v>81</v>
      </c>
      <c r="AY476" s="24" t="s">
        <v>149</v>
      </c>
      <c r="BE476" s="204">
        <f>IF(N476="základní",J476,0)</f>
        <v>0</v>
      </c>
      <c r="BF476" s="204">
        <f>IF(N476="snížená",J476,0)</f>
        <v>0</v>
      </c>
      <c r="BG476" s="204">
        <f>IF(N476="zákl. přenesená",J476,0)</f>
        <v>0</v>
      </c>
      <c r="BH476" s="204">
        <f>IF(N476="sníž. přenesená",J476,0)</f>
        <v>0</v>
      </c>
      <c r="BI476" s="204">
        <f>IF(N476="nulová",J476,0)</f>
        <v>0</v>
      </c>
      <c r="BJ476" s="24" t="s">
        <v>79</v>
      </c>
      <c r="BK476" s="204">
        <f>ROUND(I476*H476,2)</f>
        <v>0</v>
      </c>
      <c r="BL476" s="24" t="s">
        <v>290</v>
      </c>
      <c r="BM476" s="24" t="s">
        <v>926</v>
      </c>
    </row>
    <row r="477" spans="2:47" s="1" customFormat="1" ht="162">
      <c r="B477" s="41"/>
      <c r="C477" s="63"/>
      <c r="D477" s="208" t="s">
        <v>165</v>
      </c>
      <c r="E477" s="63"/>
      <c r="F477" s="209" t="s">
        <v>927</v>
      </c>
      <c r="G477" s="63"/>
      <c r="H477" s="63"/>
      <c r="I477" s="163"/>
      <c r="J477" s="63"/>
      <c r="K477" s="63"/>
      <c r="L477" s="61"/>
      <c r="M477" s="207"/>
      <c r="N477" s="42"/>
      <c r="O477" s="42"/>
      <c r="P477" s="42"/>
      <c r="Q477" s="42"/>
      <c r="R477" s="42"/>
      <c r="S477" s="42"/>
      <c r="T477" s="78"/>
      <c r="AT477" s="24" t="s">
        <v>165</v>
      </c>
      <c r="AU477" s="24" t="s">
        <v>81</v>
      </c>
    </row>
    <row r="478" spans="2:51" s="11" customFormat="1" ht="13.5">
      <c r="B478" s="210"/>
      <c r="C478" s="211"/>
      <c r="D478" s="208" t="s">
        <v>167</v>
      </c>
      <c r="E478" s="212" t="s">
        <v>21</v>
      </c>
      <c r="F478" s="213" t="s">
        <v>928</v>
      </c>
      <c r="G478" s="211"/>
      <c r="H478" s="214" t="s">
        <v>21</v>
      </c>
      <c r="I478" s="215"/>
      <c r="J478" s="211"/>
      <c r="K478" s="211"/>
      <c r="L478" s="216"/>
      <c r="M478" s="217"/>
      <c r="N478" s="218"/>
      <c r="O478" s="218"/>
      <c r="P478" s="218"/>
      <c r="Q478" s="218"/>
      <c r="R478" s="218"/>
      <c r="S478" s="218"/>
      <c r="T478" s="219"/>
      <c r="AT478" s="220" t="s">
        <v>167</v>
      </c>
      <c r="AU478" s="220" t="s">
        <v>81</v>
      </c>
      <c r="AV478" s="11" t="s">
        <v>79</v>
      </c>
      <c r="AW478" s="11" t="s">
        <v>35</v>
      </c>
      <c r="AX478" s="11" t="s">
        <v>71</v>
      </c>
      <c r="AY478" s="220" t="s">
        <v>149</v>
      </c>
    </row>
    <row r="479" spans="2:51" s="11" customFormat="1" ht="13.5">
      <c r="B479" s="210"/>
      <c r="C479" s="211"/>
      <c r="D479" s="208" t="s">
        <v>167</v>
      </c>
      <c r="E479" s="212" t="s">
        <v>21</v>
      </c>
      <c r="F479" s="213" t="s">
        <v>252</v>
      </c>
      <c r="G479" s="211"/>
      <c r="H479" s="214" t="s">
        <v>21</v>
      </c>
      <c r="I479" s="215"/>
      <c r="J479" s="211"/>
      <c r="K479" s="211"/>
      <c r="L479" s="216"/>
      <c r="M479" s="217"/>
      <c r="N479" s="218"/>
      <c r="O479" s="218"/>
      <c r="P479" s="218"/>
      <c r="Q479" s="218"/>
      <c r="R479" s="218"/>
      <c r="S479" s="218"/>
      <c r="T479" s="219"/>
      <c r="AT479" s="220" t="s">
        <v>167</v>
      </c>
      <c r="AU479" s="220" t="s">
        <v>81</v>
      </c>
      <c r="AV479" s="11" t="s">
        <v>79</v>
      </c>
      <c r="AW479" s="11" t="s">
        <v>35</v>
      </c>
      <c r="AX479" s="11" t="s">
        <v>71</v>
      </c>
      <c r="AY479" s="220" t="s">
        <v>149</v>
      </c>
    </row>
    <row r="480" spans="2:51" s="12" customFormat="1" ht="13.5">
      <c r="B480" s="221"/>
      <c r="C480" s="222"/>
      <c r="D480" s="205" t="s">
        <v>167</v>
      </c>
      <c r="E480" s="243" t="s">
        <v>21</v>
      </c>
      <c r="F480" s="244" t="s">
        <v>929</v>
      </c>
      <c r="G480" s="222"/>
      <c r="H480" s="245">
        <v>6.748</v>
      </c>
      <c r="I480" s="226"/>
      <c r="J480" s="222"/>
      <c r="K480" s="222"/>
      <c r="L480" s="227"/>
      <c r="M480" s="228"/>
      <c r="N480" s="229"/>
      <c r="O480" s="229"/>
      <c r="P480" s="229"/>
      <c r="Q480" s="229"/>
      <c r="R480" s="229"/>
      <c r="S480" s="229"/>
      <c r="T480" s="230"/>
      <c r="AT480" s="231" t="s">
        <v>167</v>
      </c>
      <c r="AU480" s="231" t="s">
        <v>81</v>
      </c>
      <c r="AV480" s="12" t="s">
        <v>81</v>
      </c>
      <c r="AW480" s="12" t="s">
        <v>35</v>
      </c>
      <c r="AX480" s="12" t="s">
        <v>79</v>
      </c>
      <c r="AY480" s="231" t="s">
        <v>149</v>
      </c>
    </row>
    <row r="481" spans="2:65" s="1" customFormat="1" ht="22.5" customHeight="1">
      <c r="B481" s="41"/>
      <c r="C481" s="193" t="s">
        <v>930</v>
      </c>
      <c r="D481" s="193" t="s">
        <v>152</v>
      </c>
      <c r="E481" s="194" t="s">
        <v>931</v>
      </c>
      <c r="F481" s="195" t="s">
        <v>932</v>
      </c>
      <c r="G481" s="196" t="s">
        <v>219</v>
      </c>
      <c r="H481" s="197">
        <v>148.76</v>
      </c>
      <c r="I481" s="198"/>
      <c r="J481" s="199">
        <f>ROUND(I481*H481,2)</f>
        <v>0</v>
      </c>
      <c r="K481" s="195" t="s">
        <v>163</v>
      </c>
      <c r="L481" s="61"/>
      <c r="M481" s="200" t="s">
        <v>21</v>
      </c>
      <c r="N481" s="201" t="s">
        <v>42</v>
      </c>
      <c r="O481" s="42"/>
      <c r="P481" s="202">
        <f>O481*H481</f>
        <v>0</v>
      </c>
      <c r="Q481" s="202">
        <v>0.00026</v>
      </c>
      <c r="R481" s="202">
        <f>Q481*H481</f>
        <v>0.03867759999999999</v>
      </c>
      <c r="S481" s="202">
        <v>0</v>
      </c>
      <c r="T481" s="203">
        <f>S481*H481</f>
        <v>0</v>
      </c>
      <c r="AR481" s="24" t="s">
        <v>290</v>
      </c>
      <c r="AT481" s="24" t="s">
        <v>152</v>
      </c>
      <c r="AU481" s="24" t="s">
        <v>81</v>
      </c>
      <c r="AY481" s="24" t="s">
        <v>149</v>
      </c>
      <c r="BE481" s="204">
        <f>IF(N481="základní",J481,0)</f>
        <v>0</v>
      </c>
      <c r="BF481" s="204">
        <f>IF(N481="snížená",J481,0)</f>
        <v>0</v>
      </c>
      <c r="BG481" s="204">
        <f>IF(N481="zákl. přenesená",J481,0)</f>
        <v>0</v>
      </c>
      <c r="BH481" s="204">
        <f>IF(N481="sníž. přenesená",J481,0)</f>
        <v>0</v>
      </c>
      <c r="BI481" s="204">
        <f>IF(N481="nulová",J481,0)</f>
        <v>0</v>
      </c>
      <c r="BJ481" s="24" t="s">
        <v>79</v>
      </c>
      <c r="BK481" s="204">
        <f>ROUND(I481*H481,2)</f>
        <v>0</v>
      </c>
      <c r="BL481" s="24" t="s">
        <v>290</v>
      </c>
      <c r="BM481" s="24" t="s">
        <v>933</v>
      </c>
    </row>
    <row r="482" spans="2:47" s="1" customFormat="1" ht="135">
      <c r="B482" s="41"/>
      <c r="C482" s="63"/>
      <c r="D482" s="208" t="s">
        <v>165</v>
      </c>
      <c r="E482" s="63"/>
      <c r="F482" s="209" t="s">
        <v>934</v>
      </c>
      <c r="G482" s="63"/>
      <c r="H482" s="63"/>
      <c r="I482" s="163"/>
      <c r="J482" s="63"/>
      <c r="K482" s="63"/>
      <c r="L482" s="61"/>
      <c r="M482" s="207"/>
      <c r="N482" s="42"/>
      <c r="O482" s="42"/>
      <c r="P482" s="42"/>
      <c r="Q482" s="42"/>
      <c r="R482" s="42"/>
      <c r="S482" s="42"/>
      <c r="T482" s="78"/>
      <c r="AT482" s="24" t="s">
        <v>165</v>
      </c>
      <c r="AU482" s="24" t="s">
        <v>81</v>
      </c>
    </row>
    <row r="483" spans="2:51" s="11" customFormat="1" ht="13.5">
      <c r="B483" s="210"/>
      <c r="C483" s="211"/>
      <c r="D483" s="208" t="s">
        <v>167</v>
      </c>
      <c r="E483" s="212" t="s">
        <v>21</v>
      </c>
      <c r="F483" s="213" t="s">
        <v>935</v>
      </c>
      <c r="G483" s="211"/>
      <c r="H483" s="214" t="s">
        <v>21</v>
      </c>
      <c r="I483" s="215"/>
      <c r="J483" s="211"/>
      <c r="K483" s="211"/>
      <c r="L483" s="216"/>
      <c r="M483" s="217"/>
      <c r="N483" s="218"/>
      <c r="O483" s="218"/>
      <c r="P483" s="218"/>
      <c r="Q483" s="218"/>
      <c r="R483" s="218"/>
      <c r="S483" s="218"/>
      <c r="T483" s="219"/>
      <c r="AT483" s="220" t="s">
        <v>167</v>
      </c>
      <c r="AU483" s="220" t="s">
        <v>81</v>
      </c>
      <c r="AV483" s="11" t="s">
        <v>79</v>
      </c>
      <c r="AW483" s="11" t="s">
        <v>35</v>
      </c>
      <c r="AX483" s="11" t="s">
        <v>71</v>
      </c>
      <c r="AY483" s="220" t="s">
        <v>149</v>
      </c>
    </row>
    <row r="484" spans="2:51" s="11" customFormat="1" ht="13.5">
      <c r="B484" s="210"/>
      <c r="C484" s="211"/>
      <c r="D484" s="208" t="s">
        <v>167</v>
      </c>
      <c r="E484" s="212" t="s">
        <v>21</v>
      </c>
      <c r="F484" s="213" t="s">
        <v>194</v>
      </c>
      <c r="G484" s="211"/>
      <c r="H484" s="214" t="s">
        <v>21</v>
      </c>
      <c r="I484" s="215"/>
      <c r="J484" s="211"/>
      <c r="K484" s="211"/>
      <c r="L484" s="216"/>
      <c r="M484" s="217"/>
      <c r="N484" s="218"/>
      <c r="O484" s="218"/>
      <c r="P484" s="218"/>
      <c r="Q484" s="218"/>
      <c r="R484" s="218"/>
      <c r="S484" s="218"/>
      <c r="T484" s="219"/>
      <c r="AT484" s="220" t="s">
        <v>167</v>
      </c>
      <c r="AU484" s="220" t="s">
        <v>81</v>
      </c>
      <c r="AV484" s="11" t="s">
        <v>79</v>
      </c>
      <c r="AW484" s="11" t="s">
        <v>35</v>
      </c>
      <c r="AX484" s="11" t="s">
        <v>71</v>
      </c>
      <c r="AY484" s="220" t="s">
        <v>149</v>
      </c>
    </row>
    <row r="485" spans="2:51" s="12" customFormat="1" ht="13.5">
      <c r="B485" s="221"/>
      <c r="C485" s="222"/>
      <c r="D485" s="208" t="s">
        <v>167</v>
      </c>
      <c r="E485" s="223" t="s">
        <v>21</v>
      </c>
      <c r="F485" s="224" t="s">
        <v>936</v>
      </c>
      <c r="G485" s="222"/>
      <c r="H485" s="225">
        <v>38.38</v>
      </c>
      <c r="I485" s="226"/>
      <c r="J485" s="222"/>
      <c r="K485" s="222"/>
      <c r="L485" s="227"/>
      <c r="M485" s="228"/>
      <c r="N485" s="229"/>
      <c r="O485" s="229"/>
      <c r="P485" s="229"/>
      <c r="Q485" s="229"/>
      <c r="R485" s="229"/>
      <c r="S485" s="229"/>
      <c r="T485" s="230"/>
      <c r="AT485" s="231" t="s">
        <v>167</v>
      </c>
      <c r="AU485" s="231" t="s">
        <v>81</v>
      </c>
      <c r="AV485" s="12" t="s">
        <v>81</v>
      </c>
      <c r="AW485" s="12" t="s">
        <v>35</v>
      </c>
      <c r="AX485" s="12" t="s">
        <v>71</v>
      </c>
      <c r="AY485" s="231" t="s">
        <v>149</v>
      </c>
    </row>
    <row r="486" spans="2:51" s="11" customFormat="1" ht="13.5">
      <c r="B486" s="210"/>
      <c r="C486" s="211"/>
      <c r="D486" s="208" t="s">
        <v>167</v>
      </c>
      <c r="E486" s="212" t="s">
        <v>21</v>
      </c>
      <c r="F486" s="213" t="s">
        <v>197</v>
      </c>
      <c r="G486" s="211"/>
      <c r="H486" s="214" t="s">
        <v>21</v>
      </c>
      <c r="I486" s="215"/>
      <c r="J486" s="211"/>
      <c r="K486" s="211"/>
      <c r="L486" s="216"/>
      <c r="M486" s="217"/>
      <c r="N486" s="218"/>
      <c r="O486" s="218"/>
      <c r="P486" s="218"/>
      <c r="Q486" s="218"/>
      <c r="R486" s="218"/>
      <c r="S486" s="218"/>
      <c r="T486" s="219"/>
      <c r="AT486" s="220" t="s">
        <v>167</v>
      </c>
      <c r="AU486" s="220" t="s">
        <v>81</v>
      </c>
      <c r="AV486" s="11" t="s">
        <v>79</v>
      </c>
      <c r="AW486" s="11" t="s">
        <v>35</v>
      </c>
      <c r="AX486" s="11" t="s">
        <v>71</v>
      </c>
      <c r="AY486" s="220" t="s">
        <v>149</v>
      </c>
    </row>
    <row r="487" spans="2:51" s="12" customFormat="1" ht="13.5">
      <c r="B487" s="221"/>
      <c r="C487" s="222"/>
      <c r="D487" s="208" t="s">
        <v>167</v>
      </c>
      <c r="E487" s="223" t="s">
        <v>21</v>
      </c>
      <c r="F487" s="224" t="s">
        <v>937</v>
      </c>
      <c r="G487" s="222"/>
      <c r="H487" s="225">
        <v>26.22</v>
      </c>
      <c r="I487" s="226"/>
      <c r="J487" s="222"/>
      <c r="K487" s="222"/>
      <c r="L487" s="227"/>
      <c r="M487" s="228"/>
      <c r="N487" s="229"/>
      <c r="O487" s="229"/>
      <c r="P487" s="229"/>
      <c r="Q487" s="229"/>
      <c r="R487" s="229"/>
      <c r="S487" s="229"/>
      <c r="T487" s="230"/>
      <c r="AT487" s="231" t="s">
        <v>167</v>
      </c>
      <c r="AU487" s="231" t="s">
        <v>81</v>
      </c>
      <c r="AV487" s="12" t="s">
        <v>81</v>
      </c>
      <c r="AW487" s="12" t="s">
        <v>35</v>
      </c>
      <c r="AX487" s="12" t="s">
        <v>71</v>
      </c>
      <c r="AY487" s="231" t="s">
        <v>149</v>
      </c>
    </row>
    <row r="488" spans="2:51" s="11" customFormat="1" ht="13.5">
      <c r="B488" s="210"/>
      <c r="C488" s="211"/>
      <c r="D488" s="208" t="s">
        <v>167</v>
      </c>
      <c r="E488" s="212" t="s">
        <v>21</v>
      </c>
      <c r="F488" s="213" t="s">
        <v>201</v>
      </c>
      <c r="G488" s="211"/>
      <c r="H488" s="214" t="s">
        <v>21</v>
      </c>
      <c r="I488" s="215"/>
      <c r="J488" s="211"/>
      <c r="K488" s="211"/>
      <c r="L488" s="216"/>
      <c r="M488" s="217"/>
      <c r="N488" s="218"/>
      <c r="O488" s="218"/>
      <c r="P488" s="218"/>
      <c r="Q488" s="218"/>
      <c r="R488" s="218"/>
      <c r="S488" s="218"/>
      <c r="T488" s="219"/>
      <c r="AT488" s="220" t="s">
        <v>167</v>
      </c>
      <c r="AU488" s="220" t="s">
        <v>81</v>
      </c>
      <c r="AV488" s="11" t="s">
        <v>79</v>
      </c>
      <c r="AW488" s="11" t="s">
        <v>35</v>
      </c>
      <c r="AX488" s="11" t="s">
        <v>71</v>
      </c>
      <c r="AY488" s="220" t="s">
        <v>149</v>
      </c>
    </row>
    <row r="489" spans="2:51" s="12" customFormat="1" ht="13.5">
      <c r="B489" s="221"/>
      <c r="C489" s="222"/>
      <c r="D489" s="208" t="s">
        <v>167</v>
      </c>
      <c r="E489" s="223" t="s">
        <v>21</v>
      </c>
      <c r="F489" s="224" t="s">
        <v>938</v>
      </c>
      <c r="G489" s="222"/>
      <c r="H489" s="225">
        <v>10.22</v>
      </c>
      <c r="I489" s="226"/>
      <c r="J489" s="222"/>
      <c r="K489" s="222"/>
      <c r="L489" s="227"/>
      <c r="M489" s="228"/>
      <c r="N489" s="229"/>
      <c r="O489" s="229"/>
      <c r="P489" s="229"/>
      <c r="Q489" s="229"/>
      <c r="R489" s="229"/>
      <c r="S489" s="229"/>
      <c r="T489" s="230"/>
      <c r="AT489" s="231" t="s">
        <v>167</v>
      </c>
      <c r="AU489" s="231" t="s">
        <v>81</v>
      </c>
      <c r="AV489" s="12" t="s">
        <v>81</v>
      </c>
      <c r="AW489" s="12" t="s">
        <v>35</v>
      </c>
      <c r="AX489" s="12" t="s">
        <v>71</v>
      </c>
      <c r="AY489" s="231" t="s">
        <v>149</v>
      </c>
    </row>
    <row r="490" spans="2:51" s="11" customFormat="1" ht="13.5">
      <c r="B490" s="210"/>
      <c r="C490" s="211"/>
      <c r="D490" s="208" t="s">
        <v>167</v>
      </c>
      <c r="E490" s="212" t="s">
        <v>21</v>
      </c>
      <c r="F490" s="213" t="s">
        <v>175</v>
      </c>
      <c r="G490" s="211"/>
      <c r="H490" s="214" t="s">
        <v>21</v>
      </c>
      <c r="I490" s="215"/>
      <c r="J490" s="211"/>
      <c r="K490" s="211"/>
      <c r="L490" s="216"/>
      <c r="M490" s="217"/>
      <c r="N490" s="218"/>
      <c r="O490" s="218"/>
      <c r="P490" s="218"/>
      <c r="Q490" s="218"/>
      <c r="R490" s="218"/>
      <c r="S490" s="218"/>
      <c r="T490" s="219"/>
      <c r="AT490" s="220" t="s">
        <v>167</v>
      </c>
      <c r="AU490" s="220" t="s">
        <v>81</v>
      </c>
      <c r="AV490" s="11" t="s">
        <v>79</v>
      </c>
      <c r="AW490" s="11" t="s">
        <v>35</v>
      </c>
      <c r="AX490" s="11" t="s">
        <v>71</v>
      </c>
      <c r="AY490" s="220" t="s">
        <v>149</v>
      </c>
    </row>
    <row r="491" spans="2:51" s="12" customFormat="1" ht="13.5">
      <c r="B491" s="221"/>
      <c r="C491" s="222"/>
      <c r="D491" s="208" t="s">
        <v>167</v>
      </c>
      <c r="E491" s="223" t="s">
        <v>21</v>
      </c>
      <c r="F491" s="224" t="s">
        <v>939</v>
      </c>
      <c r="G491" s="222"/>
      <c r="H491" s="225">
        <v>20.6</v>
      </c>
      <c r="I491" s="226"/>
      <c r="J491" s="222"/>
      <c r="K491" s="222"/>
      <c r="L491" s="227"/>
      <c r="M491" s="228"/>
      <c r="N491" s="229"/>
      <c r="O491" s="229"/>
      <c r="P491" s="229"/>
      <c r="Q491" s="229"/>
      <c r="R491" s="229"/>
      <c r="S491" s="229"/>
      <c r="T491" s="230"/>
      <c r="AT491" s="231" t="s">
        <v>167</v>
      </c>
      <c r="AU491" s="231" t="s">
        <v>81</v>
      </c>
      <c r="AV491" s="12" t="s">
        <v>81</v>
      </c>
      <c r="AW491" s="12" t="s">
        <v>35</v>
      </c>
      <c r="AX491" s="12" t="s">
        <v>71</v>
      </c>
      <c r="AY491" s="231" t="s">
        <v>149</v>
      </c>
    </row>
    <row r="492" spans="2:51" s="11" customFormat="1" ht="13.5">
      <c r="B492" s="210"/>
      <c r="C492" s="211"/>
      <c r="D492" s="208" t="s">
        <v>167</v>
      </c>
      <c r="E492" s="212" t="s">
        <v>21</v>
      </c>
      <c r="F492" s="213" t="s">
        <v>177</v>
      </c>
      <c r="G492" s="211"/>
      <c r="H492" s="214" t="s">
        <v>21</v>
      </c>
      <c r="I492" s="215"/>
      <c r="J492" s="211"/>
      <c r="K492" s="211"/>
      <c r="L492" s="216"/>
      <c r="M492" s="217"/>
      <c r="N492" s="218"/>
      <c r="O492" s="218"/>
      <c r="P492" s="218"/>
      <c r="Q492" s="218"/>
      <c r="R492" s="218"/>
      <c r="S492" s="218"/>
      <c r="T492" s="219"/>
      <c r="AT492" s="220" t="s">
        <v>167</v>
      </c>
      <c r="AU492" s="220" t="s">
        <v>81</v>
      </c>
      <c r="AV492" s="11" t="s">
        <v>79</v>
      </c>
      <c r="AW492" s="11" t="s">
        <v>35</v>
      </c>
      <c r="AX492" s="11" t="s">
        <v>71</v>
      </c>
      <c r="AY492" s="220" t="s">
        <v>149</v>
      </c>
    </row>
    <row r="493" spans="2:51" s="12" customFormat="1" ht="13.5">
      <c r="B493" s="221"/>
      <c r="C493" s="222"/>
      <c r="D493" s="208" t="s">
        <v>167</v>
      </c>
      <c r="E493" s="223" t="s">
        <v>21</v>
      </c>
      <c r="F493" s="224" t="s">
        <v>940</v>
      </c>
      <c r="G493" s="222"/>
      <c r="H493" s="225">
        <v>7.6</v>
      </c>
      <c r="I493" s="226"/>
      <c r="J493" s="222"/>
      <c r="K493" s="222"/>
      <c r="L493" s="227"/>
      <c r="M493" s="228"/>
      <c r="N493" s="229"/>
      <c r="O493" s="229"/>
      <c r="P493" s="229"/>
      <c r="Q493" s="229"/>
      <c r="R493" s="229"/>
      <c r="S493" s="229"/>
      <c r="T493" s="230"/>
      <c r="AT493" s="231" t="s">
        <v>167</v>
      </c>
      <c r="AU493" s="231" t="s">
        <v>81</v>
      </c>
      <c r="AV493" s="12" t="s">
        <v>81</v>
      </c>
      <c r="AW493" s="12" t="s">
        <v>35</v>
      </c>
      <c r="AX493" s="12" t="s">
        <v>71</v>
      </c>
      <c r="AY493" s="231" t="s">
        <v>149</v>
      </c>
    </row>
    <row r="494" spans="2:51" s="11" customFormat="1" ht="13.5">
      <c r="B494" s="210"/>
      <c r="C494" s="211"/>
      <c r="D494" s="208" t="s">
        <v>167</v>
      </c>
      <c r="E494" s="212" t="s">
        <v>21</v>
      </c>
      <c r="F494" s="213" t="s">
        <v>207</v>
      </c>
      <c r="G494" s="211"/>
      <c r="H494" s="214" t="s">
        <v>21</v>
      </c>
      <c r="I494" s="215"/>
      <c r="J494" s="211"/>
      <c r="K494" s="211"/>
      <c r="L494" s="216"/>
      <c r="M494" s="217"/>
      <c r="N494" s="218"/>
      <c r="O494" s="218"/>
      <c r="P494" s="218"/>
      <c r="Q494" s="218"/>
      <c r="R494" s="218"/>
      <c r="S494" s="218"/>
      <c r="T494" s="219"/>
      <c r="AT494" s="220" t="s">
        <v>167</v>
      </c>
      <c r="AU494" s="220" t="s">
        <v>81</v>
      </c>
      <c r="AV494" s="11" t="s">
        <v>79</v>
      </c>
      <c r="AW494" s="11" t="s">
        <v>35</v>
      </c>
      <c r="AX494" s="11" t="s">
        <v>71</v>
      </c>
      <c r="AY494" s="220" t="s">
        <v>149</v>
      </c>
    </row>
    <row r="495" spans="2:51" s="12" customFormat="1" ht="13.5">
      <c r="B495" s="221"/>
      <c r="C495" s="222"/>
      <c r="D495" s="208" t="s">
        <v>167</v>
      </c>
      <c r="E495" s="223" t="s">
        <v>21</v>
      </c>
      <c r="F495" s="224" t="s">
        <v>941</v>
      </c>
      <c r="G495" s="222"/>
      <c r="H495" s="225">
        <v>13.2</v>
      </c>
      <c r="I495" s="226"/>
      <c r="J495" s="222"/>
      <c r="K495" s="222"/>
      <c r="L495" s="227"/>
      <c r="M495" s="228"/>
      <c r="N495" s="229"/>
      <c r="O495" s="229"/>
      <c r="P495" s="229"/>
      <c r="Q495" s="229"/>
      <c r="R495" s="229"/>
      <c r="S495" s="229"/>
      <c r="T495" s="230"/>
      <c r="AT495" s="231" t="s">
        <v>167</v>
      </c>
      <c r="AU495" s="231" t="s">
        <v>81</v>
      </c>
      <c r="AV495" s="12" t="s">
        <v>81</v>
      </c>
      <c r="AW495" s="12" t="s">
        <v>35</v>
      </c>
      <c r="AX495" s="12" t="s">
        <v>71</v>
      </c>
      <c r="AY495" s="231" t="s">
        <v>149</v>
      </c>
    </row>
    <row r="496" spans="2:51" s="11" customFormat="1" ht="13.5">
      <c r="B496" s="210"/>
      <c r="C496" s="211"/>
      <c r="D496" s="208" t="s">
        <v>167</v>
      </c>
      <c r="E496" s="212" t="s">
        <v>21</v>
      </c>
      <c r="F496" s="213" t="s">
        <v>209</v>
      </c>
      <c r="G496" s="211"/>
      <c r="H496" s="214" t="s">
        <v>21</v>
      </c>
      <c r="I496" s="215"/>
      <c r="J496" s="211"/>
      <c r="K496" s="211"/>
      <c r="L496" s="216"/>
      <c r="M496" s="217"/>
      <c r="N496" s="218"/>
      <c r="O496" s="218"/>
      <c r="P496" s="218"/>
      <c r="Q496" s="218"/>
      <c r="R496" s="218"/>
      <c r="S496" s="218"/>
      <c r="T496" s="219"/>
      <c r="AT496" s="220" t="s">
        <v>167</v>
      </c>
      <c r="AU496" s="220" t="s">
        <v>81</v>
      </c>
      <c r="AV496" s="11" t="s">
        <v>79</v>
      </c>
      <c r="AW496" s="11" t="s">
        <v>35</v>
      </c>
      <c r="AX496" s="11" t="s">
        <v>71</v>
      </c>
      <c r="AY496" s="220" t="s">
        <v>149</v>
      </c>
    </row>
    <row r="497" spans="2:51" s="12" customFormat="1" ht="13.5">
      <c r="B497" s="221"/>
      <c r="C497" s="222"/>
      <c r="D497" s="208" t="s">
        <v>167</v>
      </c>
      <c r="E497" s="223" t="s">
        <v>21</v>
      </c>
      <c r="F497" s="224" t="s">
        <v>942</v>
      </c>
      <c r="G497" s="222"/>
      <c r="H497" s="225">
        <v>13.88</v>
      </c>
      <c r="I497" s="226"/>
      <c r="J497" s="222"/>
      <c r="K497" s="222"/>
      <c r="L497" s="227"/>
      <c r="M497" s="228"/>
      <c r="N497" s="229"/>
      <c r="O497" s="229"/>
      <c r="P497" s="229"/>
      <c r="Q497" s="229"/>
      <c r="R497" s="229"/>
      <c r="S497" s="229"/>
      <c r="T497" s="230"/>
      <c r="AT497" s="231" t="s">
        <v>167</v>
      </c>
      <c r="AU497" s="231" t="s">
        <v>81</v>
      </c>
      <c r="AV497" s="12" t="s">
        <v>81</v>
      </c>
      <c r="AW497" s="12" t="s">
        <v>35</v>
      </c>
      <c r="AX497" s="12" t="s">
        <v>71</v>
      </c>
      <c r="AY497" s="231" t="s">
        <v>149</v>
      </c>
    </row>
    <row r="498" spans="2:51" s="11" customFormat="1" ht="13.5">
      <c r="B498" s="210"/>
      <c r="C498" s="211"/>
      <c r="D498" s="208" t="s">
        <v>167</v>
      </c>
      <c r="E498" s="212" t="s">
        <v>21</v>
      </c>
      <c r="F498" s="213" t="s">
        <v>180</v>
      </c>
      <c r="G498" s="211"/>
      <c r="H498" s="214" t="s">
        <v>21</v>
      </c>
      <c r="I498" s="215"/>
      <c r="J498" s="211"/>
      <c r="K498" s="211"/>
      <c r="L498" s="216"/>
      <c r="M498" s="217"/>
      <c r="N498" s="218"/>
      <c r="O498" s="218"/>
      <c r="P498" s="218"/>
      <c r="Q498" s="218"/>
      <c r="R498" s="218"/>
      <c r="S498" s="218"/>
      <c r="T498" s="219"/>
      <c r="AT498" s="220" t="s">
        <v>167</v>
      </c>
      <c r="AU498" s="220" t="s">
        <v>81</v>
      </c>
      <c r="AV498" s="11" t="s">
        <v>79</v>
      </c>
      <c r="AW498" s="11" t="s">
        <v>35</v>
      </c>
      <c r="AX498" s="11" t="s">
        <v>71</v>
      </c>
      <c r="AY498" s="220" t="s">
        <v>149</v>
      </c>
    </row>
    <row r="499" spans="2:51" s="12" customFormat="1" ht="13.5">
      <c r="B499" s="221"/>
      <c r="C499" s="222"/>
      <c r="D499" s="208" t="s">
        <v>167</v>
      </c>
      <c r="E499" s="223" t="s">
        <v>21</v>
      </c>
      <c r="F499" s="224" t="s">
        <v>943</v>
      </c>
      <c r="G499" s="222"/>
      <c r="H499" s="225">
        <v>7.04</v>
      </c>
      <c r="I499" s="226"/>
      <c r="J499" s="222"/>
      <c r="K499" s="222"/>
      <c r="L499" s="227"/>
      <c r="M499" s="228"/>
      <c r="N499" s="229"/>
      <c r="O499" s="229"/>
      <c r="P499" s="229"/>
      <c r="Q499" s="229"/>
      <c r="R499" s="229"/>
      <c r="S499" s="229"/>
      <c r="T499" s="230"/>
      <c r="AT499" s="231" t="s">
        <v>167</v>
      </c>
      <c r="AU499" s="231" t="s">
        <v>81</v>
      </c>
      <c r="AV499" s="12" t="s">
        <v>81</v>
      </c>
      <c r="AW499" s="12" t="s">
        <v>35</v>
      </c>
      <c r="AX499" s="12" t="s">
        <v>71</v>
      </c>
      <c r="AY499" s="231" t="s">
        <v>149</v>
      </c>
    </row>
    <row r="500" spans="2:51" s="11" customFormat="1" ht="13.5">
      <c r="B500" s="210"/>
      <c r="C500" s="211"/>
      <c r="D500" s="208" t="s">
        <v>167</v>
      </c>
      <c r="E500" s="212" t="s">
        <v>21</v>
      </c>
      <c r="F500" s="213" t="s">
        <v>182</v>
      </c>
      <c r="G500" s="211"/>
      <c r="H500" s="214" t="s">
        <v>21</v>
      </c>
      <c r="I500" s="215"/>
      <c r="J500" s="211"/>
      <c r="K500" s="211"/>
      <c r="L500" s="216"/>
      <c r="M500" s="217"/>
      <c r="N500" s="218"/>
      <c r="O500" s="218"/>
      <c r="P500" s="218"/>
      <c r="Q500" s="218"/>
      <c r="R500" s="218"/>
      <c r="S500" s="218"/>
      <c r="T500" s="219"/>
      <c r="AT500" s="220" t="s">
        <v>167</v>
      </c>
      <c r="AU500" s="220" t="s">
        <v>81</v>
      </c>
      <c r="AV500" s="11" t="s">
        <v>79</v>
      </c>
      <c r="AW500" s="11" t="s">
        <v>35</v>
      </c>
      <c r="AX500" s="11" t="s">
        <v>71</v>
      </c>
      <c r="AY500" s="220" t="s">
        <v>149</v>
      </c>
    </row>
    <row r="501" spans="2:51" s="12" customFormat="1" ht="13.5">
      <c r="B501" s="221"/>
      <c r="C501" s="222"/>
      <c r="D501" s="208" t="s">
        <v>167</v>
      </c>
      <c r="E501" s="223" t="s">
        <v>21</v>
      </c>
      <c r="F501" s="224" t="s">
        <v>944</v>
      </c>
      <c r="G501" s="222"/>
      <c r="H501" s="225">
        <v>11.62</v>
      </c>
      <c r="I501" s="226"/>
      <c r="J501" s="222"/>
      <c r="K501" s="222"/>
      <c r="L501" s="227"/>
      <c r="M501" s="228"/>
      <c r="N501" s="229"/>
      <c r="O501" s="229"/>
      <c r="P501" s="229"/>
      <c r="Q501" s="229"/>
      <c r="R501" s="229"/>
      <c r="S501" s="229"/>
      <c r="T501" s="230"/>
      <c r="AT501" s="231" t="s">
        <v>167</v>
      </c>
      <c r="AU501" s="231" t="s">
        <v>81</v>
      </c>
      <c r="AV501" s="12" t="s">
        <v>81</v>
      </c>
      <c r="AW501" s="12" t="s">
        <v>35</v>
      </c>
      <c r="AX501" s="12" t="s">
        <v>71</v>
      </c>
      <c r="AY501" s="231" t="s">
        <v>149</v>
      </c>
    </row>
    <row r="502" spans="2:51" s="13" customFormat="1" ht="13.5">
      <c r="B502" s="232"/>
      <c r="C502" s="233"/>
      <c r="D502" s="205" t="s">
        <v>167</v>
      </c>
      <c r="E502" s="234" t="s">
        <v>21</v>
      </c>
      <c r="F502" s="235" t="s">
        <v>184</v>
      </c>
      <c r="G502" s="233"/>
      <c r="H502" s="236">
        <v>148.76</v>
      </c>
      <c r="I502" s="237"/>
      <c r="J502" s="233"/>
      <c r="K502" s="233"/>
      <c r="L502" s="238"/>
      <c r="M502" s="239"/>
      <c r="N502" s="240"/>
      <c r="O502" s="240"/>
      <c r="P502" s="240"/>
      <c r="Q502" s="240"/>
      <c r="R502" s="240"/>
      <c r="S502" s="240"/>
      <c r="T502" s="241"/>
      <c r="AT502" s="242" t="s">
        <v>167</v>
      </c>
      <c r="AU502" s="242" t="s">
        <v>81</v>
      </c>
      <c r="AV502" s="13" t="s">
        <v>157</v>
      </c>
      <c r="AW502" s="13" t="s">
        <v>35</v>
      </c>
      <c r="AX502" s="13" t="s">
        <v>79</v>
      </c>
      <c r="AY502" s="242" t="s">
        <v>149</v>
      </c>
    </row>
    <row r="503" spans="2:65" s="1" customFormat="1" ht="22.5" customHeight="1">
      <c r="B503" s="41"/>
      <c r="C503" s="193" t="s">
        <v>945</v>
      </c>
      <c r="D503" s="193" t="s">
        <v>152</v>
      </c>
      <c r="E503" s="194" t="s">
        <v>946</v>
      </c>
      <c r="F503" s="195" t="s">
        <v>947</v>
      </c>
      <c r="G503" s="196" t="s">
        <v>219</v>
      </c>
      <c r="H503" s="197">
        <v>10.14</v>
      </c>
      <c r="I503" s="198"/>
      <c r="J503" s="199">
        <f>ROUND(I503*H503,2)</f>
        <v>0</v>
      </c>
      <c r="K503" s="195" t="s">
        <v>163</v>
      </c>
      <c r="L503" s="61"/>
      <c r="M503" s="200" t="s">
        <v>21</v>
      </c>
      <c r="N503" s="201" t="s">
        <v>42</v>
      </c>
      <c r="O503" s="42"/>
      <c r="P503" s="202">
        <f>O503*H503</f>
        <v>0</v>
      </c>
      <c r="Q503" s="202">
        <v>0.00438</v>
      </c>
      <c r="R503" s="202">
        <f>Q503*H503</f>
        <v>0.04441320000000001</v>
      </c>
      <c r="S503" s="202">
        <v>0</v>
      </c>
      <c r="T503" s="203">
        <f>S503*H503</f>
        <v>0</v>
      </c>
      <c r="AR503" s="24" t="s">
        <v>290</v>
      </c>
      <c r="AT503" s="24" t="s">
        <v>152</v>
      </c>
      <c r="AU503" s="24" t="s">
        <v>81</v>
      </c>
      <c r="AY503" s="24" t="s">
        <v>149</v>
      </c>
      <c r="BE503" s="204">
        <f>IF(N503="základní",J503,0)</f>
        <v>0</v>
      </c>
      <c r="BF503" s="204">
        <f>IF(N503="snížená",J503,0)</f>
        <v>0</v>
      </c>
      <c r="BG503" s="204">
        <f>IF(N503="zákl. přenesená",J503,0)</f>
        <v>0</v>
      </c>
      <c r="BH503" s="204">
        <f>IF(N503="sníž. přenesená",J503,0)</f>
        <v>0</v>
      </c>
      <c r="BI503" s="204">
        <f>IF(N503="nulová",J503,0)</f>
        <v>0</v>
      </c>
      <c r="BJ503" s="24" t="s">
        <v>79</v>
      </c>
      <c r="BK503" s="204">
        <f>ROUND(I503*H503,2)</f>
        <v>0</v>
      </c>
      <c r="BL503" s="24" t="s">
        <v>290</v>
      </c>
      <c r="BM503" s="24" t="s">
        <v>948</v>
      </c>
    </row>
    <row r="504" spans="2:47" s="1" customFormat="1" ht="135">
      <c r="B504" s="41"/>
      <c r="C504" s="63"/>
      <c r="D504" s="208" t="s">
        <v>165</v>
      </c>
      <c r="E504" s="63"/>
      <c r="F504" s="209" t="s">
        <v>934</v>
      </c>
      <c r="G504" s="63"/>
      <c r="H504" s="63"/>
      <c r="I504" s="163"/>
      <c r="J504" s="63"/>
      <c r="K504" s="63"/>
      <c r="L504" s="61"/>
      <c r="M504" s="207"/>
      <c r="N504" s="42"/>
      <c r="O504" s="42"/>
      <c r="P504" s="42"/>
      <c r="Q504" s="42"/>
      <c r="R504" s="42"/>
      <c r="S504" s="42"/>
      <c r="T504" s="78"/>
      <c r="AT504" s="24" t="s">
        <v>165</v>
      </c>
      <c r="AU504" s="24" t="s">
        <v>81</v>
      </c>
    </row>
    <row r="505" spans="2:51" s="11" customFormat="1" ht="13.5">
      <c r="B505" s="210"/>
      <c r="C505" s="211"/>
      <c r="D505" s="208" t="s">
        <v>167</v>
      </c>
      <c r="E505" s="212" t="s">
        <v>21</v>
      </c>
      <c r="F505" s="213" t="s">
        <v>169</v>
      </c>
      <c r="G505" s="211"/>
      <c r="H505" s="214" t="s">
        <v>21</v>
      </c>
      <c r="I505" s="215"/>
      <c r="J505" s="211"/>
      <c r="K505" s="211"/>
      <c r="L505" s="216"/>
      <c r="M505" s="217"/>
      <c r="N505" s="218"/>
      <c r="O505" s="218"/>
      <c r="P505" s="218"/>
      <c r="Q505" s="218"/>
      <c r="R505" s="218"/>
      <c r="S505" s="218"/>
      <c r="T505" s="219"/>
      <c r="AT505" s="220" t="s">
        <v>167</v>
      </c>
      <c r="AU505" s="220" t="s">
        <v>81</v>
      </c>
      <c r="AV505" s="11" t="s">
        <v>79</v>
      </c>
      <c r="AW505" s="11" t="s">
        <v>35</v>
      </c>
      <c r="AX505" s="11" t="s">
        <v>71</v>
      </c>
      <c r="AY505" s="220" t="s">
        <v>149</v>
      </c>
    </row>
    <row r="506" spans="2:51" s="12" customFormat="1" ht="13.5">
      <c r="B506" s="221"/>
      <c r="C506" s="222"/>
      <c r="D506" s="208" t="s">
        <v>167</v>
      </c>
      <c r="E506" s="223" t="s">
        <v>21</v>
      </c>
      <c r="F506" s="224" t="s">
        <v>949</v>
      </c>
      <c r="G506" s="222"/>
      <c r="H506" s="225">
        <v>3.2</v>
      </c>
      <c r="I506" s="226"/>
      <c r="J506" s="222"/>
      <c r="K506" s="222"/>
      <c r="L506" s="227"/>
      <c r="M506" s="228"/>
      <c r="N506" s="229"/>
      <c r="O506" s="229"/>
      <c r="P506" s="229"/>
      <c r="Q506" s="229"/>
      <c r="R506" s="229"/>
      <c r="S506" s="229"/>
      <c r="T506" s="230"/>
      <c r="AT506" s="231" t="s">
        <v>167</v>
      </c>
      <c r="AU506" s="231" t="s">
        <v>81</v>
      </c>
      <c r="AV506" s="12" t="s">
        <v>81</v>
      </c>
      <c r="AW506" s="12" t="s">
        <v>35</v>
      </c>
      <c r="AX506" s="12" t="s">
        <v>71</v>
      </c>
      <c r="AY506" s="231" t="s">
        <v>149</v>
      </c>
    </row>
    <row r="507" spans="2:51" s="11" customFormat="1" ht="13.5">
      <c r="B507" s="210"/>
      <c r="C507" s="211"/>
      <c r="D507" s="208" t="s">
        <v>167</v>
      </c>
      <c r="E507" s="212" t="s">
        <v>21</v>
      </c>
      <c r="F507" s="213" t="s">
        <v>175</v>
      </c>
      <c r="G507" s="211"/>
      <c r="H507" s="214" t="s">
        <v>21</v>
      </c>
      <c r="I507" s="215"/>
      <c r="J507" s="211"/>
      <c r="K507" s="211"/>
      <c r="L507" s="216"/>
      <c r="M507" s="217"/>
      <c r="N507" s="218"/>
      <c r="O507" s="218"/>
      <c r="P507" s="218"/>
      <c r="Q507" s="218"/>
      <c r="R507" s="218"/>
      <c r="S507" s="218"/>
      <c r="T507" s="219"/>
      <c r="AT507" s="220" t="s">
        <v>167</v>
      </c>
      <c r="AU507" s="220" t="s">
        <v>81</v>
      </c>
      <c r="AV507" s="11" t="s">
        <v>79</v>
      </c>
      <c r="AW507" s="11" t="s">
        <v>35</v>
      </c>
      <c r="AX507" s="11" t="s">
        <v>71</v>
      </c>
      <c r="AY507" s="220" t="s">
        <v>149</v>
      </c>
    </row>
    <row r="508" spans="2:51" s="12" customFormat="1" ht="13.5">
      <c r="B508" s="221"/>
      <c r="C508" s="222"/>
      <c r="D508" s="208" t="s">
        <v>167</v>
      </c>
      <c r="E508" s="223" t="s">
        <v>21</v>
      </c>
      <c r="F508" s="224" t="s">
        <v>950</v>
      </c>
      <c r="G508" s="222"/>
      <c r="H508" s="225">
        <v>3.4</v>
      </c>
      <c r="I508" s="226"/>
      <c r="J508" s="222"/>
      <c r="K508" s="222"/>
      <c r="L508" s="227"/>
      <c r="M508" s="228"/>
      <c r="N508" s="229"/>
      <c r="O508" s="229"/>
      <c r="P508" s="229"/>
      <c r="Q508" s="229"/>
      <c r="R508" s="229"/>
      <c r="S508" s="229"/>
      <c r="T508" s="230"/>
      <c r="AT508" s="231" t="s">
        <v>167</v>
      </c>
      <c r="AU508" s="231" t="s">
        <v>81</v>
      </c>
      <c r="AV508" s="12" t="s">
        <v>81</v>
      </c>
      <c r="AW508" s="12" t="s">
        <v>35</v>
      </c>
      <c r="AX508" s="12" t="s">
        <v>71</v>
      </c>
      <c r="AY508" s="231" t="s">
        <v>149</v>
      </c>
    </row>
    <row r="509" spans="2:51" s="11" customFormat="1" ht="13.5">
      <c r="B509" s="210"/>
      <c r="C509" s="211"/>
      <c r="D509" s="208" t="s">
        <v>167</v>
      </c>
      <c r="E509" s="212" t="s">
        <v>21</v>
      </c>
      <c r="F509" s="213" t="s">
        <v>209</v>
      </c>
      <c r="G509" s="211"/>
      <c r="H509" s="214" t="s">
        <v>21</v>
      </c>
      <c r="I509" s="215"/>
      <c r="J509" s="211"/>
      <c r="K509" s="211"/>
      <c r="L509" s="216"/>
      <c r="M509" s="217"/>
      <c r="N509" s="218"/>
      <c r="O509" s="218"/>
      <c r="P509" s="218"/>
      <c r="Q509" s="218"/>
      <c r="R509" s="218"/>
      <c r="S509" s="218"/>
      <c r="T509" s="219"/>
      <c r="AT509" s="220" t="s">
        <v>167</v>
      </c>
      <c r="AU509" s="220" t="s">
        <v>81</v>
      </c>
      <c r="AV509" s="11" t="s">
        <v>79</v>
      </c>
      <c r="AW509" s="11" t="s">
        <v>35</v>
      </c>
      <c r="AX509" s="11" t="s">
        <v>71</v>
      </c>
      <c r="AY509" s="220" t="s">
        <v>149</v>
      </c>
    </row>
    <row r="510" spans="2:51" s="12" customFormat="1" ht="13.5">
      <c r="B510" s="221"/>
      <c r="C510" s="222"/>
      <c r="D510" s="208" t="s">
        <v>167</v>
      </c>
      <c r="E510" s="223" t="s">
        <v>21</v>
      </c>
      <c r="F510" s="224" t="s">
        <v>951</v>
      </c>
      <c r="G510" s="222"/>
      <c r="H510" s="225">
        <v>3.54</v>
      </c>
      <c r="I510" s="226"/>
      <c r="J510" s="222"/>
      <c r="K510" s="222"/>
      <c r="L510" s="227"/>
      <c r="M510" s="228"/>
      <c r="N510" s="229"/>
      <c r="O510" s="229"/>
      <c r="P510" s="229"/>
      <c r="Q510" s="229"/>
      <c r="R510" s="229"/>
      <c r="S510" s="229"/>
      <c r="T510" s="230"/>
      <c r="AT510" s="231" t="s">
        <v>167</v>
      </c>
      <c r="AU510" s="231" t="s">
        <v>81</v>
      </c>
      <c r="AV510" s="12" t="s">
        <v>81</v>
      </c>
      <c r="AW510" s="12" t="s">
        <v>35</v>
      </c>
      <c r="AX510" s="12" t="s">
        <v>71</v>
      </c>
      <c r="AY510" s="231" t="s">
        <v>149</v>
      </c>
    </row>
    <row r="511" spans="2:51" s="13" customFormat="1" ht="13.5">
      <c r="B511" s="232"/>
      <c r="C511" s="233"/>
      <c r="D511" s="205" t="s">
        <v>167</v>
      </c>
      <c r="E511" s="234" t="s">
        <v>21</v>
      </c>
      <c r="F511" s="235" t="s">
        <v>184</v>
      </c>
      <c r="G511" s="233"/>
      <c r="H511" s="236">
        <v>10.14</v>
      </c>
      <c r="I511" s="237"/>
      <c r="J511" s="233"/>
      <c r="K511" s="233"/>
      <c r="L511" s="238"/>
      <c r="M511" s="239"/>
      <c r="N511" s="240"/>
      <c r="O511" s="240"/>
      <c r="P511" s="240"/>
      <c r="Q511" s="240"/>
      <c r="R511" s="240"/>
      <c r="S511" s="240"/>
      <c r="T511" s="241"/>
      <c r="AT511" s="242" t="s">
        <v>167</v>
      </c>
      <c r="AU511" s="242" t="s">
        <v>81</v>
      </c>
      <c r="AV511" s="13" t="s">
        <v>157</v>
      </c>
      <c r="AW511" s="13" t="s">
        <v>35</v>
      </c>
      <c r="AX511" s="13" t="s">
        <v>79</v>
      </c>
      <c r="AY511" s="242" t="s">
        <v>149</v>
      </c>
    </row>
    <row r="512" spans="2:65" s="1" customFormat="1" ht="22.5" customHeight="1">
      <c r="B512" s="41"/>
      <c r="C512" s="193" t="s">
        <v>952</v>
      </c>
      <c r="D512" s="193" t="s">
        <v>152</v>
      </c>
      <c r="E512" s="194" t="s">
        <v>953</v>
      </c>
      <c r="F512" s="195" t="s">
        <v>954</v>
      </c>
      <c r="G512" s="196" t="s">
        <v>155</v>
      </c>
      <c r="H512" s="197">
        <v>137.26</v>
      </c>
      <c r="I512" s="198"/>
      <c r="J512" s="199">
        <f>ROUND(I512*H512,2)</f>
        <v>0</v>
      </c>
      <c r="K512" s="195" t="s">
        <v>163</v>
      </c>
      <c r="L512" s="61"/>
      <c r="M512" s="200" t="s">
        <v>21</v>
      </c>
      <c r="N512" s="201" t="s">
        <v>42</v>
      </c>
      <c r="O512" s="42"/>
      <c r="P512" s="202">
        <f>O512*H512</f>
        <v>0</v>
      </c>
      <c r="Q512" s="202">
        <v>4E-05</v>
      </c>
      <c r="R512" s="202">
        <f>Q512*H512</f>
        <v>0.0054904</v>
      </c>
      <c r="S512" s="202">
        <v>0</v>
      </c>
      <c r="T512" s="203">
        <f>S512*H512</f>
        <v>0</v>
      </c>
      <c r="AR512" s="24" t="s">
        <v>290</v>
      </c>
      <c r="AT512" s="24" t="s">
        <v>152</v>
      </c>
      <c r="AU512" s="24" t="s">
        <v>81</v>
      </c>
      <c r="AY512" s="24" t="s">
        <v>149</v>
      </c>
      <c r="BE512" s="204">
        <f>IF(N512="základní",J512,0)</f>
        <v>0</v>
      </c>
      <c r="BF512" s="204">
        <f>IF(N512="snížená",J512,0)</f>
        <v>0</v>
      </c>
      <c r="BG512" s="204">
        <f>IF(N512="zákl. přenesená",J512,0)</f>
        <v>0</v>
      </c>
      <c r="BH512" s="204">
        <f>IF(N512="sníž. přenesená",J512,0)</f>
        <v>0</v>
      </c>
      <c r="BI512" s="204">
        <f>IF(N512="nulová",J512,0)</f>
        <v>0</v>
      </c>
      <c r="BJ512" s="24" t="s">
        <v>79</v>
      </c>
      <c r="BK512" s="204">
        <f>ROUND(I512*H512,2)</f>
        <v>0</v>
      </c>
      <c r="BL512" s="24" t="s">
        <v>290</v>
      </c>
      <c r="BM512" s="24" t="s">
        <v>955</v>
      </c>
    </row>
    <row r="513" spans="2:47" s="1" customFormat="1" ht="135">
      <c r="B513" s="41"/>
      <c r="C513" s="63"/>
      <c r="D513" s="205" t="s">
        <v>165</v>
      </c>
      <c r="E513" s="63"/>
      <c r="F513" s="206" t="s">
        <v>934</v>
      </c>
      <c r="G513" s="63"/>
      <c r="H513" s="63"/>
      <c r="I513" s="163"/>
      <c r="J513" s="63"/>
      <c r="K513" s="63"/>
      <c r="L513" s="61"/>
      <c r="M513" s="207"/>
      <c r="N513" s="42"/>
      <c r="O513" s="42"/>
      <c r="P513" s="42"/>
      <c r="Q513" s="42"/>
      <c r="R513" s="42"/>
      <c r="S513" s="42"/>
      <c r="T513" s="78"/>
      <c r="AT513" s="24" t="s">
        <v>165</v>
      </c>
      <c r="AU513" s="24" t="s">
        <v>81</v>
      </c>
    </row>
    <row r="514" spans="2:65" s="1" customFormat="1" ht="31.5" customHeight="1">
      <c r="B514" s="41"/>
      <c r="C514" s="193" t="s">
        <v>956</v>
      </c>
      <c r="D514" s="193" t="s">
        <v>152</v>
      </c>
      <c r="E514" s="194" t="s">
        <v>957</v>
      </c>
      <c r="F514" s="195" t="s">
        <v>958</v>
      </c>
      <c r="G514" s="196" t="s">
        <v>155</v>
      </c>
      <c r="H514" s="197">
        <v>137.26</v>
      </c>
      <c r="I514" s="198"/>
      <c r="J514" s="199">
        <f>ROUND(I514*H514,2)</f>
        <v>0</v>
      </c>
      <c r="K514" s="195" t="s">
        <v>163</v>
      </c>
      <c r="L514" s="61"/>
      <c r="M514" s="200" t="s">
        <v>21</v>
      </c>
      <c r="N514" s="201" t="s">
        <v>42</v>
      </c>
      <c r="O514" s="42"/>
      <c r="P514" s="202">
        <f>O514*H514</f>
        <v>0</v>
      </c>
      <c r="Q514" s="202">
        <v>0.00139</v>
      </c>
      <c r="R514" s="202">
        <f>Q514*H514</f>
        <v>0.19079139999999997</v>
      </c>
      <c r="S514" s="202">
        <v>0</v>
      </c>
      <c r="T514" s="203">
        <f>S514*H514</f>
        <v>0</v>
      </c>
      <c r="AR514" s="24" t="s">
        <v>290</v>
      </c>
      <c r="AT514" s="24" t="s">
        <v>152</v>
      </c>
      <c r="AU514" s="24" t="s">
        <v>81</v>
      </c>
      <c r="AY514" s="24" t="s">
        <v>149</v>
      </c>
      <c r="BE514" s="204">
        <f>IF(N514="základní",J514,0)</f>
        <v>0</v>
      </c>
      <c r="BF514" s="204">
        <f>IF(N514="snížená",J514,0)</f>
        <v>0</v>
      </c>
      <c r="BG514" s="204">
        <f>IF(N514="zákl. přenesená",J514,0)</f>
        <v>0</v>
      </c>
      <c r="BH514" s="204">
        <f>IF(N514="sníž. přenesená",J514,0)</f>
        <v>0</v>
      </c>
      <c r="BI514" s="204">
        <f>IF(N514="nulová",J514,0)</f>
        <v>0</v>
      </c>
      <c r="BJ514" s="24" t="s">
        <v>79</v>
      </c>
      <c r="BK514" s="204">
        <f>ROUND(I514*H514,2)</f>
        <v>0</v>
      </c>
      <c r="BL514" s="24" t="s">
        <v>290</v>
      </c>
      <c r="BM514" s="24" t="s">
        <v>959</v>
      </c>
    </row>
    <row r="515" spans="2:47" s="1" customFormat="1" ht="67.5">
      <c r="B515" s="41"/>
      <c r="C515" s="63"/>
      <c r="D515" s="208" t="s">
        <v>165</v>
      </c>
      <c r="E515" s="63"/>
      <c r="F515" s="209" t="s">
        <v>960</v>
      </c>
      <c r="G515" s="63"/>
      <c r="H515" s="63"/>
      <c r="I515" s="163"/>
      <c r="J515" s="63"/>
      <c r="K515" s="63"/>
      <c r="L515" s="61"/>
      <c r="M515" s="207"/>
      <c r="N515" s="42"/>
      <c r="O515" s="42"/>
      <c r="P515" s="42"/>
      <c r="Q515" s="42"/>
      <c r="R515" s="42"/>
      <c r="S515" s="42"/>
      <c r="T515" s="78"/>
      <c r="AT515" s="24" t="s">
        <v>165</v>
      </c>
      <c r="AU515" s="24" t="s">
        <v>81</v>
      </c>
    </row>
    <row r="516" spans="2:51" s="11" customFormat="1" ht="13.5">
      <c r="B516" s="210"/>
      <c r="C516" s="211"/>
      <c r="D516" s="208" t="s">
        <v>167</v>
      </c>
      <c r="E516" s="212" t="s">
        <v>21</v>
      </c>
      <c r="F516" s="213" t="s">
        <v>935</v>
      </c>
      <c r="G516" s="211"/>
      <c r="H516" s="214" t="s">
        <v>21</v>
      </c>
      <c r="I516" s="215"/>
      <c r="J516" s="211"/>
      <c r="K516" s="211"/>
      <c r="L516" s="216"/>
      <c r="M516" s="217"/>
      <c r="N516" s="218"/>
      <c r="O516" s="218"/>
      <c r="P516" s="218"/>
      <c r="Q516" s="218"/>
      <c r="R516" s="218"/>
      <c r="S516" s="218"/>
      <c r="T516" s="219"/>
      <c r="AT516" s="220" t="s">
        <v>167</v>
      </c>
      <c r="AU516" s="220" t="s">
        <v>81</v>
      </c>
      <c r="AV516" s="11" t="s">
        <v>79</v>
      </c>
      <c r="AW516" s="11" t="s">
        <v>35</v>
      </c>
      <c r="AX516" s="11" t="s">
        <v>71</v>
      </c>
      <c r="AY516" s="220" t="s">
        <v>149</v>
      </c>
    </row>
    <row r="517" spans="2:51" s="11" customFormat="1" ht="13.5">
      <c r="B517" s="210"/>
      <c r="C517" s="211"/>
      <c r="D517" s="208" t="s">
        <v>167</v>
      </c>
      <c r="E517" s="212" t="s">
        <v>21</v>
      </c>
      <c r="F517" s="213" t="s">
        <v>194</v>
      </c>
      <c r="G517" s="211"/>
      <c r="H517" s="214" t="s">
        <v>21</v>
      </c>
      <c r="I517" s="215"/>
      <c r="J517" s="211"/>
      <c r="K517" s="211"/>
      <c r="L517" s="216"/>
      <c r="M517" s="217"/>
      <c r="N517" s="218"/>
      <c r="O517" s="218"/>
      <c r="P517" s="218"/>
      <c r="Q517" s="218"/>
      <c r="R517" s="218"/>
      <c r="S517" s="218"/>
      <c r="T517" s="219"/>
      <c r="AT517" s="220" t="s">
        <v>167</v>
      </c>
      <c r="AU517" s="220" t="s">
        <v>81</v>
      </c>
      <c r="AV517" s="11" t="s">
        <v>79</v>
      </c>
      <c r="AW517" s="11" t="s">
        <v>35</v>
      </c>
      <c r="AX517" s="11" t="s">
        <v>71</v>
      </c>
      <c r="AY517" s="220" t="s">
        <v>149</v>
      </c>
    </row>
    <row r="518" spans="2:51" s="12" customFormat="1" ht="13.5">
      <c r="B518" s="221"/>
      <c r="C518" s="222"/>
      <c r="D518" s="208" t="s">
        <v>167</v>
      </c>
      <c r="E518" s="223" t="s">
        <v>21</v>
      </c>
      <c r="F518" s="224" t="s">
        <v>246</v>
      </c>
      <c r="G518" s="222"/>
      <c r="H518" s="225">
        <v>72.57</v>
      </c>
      <c r="I518" s="226"/>
      <c r="J518" s="222"/>
      <c r="K518" s="222"/>
      <c r="L518" s="227"/>
      <c r="M518" s="228"/>
      <c r="N518" s="229"/>
      <c r="O518" s="229"/>
      <c r="P518" s="229"/>
      <c r="Q518" s="229"/>
      <c r="R518" s="229"/>
      <c r="S518" s="229"/>
      <c r="T518" s="230"/>
      <c r="AT518" s="231" t="s">
        <v>167</v>
      </c>
      <c r="AU518" s="231" t="s">
        <v>81</v>
      </c>
      <c r="AV518" s="12" t="s">
        <v>81</v>
      </c>
      <c r="AW518" s="12" t="s">
        <v>35</v>
      </c>
      <c r="AX518" s="12" t="s">
        <v>71</v>
      </c>
      <c r="AY518" s="231" t="s">
        <v>149</v>
      </c>
    </row>
    <row r="519" spans="2:51" s="11" customFormat="1" ht="13.5">
      <c r="B519" s="210"/>
      <c r="C519" s="211"/>
      <c r="D519" s="208" t="s">
        <v>167</v>
      </c>
      <c r="E519" s="212" t="s">
        <v>21</v>
      </c>
      <c r="F519" s="213" t="s">
        <v>247</v>
      </c>
      <c r="G519" s="211"/>
      <c r="H519" s="214" t="s">
        <v>21</v>
      </c>
      <c r="I519" s="215"/>
      <c r="J519" s="211"/>
      <c r="K519" s="211"/>
      <c r="L519" s="216"/>
      <c r="M519" s="217"/>
      <c r="N519" s="218"/>
      <c r="O519" s="218"/>
      <c r="P519" s="218"/>
      <c r="Q519" s="218"/>
      <c r="R519" s="218"/>
      <c r="S519" s="218"/>
      <c r="T519" s="219"/>
      <c r="AT519" s="220" t="s">
        <v>167</v>
      </c>
      <c r="AU519" s="220" t="s">
        <v>81</v>
      </c>
      <c r="AV519" s="11" t="s">
        <v>79</v>
      </c>
      <c r="AW519" s="11" t="s">
        <v>35</v>
      </c>
      <c r="AX519" s="11" t="s">
        <v>71</v>
      </c>
      <c r="AY519" s="220" t="s">
        <v>149</v>
      </c>
    </row>
    <row r="520" spans="2:51" s="12" customFormat="1" ht="13.5">
      <c r="B520" s="221"/>
      <c r="C520" s="222"/>
      <c r="D520" s="208" t="s">
        <v>167</v>
      </c>
      <c r="E520" s="223" t="s">
        <v>21</v>
      </c>
      <c r="F520" s="224" t="s">
        <v>248</v>
      </c>
      <c r="G520" s="222"/>
      <c r="H520" s="225">
        <v>7.56</v>
      </c>
      <c r="I520" s="226"/>
      <c r="J520" s="222"/>
      <c r="K520" s="222"/>
      <c r="L520" s="227"/>
      <c r="M520" s="228"/>
      <c r="N520" s="229"/>
      <c r="O520" s="229"/>
      <c r="P520" s="229"/>
      <c r="Q520" s="229"/>
      <c r="R520" s="229"/>
      <c r="S520" s="229"/>
      <c r="T520" s="230"/>
      <c r="AT520" s="231" t="s">
        <v>167</v>
      </c>
      <c r="AU520" s="231" t="s">
        <v>81</v>
      </c>
      <c r="AV520" s="12" t="s">
        <v>81</v>
      </c>
      <c r="AW520" s="12" t="s">
        <v>35</v>
      </c>
      <c r="AX520" s="12" t="s">
        <v>71</v>
      </c>
      <c r="AY520" s="231" t="s">
        <v>149</v>
      </c>
    </row>
    <row r="521" spans="2:51" s="11" customFormat="1" ht="13.5">
      <c r="B521" s="210"/>
      <c r="C521" s="211"/>
      <c r="D521" s="208" t="s">
        <v>167</v>
      </c>
      <c r="E521" s="212" t="s">
        <v>21</v>
      </c>
      <c r="F521" s="213" t="s">
        <v>169</v>
      </c>
      <c r="G521" s="211"/>
      <c r="H521" s="214" t="s">
        <v>21</v>
      </c>
      <c r="I521" s="215"/>
      <c r="J521" s="211"/>
      <c r="K521" s="211"/>
      <c r="L521" s="216"/>
      <c r="M521" s="217"/>
      <c r="N521" s="218"/>
      <c r="O521" s="218"/>
      <c r="P521" s="218"/>
      <c r="Q521" s="218"/>
      <c r="R521" s="218"/>
      <c r="S521" s="218"/>
      <c r="T521" s="219"/>
      <c r="AT521" s="220" t="s">
        <v>167</v>
      </c>
      <c r="AU521" s="220" t="s">
        <v>81</v>
      </c>
      <c r="AV521" s="11" t="s">
        <v>79</v>
      </c>
      <c r="AW521" s="11" t="s">
        <v>35</v>
      </c>
      <c r="AX521" s="11" t="s">
        <v>71</v>
      </c>
      <c r="AY521" s="220" t="s">
        <v>149</v>
      </c>
    </row>
    <row r="522" spans="2:51" s="12" customFormat="1" ht="13.5">
      <c r="B522" s="221"/>
      <c r="C522" s="222"/>
      <c r="D522" s="208" t="s">
        <v>167</v>
      </c>
      <c r="E522" s="223" t="s">
        <v>21</v>
      </c>
      <c r="F522" s="224" t="s">
        <v>249</v>
      </c>
      <c r="G522" s="222"/>
      <c r="H522" s="225">
        <v>13.7</v>
      </c>
      <c r="I522" s="226"/>
      <c r="J522" s="222"/>
      <c r="K522" s="222"/>
      <c r="L522" s="227"/>
      <c r="M522" s="228"/>
      <c r="N522" s="229"/>
      <c r="O522" s="229"/>
      <c r="P522" s="229"/>
      <c r="Q522" s="229"/>
      <c r="R522" s="229"/>
      <c r="S522" s="229"/>
      <c r="T522" s="230"/>
      <c r="AT522" s="231" t="s">
        <v>167</v>
      </c>
      <c r="AU522" s="231" t="s">
        <v>81</v>
      </c>
      <c r="AV522" s="12" t="s">
        <v>81</v>
      </c>
      <c r="AW522" s="12" t="s">
        <v>35</v>
      </c>
      <c r="AX522" s="12" t="s">
        <v>71</v>
      </c>
      <c r="AY522" s="231" t="s">
        <v>149</v>
      </c>
    </row>
    <row r="523" spans="2:51" s="11" customFormat="1" ht="13.5">
      <c r="B523" s="210"/>
      <c r="C523" s="211"/>
      <c r="D523" s="208" t="s">
        <v>167</v>
      </c>
      <c r="E523" s="212" t="s">
        <v>21</v>
      </c>
      <c r="F523" s="213" t="s">
        <v>250</v>
      </c>
      <c r="G523" s="211"/>
      <c r="H523" s="214" t="s">
        <v>21</v>
      </c>
      <c r="I523" s="215"/>
      <c r="J523" s="211"/>
      <c r="K523" s="211"/>
      <c r="L523" s="216"/>
      <c r="M523" s="217"/>
      <c r="N523" s="218"/>
      <c r="O523" s="218"/>
      <c r="P523" s="218"/>
      <c r="Q523" s="218"/>
      <c r="R523" s="218"/>
      <c r="S523" s="218"/>
      <c r="T523" s="219"/>
      <c r="AT523" s="220" t="s">
        <v>167</v>
      </c>
      <c r="AU523" s="220" t="s">
        <v>81</v>
      </c>
      <c r="AV523" s="11" t="s">
        <v>79</v>
      </c>
      <c r="AW523" s="11" t="s">
        <v>35</v>
      </c>
      <c r="AX523" s="11" t="s">
        <v>71</v>
      </c>
      <c r="AY523" s="220" t="s">
        <v>149</v>
      </c>
    </row>
    <row r="524" spans="2:51" s="12" customFormat="1" ht="13.5">
      <c r="B524" s="221"/>
      <c r="C524" s="222"/>
      <c r="D524" s="208" t="s">
        <v>167</v>
      </c>
      <c r="E524" s="223" t="s">
        <v>21</v>
      </c>
      <c r="F524" s="224" t="s">
        <v>251</v>
      </c>
      <c r="G524" s="222"/>
      <c r="H524" s="225">
        <v>1.35</v>
      </c>
      <c r="I524" s="226"/>
      <c r="J524" s="222"/>
      <c r="K524" s="222"/>
      <c r="L524" s="227"/>
      <c r="M524" s="228"/>
      <c r="N524" s="229"/>
      <c r="O524" s="229"/>
      <c r="P524" s="229"/>
      <c r="Q524" s="229"/>
      <c r="R524" s="229"/>
      <c r="S524" s="229"/>
      <c r="T524" s="230"/>
      <c r="AT524" s="231" t="s">
        <v>167</v>
      </c>
      <c r="AU524" s="231" t="s">
        <v>81</v>
      </c>
      <c r="AV524" s="12" t="s">
        <v>81</v>
      </c>
      <c r="AW524" s="12" t="s">
        <v>35</v>
      </c>
      <c r="AX524" s="12" t="s">
        <v>71</v>
      </c>
      <c r="AY524" s="231" t="s">
        <v>149</v>
      </c>
    </row>
    <row r="525" spans="2:51" s="11" customFormat="1" ht="13.5">
      <c r="B525" s="210"/>
      <c r="C525" s="211"/>
      <c r="D525" s="208" t="s">
        <v>167</v>
      </c>
      <c r="E525" s="212" t="s">
        <v>21</v>
      </c>
      <c r="F525" s="213" t="s">
        <v>252</v>
      </c>
      <c r="G525" s="211"/>
      <c r="H525" s="214" t="s">
        <v>21</v>
      </c>
      <c r="I525" s="215"/>
      <c r="J525" s="211"/>
      <c r="K525" s="211"/>
      <c r="L525" s="216"/>
      <c r="M525" s="217"/>
      <c r="N525" s="218"/>
      <c r="O525" s="218"/>
      <c r="P525" s="218"/>
      <c r="Q525" s="218"/>
      <c r="R525" s="218"/>
      <c r="S525" s="218"/>
      <c r="T525" s="219"/>
      <c r="AT525" s="220" t="s">
        <v>167</v>
      </c>
      <c r="AU525" s="220" t="s">
        <v>81</v>
      </c>
      <c r="AV525" s="11" t="s">
        <v>79</v>
      </c>
      <c r="AW525" s="11" t="s">
        <v>35</v>
      </c>
      <c r="AX525" s="11" t="s">
        <v>71</v>
      </c>
      <c r="AY525" s="220" t="s">
        <v>149</v>
      </c>
    </row>
    <row r="526" spans="2:51" s="12" customFormat="1" ht="13.5">
      <c r="B526" s="221"/>
      <c r="C526" s="222"/>
      <c r="D526" s="208" t="s">
        <v>167</v>
      </c>
      <c r="E526" s="223" t="s">
        <v>21</v>
      </c>
      <c r="F526" s="224" t="s">
        <v>253</v>
      </c>
      <c r="G526" s="222"/>
      <c r="H526" s="225">
        <v>1.55</v>
      </c>
      <c r="I526" s="226"/>
      <c r="J526" s="222"/>
      <c r="K526" s="222"/>
      <c r="L526" s="227"/>
      <c r="M526" s="228"/>
      <c r="N526" s="229"/>
      <c r="O526" s="229"/>
      <c r="P526" s="229"/>
      <c r="Q526" s="229"/>
      <c r="R526" s="229"/>
      <c r="S526" s="229"/>
      <c r="T526" s="230"/>
      <c r="AT526" s="231" t="s">
        <v>167</v>
      </c>
      <c r="AU526" s="231" t="s">
        <v>81</v>
      </c>
      <c r="AV526" s="12" t="s">
        <v>81</v>
      </c>
      <c r="AW526" s="12" t="s">
        <v>35</v>
      </c>
      <c r="AX526" s="12" t="s">
        <v>71</v>
      </c>
      <c r="AY526" s="231" t="s">
        <v>149</v>
      </c>
    </row>
    <row r="527" spans="2:51" s="11" customFormat="1" ht="13.5">
      <c r="B527" s="210"/>
      <c r="C527" s="211"/>
      <c r="D527" s="208" t="s">
        <v>167</v>
      </c>
      <c r="E527" s="212" t="s">
        <v>21</v>
      </c>
      <c r="F527" s="213" t="s">
        <v>175</v>
      </c>
      <c r="G527" s="211"/>
      <c r="H527" s="214" t="s">
        <v>21</v>
      </c>
      <c r="I527" s="215"/>
      <c r="J527" s="211"/>
      <c r="K527" s="211"/>
      <c r="L527" s="216"/>
      <c r="M527" s="217"/>
      <c r="N527" s="218"/>
      <c r="O527" s="218"/>
      <c r="P527" s="218"/>
      <c r="Q527" s="218"/>
      <c r="R527" s="218"/>
      <c r="S527" s="218"/>
      <c r="T527" s="219"/>
      <c r="AT527" s="220" t="s">
        <v>167</v>
      </c>
      <c r="AU527" s="220" t="s">
        <v>81</v>
      </c>
      <c r="AV527" s="11" t="s">
        <v>79</v>
      </c>
      <c r="AW527" s="11" t="s">
        <v>35</v>
      </c>
      <c r="AX527" s="11" t="s">
        <v>71</v>
      </c>
      <c r="AY527" s="220" t="s">
        <v>149</v>
      </c>
    </row>
    <row r="528" spans="2:51" s="12" customFormat="1" ht="13.5">
      <c r="B528" s="221"/>
      <c r="C528" s="222"/>
      <c r="D528" s="208" t="s">
        <v>167</v>
      </c>
      <c r="E528" s="223" t="s">
        <v>21</v>
      </c>
      <c r="F528" s="224" t="s">
        <v>254</v>
      </c>
      <c r="G528" s="222"/>
      <c r="H528" s="225">
        <v>15.64</v>
      </c>
      <c r="I528" s="226"/>
      <c r="J528" s="222"/>
      <c r="K528" s="222"/>
      <c r="L528" s="227"/>
      <c r="M528" s="228"/>
      <c r="N528" s="229"/>
      <c r="O528" s="229"/>
      <c r="P528" s="229"/>
      <c r="Q528" s="229"/>
      <c r="R528" s="229"/>
      <c r="S528" s="229"/>
      <c r="T528" s="230"/>
      <c r="AT528" s="231" t="s">
        <v>167</v>
      </c>
      <c r="AU528" s="231" t="s">
        <v>81</v>
      </c>
      <c r="AV528" s="12" t="s">
        <v>81</v>
      </c>
      <c r="AW528" s="12" t="s">
        <v>35</v>
      </c>
      <c r="AX528" s="12" t="s">
        <v>71</v>
      </c>
      <c r="AY528" s="231" t="s">
        <v>149</v>
      </c>
    </row>
    <row r="529" spans="2:51" s="11" customFormat="1" ht="13.5">
      <c r="B529" s="210"/>
      <c r="C529" s="211"/>
      <c r="D529" s="208" t="s">
        <v>167</v>
      </c>
      <c r="E529" s="212" t="s">
        <v>21</v>
      </c>
      <c r="F529" s="213" t="s">
        <v>177</v>
      </c>
      <c r="G529" s="211"/>
      <c r="H529" s="214" t="s">
        <v>21</v>
      </c>
      <c r="I529" s="215"/>
      <c r="J529" s="211"/>
      <c r="K529" s="211"/>
      <c r="L529" s="216"/>
      <c r="M529" s="217"/>
      <c r="N529" s="218"/>
      <c r="O529" s="218"/>
      <c r="P529" s="218"/>
      <c r="Q529" s="218"/>
      <c r="R529" s="218"/>
      <c r="S529" s="218"/>
      <c r="T529" s="219"/>
      <c r="AT529" s="220" t="s">
        <v>167</v>
      </c>
      <c r="AU529" s="220" t="s">
        <v>81</v>
      </c>
      <c r="AV529" s="11" t="s">
        <v>79</v>
      </c>
      <c r="AW529" s="11" t="s">
        <v>35</v>
      </c>
      <c r="AX529" s="11" t="s">
        <v>71</v>
      </c>
      <c r="AY529" s="220" t="s">
        <v>149</v>
      </c>
    </row>
    <row r="530" spans="2:51" s="12" customFormat="1" ht="13.5">
      <c r="B530" s="221"/>
      <c r="C530" s="222"/>
      <c r="D530" s="208" t="s">
        <v>167</v>
      </c>
      <c r="E530" s="223" t="s">
        <v>21</v>
      </c>
      <c r="F530" s="224" t="s">
        <v>255</v>
      </c>
      <c r="G530" s="222"/>
      <c r="H530" s="225">
        <v>2.97</v>
      </c>
      <c r="I530" s="226"/>
      <c r="J530" s="222"/>
      <c r="K530" s="222"/>
      <c r="L530" s="227"/>
      <c r="M530" s="228"/>
      <c r="N530" s="229"/>
      <c r="O530" s="229"/>
      <c r="P530" s="229"/>
      <c r="Q530" s="229"/>
      <c r="R530" s="229"/>
      <c r="S530" s="229"/>
      <c r="T530" s="230"/>
      <c r="AT530" s="231" t="s">
        <v>167</v>
      </c>
      <c r="AU530" s="231" t="s">
        <v>81</v>
      </c>
      <c r="AV530" s="12" t="s">
        <v>81</v>
      </c>
      <c r="AW530" s="12" t="s">
        <v>35</v>
      </c>
      <c r="AX530" s="12" t="s">
        <v>71</v>
      </c>
      <c r="AY530" s="231" t="s">
        <v>149</v>
      </c>
    </row>
    <row r="531" spans="2:51" s="11" customFormat="1" ht="13.5">
      <c r="B531" s="210"/>
      <c r="C531" s="211"/>
      <c r="D531" s="208" t="s">
        <v>167</v>
      </c>
      <c r="E531" s="212" t="s">
        <v>21</v>
      </c>
      <c r="F531" s="213" t="s">
        <v>207</v>
      </c>
      <c r="G531" s="211"/>
      <c r="H531" s="214" t="s">
        <v>21</v>
      </c>
      <c r="I531" s="215"/>
      <c r="J531" s="211"/>
      <c r="K531" s="211"/>
      <c r="L531" s="216"/>
      <c r="M531" s="217"/>
      <c r="N531" s="218"/>
      <c r="O531" s="218"/>
      <c r="P531" s="218"/>
      <c r="Q531" s="218"/>
      <c r="R531" s="218"/>
      <c r="S531" s="218"/>
      <c r="T531" s="219"/>
      <c r="AT531" s="220" t="s">
        <v>167</v>
      </c>
      <c r="AU531" s="220" t="s">
        <v>81</v>
      </c>
      <c r="AV531" s="11" t="s">
        <v>79</v>
      </c>
      <c r="AW531" s="11" t="s">
        <v>35</v>
      </c>
      <c r="AX531" s="11" t="s">
        <v>71</v>
      </c>
      <c r="AY531" s="220" t="s">
        <v>149</v>
      </c>
    </row>
    <row r="532" spans="2:51" s="12" customFormat="1" ht="13.5">
      <c r="B532" s="221"/>
      <c r="C532" s="222"/>
      <c r="D532" s="208" t="s">
        <v>167</v>
      </c>
      <c r="E532" s="223" t="s">
        <v>21</v>
      </c>
      <c r="F532" s="224" t="s">
        <v>256</v>
      </c>
      <c r="G532" s="222"/>
      <c r="H532" s="225">
        <v>4.71</v>
      </c>
      <c r="I532" s="226"/>
      <c r="J532" s="222"/>
      <c r="K532" s="222"/>
      <c r="L532" s="227"/>
      <c r="M532" s="228"/>
      <c r="N532" s="229"/>
      <c r="O532" s="229"/>
      <c r="P532" s="229"/>
      <c r="Q532" s="229"/>
      <c r="R532" s="229"/>
      <c r="S532" s="229"/>
      <c r="T532" s="230"/>
      <c r="AT532" s="231" t="s">
        <v>167</v>
      </c>
      <c r="AU532" s="231" t="s">
        <v>81</v>
      </c>
      <c r="AV532" s="12" t="s">
        <v>81</v>
      </c>
      <c r="AW532" s="12" t="s">
        <v>35</v>
      </c>
      <c r="AX532" s="12" t="s">
        <v>71</v>
      </c>
      <c r="AY532" s="231" t="s">
        <v>149</v>
      </c>
    </row>
    <row r="533" spans="2:51" s="11" customFormat="1" ht="13.5">
      <c r="B533" s="210"/>
      <c r="C533" s="211"/>
      <c r="D533" s="208" t="s">
        <v>167</v>
      </c>
      <c r="E533" s="212" t="s">
        <v>21</v>
      </c>
      <c r="F533" s="213" t="s">
        <v>209</v>
      </c>
      <c r="G533" s="211"/>
      <c r="H533" s="214" t="s">
        <v>21</v>
      </c>
      <c r="I533" s="215"/>
      <c r="J533" s="211"/>
      <c r="K533" s="211"/>
      <c r="L533" s="216"/>
      <c r="M533" s="217"/>
      <c r="N533" s="218"/>
      <c r="O533" s="218"/>
      <c r="P533" s="218"/>
      <c r="Q533" s="218"/>
      <c r="R533" s="218"/>
      <c r="S533" s="218"/>
      <c r="T533" s="219"/>
      <c r="AT533" s="220" t="s">
        <v>167</v>
      </c>
      <c r="AU533" s="220" t="s">
        <v>81</v>
      </c>
      <c r="AV533" s="11" t="s">
        <v>79</v>
      </c>
      <c r="AW533" s="11" t="s">
        <v>35</v>
      </c>
      <c r="AX533" s="11" t="s">
        <v>71</v>
      </c>
      <c r="AY533" s="220" t="s">
        <v>149</v>
      </c>
    </row>
    <row r="534" spans="2:51" s="12" customFormat="1" ht="13.5">
      <c r="B534" s="221"/>
      <c r="C534" s="222"/>
      <c r="D534" s="208" t="s">
        <v>167</v>
      </c>
      <c r="E534" s="223" t="s">
        <v>21</v>
      </c>
      <c r="F534" s="224" t="s">
        <v>257</v>
      </c>
      <c r="G534" s="222"/>
      <c r="H534" s="225">
        <v>11.35</v>
      </c>
      <c r="I534" s="226"/>
      <c r="J534" s="222"/>
      <c r="K534" s="222"/>
      <c r="L534" s="227"/>
      <c r="M534" s="228"/>
      <c r="N534" s="229"/>
      <c r="O534" s="229"/>
      <c r="P534" s="229"/>
      <c r="Q534" s="229"/>
      <c r="R534" s="229"/>
      <c r="S534" s="229"/>
      <c r="T534" s="230"/>
      <c r="AT534" s="231" t="s">
        <v>167</v>
      </c>
      <c r="AU534" s="231" t="s">
        <v>81</v>
      </c>
      <c r="AV534" s="12" t="s">
        <v>81</v>
      </c>
      <c r="AW534" s="12" t="s">
        <v>35</v>
      </c>
      <c r="AX534" s="12" t="s">
        <v>71</v>
      </c>
      <c r="AY534" s="231" t="s">
        <v>149</v>
      </c>
    </row>
    <row r="535" spans="2:51" s="11" customFormat="1" ht="13.5">
      <c r="B535" s="210"/>
      <c r="C535" s="211"/>
      <c r="D535" s="208" t="s">
        <v>167</v>
      </c>
      <c r="E535" s="212" t="s">
        <v>21</v>
      </c>
      <c r="F535" s="213" t="s">
        <v>180</v>
      </c>
      <c r="G535" s="211"/>
      <c r="H535" s="214" t="s">
        <v>21</v>
      </c>
      <c r="I535" s="215"/>
      <c r="J535" s="211"/>
      <c r="K535" s="211"/>
      <c r="L535" s="216"/>
      <c r="M535" s="217"/>
      <c r="N535" s="218"/>
      <c r="O535" s="218"/>
      <c r="P535" s="218"/>
      <c r="Q535" s="218"/>
      <c r="R535" s="218"/>
      <c r="S535" s="218"/>
      <c r="T535" s="219"/>
      <c r="AT535" s="220" t="s">
        <v>167</v>
      </c>
      <c r="AU535" s="220" t="s">
        <v>81</v>
      </c>
      <c r="AV535" s="11" t="s">
        <v>79</v>
      </c>
      <c r="AW535" s="11" t="s">
        <v>35</v>
      </c>
      <c r="AX535" s="11" t="s">
        <v>71</v>
      </c>
      <c r="AY535" s="220" t="s">
        <v>149</v>
      </c>
    </row>
    <row r="536" spans="2:51" s="12" customFormat="1" ht="13.5">
      <c r="B536" s="221"/>
      <c r="C536" s="222"/>
      <c r="D536" s="208" t="s">
        <v>167</v>
      </c>
      <c r="E536" s="223" t="s">
        <v>21</v>
      </c>
      <c r="F536" s="224" t="s">
        <v>258</v>
      </c>
      <c r="G536" s="222"/>
      <c r="H536" s="225">
        <v>2.85</v>
      </c>
      <c r="I536" s="226"/>
      <c r="J536" s="222"/>
      <c r="K536" s="222"/>
      <c r="L536" s="227"/>
      <c r="M536" s="228"/>
      <c r="N536" s="229"/>
      <c r="O536" s="229"/>
      <c r="P536" s="229"/>
      <c r="Q536" s="229"/>
      <c r="R536" s="229"/>
      <c r="S536" s="229"/>
      <c r="T536" s="230"/>
      <c r="AT536" s="231" t="s">
        <v>167</v>
      </c>
      <c r="AU536" s="231" t="s">
        <v>81</v>
      </c>
      <c r="AV536" s="12" t="s">
        <v>81</v>
      </c>
      <c r="AW536" s="12" t="s">
        <v>35</v>
      </c>
      <c r="AX536" s="12" t="s">
        <v>71</v>
      </c>
      <c r="AY536" s="231" t="s">
        <v>149</v>
      </c>
    </row>
    <row r="537" spans="2:51" s="11" customFormat="1" ht="13.5">
      <c r="B537" s="210"/>
      <c r="C537" s="211"/>
      <c r="D537" s="208" t="s">
        <v>167</v>
      </c>
      <c r="E537" s="212" t="s">
        <v>21</v>
      </c>
      <c r="F537" s="213" t="s">
        <v>182</v>
      </c>
      <c r="G537" s="211"/>
      <c r="H537" s="214" t="s">
        <v>21</v>
      </c>
      <c r="I537" s="215"/>
      <c r="J537" s="211"/>
      <c r="K537" s="211"/>
      <c r="L537" s="216"/>
      <c r="M537" s="217"/>
      <c r="N537" s="218"/>
      <c r="O537" s="218"/>
      <c r="P537" s="218"/>
      <c r="Q537" s="218"/>
      <c r="R537" s="218"/>
      <c r="S537" s="218"/>
      <c r="T537" s="219"/>
      <c r="AT537" s="220" t="s">
        <v>167</v>
      </c>
      <c r="AU537" s="220" t="s">
        <v>81</v>
      </c>
      <c r="AV537" s="11" t="s">
        <v>79</v>
      </c>
      <c r="AW537" s="11" t="s">
        <v>35</v>
      </c>
      <c r="AX537" s="11" t="s">
        <v>71</v>
      </c>
      <c r="AY537" s="220" t="s">
        <v>149</v>
      </c>
    </row>
    <row r="538" spans="2:51" s="12" customFormat="1" ht="13.5">
      <c r="B538" s="221"/>
      <c r="C538" s="222"/>
      <c r="D538" s="208" t="s">
        <v>167</v>
      </c>
      <c r="E538" s="223" t="s">
        <v>21</v>
      </c>
      <c r="F538" s="224" t="s">
        <v>259</v>
      </c>
      <c r="G538" s="222"/>
      <c r="H538" s="225">
        <v>3.01</v>
      </c>
      <c r="I538" s="226"/>
      <c r="J538" s="222"/>
      <c r="K538" s="222"/>
      <c r="L538" s="227"/>
      <c r="M538" s="228"/>
      <c r="N538" s="229"/>
      <c r="O538" s="229"/>
      <c r="P538" s="229"/>
      <c r="Q538" s="229"/>
      <c r="R538" s="229"/>
      <c r="S538" s="229"/>
      <c r="T538" s="230"/>
      <c r="AT538" s="231" t="s">
        <v>167</v>
      </c>
      <c r="AU538" s="231" t="s">
        <v>81</v>
      </c>
      <c r="AV538" s="12" t="s">
        <v>81</v>
      </c>
      <c r="AW538" s="12" t="s">
        <v>35</v>
      </c>
      <c r="AX538" s="12" t="s">
        <v>71</v>
      </c>
      <c r="AY538" s="231" t="s">
        <v>149</v>
      </c>
    </row>
    <row r="539" spans="2:51" s="13" customFormat="1" ht="13.5">
      <c r="B539" s="232"/>
      <c r="C539" s="233"/>
      <c r="D539" s="205" t="s">
        <v>167</v>
      </c>
      <c r="E539" s="234" t="s">
        <v>21</v>
      </c>
      <c r="F539" s="235" t="s">
        <v>184</v>
      </c>
      <c r="G539" s="233"/>
      <c r="H539" s="236">
        <v>137.26</v>
      </c>
      <c r="I539" s="237"/>
      <c r="J539" s="233"/>
      <c r="K539" s="233"/>
      <c r="L539" s="238"/>
      <c r="M539" s="239"/>
      <c r="N539" s="240"/>
      <c r="O539" s="240"/>
      <c r="P539" s="240"/>
      <c r="Q539" s="240"/>
      <c r="R539" s="240"/>
      <c r="S539" s="240"/>
      <c r="T539" s="241"/>
      <c r="AT539" s="242" t="s">
        <v>167</v>
      </c>
      <c r="AU539" s="242" t="s">
        <v>81</v>
      </c>
      <c r="AV539" s="13" t="s">
        <v>157</v>
      </c>
      <c r="AW539" s="13" t="s">
        <v>35</v>
      </c>
      <c r="AX539" s="13" t="s">
        <v>79</v>
      </c>
      <c r="AY539" s="242" t="s">
        <v>149</v>
      </c>
    </row>
    <row r="540" spans="2:65" s="1" customFormat="1" ht="22.5" customHeight="1">
      <c r="B540" s="41"/>
      <c r="C540" s="250" t="s">
        <v>961</v>
      </c>
      <c r="D540" s="250" t="s">
        <v>478</v>
      </c>
      <c r="E540" s="251" t="s">
        <v>962</v>
      </c>
      <c r="F540" s="252" t="s">
        <v>963</v>
      </c>
      <c r="G540" s="253" t="s">
        <v>155</v>
      </c>
      <c r="H540" s="254">
        <v>138.086</v>
      </c>
      <c r="I540" s="255"/>
      <c r="J540" s="256">
        <f>ROUND(I540*H540,2)</f>
        <v>0</v>
      </c>
      <c r="K540" s="252" t="s">
        <v>163</v>
      </c>
      <c r="L540" s="257"/>
      <c r="M540" s="258" t="s">
        <v>21</v>
      </c>
      <c r="N540" s="259" t="s">
        <v>42</v>
      </c>
      <c r="O540" s="42"/>
      <c r="P540" s="202">
        <f>O540*H540</f>
        <v>0</v>
      </c>
      <c r="Q540" s="202">
        <v>0.008</v>
      </c>
      <c r="R540" s="202">
        <f>Q540*H540</f>
        <v>1.1046880000000001</v>
      </c>
      <c r="S540" s="202">
        <v>0</v>
      </c>
      <c r="T540" s="203">
        <f>S540*H540</f>
        <v>0</v>
      </c>
      <c r="AR540" s="24" t="s">
        <v>376</v>
      </c>
      <c r="AT540" s="24" t="s">
        <v>478</v>
      </c>
      <c r="AU540" s="24" t="s">
        <v>81</v>
      </c>
      <c r="AY540" s="24" t="s">
        <v>149</v>
      </c>
      <c r="BE540" s="204">
        <f>IF(N540="základní",J540,0)</f>
        <v>0</v>
      </c>
      <c r="BF540" s="204">
        <f>IF(N540="snížená",J540,0)</f>
        <v>0</v>
      </c>
      <c r="BG540" s="204">
        <f>IF(N540="zákl. přenesená",J540,0)</f>
        <v>0</v>
      </c>
      <c r="BH540" s="204">
        <f>IF(N540="sníž. přenesená",J540,0)</f>
        <v>0</v>
      </c>
      <c r="BI540" s="204">
        <f>IF(N540="nulová",J540,0)</f>
        <v>0</v>
      </c>
      <c r="BJ540" s="24" t="s">
        <v>79</v>
      </c>
      <c r="BK540" s="204">
        <f>ROUND(I540*H540,2)</f>
        <v>0</v>
      </c>
      <c r="BL540" s="24" t="s">
        <v>290</v>
      </c>
      <c r="BM540" s="24" t="s">
        <v>964</v>
      </c>
    </row>
    <row r="541" spans="2:51" s="11" customFormat="1" ht="13.5">
      <c r="B541" s="210"/>
      <c r="C541" s="211"/>
      <c r="D541" s="208" t="s">
        <v>167</v>
      </c>
      <c r="E541" s="212" t="s">
        <v>21</v>
      </c>
      <c r="F541" s="213" t="s">
        <v>289</v>
      </c>
      <c r="G541" s="211"/>
      <c r="H541" s="214" t="s">
        <v>21</v>
      </c>
      <c r="I541" s="215"/>
      <c r="J541" s="211"/>
      <c r="K541" s="211"/>
      <c r="L541" s="216"/>
      <c r="M541" s="217"/>
      <c r="N541" s="218"/>
      <c r="O541" s="218"/>
      <c r="P541" s="218"/>
      <c r="Q541" s="218"/>
      <c r="R541" s="218"/>
      <c r="S541" s="218"/>
      <c r="T541" s="219"/>
      <c r="AT541" s="220" t="s">
        <v>167</v>
      </c>
      <c r="AU541" s="220" t="s">
        <v>81</v>
      </c>
      <c r="AV541" s="11" t="s">
        <v>79</v>
      </c>
      <c r="AW541" s="11" t="s">
        <v>35</v>
      </c>
      <c r="AX541" s="11" t="s">
        <v>71</v>
      </c>
      <c r="AY541" s="220" t="s">
        <v>149</v>
      </c>
    </row>
    <row r="542" spans="2:51" s="11" customFormat="1" ht="13.5">
      <c r="B542" s="210"/>
      <c r="C542" s="211"/>
      <c r="D542" s="208" t="s">
        <v>167</v>
      </c>
      <c r="E542" s="212" t="s">
        <v>21</v>
      </c>
      <c r="F542" s="213" t="s">
        <v>194</v>
      </c>
      <c r="G542" s="211"/>
      <c r="H542" s="214" t="s">
        <v>21</v>
      </c>
      <c r="I542" s="215"/>
      <c r="J542" s="211"/>
      <c r="K542" s="211"/>
      <c r="L542" s="216"/>
      <c r="M542" s="217"/>
      <c r="N542" s="218"/>
      <c r="O542" s="218"/>
      <c r="P542" s="218"/>
      <c r="Q542" s="218"/>
      <c r="R542" s="218"/>
      <c r="S542" s="218"/>
      <c r="T542" s="219"/>
      <c r="AT542" s="220" t="s">
        <v>167</v>
      </c>
      <c r="AU542" s="220" t="s">
        <v>81</v>
      </c>
      <c r="AV542" s="11" t="s">
        <v>79</v>
      </c>
      <c r="AW542" s="11" t="s">
        <v>35</v>
      </c>
      <c r="AX542" s="11" t="s">
        <v>71</v>
      </c>
      <c r="AY542" s="220" t="s">
        <v>149</v>
      </c>
    </row>
    <row r="543" spans="2:51" s="12" customFormat="1" ht="13.5">
      <c r="B543" s="221"/>
      <c r="C543" s="222"/>
      <c r="D543" s="208" t="s">
        <v>167</v>
      </c>
      <c r="E543" s="223" t="s">
        <v>21</v>
      </c>
      <c r="F543" s="224" t="s">
        <v>246</v>
      </c>
      <c r="G543" s="222"/>
      <c r="H543" s="225">
        <v>72.57</v>
      </c>
      <c r="I543" s="226"/>
      <c r="J543" s="222"/>
      <c r="K543" s="222"/>
      <c r="L543" s="227"/>
      <c r="M543" s="228"/>
      <c r="N543" s="229"/>
      <c r="O543" s="229"/>
      <c r="P543" s="229"/>
      <c r="Q543" s="229"/>
      <c r="R543" s="229"/>
      <c r="S543" s="229"/>
      <c r="T543" s="230"/>
      <c r="AT543" s="231" t="s">
        <v>167</v>
      </c>
      <c r="AU543" s="231" t="s">
        <v>81</v>
      </c>
      <c r="AV543" s="12" t="s">
        <v>81</v>
      </c>
      <c r="AW543" s="12" t="s">
        <v>35</v>
      </c>
      <c r="AX543" s="12" t="s">
        <v>71</v>
      </c>
      <c r="AY543" s="231" t="s">
        <v>149</v>
      </c>
    </row>
    <row r="544" spans="2:51" s="11" customFormat="1" ht="13.5">
      <c r="B544" s="210"/>
      <c r="C544" s="211"/>
      <c r="D544" s="208" t="s">
        <v>167</v>
      </c>
      <c r="E544" s="212" t="s">
        <v>21</v>
      </c>
      <c r="F544" s="213" t="s">
        <v>247</v>
      </c>
      <c r="G544" s="211"/>
      <c r="H544" s="214" t="s">
        <v>21</v>
      </c>
      <c r="I544" s="215"/>
      <c r="J544" s="211"/>
      <c r="K544" s="211"/>
      <c r="L544" s="216"/>
      <c r="M544" s="217"/>
      <c r="N544" s="218"/>
      <c r="O544" s="218"/>
      <c r="P544" s="218"/>
      <c r="Q544" s="218"/>
      <c r="R544" s="218"/>
      <c r="S544" s="218"/>
      <c r="T544" s="219"/>
      <c r="AT544" s="220" t="s">
        <v>167</v>
      </c>
      <c r="AU544" s="220" t="s">
        <v>81</v>
      </c>
      <c r="AV544" s="11" t="s">
        <v>79</v>
      </c>
      <c r="AW544" s="11" t="s">
        <v>35</v>
      </c>
      <c r="AX544" s="11" t="s">
        <v>71</v>
      </c>
      <c r="AY544" s="220" t="s">
        <v>149</v>
      </c>
    </row>
    <row r="545" spans="2:51" s="12" customFormat="1" ht="13.5">
      <c r="B545" s="221"/>
      <c r="C545" s="222"/>
      <c r="D545" s="208" t="s">
        <v>167</v>
      </c>
      <c r="E545" s="223" t="s">
        <v>21</v>
      </c>
      <c r="F545" s="224" t="s">
        <v>248</v>
      </c>
      <c r="G545" s="222"/>
      <c r="H545" s="225">
        <v>7.56</v>
      </c>
      <c r="I545" s="226"/>
      <c r="J545" s="222"/>
      <c r="K545" s="222"/>
      <c r="L545" s="227"/>
      <c r="M545" s="228"/>
      <c r="N545" s="229"/>
      <c r="O545" s="229"/>
      <c r="P545" s="229"/>
      <c r="Q545" s="229"/>
      <c r="R545" s="229"/>
      <c r="S545" s="229"/>
      <c r="T545" s="230"/>
      <c r="AT545" s="231" t="s">
        <v>167</v>
      </c>
      <c r="AU545" s="231" t="s">
        <v>81</v>
      </c>
      <c r="AV545" s="12" t="s">
        <v>81</v>
      </c>
      <c r="AW545" s="12" t="s">
        <v>35</v>
      </c>
      <c r="AX545" s="12" t="s">
        <v>71</v>
      </c>
      <c r="AY545" s="231" t="s">
        <v>149</v>
      </c>
    </row>
    <row r="546" spans="2:51" s="11" customFormat="1" ht="13.5">
      <c r="B546" s="210"/>
      <c r="C546" s="211"/>
      <c r="D546" s="208" t="s">
        <v>167</v>
      </c>
      <c r="E546" s="212" t="s">
        <v>21</v>
      </c>
      <c r="F546" s="213" t="s">
        <v>169</v>
      </c>
      <c r="G546" s="211"/>
      <c r="H546" s="214" t="s">
        <v>21</v>
      </c>
      <c r="I546" s="215"/>
      <c r="J546" s="211"/>
      <c r="K546" s="211"/>
      <c r="L546" s="216"/>
      <c r="M546" s="217"/>
      <c r="N546" s="218"/>
      <c r="O546" s="218"/>
      <c r="P546" s="218"/>
      <c r="Q546" s="218"/>
      <c r="R546" s="218"/>
      <c r="S546" s="218"/>
      <c r="T546" s="219"/>
      <c r="AT546" s="220" t="s">
        <v>167</v>
      </c>
      <c r="AU546" s="220" t="s">
        <v>81</v>
      </c>
      <c r="AV546" s="11" t="s">
        <v>79</v>
      </c>
      <c r="AW546" s="11" t="s">
        <v>35</v>
      </c>
      <c r="AX546" s="11" t="s">
        <v>71</v>
      </c>
      <c r="AY546" s="220" t="s">
        <v>149</v>
      </c>
    </row>
    <row r="547" spans="2:51" s="12" customFormat="1" ht="13.5">
      <c r="B547" s="221"/>
      <c r="C547" s="222"/>
      <c r="D547" s="208" t="s">
        <v>167</v>
      </c>
      <c r="E547" s="223" t="s">
        <v>21</v>
      </c>
      <c r="F547" s="224" t="s">
        <v>249</v>
      </c>
      <c r="G547" s="222"/>
      <c r="H547" s="225">
        <v>13.7</v>
      </c>
      <c r="I547" s="226"/>
      <c r="J547" s="222"/>
      <c r="K547" s="222"/>
      <c r="L547" s="227"/>
      <c r="M547" s="228"/>
      <c r="N547" s="229"/>
      <c r="O547" s="229"/>
      <c r="P547" s="229"/>
      <c r="Q547" s="229"/>
      <c r="R547" s="229"/>
      <c r="S547" s="229"/>
      <c r="T547" s="230"/>
      <c r="AT547" s="231" t="s">
        <v>167</v>
      </c>
      <c r="AU547" s="231" t="s">
        <v>81</v>
      </c>
      <c r="AV547" s="12" t="s">
        <v>81</v>
      </c>
      <c r="AW547" s="12" t="s">
        <v>35</v>
      </c>
      <c r="AX547" s="12" t="s">
        <v>71</v>
      </c>
      <c r="AY547" s="231" t="s">
        <v>149</v>
      </c>
    </row>
    <row r="548" spans="2:51" s="11" customFormat="1" ht="13.5">
      <c r="B548" s="210"/>
      <c r="C548" s="211"/>
      <c r="D548" s="208" t="s">
        <v>167</v>
      </c>
      <c r="E548" s="212" t="s">
        <v>21</v>
      </c>
      <c r="F548" s="213" t="s">
        <v>175</v>
      </c>
      <c r="G548" s="211"/>
      <c r="H548" s="214" t="s">
        <v>21</v>
      </c>
      <c r="I548" s="215"/>
      <c r="J548" s="211"/>
      <c r="K548" s="211"/>
      <c r="L548" s="216"/>
      <c r="M548" s="217"/>
      <c r="N548" s="218"/>
      <c r="O548" s="218"/>
      <c r="P548" s="218"/>
      <c r="Q548" s="218"/>
      <c r="R548" s="218"/>
      <c r="S548" s="218"/>
      <c r="T548" s="219"/>
      <c r="AT548" s="220" t="s">
        <v>167</v>
      </c>
      <c r="AU548" s="220" t="s">
        <v>81</v>
      </c>
      <c r="AV548" s="11" t="s">
        <v>79</v>
      </c>
      <c r="AW548" s="11" t="s">
        <v>35</v>
      </c>
      <c r="AX548" s="11" t="s">
        <v>71</v>
      </c>
      <c r="AY548" s="220" t="s">
        <v>149</v>
      </c>
    </row>
    <row r="549" spans="2:51" s="12" customFormat="1" ht="13.5">
      <c r="B549" s="221"/>
      <c r="C549" s="222"/>
      <c r="D549" s="208" t="s">
        <v>167</v>
      </c>
      <c r="E549" s="223" t="s">
        <v>21</v>
      </c>
      <c r="F549" s="224" t="s">
        <v>254</v>
      </c>
      <c r="G549" s="222"/>
      <c r="H549" s="225">
        <v>15.64</v>
      </c>
      <c r="I549" s="226"/>
      <c r="J549" s="222"/>
      <c r="K549" s="222"/>
      <c r="L549" s="227"/>
      <c r="M549" s="228"/>
      <c r="N549" s="229"/>
      <c r="O549" s="229"/>
      <c r="P549" s="229"/>
      <c r="Q549" s="229"/>
      <c r="R549" s="229"/>
      <c r="S549" s="229"/>
      <c r="T549" s="230"/>
      <c r="AT549" s="231" t="s">
        <v>167</v>
      </c>
      <c r="AU549" s="231" t="s">
        <v>81</v>
      </c>
      <c r="AV549" s="12" t="s">
        <v>81</v>
      </c>
      <c r="AW549" s="12" t="s">
        <v>35</v>
      </c>
      <c r="AX549" s="12" t="s">
        <v>71</v>
      </c>
      <c r="AY549" s="231" t="s">
        <v>149</v>
      </c>
    </row>
    <row r="550" spans="2:51" s="11" customFormat="1" ht="13.5">
      <c r="B550" s="210"/>
      <c r="C550" s="211"/>
      <c r="D550" s="208" t="s">
        <v>167</v>
      </c>
      <c r="E550" s="212" t="s">
        <v>21</v>
      </c>
      <c r="F550" s="213" t="s">
        <v>177</v>
      </c>
      <c r="G550" s="211"/>
      <c r="H550" s="214" t="s">
        <v>21</v>
      </c>
      <c r="I550" s="215"/>
      <c r="J550" s="211"/>
      <c r="K550" s="211"/>
      <c r="L550" s="216"/>
      <c r="M550" s="217"/>
      <c r="N550" s="218"/>
      <c r="O550" s="218"/>
      <c r="P550" s="218"/>
      <c r="Q550" s="218"/>
      <c r="R550" s="218"/>
      <c r="S550" s="218"/>
      <c r="T550" s="219"/>
      <c r="AT550" s="220" t="s">
        <v>167</v>
      </c>
      <c r="AU550" s="220" t="s">
        <v>81</v>
      </c>
      <c r="AV550" s="11" t="s">
        <v>79</v>
      </c>
      <c r="AW550" s="11" t="s">
        <v>35</v>
      </c>
      <c r="AX550" s="11" t="s">
        <v>71</v>
      </c>
      <c r="AY550" s="220" t="s">
        <v>149</v>
      </c>
    </row>
    <row r="551" spans="2:51" s="12" customFormat="1" ht="13.5">
      <c r="B551" s="221"/>
      <c r="C551" s="222"/>
      <c r="D551" s="208" t="s">
        <v>167</v>
      </c>
      <c r="E551" s="223" t="s">
        <v>21</v>
      </c>
      <c r="F551" s="224" t="s">
        <v>255</v>
      </c>
      <c r="G551" s="222"/>
      <c r="H551" s="225">
        <v>2.97</v>
      </c>
      <c r="I551" s="226"/>
      <c r="J551" s="222"/>
      <c r="K551" s="222"/>
      <c r="L551" s="227"/>
      <c r="M551" s="228"/>
      <c r="N551" s="229"/>
      <c r="O551" s="229"/>
      <c r="P551" s="229"/>
      <c r="Q551" s="229"/>
      <c r="R551" s="229"/>
      <c r="S551" s="229"/>
      <c r="T551" s="230"/>
      <c r="AT551" s="231" t="s">
        <v>167</v>
      </c>
      <c r="AU551" s="231" t="s">
        <v>81</v>
      </c>
      <c r="AV551" s="12" t="s">
        <v>81</v>
      </c>
      <c r="AW551" s="12" t="s">
        <v>35</v>
      </c>
      <c r="AX551" s="12" t="s">
        <v>71</v>
      </c>
      <c r="AY551" s="231" t="s">
        <v>149</v>
      </c>
    </row>
    <row r="552" spans="2:51" s="11" customFormat="1" ht="13.5">
      <c r="B552" s="210"/>
      <c r="C552" s="211"/>
      <c r="D552" s="208" t="s">
        <v>167</v>
      </c>
      <c r="E552" s="212" t="s">
        <v>21</v>
      </c>
      <c r="F552" s="213" t="s">
        <v>207</v>
      </c>
      <c r="G552" s="211"/>
      <c r="H552" s="214" t="s">
        <v>21</v>
      </c>
      <c r="I552" s="215"/>
      <c r="J552" s="211"/>
      <c r="K552" s="211"/>
      <c r="L552" s="216"/>
      <c r="M552" s="217"/>
      <c r="N552" s="218"/>
      <c r="O552" s="218"/>
      <c r="P552" s="218"/>
      <c r="Q552" s="218"/>
      <c r="R552" s="218"/>
      <c r="S552" s="218"/>
      <c r="T552" s="219"/>
      <c r="AT552" s="220" t="s">
        <v>167</v>
      </c>
      <c r="AU552" s="220" t="s">
        <v>81</v>
      </c>
      <c r="AV552" s="11" t="s">
        <v>79</v>
      </c>
      <c r="AW552" s="11" t="s">
        <v>35</v>
      </c>
      <c r="AX552" s="11" t="s">
        <v>71</v>
      </c>
      <c r="AY552" s="220" t="s">
        <v>149</v>
      </c>
    </row>
    <row r="553" spans="2:51" s="12" customFormat="1" ht="13.5">
      <c r="B553" s="221"/>
      <c r="C553" s="222"/>
      <c r="D553" s="208" t="s">
        <v>167</v>
      </c>
      <c r="E553" s="223" t="s">
        <v>21</v>
      </c>
      <c r="F553" s="224" t="s">
        <v>256</v>
      </c>
      <c r="G553" s="222"/>
      <c r="H553" s="225">
        <v>4.71</v>
      </c>
      <c r="I553" s="226"/>
      <c r="J553" s="222"/>
      <c r="K553" s="222"/>
      <c r="L553" s="227"/>
      <c r="M553" s="228"/>
      <c r="N553" s="229"/>
      <c r="O553" s="229"/>
      <c r="P553" s="229"/>
      <c r="Q553" s="229"/>
      <c r="R553" s="229"/>
      <c r="S553" s="229"/>
      <c r="T553" s="230"/>
      <c r="AT553" s="231" t="s">
        <v>167</v>
      </c>
      <c r="AU553" s="231" t="s">
        <v>81</v>
      </c>
      <c r="AV553" s="12" t="s">
        <v>81</v>
      </c>
      <c r="AW553" s="12" t="s">
        <v>35</v>
      </c>
      <c r="AX553" s="12" t="s">
        <v>71</v>
      </c>
      <c r="AY553" s="231" t="s">
        <v>149</v>
      </c>
    </row>
    <row r="554" spans="2:51" s="11" customFormat="1" ht="13.5">
      <c r="B554" s="210"/>
      <c r="C554" s="211"/>
      <c r="D554" s="208" t="s">
        <v>167</v>
      </c>
      <c r="E554" s="212" t="s">
        <v>21</v>
      </c>
      <c r="F554" s="213" t="s">
        <v>209</v>
      </c>
      <c r="G554" s="211"/>
      <c r="H554" s="214" t="s">
        <v>21</v>
      </c>
      <c r="I554" s="215"/>
      <c r="J554" s="211"/>
      <c r="K554" s="211"/>
      <c r="L554" s="216"/>
      <c r="M554" s="217"/>
      <c r="N554" s="218"/>
      <c r="O554" s="218"/>
      <c r="P554" s="218"/>
      <c r="Q554" s="218"/>
      <c r="R554" s="218"/>
      <c r="S554" s="218"/>
      <c r="T554" s="219"/>
      <c r="AT554" s="220" t="s">
        <v>167</v>
      </c>
      <c r="AU554" s="220" t="s">
        <v>81</v>
      </c>
      <c r="AV554" s="11" t="s">
        <v>79</v>
      </c>
      <c r="AW554" s="11" t="s">
        <v>35</v>
      </c>
      <c r="AX554" s="11" t="s">
        <v>71</v>
      </c>
      <c r="AY554" s="220" t="s">
        <v>149</v>
      </c>
    </row>
    <row r="555" spans="2:51" s="12" customFormat="1" ht="13.5">
      <c r="B555" s="221"/>
      <c r="C555" s="222"/>
      <c r="D555" s="208" t="s">
        <v>167</v>
      </c>
      <c r="E555" s="223" t="s">
        <v>21</v>
      </c>
      <c r="F555" s="224" t="s">
        <v>257</v>
      </c>
      <c r="G555" s="222"/>
      <c r="H555" s="225">
        <v>11.35</v>
      </c>
      <c r="I555" s="226"/>
      <c r="J555" s="222"/>
      <c r="K555" s="222"/>
      <c r="L555" s="227"/>
      <c r="M555" s="228"/>
      <c r="N555" s="229"/>
      <c r="O555" s="229"/>
      <c r="P555" s="229"/>
      <c r="Q555" s="229"/>
      <c r="R555" s="229"/>
      <c r="S555" s="229"/>
      <c r="T555" s="230"/>
      <c r="AT555" s="231" t="s">
        <v>167</v>
      </c>
      <c r="AU555" s="231" t="s">
        <v>81</v>
      </c>
      <c r="AV555" s="12" t="s">
        <v>81</v>
      </c>
      <c r="AW555" s="12" t="s">
        <v>35</v>
      </c>
      <c r="AX555" s="12" t="s">
        <v>71</v>
      </c>
      <c r="AY555" s="231" t="s">
        <v>149</v>
      </c>
    </row>
    <row r="556" spans="2:51" s="11" customFormat="1" ht="13.5">
      <c r="B556" s="210"/>
      <c r="C556" s="211"/>
      <c r="D556" s="208" t="s">
        <v>167</v>
      </c>
      <c r="E556" s="212" t="s">
        <v>21</v>
      </c>
      <c r="F556" s="213" t="s">
        <v>182</v>
      </c>
      <c r="G556" s="211"/>
      <c r="H556" s="214" t="s">
        <v>21</v>
      </c>
      <c r="I556" s="215"/>
      <c r="J556" s="211"/>
      <c r="K556" s="211"/>
      <c r="L556" s="216"/>
      <c r="M556" s="217"/>
      <c r="N556" s="218"/>
      <c r="O556" s="218"/>
      <c r="P556" s="218"/>
      <c r="Q556" s="218"/>
      <c r="R556" s="218"/>
      <c r="S556" s="218"/>
      <c r="T556" s="219"/>
      <c r="AT556" s="220" t="s">
        <v>167</v>
      </c>
      <c r="AU556" s="220" t="s">
        <v>81</v>
      </c>
      <c r="AV556" s="11" t="s">
        <v>79</v>
      </c>
      <c r="AW556" s="11" t="s">
        <v>35</v>
      </c>
      <c r="AX556" s="11" t="s">
        <v>71</v>
      </c>
      <c r="AY556" s="220" t="s">
        <v>149</v>
      </c>
    </row>
    <row r="557" spans="2:51" s="12" customFormat="1" ht="13.5">
      <c r="B557" s="221"/>
      <c r="C557" s="222"/>
      <c r="D557" s="208" t="s">
        <v>167</v>
      </c>
      <c r="E557" s="223" t="s">
        <v>21</v>
      </c>
      <c r="F557" s="224" t="s">
        <v>259</v>
      </c>
      <c r="G557" s="222"/>
      <c r="H557" s="225">
        <v>3.01</v>
      </c>
      <c r="I557" s="226"/>
      <c r="J557" s="222"/>
      <c r="K557" s="222"/>
      <c r="L557" s="227"/>
      <c r="M557" s="228"/>
      <c r="N557" s="229"/>
      <c r="O557" s="229"/>
      <c r="P557" s="229"/>
      <c r="Q557" s="229"/>
      <c r="R557" s="229"/>
      <c r="S557" s="229"/>
      <c r="T557" s="230"/>
      <c r="AT557" s="231" t="s">
        <v>167</v>
      </c>
      <c r="AU557" s="231" t="s">
        <v>81</v>
      </c>
      <c r="AV557" s="12" t="s">
        <v>81</v>
      </c>
      <c r="AW557" s="12" t="s">
        <v>35</v>
      </c>
      <c r="AX557" s="12" t="s">
        <v>71</v>
      </c>
      <c r="AY557" s="231" t="s">
        <v>149</v>
      </c>
    </row>
    <row r="558" spans="2:51" s="13" customFormat="1" ht="13.5">
      <c r="B558" s="232"/>
      <c r="C558" s="233"/>
      <c r="D558" s="208" t="s">
        <v>167</v>
      </c>
      <c r="E558" s="246" t="s">
        <v>21</v>
      </c>
      <c r="F558" s="247" t="s">
        <v>184</v>
      </c>
      <c r="G558" s="233"/>
      <c r="H558" s="248">
        <v>131.51</v>
      </c>
      <c r="I558" s="237"/>
      <c r="J558" s="233"/>
      <c r="K558" s="233"/>
      <c r="L558" s="238"/>
      <c r="M558" s="239"/>
      <c r="N558" s="240"/>
      <c r="O558" s="240"/>
      <c r="P558" s="240"/>
      <c r="Q558" s="240"/>
      <c r="R558" s="240"/>
      <c r="S558" s="240"/>
      <c r="T558" s="241"/>
      <c r="AT558" s="242" t="s">
        <v>167</v>
      </c>
      <c r="AU558" s="242" t="s">
        <v>81</v>
      </c>
      <c r="AV558" s="13" t="s">
        <v>157</v>
      </c>
      <c r="AW558" s="13" t="s">
        <v>35</v>
      </c>
      <c r="AX558" s="13" t="s">
        <v>79</v>
      </c>
      <c r="AY558" s="242" t="s">
        <v>149</v>
      </c>
    </row>
    <row r="559" spans="2:51" s="12" customFormat="1" ht="13.5">
      <c r="B559" s="221"/>
      <c r="C559" s="222"/>
      <c r="D559" s="205" t="s">
        <v>167</v>
      </c>
      <c r="E559" s="222"/>
      <c r="F559" s="244" t="s">
        <v>965</v>
      </c>
      <c r="G559" s="222"/>
      <c r="H559" s="245">
        <v>138.086</v>
      </c>
      <c r="I559" s="226"/>
      <c r="J559" s="222"/>
      <c r="K559" s="222"/>
      <c r="L559" s="227"/>
      <c r="M559" s="228"/>
      <c r="N559" s="229"/>
      <c r="O559" s="229"/>
      <c r="P559" s="229"/>
      <c r="Q559" s="229"/>
      <c r="R559" s="229"/>
      <c r="S559" s="229"/>
      <c r="T559" s="230"/>
      <c r="AT559" s="231" t="s">
        <v>167</v>
      </c>
      <c r="AU559" s="231" t="s">
        <v>81</v>
      </c>
      <c r="AV559" s="12" t="s">
        <v>81</v>
      </c>
      <c r="AW559" s="12" t="s">
        <v>6</v>
      </c>
      <c r="AX559" s="12" t="s">
        <v>79</v>
      </c>
      <c r="AY559" s="231" t="s">
        <v>149</v>
      </c>
    </row>
    <row r="560" spans="2:65" s="1" customFormat="1" ht="22.5" customHeight="1">
      <c r="B560" s="41"/>
      <c r="C560" s="250" t="s">
        <v>966</v>
      </c>
      <c r="D560" s="250" t="s">
        <v>478</v>
      </c>
      <c r="E560" s="251" t="s">
        <v>967</v>
      </c>
      <c r="F560" s="252" t="s">
        <v>968</v>
      </c>
      <c r="G560" s="253" t="s">
        <v>155</v>
      </c>
      <c r="H560" s="254">
        <v>6.038</v>
      </c>
      <c r="I560" s="255"/>
      <c r="J560" s="256">
        <f>ROUND(I560*H560,2)</f>
        <v>0</v>
      </c>
      <c r="K560" s="252" t="s">
        <v>21</v>
      </c>
      <c r="L560" s="257"/>
      <c r="M560" s="258" t="s">
        <v>21</v>
      </c>
      <c r="N560" s="259" t="s">
        <v>42</v>
      </c>
      <c r="O560" s="42"/>
      <c r="P560" s="202">
        <f>O560*H560</f>
        <v>0</v>
      </c>
      <c r="Q560" s="202">
        <v>0.008</v>
      </c>
      <c r="R560" s="202">
        <f>Q560*H560</f>
        <v>0.048304</v>
      </c>
      <c r="S560" s="202">
        <v>0</v>
      </c>
      <c r="T560" s="203">
        <f>S560*H560</f>
        <v>0</v>
      </c>
      <c r="AR560" s="24" t="s">
        <v>376</v>
      </c>
      <c r="AT560" s="24" t="s">
        <v>478</v>
      </c>
      <c r="AU560" s="24" t="s">
        <v>81</v>
      </c>
      <c r="AY560" s="24" t="s">
        <v>149</v>
      </c>
      <c r="BE560" s="204">
        <f>IF(N560="základní",J560,0)</f>
        <v>0</v>
      </c>
      <c r="BF560" s="204">
        <f>IF(N560="snížená",J560,0)</f>
        <v>0</v>
      </c>
      <c r="BG560" s="204">
        <f>IF(N560="zákl. přenesená",J560,0)</f>
        <v>0</v>
      </c>
      <c r="BH560" s="204">
        <f>IF(N560="sníž. přenesená",J560,0)</f>
        <v>0</v>
      </c>
      <c r="BI560" s="204">
        <f>IF(N560="nulová",J560,0)</f>
        <v>0</v>
      </c>
      <c r="BJ560" s="24" t="s">
        <v>79</v>
      </c>
      <c r="BK560" s="204">
        <f>ROUND(I560*H560,2)</f>
        <v>0</v>
      </c>
      <c r="BL560" s="24" t="s">
        <v>290</v>
      </c>
      <c r="BM560" s="24" t="s">
        <v>969</v>
      </c>
    </row>
    <row r="561" spans="2:51" s="11" customFormat="1" ht="13.5">
      <c r="B561" s="210"/>
      <c r="C561" s="211"/>
      <c r="D561" s="208" t="s">
        <v>167</v>
      </c>
      <c r="E561" s="212" t="s">
        <v>21</v>
      </c>
      <c r="F561" s="213" t="s">
        <v>970</v>
      </c>
      <c r="G561" s="211"/>
      <c r="H561" s="214" t="s">
        <v>21</v>
      </c>
      <c r="I561" s="215"/>
      <c r="J561" s="211"/>
      <c r="K561" s="211"/>
      <c r="L561" s="216"/>
      <c r="M561" s="217"/>
      <c r="N561" s="218"/>
      <c r="O561" s="218"/>
      <c r="P561" s="218"/>
      <c r="Q561" s="218"/>
      <c r="R561" s="218"/>
      <c r="S561" s="218"/>
      <c r="T561" s="219"/>
      <c r="AT561" s="220" t="s">
        <v>167</v>
      </c>
      <c r="AU561" s="220" t="s">
        <v>81</v>
      </c>
      <c r="AV561" s="11" t="s">
        <v>79</v>
      </c>
      <c r="AW561" s="11" t="s">
        <v>35</v>
      </c>
      <c r="AX561" s="11" t="s">
        <v>71</v>
      </c>
      <c r="AY561" s="220" t="s">
        <v>149</v>
      </c>
    </row>
    <row r="562" spans="2:51" s="11" customFormat="1" ht="13.5">
      <c r="B562" s="210"/>
      <c r="C562" s="211"/>
      <c r="D562" s="208" t="s">
        <v>167</v>
      </c>
      <c r="E562" s="212" t="s">
        <v>21</v>
      </c>
      <c r="F562" s="213" t="s">
        <v>250</v>
      </c>
      <c r="G562" s="211"/>
      <c r="H562" s="214" t="s">
        <v>21</v>
      </c>
      <c r="I562" s="215"/>
      <c r="J562" s="211"/>
      <c r="K562" s="211"/>
      <c r="L562" s="216"/>
      <c r="M562" s="217"/>
      <c r="N562" s="218"/>
      <c r="O562" s="218"/>
      <c r="P562" s="218"/>
      <c r="Q562" s="218"/>
      <c r="R562" s="218"/>
      <c r="S562" s="218"/>
      <c r="T562" s="219"/>
      <c r="AT562" s="220" t="s">
        <v>167</v>
      </c>
      <c r="AU562" s="220" t="s">
        <v>81</v>
      </c>
      <c r="AV562" s="11" t="s">
        <v>79</v>
      </c>
      <c r="AW562" s="11" t="s">
        <v>35</v>
      </c>
      <c r="AX562" s="11" t="s">
        <v>71</v>
      </c>
      <c r="AY562" s="220" t="s">
        <v>149</v>
      </c>
    </row>
    <row r="563" spans="2:51" s="12" customFormat="1" ht="13.5">
      <c r="B563" s="221"/>
      <c r="C563" s="222"/>
      <c r="D563" s="208" t="s">
        <v>167</v>
      </c>
      <c r="E563" s="223" t="s">
        <v>21</v>
      </c>
      <c r="F563" s="224" t="s">
        <v>251</v>
      </c>
      <c r="G563" s="222"/>
      <c r="H563" s="225">
        <v>1.35</v>
      </c>
      <c r="I563" s="226"/>
      <c r="J563" s="222"/>
      <c r="K563" s="222"/>
      <c r="L563" s="227"/>
      <c r="M563" s="228"/>
      <c r="N563" s="229"/>
      <c r="O563" s="229"/>
      <c r="P563" s="229"/>
      <c r="Q563" s="229"/>
      <c r="R563" s="229"/>
      <c r="S563" s="229"/>
      <c r="T563" s="230"/>
      <c r="AT563" s="231" t="s">
        <v>167</v>
      </c>
      <c r="AU563" s="231" t="s">
        <v>81</v>
      </c>
      <c r="AV563" s="12" t="s">
        <v>81</v>
      </c>
      <c r="AW563" s="12" t="s">
        <v>35</v>
      </c>
      <c r="AX563" s="12" t="s">
        <v>71</v>
      </c>
      <c r="AY563" s="231" t="s">
        <v>149</v>
      </c>
    </row>
    <row r="564" spans="2:51" s="11" customFormat="1" ht="13.5">
      <c r="B564" s="210"/>
      <c r="C564" s="211"/>
      <c r="D564" s="208" t="s">
        <v>167</v>
      </c>
      <c r="E564" s="212" t="s">
        <v>21</v>
      </c>
      <c r="F564" s="213" t="s">
        <v>252</v>
      </c>
      <c r="G564" s="211"/>
      <c r="H564" s="214" t="s">
        <v>21</v>
      </c>
      <c r="I564" s="215"/>
      <c r="J564" s="211"/>
      <c r="K564" s="211"/>
      <c r="L564" s="216"/>
      <c r="M564" s="217"/>
      <c r="N564" s="218"/>
      <c r="O564" s="218"/>
      <c r="P564" s="218"/>
      <c r="Q564" s="218"/>
      <c r="R564" s="218"/>
      <c r="S564" s="218"/>
      <c r="T564" s="219"/>
      <c r="AT564" s="220" t="s">
        <v>167</v>
      </c>
      <c r="AU564" s="220" t="s">
        <v>81</v>
      </c>
      <c r="AV564" s="11" t="s">
        <v>79</v>
      </c>
      <c r="AW564" s="11" t="s">
        <v>35</v>
      </c>
      <c r="AX564" s="11" t="s">
        <v>71</v>
      </c>
      <c r="AY564" s="220" t="s">
        <v>149</v>
      </c>
    </row>
    <row r="565" spans="2:51" s="12" customFormat="1" ht="13.5">
      <c r="B565" s="221"/>
      <c r="C565" s="222"/>
      <c r="D565" s="208" t="s">
        <v>167</v>
      </c>
      <c r="E565" s="223" t="s">
        <v>21</v>
      </c>
      <c r="F565" s="224" t="s">
        <v>253</v>
      </c>
      <c r="G565" s="222"/>
      <c r="H565" s="225">
        <v>1.55</v>
      </c>
      <c r="I565" s="226"/>
      <c r="J565" s="222"/>
      <c r="K565" s="222"/>
      <c r="L565" s="227"/>
      <c r="M565" s="228"/>
      <c r="N565" s="229"/>
      <c r="O565" s="229"/>
      <c r="P565" s="229"/>
      <c r="Q565" s="229"/>
      <c r="R565" s="229"/>
      <c r="S565" s="229"/>
      <c r="T565" s="230"/>
      <c r="AT565" s="231" t="s">
        <v>167</v>
      </c>
      <c r="AU565" s="231" t="s">
        <v>81</v>
      </c>
      <c r="AV565" s="12" t="s">
        <v>81</v>
      </c>
      <c r="AW565" s="12" t="s">
        <v>35</v>
      </c>
      <c r="AX565" s="12" t="s">
        <v>71</v>
      </c>
      <c r="AY565" s="231" t="s">
        <v>149</v>
      </c>
    </row>
    <row r="566" spans="2:51" s="11" customFormat="1" ht="13.5">
      <c r="B566" s="210"/>
      <c r="C566" s="211"/>
      <c r="D566" s="208" t="s">
        <v>167</v>
      </c>
      <c r="E566" s="212" t="s">
        <v>21</v>
      </c>
      <c r="F566" s="213" t="s">
        <v>180</v>
      </c>
      <c r="G566" s="211"/>
      <c r="H566" s="214" t="s">
        <v>21</v>
      </c>
      <c r="I566" s="215"/>
      <c r="J566" s="211"/>
      <c r="K566" s="211"/>
      <c r="L566" s="216"/>
      <c r="M566" s="217"/>
      <c r="N566" s="218"/>
      <c r="O566" s="218"/>
      <c r="P566" s="218"/>
      <c r="Q566" s="218"/>
      <c r="R566" s="218"/>
      <c r="S566" s="218"/>
      <c r="T566" s="219"/>
      <c r="AT566" s="220" t="s">
        <v>167</v>
      </c>
      <c r="AU566" s="220" t="s">
        <v>81</v>
      </c>
      <c r="AV566" s="11" t="s">
        <v>79</v>
      </c>
      <c r="AW566" s="11" t="s">
        <v>35</v>
      </c>
      <c r="AX566" s="11" t="s">
        <v>71</v>
      </c>
      <c r="AY566" s="220" t="s">
        <v>149</v>
      </c>
    </row>
    <row r="567" spans="2:51" s="12" customFormat="1" ht="13.5">
      <c r="B567" s="221"/>
      <c r="C567" s="222"/>
      <c r="D567" s="208" t="s">
        <v>167</v>
      </c>
      <c r="E567" s="223" t="s">
        <v>21</v>
      </c>
      <c r="F567" s="224" t="s">
        <v>258</v>
      </c>
      <c r="G567" s="222"/>
      <c r="H567" s="225">
        <v>2.85</v>
      </c>
      <c r="I567" s="226"/>
      <c r="J567" s="222"/>
      <c r="K567" s="222"/>
      <c r="L567" s="227"/>
      <c r="M567" s="228"/>
      <c r="N567" s="229"/>
      <c r="O567" s="229"/>
      <c r="P567" s="229"/>
      <c r="Q567" s="229"/>
      <c r="R567" s="229"/>
      <c r="S567" s="229"/>
      <c r="T567" s="230"/>
      <c r="AT567" s="231" t="s">
        <v>167</v>
      </c>
      <c r="AU567" s="231" t="s">
        <v>81</v>
      </c>
      <c r="AV567" s="12" t="s">
        <v>81</v>
      </c>
      <c r="AW567" s="12" t="s">
        <v>35</v>
      </c>
      <c r="AX567" s="12" t="s">
        <v>71</v>
      </c>
      <c r="AY567" s="231" t="s">
        <v>149</v>
      </c>
    </row>
    <row r="568" spans="2:51" s="13" customFormat="1" ht="13.5">
      <c r="B568" s="232"/>
      <c r="C568" s="233"/>
      <c r="D568" s="208" t="s">
        <v>167</v>
      </c>
      <c r="E568" s="246" t="s">
        <v>21</v>
      </c>
      <c r="F568" s="247" t="s">
        <v>184</v>
      </c>
      <c r="G568" s="233"/>
      <c r="H568" s="248">
        <v>5.75</v>
      </c>
      <c r="I568" s="237"/>
      <c r="J568" s="233"/>
      <c r="K568" s="233"/>
      <c r="L568" s="238"/>
      <c r="M568" s="239"/>
      <c r="N568" s="240"/>
      <c r="O568" s="240"/>
      <c r="P568" s="240"/>
      <c r="Q568" s="240"/>
      <c r="R568" s="240"/>
      <c r="S568" s="240"/>
      <c r="T568" s="241"/>
      <c r="AT568" s="242" t="s">
        <v>167</v>
      </c>
      <c r="AU568" s="242" t="s">
        <v>81</v>
      </c>
      <c r="AV568" s="13" t="s">
        <v>157</v>
      </c>
      <c r="AW568" s="13" t="s">
        <v>35</v>
      </c>
      <c r="AX568" s="13" t="s">
        <v>79</v>
      </c>
      <c r="AY568" s="242" t="s">
        <v>149</v>
      </c>
    </row>
    <row r="569" spans="2:51" s="12" customFormat="1" ht="13.5">
      <c r="B569" s="221"/>
      <c r="C569" s="222"/>
      <c r="D569" s="205" t="s">
        <v>167</v>
      </c>
      <c r="E569" s="222"/>
      <c r="F569" s="244" t="s">
        <v>971</v>
      </c>
      <c r="G569" s="222"/>
      <c r="H569" s="245">
        <v>6.038</v>
      </c>
      <c r="I569" s="226"/>
      <c r="J569" s="222"/>
      <c r="K569" s="222"/>
      <c r="L569" s="227"/>
      <c r="M569" s="228"/>
      <c r="N569" s="229"/>
      <c r="O569" s="229"/>
      <c r="P569" s="229"/>
      <c r="Q569" s="229"/>
      <c r="R569" s="229"/>
      <c r="S569" s="229"/>
      <c r="T569" s="230"/>
      <c r="AT569" s="231" t="s">
        <v>167</v>
      </c>
      <c r="AU569" s="231" t="s">
        <v>81</v>
      </c>
      <c r="AV569" s="12" t="s">
        <v>81</v>
      </c>
      <c r="AW569" s="12" t="s">
        <v>6</v>
      </c>
      <c r="AX569" s="12" t="s">
        <v>79</v>
      </c>
      <c r="AY569" s="231" t="s">
        <v>149</v>
      </c>
    </row>
    <row r="570" spans="2:65" s="1" customFormat="1" ht="22.5" customHeight="1">
      <c r="B570" s="41"/>
      <c r="C570" s="193" t="s">
        <v>972</v>
      </c>
      <c r="D570" s="193" t="s">
        <v>152</v>
      </c>
      <c r="E570" s="194" t="s">
        <v>973</v>
      </c>
      <c r="F570" s="195" t="s">
        <v>974</v>
      </c>
      <c r="G570" s="196" t="s">
        <v>155</v>
      </c>
      <c r="H570" s="197">
        <v>20</v>
      </c>
      <c r="I570" s="198"/>
      <c r="J570" s="199">
        <f>ROUND(I570*H570,2)</f>
        <v>0</v>
      </c>
      <c r="K570" s="195" t="s">
        <v>163</v>
      </c>
      <c r="L570" s="61"/>
      <c r="M570" s="200" t="s">
        <v>21</v>
      </c>
      <c r="N570" s="201" t="s">
        <v>42</v>
      </c>
      <c r="O570" s="42"/>
      <c r="P570" s="202">
        <f>O570*H570</f>
        <v>0</v>
      </c>
      <c r="Q570" s="202">
        <v>0</v>
      </c>
      <c r="R570" s="202">
        <f>Q570*H570</f>
        <v>0</v>
      </c>
      <c r="S570" s="202">
        <v>0.01065</v>
      </c>
      <c r="T570" s="203">
        <f>S570*H570</f>
        <v>0.213</v>
      </c>
      <c r="AR570" s="24" t="s">
        <v>290</v>
      </c>
      <c r="AT570" s="24" t="s">
        <v>152</v>
      </c>
      <c r="AU570" s="24" t="s">
        <v>81</v>
      </c>
      <c r="AY570" s="24" t="s">
        <v>149</v>
      </c>
      <c r="BE570" s="204">
        <f>IF(N570="základní",J570,0)</f>
        <v>0</v>
      </c>
      <c r="BF570" s="204">
        <f>IF(N570="snížená",J570,0)</f>
        <v>0</v>
      </c>
      <c r="BG570" s="204">
        <f>IF(N570="zákl. přenesená",J570,0)</f>
        <v>0</v>
      </c>
      <c r="BH570" s="204">
        <f>IF(N570="sníž. přenesená",J570,0)</f>
        <v>0</v>
      </c>
      <c r="BI570" s="204">
        <f>IF(N570="nulová",J570,0)</f>
        <v>0</v>
      </c>
      <c r="BJ570" s="24" t="s">
        <v>79</v>
      </c>
      <c r="BK570" s="204">
        <f>ROUND(I570*H570,2)</f>
        <v>0</v>
      </c>
      <c r="BL570" s="24" t="s">
        <v>290</v>
      </c>
      <c r="BM570" s="24" t="s">
        <v>975</v>
      </c>
    </row>
    <row r="571" spans="2:47" s="1" customFormat="1" ht="40.5">
      <c r="B571" s="41"/>
      <c r="C571" s="63"/>
      <c r="D571" s="208" t="s">
        <v>165</v>
      </c>
      <c r="E571" s="63"/>
      <c r="F571" s="209" t="s">
        <v>976</v>
      </c>
      <c r="G571" s="63"/>
      <c r="H571" s="63"/>
      <c r="I571" s="163"/>
      <c r="J571" s="63"/>
      <c r="K571" s="63"/>
      <c r="L571" s="61"/>
      <c r="M571" s="207"/>
      <c r="N571" s="42"/>
      <c r="O571" s="42"/>
      <c r="P571" s="42"/>
      <c r="Q571" s="42"/>
      <c r="R571" s="42"/>
      <c r="S571" s="42"/>
      <c r="T571" s="78"/>
      <c r="AT571" s="24" t="s">
        <v>165</v>
      </c>
      <c r="AU571" s="24" t="s">
        <v>81</v>
      </c>
    </row>
    <row r="572" spans="2:51" s="11" customFormat="1" ht="13.5">
      <c r="B572" s="210"/>
      <c r="C572" s="211"/>
      <c r="D572" s="208" t="s">
        <v>167</v>
      </c>
      <c r="E572" s="212" t="s">
        <v>21</v>
      </c>
      <c r="F572" s="213" t="s">
        <v>194</v>
      </c>
      <c r="G572" s="211"/>
      <c r="H572" s="214" t="s">
        <v>21</v>
      </c>
      <c r="I572" s="215"/>
      <c r="J572" s="211"/>
      <c r="K572" s="211"/>
      <c r="L572" s="216"/>
      <c r="M572" s="217"/>
      <c r="N572" s="218"/>
      <c r="O572" s="218"/>
      <c r="P572" s="218"/>
      <c r="Q572" s="218"/>
      <c r="R572" s="218"/>
      <c r="S572" s="218"/>
      <c r="T572" s="219"/>
      <c r="AT572" s="220" t="s">
        <v>167</v>
      </c>
      <c r="AU572" s="220" t="s">
        <v>81</v>
      </c>
      <c r="AV572" s="11" t="s">
        <v>79</v>
      </c>
      <c r="AW572" s="11" t="s">
        <v>35</v>
      </c>
      <c r="AX572" s="11" t="s">
        <v>71</v>
      </c>
      <c r="AY572" s="220" t="s">
        <v>149</v>
      </c>
    </row>
    <row r="573" spans="2:51" s="12" customFormat="1" ht="13.5">
      <c r="B573" s="221"/>
      <c r="C573" s="222"/>
      <c r="D573" s="205" t="s">
        <v>167</v>
      </c>
      <c r="E573" s="243" t="s">
        <v>21</v>
      </c>
      <c r="F573" s="244" t="s">
        <v>977</v>
      </c>
      <c r="G573" s="222"/>
      <c r="H573" s="245">
        <v>20</v>
      </c>
      <c r="I573" s="226"/>
      <c r="J573" s="222"/>
      <c r="K573" s="222"/>
      <c r="L573" s="227"/>
      <c r="M573" s="228"/>
      <c r="N573" s="229"/>
      <c r="O573" s="229"/>
      <c r="P573" s="229"/>
      <c r="Q573" s="229"/>
      <c r="R573" s="229"/>
      <c r="S573" s="229"/>
      <c r="T573" s="230"/>
      <c r="AT573" s="231" t="s">
        <v>167</v>
      </c>
      <c r="AU573" s="231" t="s">
        <v>81</v>
      </c>
      <c r="AV573" s="12" t="s">
        <v>81</v>
      </c>
      <c r="AW573" s="12" t="s">
        <v>35</v>
      </c>
      <c r="AX573" s="12" t="s">
        <v>79</v>
      </c>
      <c r="AY573" s="231" t="s">
        <v>149</v>
      </c>
    </row>
    <row r="574" spans="2:65" s="1" customFormat="1" ht="31.5" customHeight="1">
      <c r="B574" s="41"/>
      <c r="C574" s="193" t="s">
        <v>978</v>
      </c>
      <c r="D574" s="193" t="s">
        <v>152</v>
      </c>
      <c r="E574" s="194" t="s">
        <v>979</v>
      </c>
      <c r="F574" s="195" t="s">
        <v>980</v>
      </c>
      <c r="G574" s="196" t="s">
        <v>306</v>
      </c>
      <c r="H574" s="197">
        <v>2</v>
      </c>
      <c r="I574" s="198"/>
      <c r="J574" s="199">
        <f>ROUND(I574*H574,2)</f>
        <v>0</v>
      </c>
      <c r="K574" s="195" t="s">
        <v>163</v>
      </c>
      <c r="L574" s="61"/>
      <c r="M574" s="200" t="s">
        <v>21</v>
      </c>
      <c r="N574" s="201" t="s">
        <v>42</v>
      </c>
      <c r="O574" s="42"/>
      <c r="P574" s="202">
        <f>O574*H574</f>
        <v>0</v>
      </c>
      <c r="Q574" s="202">
        <v>0</v>
      </c>
      <c r="R574" s="202">
        <f>Q574*H574</f>
        <v>0</v>
      </c>
      <c r="S574" s="202">
        <v>0</v>
      </c>
      <c r="T574" s="203">
        <f>S574*H574</f>
        <v>0</v>
      </c>
      <c r="AR574" s="24" t="s">
        <v>290</v>
      </c>
      <c r="AT574" s="24" t="s">
        <v>152</v>
      </c>
      <c r="AU574" s="24" t="s">
        <v>81</v>
      </c>
      <c r="AY574" s="24" t="s">
        <v>149</v>
      </c>
      <c r="BE574" s="204">
        <f>IF(N574="základní",J574,0)</f>
        <v>0</v>
      </c>
      <c r="BF574" s="204">
        <f>IF(N574="snížená",J574,0)</f>
        <v>0</v>
      </c>
      <c r="BG574" s="204">
        <f>IF(N574="zákl. přenesená",J574,0)</f>
        <v>0</v>
      </c>
      <c r="BH574" s="204">
        <f>IF(N574="sníž. přenesená",J574,0)</f>
        <v>0</v>
      </c>
      <c r="BI574" s="204">
        <f>IF(N574="nulová",J574,0)</f>
        <v>0</v>
      </c>
      <c r="BJ574" s="24" t="s">
        <v>79</v>
      </c>
      <c r="BK574" s="204">
        <f>ROUND(I574*H574,2)</f>
        <v>0</v>
      </c>
      <c r="BL574" s="24" t="s">
        <v>290</v>
      </c>
      <c r="BM574" s="24" t="s">
        <v>981</v>
      </c>
    </row>
    <row r="575" spans="2:47" s="1" customFormat="1" ht="189">
      <c r="B575" s="41"/>
      <c r="C575" s="63"/>
      <c r="D575" s="208" t="s">
        <v>165</v>
      </c>
      <c r="E575" s="63"/>
      <c r="F575" s="209" t="s">
        <v>982</v>
      </c>
      <c r="G575" s="63"/>
      <c r="H575" s="63"/>
      <c r="I575" s="163"/>
      <c r="J575" s="63"/>
      <c r="K575" s="63"/>
      <c r="L575" s="61"/>
      <c r="M575" s="207"/>
      <c r="N575" s="42"/>
      <c r="O575" s="42"/>
      <c r="P575" s="42"/>
      <c r="Q575" s="42"/>
      <c r="R575" s="42"/>
      <c r="S575" s="42"/>
      <c r="T575" s="78"/>
      <c r="AT575" s="24" t="s">
        <v>165</v>
      </c>
      <c r="AU575" s="24" t="s">
        <v>81</v>
      </c>
    </row>
    <row r="576" spans="2:51" s="11" customFormat="1" ht="13.5">
      <c r="B576" s="210"/>
      <c r="C576" s="211"/>
      <c r="D576" s="208" t="s">
        <v>167</v>
      </c>
      <c r="E576" s="212" t="s">
        <v>21</v>
      </c>
      <c r="F576" s="213" t="s">
        <v>983</v>
      </c>
      <c r="G576" s="211"/>
      <c r="H576" s="214" t="s">
        <v>21</v>
      </c>
      <c r="I576" s="215"/>
      <c r="J576" s="211"/>
      <c r="K576" s="211"/>
      <c r="L576" s="216"/>
      <c r="M576" s="217"/>
      <c r="N576" s="218"/>
      <c r="O576" s="218"/>
      <c r="P576" s="218"/>
      <c r="Q576" s="218"/>
      <c r="R576" s="218"/>
      <c r="S576" s="218"/>
      <c r="T576" s="219"/>
      <c r="AT576" s="220" t="s">
        <v>167</v>
      </c>
      <c r="AU576" s="220" t="s">
        <v>81</v>
      </c>
      <c r="AV576" s="11" t="s">
        <v>79</v>
      </c>
      <c r="AW576" s="11" t="s">
        <v>35</v>
      </c>
      <c r="AX576" s="11" t="s">
        <v>71</v>
      </c>
      <c r="AY576" s="220" t="s">
        <v>149</v>
      </c>
    </row>
    <row r="577" spans="2:51" s="12" customFormat="1" ht="13.5">
      <c r="B577" s="221"/>
      <c r="C577" s="222"/>
      <c r="D577" s="205" t="s">
        <v>167</v>
      </c>
      <c r="E577" s="243" t="s">
        <v>21</v>
      </c>
      <c r="F577" s="244" t="s">
        <v>81</v>
      </c>
      <c r="G577" s="222"/>
      <c r="H577" s="245">
        <v>2</v>
      </c>
      <c r="I577" s="226"/>
      <c r="J577" s="222"/>
      <c r="K577" s="222"/>
      <c r="L577" s="227"/>
      <c r="M577" s="228"/>
      <c r="N577" s="229"/>
      <c r="O577" s="229"/>
      <c r="P577" s="229"/>
      <c r="Q577" s="229"/>
      <c r="R577" s="229"/>
      <c r="S577" s="229"/>
      <c r="T577" s="230"/>
      <c r="AT577" s="231" t="s">
        <v>167</v>
      </c>
      <c r="AU577" s="231" t="s">
        <v>81</v>
      </c>
      <c r="AV577" s="12" t="s">
        <v>81</v>
      </c>
      <c r="AW577" s="12" t="s">
        <v>35</v>
      </c>
      <c r="AX577" s="12" t="s">
        <v>79</v>
      </c>
      <c r="AY577" s="231" t="s">
        <v>149</v>
      </c>
    </row>
    <row r="578" spans="2:65" s="1" customFormat="1" ht="22.5" customHeight="1">
      <c r="B578" s="41"/>
      <c r="C578" s="250" t="s">
        <v>984</v>
      </c>
      <c r="D578" s="250" t="s">
        <v>478</v>
      </c>
      <c r="E578" s="251" t="s">
        <v>985</v>
      </c>
      <c r="F578" s="252" t="s">
        <v>986</v>
      </c>
      <c r="G578" s="253" t="s">
        <v>306</v>
      </c>
      <c r="H578" s="254">
        <v>2</v>
      </c>
      <c r="I578" s="255"/>
      <c r="J578" s="256">
        <f>ROUND(I578*H578,2)</f>
        <v>0</v>
      </c>
      <c r="K578" s="252" t="s">
        <v>163</v>
      </c>
      <c r="L578" s="257"/>
      <c r="M578" s="258" t="s">
        <v>21</v>
      </c>
      <c r="N578" s="259" t="s">
        <v>42</v>
      </c>
      <c r="O578" s="42"/>
      <c r="P578" s="202">
        <f>O578*H578</f>
        <v>0</v>
      </c>
      <c r="Q578" s="202">
        <v>0.0425</v>
      </c>
      <c r="R578" s="202">
        <f>Q578*H578</f>
        <v>0.085</v>
      </c>
      <c r="S578" s="202">
        <v>0</v>
      </c>
      <c r="T578" s="203">
        <f>S578*H578</f>
        <v>0</v>
      </c>
      <c r="AR578" s="24" t="s">
        <v>376</v>
      </c>
      <c r="AT578" s="24" t="s">
        <v>478</v>
      </c>
      <c r="AU578" s="24" t="s">
        <v>81</v>
      </c>
      <c r="AY578" s="24" t="s">
        <v>149</v>
      </c>
      <c r="BE578" s="204">
        <f>IF(N578="základní",J578,0)</f>
        <v>0</v>
      </c>
      <c r="BF578" s="204">
        <f>IF(N578="snížená",J578,0)</f>
        <v>0</v>
      </c>
      <c r="BG578" s="204">
        <f>IF(N578="zákl. přenesená",J578,0)</f>
        <v>0</v>
      </c>
      <c r="BH578" s="204">
        <f>IF(N578="sníž. přenesená",J578,0)</f>
        <v>0</v>
      </c>
      <c r="BI578" s="204">
        <f>IF(N578="nulová",J578,0)</f>
        <v>0</v>
      </c>
      <c r="BJ578" s="24" t="s">
        <v>79</v>
      </c>
      <c r="BK578" s="204">
        <f>ROUND(I578*H578,2)</f>
        <v>0</v>
      </c>
      <c r="BL578" s="24" t="s">
        <v>290</v>
      </c>
      <c r="BM578" s="24" t="s">
        <v>987</v>
      </c>
    </row>
    <row r="579" spans="2:65" s="1" customFormat="1" ht="22.5" customHeight="1">
      <c r="B579" s="41"/>
      <c r="C579" s="193" t="s">
        <v>988</v>
      </c>
      <c r="D579" s="193" t="s">
        <v>152</v>
      </c>
      <c r="E579" s="194" t="s">
        <v>989</v>
      </c>
      <c r="F579" s="195" t="s">
        <v>990</v>
      </c>
      <c r="G579" s="196" t="s">
        <v>397</v>
      </c>
      <c r="H579" s="249"/>
      <c r="I579" s="198"/>
      <c r="J579" s="199">
        <f>ROUND(I579*H579,2)</f>
        <v>0</v>
      </c>
      <c r="K579" s="195" t="s">
        <v>163</v>
      </c>
      <c r="L579" s="61"/>
      <c r="M579" s="200" t="s">
        <v>21</v>
      </c>
      <c r="N579" s="201" t="s">
        <v>42</v>
      </c>
      <c r="O579" s="42"/>
      <c r="P579" s="202">
        <f>O579*H579</f>
        <v>0</v>
      </c>
      <c r="Q579" s="202">
        <v>0</v>
      </c>
      <c r="R579" s="202">
        <f>Q579*H579</f>
        <v>0</v>
      </c>
      <c r="S579" s="202">
        <v>0</v>
      </c>
      <c r="T579" s="203">
        <f>S579*H579</f>
        <v>0</v>
      </c>
      <c r="AR579" s="24" t="s">
        <v>290</v>
      </c>
      <c r="AT579" s="24" t="s">
        <v>152</v>
      </c>
      <c r="AU579" s="24" t="s">
        <v>81</v>
      </c>
      <c r="AY579" s="24" t="s">
        <v>149</v>
      </c>
      <c r="BE579" s="204">
        <f>IF(N579="základní",J579,0)</f>
        <v>0</v>
      </c>
      <c r="BF579" s="204">
        <f>IF(N579="snížená",J579,0)</f>
        <v>0</v>
      </c>
      <c r="BG579" s="204">
        <f>IF(N579="zákl. přenesená",J579,0)</f>
        <v>0</v>
      </c>
      <c r="BH579" s="204">
        <f>IF(N579="sníž. přenesená",J579,0)</f>
        <v>0</v>
      </c>
      <c r="BI579" s="204">
        <f>IF(N579="nulová",J579,0)</f>
        <v>0</v>
      </c>
      <c r="BJ579" s="24" t="s">
        <v>79</v>
      </c>
      <c r="BK579" s="204">
        <f>ROUND(I579*H579,2)</f>
        <v>0</v>
      </c>
      <c r="BL579" s="24" t="s">
        <v>290</v>
      </c>
      <c r="BM579" s="24" t="s">
        <v>991</v>
      </c>
    </row>
    <row r="580" spans="2:47" s="1" customFormat="1" ht="121.5">
      <c r="B580" s="41"/>
      <c r="C580" s="63"/>
      <c r="D580" s="208" t="s">
        <v>165</v>
      </c>
      <c r="E580" s="63"/>
      <c r="F580" s="209" t="s">
        <v>992</v>
      </c>
      <c r="G580" s="63"/>
      <c r="H580" s="63"/>
      <c r="I580" s="163"/>
      <c r="J580" s="63"/>
      <c r="K580" s="63"/>
      <c r="L580" s="61"/>
      <c r="M580" s="207"/>
      <c r="N580" s="42"/>
      <c r="O580" s="42"/>
      <c r="P580" s="42"/>
      <c r="Q580" s="42"/>
      <c r="R580" s="42"/>
      <c r="S580" s="42"/>
      <c r="T580" s="78"/>
      <c r="AT580" s="24" t="s">
        <v>165</v>
      </c>
      <c r="AU580" s="24" t="s">
        <v>81</v>
      </c>
    </row>
    <row r="581" spans="2:63" s="10" customFormat="1" ht="29.85" customHeight="1">
      <c r="B581" s="176"/>
      <c r="C581" s="177"/>
      <c r="D581" s="190" t="s">
        <v>70</v>
      </c>
      <c r="E581" s="191" t="s">
        <v>993</v>
      </c>
      <c r="F581" s="191" t="s">
        <v>994</v>
      </c>
      <c r="G581" s="177"/>
      <c r="H581" s="177"/>
      <c r="I581" s="180"/>
      <c r="J581" s="192">
        <f>BK581</f>
        <v>0</v>
      </c>
      <c r="K581" s="177"/>
      <c r="L581" s="182"/>
      <c r="M581" s="183"/>
      <c r="N581" s="184"/>
      <c r="O581" s="184"/>
      <c r="P581" s="185">
        <f>SUM(P582:P614)</f>
        <v>0</v>
      </c>
      <c r="Q581" s="184"/>
      <c r="R581" s="185">
        <f>SUM(R582:R614)</f>
        <v>0.05585324999999999</v>
      </c>
      <c r="S581" s="184"/>
      <c r="T581" s="186">
        <f>SUM(T582:T614)</f>
        <v>1.6619816</v>
      </c>
      <c r="AR581" s="187" t="s">
        <v>81</v>
      </c>
      <c r="AT581" s="188" t="s">
        <v>70</v>
      </c>
      <c r="AU581" s="188" t="s">
        <v>79</v>
      </c>
      <c r="AY581" s="187" t="s">
        <v>149</v>
      </c>
      <c r="BK581" s="189">
        <f>SUM(BK582:BK614)</f>
        <v>0</v>
      </c>
    </row>
    <row r="582" spans="2:65" s="1" customFormat="1" ht="22.5" customHeight="1">
      <c r="B582" s="41"/>
      <c r="C582" s="193" t="s">
        <v>995</v>
      </c>
      <c r="D582" s="193" t="s">
        <v>152</v>
      </c>
      <c r="E582" s="194" t="s">
        <v>996</v>
      </c>
      <c r="F582" s="195" t="s">
        <v>997</v>
      </c>
      <c r="G582" s="196" t="s">
        <v>155</v>
      </c>
      <c r="H582" s="197">
        <v>74.92</v>
      </c>
      <c r="I582" s="198"/>
      <c r="J582" s="199">
        <f>ROUND(I582*H582,2)</f>
        <v>0</v>
      </c>
      <c r="K582" s="195" t="s">
        <v>163</v>
      </c>
      <c r="L582" s="61"/>
      <c r="M582" s="200" t="s">
        <v>21</v>
      </c>
      <c r="N582" s="201" t="s">
        <v>42</v>
      </c>
      <c r="O582" s="42"/>
      <c r="P582" s="202">
        <f>O582*H582</f>
        <v>0</v>
      </c>
      <c r="Q582" s="202">
        <v>0</v>
      </c>
      <c r="R582" s="202">
        <f>Q582*H582</f>
        <v>0</v>
      </c>
      <c r="S582" s="202">
        <v>0.01098</v>
      </c>
      <c r="T582" s="203">
        <f>S582*H582</f>
        <v>0.8226216000000001</v>
      </c>
      <c r="AR582" s="24" t="s">
        <v>290</v>
      </c>
      <c r="AT582" s="24" t="s">
        <v>152</v>
      </c>
      <c r="AU582" s="24" t="s">
        <v>81</v>
      </c>
      <c r="AY582" s="24" t="s">
        <v>149</v>
      </c>
      <c r="BE582" s="204">
        <f>IF(N582="základní",J582,0)</f>
        <v>0</v>
      </c>
      <c r="BF582" s="204">
        <f>IF(N582="snížená",J582,0)</f>
        <v>0</v>
      </c>
      <c r="BG582" s="204">
        <f>IF(N582="zákl. přenesená",J582,0)</f>
        <v>0</v>
      </c>
      <c r="BH582" s="204">
        <f>IF(N582="sníž. přenesená",J582,0)</f>
        <v>0</v>
      </c>
      <c r="BI582" s="204">
        <f>IF(N582="nulová",J582,0)</f>
        <v>0</v>
      </c>
      <c r="BJ582" s="24" t="s">
        <v>79</v>
      </c>
      <c r="BK582" s="204">
        <f>ROUND(I582*H582,2)</f>
        <v>0</v>
      </c>
      <c r="BL582" s="24" t="s">
        <v>290</v>
      </c>
      <c r="BM582" s="24" t="s">
        <v>998</v>
      </c>
    </row>
    <row r="583" spans="2:47" s="1" customFormat="1" ht="40.5">
      <c r="B583" s="41"/>
      <c r="C583" s="63"/>
      <c r="D583" s="208" t="s">
        <v>165</v>
      </c>
      <c r="E583" s="63"/>
      <c r="F583" s="209" t="s">
        <v>999</v>
      </c>
      <c r="G583" s="63"/>
      <c r="H583" s="63"/>
      <c r="I583" s="163"/>
      <c r="J583" s="63"/>
      <c r="K583" s="63"/>
      <c r="L583" s="61"/>
      <c r="M583" s="207"/>
      <c r="N583" s="42"/>
      <c r="O583" s="42"/>
      <c r="P583" s="42"/>
      <c r="Q583" s="42"/>
      <c r="R583" s="42"/>
      <c r="S583" s="42"/>
      <c r="T583" s="78"/>
      <c r="AT583" s="24" t="s">
        <v>165</v>
      </c>
      <c r="AU583" s="24" t="s">
        <v>81</v>
      </c>
    </row>
    <row r="584" spans="2:51" s="11" customFormat="1" ht="13.5">
      <c r="B584" s="210"/>
      <c r="C584" s="211"/>
      <c r="D584" s="208" t="s">
        <v>167</v>
      </c>
      <c r="E584" s="212" t="s">
        <v>21</v>
      </c>
      <c r="F584" s="213" t="s">
        <v>1000</v>
      </c>
      <c r="G584" s="211"/>
      <c r="H584" s="214" t="s">
        <v>21</v>
      </c>
      <c r="I584" s="215"/>
      <c r="J584" s="211"/>
      <c r="K584" s="211"/>
      <c r="L584" s="216"/>
      <c r="M584" s="217"/>
      <c r="N584" s="218"/>
      <c r="O584" s="218"/>
      <c r="P584" s="218"/>
      <c r="Q584" s="218"/>
      <c r="R584" s="218"/>
      <c r="S584" s="218"/>
      <c r="T584" s="219"/>
      <c r="AT584" s="220" t="s">
        <v>167</v>
      </c>
      <c r="AU584" s="220" t="s">
        <v>81</v>
      </c>
      <c r="AV584" s="11" t="s">
        <v>79</v>
      </c>
      <c r="AW584" s="11" t="s">
        <v>35</v>
      </c>
      <c r="AX584" s="11" t="s">
        <v>71</v>
      </c>
      <c r="AY584" s="220" t="s">
        <v>149</v>
      </c>
    </row>
    <row r="585" spans="2:51" s="12" customFormat="1" ht="13.5">
      <c r="B585" s="221"/>
      <c r="C585" s="222"/>
      <c r="D585" s="208" t="s">
        <v>167</v>
      </c>
      <c r="E585" s="223" t="s">
        <v>21</v>
      </c>
      <c r="F585" s="224" t="s">
        <v>1001</v>
      </c>
      <c r="G585" s="222"/>
      <c r="H585" s="225">
        <v>76.72</v>
      </c>
      <c r="I585" s="226"/>
      <c r="J585" s="222"/>
      <c r="K585" s="222"/>
      <c r="L585" s="227"/>
      <c r="M585" s="228"/>
      <c r="N585" s="229"/>
      <c r="O585" s="229"/>
      <c r="P585" s="229"/>
      <c r="Q585" s="229"/>
      <c r="R585" s="229"/>
      <c r="S585" s="229"/>
      <c r="T585" s="230"/>
      <c r="AT585" s="231" t="s">
        <v>167</v>
      </c>
      <c r="AU585" s="231" t="s">
        <v>81</v>
      </c>
      <c r="AV585" s="12" t="s">
        <v>81</v>
      </c>
      <c r="AW585" s="12" t="s">
        <v>35</v>
      </c>
      <c r="AX585" s="12" t="s">
        <v>71</v>
      </c>
      <c r="AY585" s="231" t="s">
        <v>149</v>
      </c>
    </row>
    <row r="586" spans="2:51" s="12" customFormat="1" ht="13.5">
      <c r="B586" s="221"/>
      <c r="C586" s="222"/>
      <c r="D586" s="208" t="s">
        <v>167</v>
      </c>
      <c r="E586" s="223" t="s">
        <v>21</v>
      </c>
      <c r="F586" s="224" t="s">
        <v>196</v>
      </c>
      <c r="G586" s="222"/>
      <c r="H586" s="225">
        <v>-1.8</v>
      </c>
      <c r="I586" s="226"/>
      <c r="J586" s="222"/>
      <c r="K586" s="222"/>
      <c r="L586" s="227"/>
      <c r="M586" s="228"/>
      <c r="N586" s="229"/>
      <c r="O586" s="229"/>
      <c r="P586" s="229"/>
      <c r="Q586" s="229"/>
      <c r="R586" s="229"/>
      <c r="S586" s="229"/>
      <c r="T586" s="230"/>
      <c r="AT586" s="231" t="s">
        <v>167</v>
      </c>
      <c r="AU586" s="231" t="s">
        <v>81</v>
      </c>
      <c r="AV586" s="12" t="s">
        <v>81</v>
      </c>
      <c r="AW586" s="12" t="s">
        <v>35</v>
      </c>
      <c r="AX586" s="12" t="s">
        <v>71</v>
      </c>
      <c r="AY586" s="231" t="s">
        <v>149</v>
      </c>
    </row>
    <row r="587" spans="2:51" s="13" customFormat="1" ht="13.5">
      <c r="B587" s="232"/>
      <c r="C587" s="233"/>
      <c r="D587" s="205" t="s">
        <v>167</v>
      </c>
      <c r="E587" s="234" t="s">
        <v>21</v>
      </c>
      <c r="F587" s="235" t="s">
        <v>184</v>
      </c>
      <c r="G587" s="233"/>
      <c r="H587" s="236">
        <v>74.92</v>
      </c>
      <c r="I587" s="237"/>
      <c r="J587" s="233"/>
      <c r="K587" s="233"/>
      <c r="L587" s="238"/>
      <c r="M587" s="239"/>
      <c r="N587" s="240"/>
      <c r="O587" s="240"/>
      <c r="P587" s="240"/>
      <c r="Q587" s="240"/>
      <c r="R587" s="240"/>
      <c r="S587" s="240"/>
      <c r="T587" s="241"/>
      <c r="AT587" s="242" t="s">
        <v>167</v>
      </c>
      <c r="AU587" s="242" t="s">
        <v>81</v>
      </c>
      <c r="AV587" s="13" t="s">
        <v>157</v>
      </c>
      <c r="AW587" s="13" t="s">
        <v>35</v>
      </c>
      <c r="AX587" s="13" t="s">
        <v>79</v>
      </c>
      <c r="AY587" s="242" t="s">
        <v>149</v>
      </c>
    </row>
    <row r="588" spans="2:65" s="1" customFormat="1" ht="22.5" customHeight="1">
      <c r="B588" s="41"/>
      <c r="C588" s="193" t="s">
        <v>1002</v>
      </c>
      <c r="D588" s="193" t="s">
        <v>152</v>
      </c>
      <c r="E588" s="194" t="s">
        <v>1003</v>
      </c>
      <c r="F588" s="195" t="s">
        <v>1004</v>
      </c>
      <c r="G588" s="196" t="s">
        <v>155</v>
      </c>
      <c r="H588" s="197">
        <v>74.92</v>
      </c>
      <c r="I588" s="198"/>
      <c r="J588" s="199">
        <f>ROUND(I588*H588,2)</f>
        <v>0</v>
      </c>
      <c r="K588" s="195" t="s">
        <v>163</v>
      </c>
      <c r="L588" s="61"/>
      <c r="M588" s="200" t="s">
        <v>21</v>
      </c>
      <c r="N588" s="201" t="s">
        <v>42</v>
      </c>
      <c r="O588" s="42"/>
      <c r="P588" s="202">
        <f>O588*H588</f>
        <v>0</v>
      </c>
      <c r="Q588" s="202">
        <v>0</v>
      </c>
      <c r="R588" s="202">
        <f>Q588*H588</f>
        <v>0</v>
      </c>
      <c r="S588" s="202">
        <v>0.008</v>
      </c>
      <c r="T588" s="203">
        <f>S588*H588</f>
        <v>0.59936</v>
      </c>
      <c r="AR588" s="24" t="s">
        <v>290</v>
      </c>
      <c r="AT588" s="24" t="s">
        <v>152</v>
      </c>
      <c r="AU588" s="24" t="s">
        <v>81</v>
      </c>
      <c r="AY588" s="24" t="s">
        <v>149</v>
      </c>
      <c r="BE588" s="204">
        <f>IF(N588="základní",J588,0)</f>
        <v>0</v>
      </c>
      <c r="BF588" s="204">
        <f>IF(N588="snížená",J588,0)</f>
        <v>0</v>
      </c>
      <c r="BG588" s="204">
        <f>IF(N588="zákl. přenesená",J588,0)</f>
        <v>0</v>
      </c>
      <c r="BH588" s="204">
        <f>IF(N588="sníž. přenesená",J588,0)</f>
        <v>0</v>
      </c>
      <c r="BI588" s="204">
        <f>IF(N588="nulová",J588,0)</f>
        <v>0</v>
      </c>
      <c r="BJ588" s="24" t="s">
        <v>79</v>
      </c>
      <c r="BK588" s="204">
        <f>ROUND(I588*H588,2)</f>
        <v>0</v>
      </c>
      <c r="BL588" s="24" t="s">
        <v>290</v>
      </c>
      <c r="BM588" s="24" t="s">
        <v>1005</v>
      </c>
    </row>
    <row r="589" spans="2:47" s="1" customFormat="1" ht="40.5">
      <c r="B589" s="41"/>
      <c r="C589" s="63"/>
      <c r="D589" s="205" t="s">
        <v>165</v>
      </c>
      <c r="E589" s="63"/>
      <c r="F589" s="206" t="s">
        <v>999</v>
      </c>
      <c r="G589" s="63"/>
      <c r="H589" s="63"/>
      <c r="I589" s="163"/>
      <c r="J589" s="63"/>
      <c r="K589" s="63"/>
      <c r="L589" s="61"/>
      <c r="M589" s="207"/>
      <c r="N589" s="42"/>
      <c r="O589" s="42"/>
      <c r="P589" s="42"/>
      <c r="Q589" s="42"/>
      <c r="R589" s="42"/>
      <c r="S589" s="42"/>
      <c r="T589" s="78"/>
      <c r="AT589" s="24" t="s">
        <v>165</v>
      </c>
      <c r="AU589" s="24" t="s">
        <v>81</v>
      </c>
    </row>
    <row r="590" spans="2:65" s="1" customFormat="1" ht="22.5" customHeight="1">
      <c r="B590" s="41"/>
      <c r="C590" s="193" t="s">
        <v>1006</v>
      </c>
      <c r="D590" s="193" t="s">
        <v>152</v>
      </c>
      <c r="E590" s="194" t="s">
        <v>1007</v>
      </c>
      <c r="F590" s="195" t="s">
        <v>1008</v>
      </c>
      <c r="G590" s="196" t="s">
        <v>155</v>
      </c>
      <c r="H590" s="197">
        <v>1.333</v>
      </c>
      <c r="I590" s="198"/>
      <c r="J590" s="199">
        <f>ROUND(I590*H590,2)</f>
        <v>0</v>
      </c>
      <c r="K590" s="195" t="s">
        <v>163</v>
      </c>
      <c r="L590" s="61"/>
      <c r="M590" s="200" t="s">
        <v>21</v>
      </c>
      <c r="N590" s="201" t="s">
        <v>42</v>
      </c>
      <c r="O590" s="42"/>
      <c r="P590" s="202">
        <f>O590*H590</f>
        <v>0</v>
      </c>
      <c r="Q590" s="202">
        <v>0.00025</v>
      </c>
      <c r="R590" s="202">
        <f>Q590*H590</f>
        <v>0.00033325</v>
      </c>
      <c r="S590" s="202">
        <v>0</v>
      </c>
      <c r="T590" s="203">
        <f>S590*H590</f>
        <v>0</v>
      </c>
      <c r="AR590" s="24" t="s">
        <v>290</v>
      </c>
      <c r="AT590" s="24" t="s">
        <v>152</v>
      </c>
      <c r="AU590" s="24" t="s">
        <v>81</v>
      </c>
      <c r="AY590" s="24" t="s">
        <v>149</v>
      </c>
      <c r="BE590" s="204">
        <f>IF(N590="základní",J590,0)</f>
        <v>0</v>
      </c>
      <c r="BF590" s="204">
        <f>IF(N590="snížená",J590,0)</f>
        <v>0</v>
      </c>
      <c r="BG590" s="204">
        <f>IF(N590="zákl. přenesená",J590,0)</f>
        <v>0</v>
      </c>
      <c r="BH590" s="204">
        <f>IF(N590="sníž. přenesená",J590,0)</f>
        <v>0</v>
      </c>
      <c r="BI590" s="204">
        <f>IF(N590="nulová",J590,0)</f>
        <v>0</v>
      </c>
      <c r="BJ590" s="24" t="s">
        <v>79</v>
      </c>
      <c r="BK590" s="204">
        <f>ROUND(I590*H590,2)</f>
        <v>0</v>
      </c>
      <c r="BL590" s="24" t="s">
        <v>290</v>
      </c>
      <c r="BM590" s="24" t="s">
        <v>1009</v>
      </c>
    </row>
    <row r="591" spans="2:47" s="1" customFormat="1" ht="81">
      <c r="B591" s="41"/>
      <c r="C591" s="63"/>
      <c r="D591" s="208" t="s">
        <v>165</v>
      </c>
      <c r="E591" s="63"/>
      <c r="F591" s="209" t="s">
        <v>1010</v>
      </c>
      <c r="G591" s="63"/>
      <c r="H591" s="63"/>
      <c r="I591" s="163"/>
      <c r="J591" s="63"/>
      <c r="K591" s="63"/>
      <c r="L591" s="61"/>
      <c r="M591" s="207"/>
      <c r="N591" s="42"/>
      <c r="O591" s="42"/>
      <c r="P591" s="42"/>
      <c r="Q591" s="42"/>
      <c r="R591" s="42"/>
      <c r="S591" s="42"/>
      <c r="T591" s="78"/>
      <c r="AT591" s="24" t="s">
        <v>165</v>
      </c>
      <c r="AU591" s="24" t="s">
        <v>81</v>
      </c>
    </row>
    <row r="592" spans="2:51" s="11" customFormat="1" ht="13.5">
      <c r="B592" s="210"/>
      <c r="C592" s="211"/>
      <c r="D592" s="208" t="s">
        <v>167</v>
      </c>
      <c r="E592" s="212" t="s">
        <v>21</v>
      </c>
      <c r="F592" s="213" t="s">
        <v>1011</v>
      </c>
      <c r="G592" s="211"/>
      <c r="H592" s="214" t="s">
        <v>21</v>
      </c>
      <c r="I592" s="215"/>
      <c r="J592" s="211"/>
      <c r="K592" s="211"/>
      <c r="L592" s="216"/>
      <c r="M592" s="217"/>
      <c r="N592" s="218"/>
      <c r="O592" s="218"/>
      <c r="P592" s="218"/>
      <c r="Q592" s="218"/>
      <c r="R592" s="218"/>
      <c r="S592" s="218"/>
      <c r="T592" s="219"/>
      <c r="AT592" s="220" t="s">
        <v>167</v>
      </c>
      <c r="AU592" s="220" t="s">
        <v>81</v>
      </c>
      <c r="AV592" s="11" t="s">
        <v>79</v>
      </c>
      <c r="AW592" s="11" t="s">
        <v>35</v>
      </c>
      <c r="AX592" s="11" t="s">
        <v>71</v>
      </c>
      <c r="AY592" s="220" t="s">
        <v>149</v>
      </c>
    </row>
    <row r="593" spans="2:51" s="12" customFormat="1" ht="13.5">
      <c r="B593" s="221"/>
      <c r="C593" s="222"/>
      <c r="D593" s="205" t="s">
        <v>167</v>
      </c>
      <c r="E593" s="243" t="s">
        <v>21</v>
      </c>
      <c r="F593" s="244" t="s">
        <v>296</v>
      </c>
      <c r="G593" s="222"/>
      <c r="H593" s="245">
        <v>1.333</v>
      </c>
      <c r="I593" s="226"/>
      <c r="J593" s="222"/>
      <c r="K593" s="222"/>
      <c r="L593" s="227"/>
      <c r="M593" s="228"/>
      <c r="N593" s="229"/>
      <c r="O593" s="229"/>
      <c r="P593" s="229"/>
      <c r="Q593" s="229"/>
      <c r="R593" s="229"/>
      <c r="S593" s="229"/>
      <c r="T593" s="230"/>
      <c r="AT593" s="231" t="s">
        <v>167</v>
      </c>
      <c r="AU593" s="231" t="s">
        <v>81</v>
      </c>
      <c r="AV593" s="12" t="s">
        <v>81</v>
      </c>
      <c r="AW593" s="12" t="s">
        <v>35</v>
      </c>
      <c r="AX593" s="12" t="s">
        <v>79</v>
      </c>
      <c r="AY593" s="231" t="s">
        <v>149</v>
      </c>
    </row>
    <row r="594" spans="2:65" s="1" customFormat="1" ht="22.5" customHeight="1">
      <c r="B594" s="41"/>
      <c r="C594" s="250" t="s">
        <v>1012</v>
      </c>
      <c r="D594" s="250" t="s">
        <v>478</v>
      </c>
      <c r="E594" s="251" t="s">
        <v>1013</v>
      </c>
      <c r="F594" s="252" t="s">
        <v>1014</v>
      </c>
      <c r="G594" s="253" t="s">
        <v>306</v>
      </c>
      <c r="H594" s="254">
        <v>1</v>
      </c>
      <c r="I594" s="255"/>
      <c r="J594" s="256">
        <f>ROUND(I594*H594,2)</f>
        <v>0</v>
      </c>
      <c r="K594" s="252" t="s">
        <v>21</v>
      </c>
      <c r="L594" s="257"/>
      <c r="M594" s="258" t="s">
        <v>21</v>
      </c>
      <c r="N594" s="259" t="s">
        <v>42</v>
      </c>
      <c r="O594" s="42"/>
      <c r="P594" s="202">
        <f>O594*H594</f>
        <v>0</v>
      </c>
      <c r="Q594" s="202">
        <v>0.02</v>
      </c>
      <c r="R594" s="202">
        <f>Q594*H594</f>
        <v>0.02</v>
      </c>
      <c r="S594" s="202">
        <v>0</v>
      </c>
      <c r="T594" s="203">
        <f>S594*H594</f>
        <v>0</v>
      </c>
      <c r="AR594" s="24" t="s">
        <v>376</v>
      </c>
      <c r="AT594" s="24" t="s">
        <v>478</v>
      </c>
      <c r="AU594" s="24" t="s">
        <v>81</v>
      </c>
      <c r="AY594" s="24" t="s">
        <v>149</v>
      </c>
      <c r="BE594" s="204">
        <f>IF(N594="základní",J594,0)</f>
        <v>0</v>
      </c>
      <c r="BF594" s="204">
        <f>IF(N594="snížená",J594,0)</f>
        <v>0</v>
      </c>
      <c r="BG594" s="204">
        <f>IF(N594="zákl. přenesená",J594,0)</f>
        <v>0</v>
      </c>
      <c r="BH594" s="204">
        <f>IF(N594="sníž. přenesená",J594,0)</f>
        <v>0</v>
      </c>
      <c r="BI594" s="204">
        <f>IF(N594="nulová",J594,0)</f>
        <v>0</v>
      </c>
      <c r="BJ594" s="24" t="s">
        <v>79</v>
      </c>
      <c r="BK594" s="204">
        <f>ROUND(I594*H594,2)</f>
        <v>0</v>
      </c>
      <c r="BL594" s="24" t="s">
        <v>290</v>
      </c>
      <c r="BM594" s="24" t="s">
        <v>1015</v>
      </c>
    </row>
    <row r="595" spans="2:65" s="1" customFormat="1" ht="31.5" customHeight="1">
      <c r="B595" s="41"/>
      <c r="C595" s="193" t="s">
        <v>1016</v>
      </c>
      <c r="D595" s="193" t="s">
        <v>152</v>
      </c>
      <c r="E595" s="194" t="s">
        <v>1017</v>
      </c>
      <c r="F595" s="195" t="s">
        <v>1018</v>
      </c>
      <c r="G595" s="196" t="s">
        <v>306</v>
      </c>
      <c r="H595" s="197">
        <v>2</v>
      </c>
      <c r="I595" s="198"/>
      <c r="J595" s="199">
        <f>ROUND(I595*H595,2)</f>
        <v>0</v>
      </c>
      <c r="K595" s="195" t="s">
        <v>163</v>
      </c>
      <c r="L595" s="61"/>
      <c r="M595" s="200" t="s">
        <v>21</v>
      </c>
      <c r="N595" s="201" t="s">
        <v>42</v>
      </c>
      <c r="O595" s="42"/>
      <c r="P595" s="202">
        <f>O595*H595</f>
        <v>0</v>
      </c>
      <c r="Q595" s="202">
        <v>0</v>
      </c>
      <c r="R595" s="202">
        <f>Q595*H595</f>
        <v>0</v>
      </c>
      <c r="S595" s="202">
        <v>0</v>
      </c>
      <c r="T595" s="203">
        <f>S595*H595</f>
        <v>0</v>
      </c>
      <c r="AR595" s="24" t="s">
        <v>290</v>
      </c>
      <c r="AT595" s="24" t="s">
        <v>152</v>
      </c>
      <c r="AU595" s="24" t="s">
        <v>81</v>
      </c>
      <c r="AY595" s="24" t="s">
        <v>149</v>
      </c>
      <c r="BE595" s="204">
        <f>IF(N595="základní",J595,0)</f>
        <v>0</v>
      </c>
      <c r="BF595" s="204">
        <f>IF(N595="snížená",J595,0)</f>
        <v>0</v>
      </c>
      <c r="BG595" s="204">
        <f>IF(N595="zákl. přenesená",J595,0)</f>
        <v>0</v>
      </c>
      <c r="BH595" s="204">
        <f>IF(N595="sníž. přenesená",J595,0)</f>
        <v>0</v>
      </c>
      <c r="BI595" s="204">
        <f>IF(N595="nulová",J595,0)</f>
        <v>0</v>
      </c>
      <c r="BJ595" s="24" t="s">
        <v>79</v>
      </c>
      <c r="BK595" s="204">
        <f>ROUND(I595*H595,2)</f>
        <v>0</v>
      </c>
      <c r="BL595" s="24" t="s">
        <v>290</v>
      </c>
      <c r="BM595" s="24" t="s">
        <v>1019</v>
      </c>
    </row>
    <row r="596" spans="2:47" s="1" customFormat="1" ht="148.5">
      <c r="B596" s="41"/>
      <c r="C596" s="63"/>
      <c r="D596" s="208" t="s">
        <v>165</v>
      </c>
      <c r="E596" s="63"/>
      <c r="F596" s="209" t="s">
        <v>1020</v>
      </c>
      <c r="G596" s="63"/>
      <c r="H596" s="63"/>
      <c r="I596" s="163"/>
      <c r="J596" s="63"/>
      <c r="K596" s="63"/>
      <c r="L596" s="61"/>
      <c r="M596" s="207"/>
      <c r="N596" s="42"/>
      <c r="O596" s="42"/>
      <c r="P596" s="42"/>
      <c r="Q596" s="42"/>
      <c r="R596" s="42"/>
      <c r="S596" s="42"/>
      <c r="T596" s="78"/>
      <c r="AT596" s="24" t="s">
        <v>165</v>
      </c>
      <c r="AU596" s="24" t="s">
        <v>81</v>
      </c>
    </row>
    <row r="597" spans="2:51" s="11" customFormat="1" ht="13.5">
      <c r="B597" s="210"/>
      <c r="C597" s="211"/>
      <c r="D597" s="208" t="s">
        <v>167</v>
      </c>
      <c r="E597" s="212" t="s">
        <v>21</v>
      </c>
      <c r="F597" s="213" t="s">
        <v>1021</v>
      </c>
      <c r="G597" s="211"/>
      <c r="H597" s="214" t="s">
        <v>21</v>
      </c>
      <c r="I597" s="215"/>
      <c r="J597" s="211"/>
      <c r="K597" s="211"/>
      <c r="L597" s="216"/>
      <c r="M597" s="217"/>
      <c r="N597" s="218"/>
      <c r="O597" s="218"/>
      <c r="P597" s="218"/>
      <c r="Q597" s="218"/>
      <c r="R597" s="218"/>
      <c r="S597" s="218"/>
      <c r="T597" s="219"/>
      <c r="AT597" s="220" t="s">
        <v>167</v>
      </c>
      <c r="AU597" s="220" t="s">
        <v>81</v>
      </c>
      <c r="AV597" s="11" t="s">
        <v>79</v>
      </c>
      <c r="AW597" s="11" t="s">
        <v>35</v>
      </c>
      <c r="AX597" s="11" t="s">
        <v>71</v>
      </c>
      <c r="AY597" s="220" t="s">
        <v>149</v>
      </c>
    </row>
    <row r="598" spans="2:51" s="12" customFormat="1" ht="13.5">
      <c r="B598" s="221"/>
      <c r="C598" s="222"/>
      <c r="D598" s="205" t="s">
        <v>167</v>
      </c>
      <c r="E598" s="243" t="s">
        <v>21</v>
      </c>
      <c r="F598" s="244" t="s">
        <v>81</v>
      </c>
      <c r="G598" s="222"/>
      <c r="H598" s="245">
        <v>2</v>
      </c>
      <c r="I598" s="226"/>
      <c r="J598" s="222"/>
      <c r="K598" s="222"/>
      <c r="L598" s="227"/>
      <c r="M598" s="228"/>
      <c r="N598" s="229"/>
      <c r="O598" s="229"/>
      <c r="P598" s="229"/>
      <c r="Q598" s="229"/>
      <c r="R598" s="229"/>
      <c r="S598" s="229"/>
      <c r="T598" s="230"/>
      <c r="AT598" s="231" t="s">
        <v>167</v>
      </c>
      <c r="AU598" s="231" t="s">
        <v>81</v>
      </c>
      <c r="AV598" s="12" t="s">
        <v>81</v>
      </c>
      <c r="AW598" s="12" t="s">
        <v>35</v>
      </c>
      <c r="AX598" s="12" t="s">
        <v>79</v>
      </c>
      <c r="AY598" s="231" t="s">
        <v>149</v>
      </c>
    </row>
    <row r="599" spans="2:65" s="1" customFormat="1" ht="22.5" customHeight="1">
      <c r="B599" s="41"/>
      <c r="C599" s="250" t="s">
        <v>1022</v>
      </c>
      <c r="D599" s="250" t="s">
        <v>478</v>
      </c>
      <c r="E599" s="251" t="s">
        <v>1023</v>
      </c>
      <c r="F599" s="252" t="s">
        <v>1024</v>
      </c>
      <c r="G599" s="253" t="s">
        <v>306</v>
      </c>
      <c r="H599" s="254">
        <v>2</v>
      </c>
      <c r="I599" s="255"/>
      <c r="J599" s="256">
        <f>ROUND(I599*H599,2)</f>
        <v>0</v>
      </c>
      <c r="K599" s="252" t="s">
        <v>21</v>
      </c>
      <c r="L599" s="257"/>
      <c r="M599" s="258" t="s">
        <v>21</v>
      </c>
      <c r="N599" s="259" t="s">
        <v>42</v>
      </c>
      <c r="O599" s="42"/>
      <c r="P599" s="202">
        <f>O599*H599</f>
        <v>0</v>
      </c>
      <c r="Q599" s="202">
        <v>0.0138</v>
      </c>
      <c r="R599" s="202">
        <f>Q599*H599</f>
        <v>0.0276</v>
      </c>
      <c r="S599" s="202">
        <v>0</v>
      </c>
      <c r="T599" s="203">
        <f>S599*H599</f>
        <v>0</v>
      </c>
      <c r="AR599" s="24" t="s">
        <v>376</v>
      </c>
      <c r="AT599" s="24" t="s">
        <v>478</v>
      </c>
      <c r="AU599" s="24" t="s">
        <v>81</v>
      </c>
      <c r="AY599" s="24" t="s">
        <v>149</v>
      </c>
      <c r="BE599" s="204">
        <f>IF(N599="základní",J599,0)</f>
        <v>0</v>
      </c>
      <c r="BF599" s="204">
        <f>IF(N599="snížená",J599,0)</f>
        <v>0</v>
      </c>
      <c r="BG599" s="204">
        <f>IF(N599="zákl. přenesená",J599,0)</f>
        <v>0</v>
      </c>
      <c r="BH599" s="204">
        <f>IF(N599="sníž. přenesená",J599,0)</f>
        <v>0</v>
      </c>
      <c r="BI599" s="204">
        <f>IF(N599="nulová",J599,0)</f>
        <v>0</v>
      </c>
      <c r="BJ599" s="24" t="s">
        <v>79</v>
      </c>
      <c r="BK599" s="204">
        <f>ROUND(I599*H599,2)</f>
        <v>0</v>
      </c>
      <c r="BL599" s="24" t="s">
        <v>290</v>
      </c>
      <c r="BM599" s="24" t="s">
        <v>1025</v>
      </c>
    </row>
    <row r="600" spans="2:65" s="1" customFormat="1" ht="22.5" customHeight="1">
      <c r="B600" s="41"/>
      <c r="C600" s="193" t="s">
        <v>1026</v>
      </c>
      <c r="D600" s="193" t="s">
        <v>152</v>
      </c>
      <c r="E600" s="194" t="s">
        <v>1027</v>
      </c>
      <c r="F600" s="195" t="s">
        <v>1028</v>
      </c>
      <c r="G600" s="196" t="s">
        <v>306</v>
      </c>
      <c r="H600" s="197">
        <v>10</v>
      </c>
      <c r="I600" s="198"/>
      <c r="J600" s="199">
        <f>ROUND(I600*H600,2)</f>
        <v>0</v>
      </c>
      <c r="K600" s="195" t="s">
        <v>163</v>
      </c>
      <c r="L600" s="61"/>
      <c r="M600" s="200" t="s">
        <v>21</v>
      </c>
      <c r="N600" s="201" t="s">
        <v>42</v>
      </c>
      <c r="O600" s="42"/>
      <c r="P600" s="202">
        <f>O600*H600</f>
        <v>0</v>
      </c>
      <c r="Q600" s="202">
        <v>0</v>
      </c>
      <c r="R600" s="202">
        <f>Q600*H600</f>
        <v>0</v>
      </c>
      <c r="S600" s="202">
        <v>0.024</v>
      </c>
      <c r="T600" s="203">
        <f>S600*H600</f>
        <v>0.24</v>
      </c>
      <c r="AR600" s="24" t="s">
        <v>290</v>
      </c>
      <c r="AT600" s="24" t="s">
        <v>152</v>
      </c>
      <c r="AU600" s="24" t="s">
        <v>81</v>
      </c>
      <c r="AY600" s="24" t="s">
        <v>149</v>
      </c>
      <c r="BE600" s="204">
        <f>IF(N600="základní",J600,0)</f>
        <v>0</v>
      </c>
      <c r="BF600" s="204">
        <f>IF(N600="snížená",J600,0)</f>
        <v>0</v>
      </c>
      <c r="BG600" s="204">
        <f>IF(N600="zákl. přenesená",J600,0)</f>
        <v>0</v>
      </c>
      <c r="BH600" s="204">
        <f>IF(N600="sníž. přenesená",J600,0)</f>
        <v>0</v>
      </c>
      <c r="BI600" s="204">
        <f>IF(N600="nulová",J600,0)</f>
        <v>0</v>
      </c>
      <c r="BJ600" s="24" t="s">
        <v>79</v>
      </c>
      <c r="BK600" s="204">
        <f>ROUND(I600*H600,2)</f>
        <v>0</v>
      </c>
      <c r="BL600" s="24" t="s">
        <v>290</v>
      </c>
      <c r="BM600" s="24" t="s">
        <v>1029</v>
      </c>
    </row>
    <row r="601" spans="2:47" s="1" customFormat="1" ht="27">
      <c r="B601" s="41"/>
      <c r="C601" s="63"/>
      <c r="D601" s="208" t="s">
        <v>165</v>
      </c>
      <c r="E601" s="63"/>
      <c r="F601" s="209" t="s">
        <v>1030</v>
      </c>
      <c r="G601" s="63"/>
      <c r="H601" s="63"/>
      <c r="I601" s="163"/>
      <c r="J601" s="63"/>
      <c r="K601" s="63"/>
      <c r="L601" s="61"/>
      <c r="M601" s="207"/>
      <c r="N601" s="42"/>
      <c r="O601" s="42"/>
      <c r="P601" s="42"/>
      <c r="Q601" s="42"/>
      <c r="R601" s="42"/>
      <c r="S601" s="42"/>
      <c r="T601" s="78"/>
      <c r="AT601" s="24" t="s">
        <v>165</v>
      </c>
      <c r="AU601" s="24" t="s">
        <v>81</v>
      </c>
    </row>
    <row r="602" spans="2:51" s="11" customFormat="1" ht="13.5">
      <c r="B602" s="210"/>
      <c r="C602" s="211"/>
      <c r="D602" s="208" t="s">
        <v>167</v>
      </c>
      <c r="E602" s="212" t="s">
        <v>21</v>
      </c>
      <c r="F602" s="213" t="s">
        <v>1031</v>
      </c>
      <c r="G602" s="211"/>
      <c r="H602" s="214" t="s">
        <v>21</v>
      </c>
      <c r="I602" s="215"/>
      <c r="J602" s="211"/>
      <c r="K602" s="211"/>
      <c r="L602" s="216"/>
      <c r="M602" s="217"/>
      <c r="N602" s="218"/>
      <c r="O602" s="218"/>
      <c r="P602" s="218"/>
      <c r="Q602" s="218"/>
      <c r="R602" s="218"/>
      <c r="S602" s="218"/>
      <c r="T602" s="219"/>
      <c r="AT602" s="220" t="s">
        <v>167</v>
      </c>
      <c r="AU602" s="220" t="s">
        <v>81</v>
      </c>
      <c r="AV602" s="11" t="s">
        <v>79</v>
      </c>
      <c r="AW602" s="11" t="s">
        <v>35</v>
      </c>
      <c r="AX602" s="11" t="s">
        <v>71</v>
      </c>
      <c r="AY602" s="220" t="s">
        <v>149</v>
      </c>
    </row>
    <row r="603" spans="2:51" s="12" customFormat="1" ht="13.5">
      <c r="B603" s="221"/>
      <c r="C603" s="222"/>
      <c r="D603" s="208" t="s">
        <v>167</v>
      </c>
      <c r="E603" s="223" t="s">
        <v>21</v>
      </c>
      <c r="F603" s="224" t="s">
        <v>150</v>
      </c>
      <c r="G603" s="222"/>
      <c r="H603" s="225">
        <v>6</v>
      </c>
      <c r="I603" s="226"/>
      <c r="J603" s="222"/>
      <c r="K603" s="222"/>
      <c r="L603" s="227"/>
      <c r="M603" s="228"/>
      <c r="N603" s="229"/>
      <c r="O603" s="229"/>
      <c r="P603" s="229"/>
      <c r="Q603" s="229"/>
      <c r="R603" s="229"/>
      <c r="S603" s="229"/>
      <c r="T603" s="230"/>
      <c r="AT603" s="231" t="s">
        <v>167</v>
      </c>
      <c r="AU603" s="231" t="s">
        <v>81</v>
      </c>
      <c r="AV603" s="12" t="s">
        <v>81</v>
      </c>
      <c r="AW603" s="12" t="s">
        <v>35</v>
      </c>
      <c r="AX603" s="12" t="s">
        <v>71</v>
      </c>
      <c r="AY603" s="231" t="s">
        <v>149</v>
      </c>
    </row>
    <row r="604" spans="2:51" s="11" customFormat="1" ht="13.5">
      <c r="B604" s="210"/>
      <c r="C604" s="211"/>
      <c r="D604" s="208" t="s">
        <v>167</v>
      </c>
      <c r="E604" s="212" t="s">
        <v>21</v>
      </c>
      <c r="F604" s="213" t="s">
        <v>1032</v>
      </c>
      <c r="G604" s="211"/>
      <c r="H604" s="214" t="s">
        <v>21</v>
      </c>
      <c r="I604" s="215"/>
      <c r="J604" s="211"/>
      <c r="K604" s="211"/>
      <c r="L604" s="216"/>
      <c r="M604" s="217"/>
      <c r="N604" s="218"/>
      <c r="O604" s="218"/>
      <c r="P604" s="218"/>
      <c r="Q604" s="218"/>
      <c r="R604" s="218"/>
      <c r="S604" s="218"/>
      <c r="T604" s="219"/>
      <c r="AT604" s="220" t="s">
        <v>167</v>
      </c>
      <c r="AU604" s="220" t="s">
        <v>81</v>
      </c>
      <c r="AV604" s="11" t="s">
        <v>79</v>
      </c>
      <c r="AW604" s="11" t="s">
        <v>35</v>
      </c>
      <c r="AX604" s="11" t="s">
        <v>71</v>
      </c>
      <c r="AY604" s="220" t="s">
        <v>149</v>
      </c>
    </row>
    <row r="605" spans="2:51" s="12" customFormat="1" ht="13.5">
      <c r="B605" s="221"/>
      <c r="C605" s="222"/>
      <c r="D605" s="208" t="s">
        <v>167</v>
      </c>
      <c r="E605" s="223" t="s">
        <v>21</v>
      </c>
      <c r="F605" s="224" t="s">
        <v>157</v>
      </c>
      <c r="G605" s="222"/>
      <c r="H605" s="225">
        <v>4</v>
      </c>
      <c r="I605" s="226"/>
      <c r="J605" s="222"/>
      <c r="K605" s="222"/>
      <c r="L605" s="227"/>
      <c r="M605" s="228"/>
      <c r="N605" s="229"/>
      <c r="O605" s="229"/>
      <c r="P605" s="229"/>
      <c r="Q605" s="229"/>
      <c r="R605" s="229"/>
      <c r="S605" s="229"/>
      <c r="T605" s="230"/>
      <c r="AT605" s="231" t="s">
        <v>167</v>
      </c>
      <c r="AU605" s="231" t="s">
        <v>81</v>
      </c>
      <c r="AV605" s="12" t="s">
        <v>81</v>
      </c>
      <c r="AW605" s="12" t="s">
        <v>35</v>
      </c>
      <c r="AX605" s="12" t="s">
        <v>71</v>
      </c>
      <c r="AY605" s="231" t="s">
        <v>149</v>
      </c>
    </row>
    <row r="606" spans="2:51" s="13" customFormat="1" ht="13.5">
      <c r="B606" s="232"/>
      <c r="C606" s="233"/>
      <c r="D606" s="205" t="s">
        <v>167</v>
      </c>
      <c r="E606" s="234" t="s">
        <v>21</v>
      </c>
      <c r="F606" s="235" t="s">
        <v>184</v>
      </c>
      <c r="G606" s="233"/>
      <c r="H606" s="236">
        <v>10</v>
      </c>
      <c r="I606" s="237"/>
      <c r="J606" s="233"/>
      <c r="K606" s="233"/>
      <c r="L606" s="238"/>
      <c r="M606" s="239"/>
      <c r="N606" s="240"/>
      <c r="O606" s="240"/>
      <c r="P606" s="240"/>
      <c r="Q606" s="240"/>
      <c r="R606" s="240"/>
      <c r="S606" s="240"/>
      <c r="T606" s="241"/>
      <c r="AT606" s="242" t="s">
        <v>167</v>
      </c>
      <c r="AU606" s="242" t="s">
        <v>81</v>
      </c>
      <c r="AV606" s="13" t="s">
        <v>157</v>
      </c>
      <c r="AW606" s="13" t="s">
        <v>35</v>
      </c>
      <c r="AX606" s="13" t="s">
        <v>79</v>
      </c>
      <c r="AY606" s="242" t="s">
        <v>149</v>
      </c>
    </row>
    <row r="607" spans="2:65" s="1" customFormat="1" ht="22.5" customHeight="1">
      <c r="B607" s="41"/>
      <c r="C607" s="193" t="s">
        <v>1033</v>
      </c>
      <c r="D607" s="193" t="s">
        <v>152</v>
      </c>
      <c r="E607" s="194" t="s">
        <v>1034</v>
      </c>
      <c r="F607" s="195" t="s">
        <v>1035</v>
      </c>
      <c r="G607" s="196" t="s">
        <v>306</v>
      </c>
      <c r="H607" s="197">
        <v>2</v>
      </c>
      <c r="I607" s="198"/>
      <c r="J607" s="199">
        <f>ROUND(I607*H607,2)</f>
        <v>0</v>
      </c>
      <c r="K607" s="195" t="s">
        <v>163</v>
      </c>
      <c r="L607" s="61"/>
      <c r="M607" s="200" t="s">
        <v>21</v>
      </c>
      <c r="N607" s="201" t="s">
        <v>42</v>
      </c>
      <c r="O607" s="42"/>
      <c r="P607" s="202">
        <f>O607*H607</f>
        <v>0</v>
      </c>
      <c r="Q607" s="202">
        <v>0</v>
      </c>
      <c r="R607" s="202">
        <f>Q607*H607</f>
        <v>0</v>
      </c>
      <c r="S607" s="202">
        <v>0</v>
      </c>
      <c r="T607" s="203">
        <f>S607*H607</f>
        <v>0</v>
      </c>
      <c r="AR607" s="24" t="s">
        <v>290</v>
      </c>
      <c r="AT607" s="24" t="s">
        <v>152</v>
      </c>
      <c r="AU607" s="24" t="s">
        <v>81</v>
      </c>
      <c r="AY607" s="24" t="s">
        <v>149</v>
      </c>
      <c r="BE607" s="204">
        <f>IF(N607="základní",J607,0)</f>
        <v>0</v>
      </c>
      <c r="BF607" s="204">
        <f>IF(N607="snížená",J607,0)</f>
        <v>0</v>
      </c>
      <c r="BG607" s="204">
        <f>IF(N607="zákl. přenesená",J607,0)</f>
        <v>0</v>
      </c>
      <c r="BH607" s="204">
        <f>IF(N607="sníž. přenesená",J607,0)</f>
        <v>0</v>
      </c>
      <c r="BI607" s="204">
        <f>IF(N607="nulová",J607,0)</f>
        <v>0</v>
      </c>
      <c r="BJ607" s="24" t="s">
        <v>79</v>
      </c>
      <c r="BK607" s="204">
        <f>ROUND(I607*H607,2)</f>
        <v>0</v>
      </c>
      <c r="BL607" s="24" t="s">
        <v>290</v>
      </c>
      <c r="BM607" s="24" t="s">
        <v>1036</v>
      </c>
    </row>
    <row r="608" spans="2:47" s="1" customFormat="1" ht="40.5">
      <c r="B608" s="41"/>
      <c r="C608" s="63"/>
      <c r="D608" s="205" t="s">
        <v>165</v>
      </c>
      <c r="E608" s="63"/>
      <c r="F608" s="206" t="s">
        <v>1037</v>
      </c>
      <c r="G608" s="63"/>
      <c r="H608" s="63"/>
      <c r="I608" s="163"/>
      <c r="J608" s="63"/>
      <c r="K608" s="63"/>
      <c r="L608" s="61"/>
      <c r="M608" s="207"/>
      <c r="N608" s="42"/>
      <c r="O608" s="42"/>
      <c r="P608" s="42"/>
      <c r="Q608" s="42"/>
      <c r="R608" s="42"/>
      <c r="S608" s="42"/>
      <c r="T608" s="78"/>
      <c r="AT608" s="24" t="s">
        <v>165</v>
      </c>
      <c r="AU608" s="24" t="s">
        <v>81</v>
      </c>
    </row>
    <row r="609" spans="2:65" s="1" customFormat="1" ht="22.5" customHeight="1">
      <c r="B609" s="41"/>
      <c r="C609" s="250" t="s">
        <v>1038</v>
      </c>
      <c r="D609" s="250" t="s">
        <v>478</v>
      </c>
      <c r="E609" s="251" t="s">
        <v>1039</v>
      </c>
      <c r="F609" s="252" t="s">
        <v>1040</v>
      </c>
      <c r="G609" s="253" t="s">
        <v>219</v>
      </c>
      <c r="H609" s="254">
        <v>2.64</v>
      </c>
      <c r="I609" s="255"/>
      <c r="J609" s="256">
        <f>ROUND(I609*H609,2)</f>
        <v>0</v>
      </c>
      <c r="K609" s="252" t="s">
        <v>163</v>
      </c>
      <c r="L609" s="257"/>
      <c r="M609" s="258" t="s">
        <v>21</v>
      </c>
      <c r="N609" s="259" t="s">
        <v>42</v>
      </c>
      <c r="O609" s="42"/>
      <c r="P609" s="202">
        <f>O609*H609</f>
        <v>0</v>
      </c>
      <c r="Q609" s="202">
        <v>0.003</v>
      </c>
      <c r="R609" s="202">
        <f>Q609*H609</f>
        <v>0.00792</v>
      </c>
      <c r="S609" s="202">
        <v>0</v>
      </c>
      <c r="T609" s="203">
        <f>S609*H609</f>
        <v>0</v>
      </c>
      <c r="AR609" s="24" t="s">
        <v>376</v>
      </c>
      <c r="AT609" s="24" t="s">
        <v>478</v>
      </c>
      <c r="AU609" s="24" t="s">
        <v>81</v>
      </c>
      <c r="AY609" s="24" t="s">
        <v>149</v>
      </c>
      <c r="BE609" s="204">
        <f>IF(N609="základní",J609,0)</f>
        <v>0</v>
      </c>
      <c r="BF609" s="204">
        <f>IF(N609="snížená",J609,0)</f>
        <v>0</v>
      </c>
      <c r="BG609" s="204">
        <f>IF(N609="zákl. přenesená",J609,0)</f>
        <v>0</v>
      </c>
      <c r="BH609" s="204">
        <f>IF(N609="sníž. přenesená",J609,0)</f>
        <v>0</v>
      </c>
      <c r="BI609" s="204">
        <f>IF(N609="nulová",J609,0)</f>
        <v>0</v>
      </c>
      <c r="BJ609" s="24" t="s">
        <v>79</v>
      </c>
      <c r="BK609" s="204">
        <f>ROUND(I609*H609,2)</f>
        <v>0</v>
      </c>
      <c r="BL609" s="24" t="s">
        <v>290</v>
      </c>
      <c r="BM609" s="24" t="s">
        <v>1041</v>
      </c>
    </row>
    <row r="610" spans="2:51" s="11" customFormat="1" ht="13.5">
      <c r="B610" s="210"/>
      <c r="C610" s="211"/>
      <c r="D610" s="208" t="s">
        <v>167</v>
      </c>
      <c r="E610" s="212" t="s">
        <v>21</v>
      </c>
      <c r="F610" s="213" t="s">
        <v>1042</v>
      </c>
      <c r="G610" s="211"/>
      <c r="H610" s="214" t="s">
        <v>21</v>
      </c>
      <c r="I610" s="215"/>
      <c r="J610" s="211"/>
      <c r="K610" s="211"/>
      <c r="L610" s="216"/>
      <c r="M610" s="217"/>
      <c r="N610" s="218"/>
      <c r="O610" s="218"/>
      <c r="P610" s="218"/>
      <c r="Q610" s="218"/>
      <c r="R610" s="218"/>
      <c r="S610" s="218"/>
      <c r="T610" s="219"/>
      <c r="AT610" s="220" t="s">
        <v>167</v>
      </c>
      <c r="AU610" s="220" t="s">
        <v>81</v>
      </c>
      <c r="AV610" s="11" t="s">
        <v>79</v>
      </c>
      <c r="AW610" s="11" t="s">
        <v>35</v>
      </c>
      <c r="AX610" s="11" t="s">
        <v>71</v>
      </c>
      <c r="AY610" s="220" t="s">
        <v>149</v>
      </c>
    </row>
    <row r="611" spans="2:51" s="12" customFormat="1" ht="13.5">
      <c r="B611" s="221"/>
      <c r="C611" s="222"/>
      <c r="D611" s="208" t="s">
        <v>167</v>
      </c>
      <c r="E611" s="223" t="s">
        <v>21</v>
      </c>
      <c r="F611" s="224" t="s">
        <v>1043</v>
      </c>
      <c r="G611" s="222"/>
      <c r="H611" s="225">
        <v>2.4</v>
      </c>
      <c r="I611" s="226"/>
      <c r="J611" s="222"/>
      <c r="K611" s="222"/>
      <c r="L611" s="227"/>
      <c r="M611" s="228"/>
      <c r="N611" s="229"/>
      <c r="O611" s="229"/>
      <c r="P611" s="229"/>
      <c r="Q611" s="229"/>
      <c r="R611" s="229"/>
      <c r="S611" s="229"/>
      <c r="T611" s="230"/>
      <c r="AT611" s="231" t="s">
        <v>167</v>
      </c>
      <c r="AU611" s="231" t="s">
        <v>81</v>
      </c>
      <c r="AV611" s="12" t="s">
        <v>81</v>
      </c>
      <c r="AW611" s="12" t="s">
        <v>35</v>
      </c>
      <c r="AX611" s="12" t="s">
        <v>79</v>
      </c>
      <c r="AY611" s="231" t="s">
        <v>149</v>
      </c>
    </row>
    <row r="612" spans="2:51" s="12" customFormat="1" ht="13.5">
      <c r="B612" s="221"/>
      <c r="C612" s="222"/>
      <c r="D612" s="205" t="s">
        <v>167</v>
      </c>
      <c r="E612" s="222"/>
      <c r="F612" s="244" t="s">
        <v>1044</v>
      </c>
      <c r="G612" s="222"/>
      <c r="H612" s="245">
        <v>2.64</v>
      </c>
      <c r="I612" s="226"/>
      <c r="J612" s="222"/>
      <c r="K612" s="222"/>
      <c r="L612" s="227"/>
      <c r="M612" s="228"/>
      <c r="N612" s="229"/>
      <c r="O612" s="229"/>
      <c r="P612" s="229"/>
      <c r="Q612" s="229"/>
      <c r="R612" s="229"/>
      <c r="S612" s="229"/>
      <c r="T612" s="230"/>
      <c r="AT612" s="231" t="s">
        <v>167</v>
      </c>
      <c r="AU612" s="231" t="s">
        <v>81</v>
      </c>
      <c r="AV612" s="12" t="s">
        <v>81</v>
      </c>
      <c r="AW612" s="12" t="s">
        <v>6</v>
      </c>
      <c r="AX612" s="12" t="s">
        <v>79</v>
      </c>
      <c r="AY612" s="231" t="s">
        <v>149</v>
      </c>
    </row>
    <row r="613" spans="2:65" s="1" customFormat="1" ht="22.5" customHeight="1">
      <c r="B613" s="41"/>
      <c r="C613" s="193" t="s">
        <v>1045</v>
      </c>
      <c r="D613" s="193" t="s">
        <v>152</v>
      </c>
      <c r="E613" s="194" t="s">
        <v>1046</v>
      </c>
      <c r="F613" s="195" t="s">
        <v>1047</v>
      </c>
      <c r="G613" s="196" t="s">
        <v>397</v>
      </c>
      <c r="H613" s="249"/>
      <c r="I613" s="198"/>
      <c r="J613" s="199">
        <f>ROUND(I613*H613,2)</f>
        <v>0</v>
      </c>
      <c r="K613" s="195" t="s">
        <v>163</v>
      </c>
      <c r="L613" s="61"/>
      <c r="M613" s="200" t="s">
        <v>21</v>
      </c>
      <c r="N613" s="201" t="s">
        <v>42</v>
      </c>
      <c r="O613" s="42"/>
      <c r="P613" s="202">
        <f>O613*H613</f>
        <v>0</v>
      </c>
      <c r="Q613" s="202">
        <v>0</v>
      </c>
      <c r="R613" s="202">
        <f>Q613*H613</f>
        <v>0</v>
      </c>
      <c r="S613" s="202">
        <v>0</v>
      </c>
      <c r="T613" s="203">
        <f>S613*H613</f>
        <v>0</v>
      </c>
      <c r="AR613" s="24" t="s">
        <v>290</v>
      </c>
      <c r="AT613" s="24" t="s">
        <v>152</v>
      </c>
      <c r="AU613" s="24" t="s">
        <v>81</v>
      </c>
      <c r="AY613" s="24" t="s">
        <v>149</v>
      </c>
      <c r="BE613" s="204">
        <f>IF(N613="základní",J613,0)</f>
        <v>0</v>
      </c>
      <c r="BF613" s="204">
        <f>IF(N613="snížená",J613,0)</f>
        <v>0</v>
      </c>
      <c r="BG613" s="204">
        <f>IF(N613="zákl. přenesená",J613,0)</f>
        <v>0</v>
      </c>
      <c r="BH613" s="204">
        <f>IF(N613="sníž. přenesená",J613,0)</f>
        <v>0</v>
      </c>
      <c r="BI613" s="204">
        <f>IF(N613="nulová",J613,0)</f>
        <v>0</v>
      </c>
      <c r="BJ613" s="24" t="s">
        <v>79</v>
      </c>
      <c r="BK613" s="204">
        <f>ROUND(I613*H613,2)</f>
        <v>0</v>
      </c>
      <c r="BL613" s="24" t="s">
        <v>290</v>
      </c>
      <c r="BM613" s="24" t="s">
        <v>1048</v>
      </c>
    </row>
    <row r="614" spans="2:47" s="1" customFormat="1" ht="121.5">
      <c r="B614" s="41"/>
      <c r="C614" s="63"/>
      <c r="D614" s="208" t="s">
        <v>165</v>
      </c>
      <c r="E614" s="63"/>
      <c r="F614" s="209" t="s">
        <v>1049</v>
      </c>
      <c r="G614" s="63"/>
      <c r="H614" s="63"/>
      <c r="I614" s="163"/>
      <c r="J614" s="63"/>
      <c r="K614" s="63"/>
      <c r="L614" s="61"/>
      <c r="M614" s="207"/>
      <c r="N614" s="42"/>
      <c r="O614" s="42"/>
      <c r="P614" s="42"/>
      <c r="Q614" s="42"/>
      <c r="R614" s="42"/>
      <c r="S614" s="42"/>
      <c r="T614" s="78"/>
      <c r="AT614" s="24" t="s">
        <v>165</v>
      </c>
      <c r="AU614" s="24" t="s">
        <v>81</v>
      </c>
    </row>
    <row r="615" spans="2:63" s="10" customFormat="1" ht="29.85" customHeight="1">
      <c r="B615" s="176"/>
      <c r="C615" s="177"/>
      <c r="D615" s="190" t="s">
        <v>70</v>
      </c>
      <c r="E615" s="191" t="s">
        <v>1050</v>
      </c>
      <c r="F615" s="191" t="s">
        <v>1051</v>
      </c>
      <c r="G615" s="177"/>
      <c r="H615" s="177"/>
      <c r="I615" s="180"/>
      <c r="J615" s="192">
        <f>BK615</f>
        <v>0</v>
      </c>
      <c r="K615" s="177"/>
      <c r="L615" s="182"/>
      <c r="M615" s="183"/>
      <c r="N615" s="184"/>
      <c r="O615" s="184"/>
      <c r="P615" s="185">
        <f>SUM(P616:P633)</f>
        <v>0</v>
      </c>
      <c r="Q615" s="184"/>
      <c r="R615" s="185">
        <f>SUM(R616:R633)</f>
        <v>0.007069999999999999</v>
      </c>
      <c r="S615" s="184"/>
      <c r="T615" s="186">
        <f>SUM(T616:T633)</f>
        <v>0.27325200000000005</v>
      </c>
      <c r="AR615" s="187" t="s">
        <v>81</v>
      </c>
      <c r="AT615" s="188" t="s">
        <v>70</v>
      </c>
      <c r="AU615" s="188" t="s">
        <v>79</v>
      </c>
      <c r="AY615" s="187" t="s">
        <v>149</v>
      </c>
      <c r="BK615" s="189">
        <f>SUM(BK616:BK633)</f>
        <v>0</v>
      </c>
    </row>
    <row r="616" spans="2:65" s="1" customFormat="1" ht="22.5" customHeight="1">
      <c r="B616" s="41"/>
      <c r="C616" s="193" t="s">
        <v>1052</v>
      </c>
      <c r="D616" s="193" t="s">
        <v>152</v>
      </c>
      <c r="E616" s="194" t="s">
        <v>1053</v>
      </c>
      <c r="F616" s="195" t="s">
        <v>1054</v>
      </c>
      <c r="G616" s="196" t="s">
        <v>155</v>
      </c>
      <c r="H616" s="197">
        <v>53.313</v>
      </c>
      <c r="I616" s="198"/>
      <c r="J616" s="199">
        <f>ROUND(I616*H616,2)</f>
        <v>0</v>
      </c>
      <c r="K616" s="195" t="s">
        <v>163</v>
      </c>
      <c r="L616" s="61"/>
      <c r="M616" s="200" t="s">
        <v>21</v>
      </c>
      <c r="N616" s="201" t="s">
        <v>42</v>
      </c>
      <c r="O616" s="42"/>
      <c r="P616" s="202">
        <f>O616*H616</f>
        <v>0</v>
      </c>
      <c r="Q616" s="202">
        <v>0</v>
      </c>
      <c r="R616" s="202">
        <f>Q616*H616</f>
        <v>0</v>
      </c>
      <c r="S616" s="202">
        <v>0.004</v>
      </c>
      <c r="T616" s="203">
        <f>S616*H616</f>
        <v>0.21325200000000002</v>
      </c>
      <c r="AR616" s="24" t="s">
        <v>290</v>
      </c>
      <c r="AT616" s="24" t="s">
        <v>152</v>
      </c>
      <c r="AU616" s="24" t="s">
        <v>81</v>
      </c>
      <c r="AY616" s="24" t="s">
        <v>149</v>
      </c>
      <c r="BE616" s="204">
        <f>IF(N616="základní",J616,0)</f>
        <v>0</v>
      </c>
      <c r="BF616" s="204">
        <f>IF(N616="snížená",J616,0)</f>
        <v>0</v>
      </c>
      <c r="BG616" s="204">
        <f>IF(N616="zákl. přenesená",J616,0)</f>
        <v>0</v>
      </c>
      <c r="BH616" s="204">
        <f>IF(N616="sníž. přenesená",J616,0)</f>
        <v>0</v>
      </c>
      <c r="BI616" s="204">
        <f>IF(N616="nulová",J616,0)</f>
        <v>0</v>
      </c>
      <c r="BJ616" s="24" t="s">
        <v>79</v>
      </c>
      <c r="BK616" s="204">
        <f>ROUND(I616*H616,2)</f>
        <v>0</v>
      </c>
      <c r="BL616" s="24" t="s">
        <v>290</v>
      </c>
      <c r="BM616" s="24" t="s">
        <v>1055</v>
      </c>
    </row>
    <row r="617" spans="2:51" s="11" customFormat="1" ht="13.5">
      <c r="B617" s="210"/>
      <c r="C617" s="211"/>
      <c r="D617" s="208" t="s">
        <v>167</v>
      </c>
      <c r="E617" s="212" t="s">
        <v>21</v>
      </c>
      <c r="F617" s="213" t="s">
        <v>1056</v>
      </c>
      <c r="G617" s="211"/>
      <c r="H617" s="214" t="s">
        <v>21</v>
      </c>
      <c r="I617" s="215"/>
      <c r="J617" s="211"/>
      <c r="K617" s="211"/>
      <c r="L617" s="216"/>
      <c r="M617" s="217"/>
      <c r="N617" s="218"/>
      <c r="O617" s="218"/>
      <c r="P617" s="218"/>
      <c r="Q617" s="218"/>
      <c r="R617" s="218"/>
      <c r="S617" s="218"/>
      <c r="T617" s="219"/>
      <c r="AT617" s="220" t="s">
        <v>167</v>
      </c>
      <c r="AU617" s="220" t="s">
        <v>81</v>
      </c>
      <c r="AV617" s="11" t="s">
        <v>79</v>
      </c>
      <c r="AW617" s="11" t="s">
        <v>35</v>
      </c>
      <c r="AX617" s="11" t="s">
        <v>71</v>
      </c>
      <c r="AY617" s="220" t="s">
        <v>149</v>
      </c>
    </row>
    <row r="618" spans="2:51" s="12" customFormat="1" ht="13.5">
      <c r="B618" s="221"/>
      <c r="C618" s="222"/>
      <c r="D618" s="205" t="s">
        <v>167</v>
      </c>
      <c r="E618" s="243" t="s">
        <v>21</v>
      </c>
      <c r="F618" s="244" t="s">
        <v>1057</v>
      </c>
      <c r="G618" s="222"/>
      <c r="H618" s="245">
        <v>53.313</v>
      </c>
      <c r="I618" s="226"/>
      <c r="J618" s="222"/>
      <c r="K618" s="222"/>
      <c r="L618" s="227"/>
      <c r="M618" s="228"/>
      <c r="N618" s="229"/>
      <c r="O618" s="229"/>
      <c r="P618" s="229"/>
      <c r="Q618" s="229"/>
      <c r="R618" s="229"/>
      <c r="S618" s="229"/>
      <c r="T618" s="230"/>
      <c r="AT618" s="231" t="s">
        <v>167</v>
      </c>
      <c r="AU618" s="231" t="s">
        <v>81</v>
      </c>
      <c r="AV618" s="12" t="s">
        <v>81</v>
      </c>
      <c r="AW618" s="12" t="s">
        <v>35</v>
      </c>
      <c r="AX618" s="12" t="s">
        <v>79</v>
      </c>
      <c r="AY618" s="231" t="s">
        <v>149</v>
      </c>
    </row>
    <row r="619" spans="2:65" s="1" customFormat="1" ht="22.5" customHeight="1">
      <c r="B619" s="41"/>
      <c r="C619" s="193" t="s">
        <v>1058</v>
      </c>
      <c r="D619" s="193" t="s">
        <v>152</v>
      </c>
      <c r="E619" s="194" t="s">
        <v>1059</v>
      </c>
      <c r="F619" s="195" t="s">
        <v>1060</v>
      </c>
      <c r="G619" s="196" t="s">
        <v>889</v>
      </c>
      <c r="H619" s="197">
        <v>101</v>
      </c>
      <c r="I619" s="198"/>
      <c r="J619" s="199">
        <f>ROUND(I619*H619,2)</f>
        <v>0</v>
      </c>
      <c r="K619" s="195" t="s">
        <v>163</v>
      </c>
      <c r="L619" s="61"/>
      <c r="M619" s="200" t="s">
        <v>21</v>
      </c>
      <c r="N619" s="201" t="s">
        <v>42</v>
      </c>
      <c r="O619" s="42"/>
      <c r="P619" s="202">
        <f>O619*H619</f>
        <v>0</v>
      </c>
      <c r="Q619" s="202">
        <v>7E-05</v>
      </c>
      <c r="R619" s="202">
        <f>Q619*H619</f>
        <v>0.007069999999999999</v>
      </c>
      <c r="S619" s="202">
        <v>0</v>
      </c>
      <c r="T619" s="203">
        <f>S619*H619</f>
        <v>0</v>
      </c>
      <c r="AR619" s="24" t="s">
        <v>290</v>
      </c>
      <c r="AT619" s="24" t="s">
        <v>152</v>
      </c>
      <c r="AU619" s="24" t="s">
        <v>81</v>
      </c>
      <c r="AY619" s="24" t="s">
        <v>149</v>
      </c>
      <c r="BE619" s="204">
        <f>IF(N619="základní",J619,0)</f>
        <v>0</v>
      </c>
      <c r="BF619" s="204">
        <f>IF(N619="snížená",J619,0)</f>
        <v>0</v>
      </c>
      <c r="BG619" s="204">
        <f>IF(N619="zákl. přenesená",J619,0)</f>
        <v>0</v>
      </c>
      <c r="BH619" s="204">
        <f>IF(N619="sníž. přenesená",J619,0)</f>
        <v>0</v>
      </c>
      <c r="BI619" s="204">
        <f>IF(N619="nulová",J619,0)</f>
        <v>0</v>
      </c>
      <c r="BJ619" s="24" t="s">
        <v>79</v>
      </c>
      <c r="BK619" s="204">
        <f>ROUND(I619*H619,2)</f>
        <v>0</v>
      </c>
      <c r="BL619" s="24" t="s">
        <v>290</v>
      </c>
      <c r="BM619" s="24" t="s">
        <v>1061</v>
      </c>
    </row>
    <row r="620" spans="2:47" s="1" customFormat="1" ht="27">
      <c r="B620" s="41"/>
      <c r="C620" s="63"/>
      <c r="D620" s="208" t="s">
        <v>165</v>
      </c>
      <c r="E620" s="63"/>
      <c r="F620" s="209" t="s">
        <v>1062</v>
      </c>
      <c r="G620" s="63"/>
      <c r="H620" s="63"/>
      <c r="I620" s="163"/>
      <c r="J620" s="63"/>
      <c r="K620" s="63"/>
      <c r="L620" s="61"/>
      <c r="M620" s="207"/>
      <c r="N620" s="42"/>
      <c r="O620" s="42"/>
      <c r="P620" s="42"/>
      <c r="Q620" s="42"/>
      <c r="R620" s="42"/>
      <c r="S620" s="42"/>
      <c r="T620" s="78"/>
      <c r="AT620" s="24" t="s">
        <v>165</v>
      </c>
      <c r="AU620" s="24" t="s">
        <v>81</v>
      </c>
    </row>
    <row r="621" spans="2:51" s="11" customFormat="1" ht="13.5">
      <c r="B621" s="210"/>
      <c r="C621" s="211"/>
      <c r="D621" s="208" t="s">
        <v>167</v>
      </c>
      <c r="E621" s="212" t="s">
        <v>21</v>
      </c>
      <c r="F621" s="213" t="s">
        <v>1063</v>
      </c>
      <c r="G621" s="211"/>
      <c r="H621" s="214" t="s">
        <v>21</v>
      </c>
      <c r="I621" s="215"/>
      <c r="J621" s="211"/>
      <c r="K621" s="211"/>
      <c r="L621" s="216"/>
      <c r="M621" s="217"/>
      <c r="N621" s="218"/>
      <c r="O621" s="218"/>
      <c r="P621" s="218"/>
      <c r="Q621" s="218"/>
      <c r="R621" s="218"/>
      <c r="S621" s="218"/>
      <c r="T621" s="219"/>
      <c r="AT621" s="220" t="s">
        <v>167</v>
      </c>
      <c r="AU621" s="220" t="s">
        <v>81</v>
      </c>
      <c r="AV621" s="11" t="s">
        <v>79</v>
      </c>
      <c r="AW621" s="11" t="s">
        <v>35</v>
      </c>
      <c r="AX621" s="11" t="s">
        <v>71</v>
      </c>
      <c r="AY621" s="220" t="s">
        <v>149</v>
      </c>
    </row>
    <row r="622" spans="2:51" s="12" customFormat="1" ht="13.5">
      <c r="B622" s="221"/>
      <c r="C622" s="222"/>
      <c r="D622" s="208" t="s">
        <v>167</v>
      </c>
      <c r="E622" s="223" t="s">
        <v>21</v>
      </c>
      <c r="F622" s="224" t="s">
        <v>477</v>
      </c>
      <c r="G622" s="222"/>
      <c r="H622" s="225">
        <v>53</v>
      </c>
      <c r="I622" s="226"/>
      <c r="J622" s="222"/>
      <c r="K622" s="222"/>
      <c r="L622" s="227"/>
      <c r="M622" s="228"/>
      <c r="N622" s="229"/>
      <c r="O622" s="229"/>
      <c r="P622" s="229"/>
      <c r="Q622" s="229"/>
      <c r="R622" s="229"/>
      <c r="S622" s="229"/>
      <c r="T622" s="230"/>
      <c r="AT622" s="231" t="s">
        <v>167</v>
      </c>
      <c r="AU622" s="231" t="s">
        <v>81</v>
      </c>
      <c r="AV622" s="12" t="s">
        <v>81</v>
      </c>
      <c r="AW622" s="12" t="s">
        <v>35</v>
      </c>
      <c r="AX622" s="12" t="s">
        <v>71</v>
      </c>
      <c r="AY622" s="231" t="s">
        <v>149</v>
      </c>
    </row>
    <row r="623" spans="2:51" s="11" customFormat="1" ht="13.5">
      <c r="B623" s="210"/>
      <c r="C623" s="211"/>
      <c r="D623" s="208" t="s">
        <v>167</v>
      </c>
      <c r="E623" s="212" t="s">
        <v>21</v>
      </c>
      <c r="F623" s="213" t="s">
        <v>1064</v>
      </c>
      <c r="G623" s="211"/>
      <c r="H623" s="214" t="s">
        <v>21</v>
      </c>
      <c r="I623" s="215"/>
      <c r="J623" s="211"/>
      <c r="K623" s="211"/>
      <c r="L623" s="216"/>
      <c r="M623" s="217"/>
      <c r="N623" s="218"/>
      <c r="O623" s="218"/>
      <c r="P623" s="218"/>
      <c r="Q623" s="218"/>
      <c r="R623" s="218"/>
      <c r="S623" s="218"/>
      <c r="T623" s="219"/>
      <c r="AT623" s="220" t="s">
        <v>167</v>
      </c>
      <c r="AU623" s="220" t="s">
        <v>81</v>
      </c>
      <c r="AV623" s="11" t="s">
        <v>79</v>
      </c>
      <c r="AW623" s="11" t="s">
        <v>35</v>
      </c>
      <c r="AX623" s="11" t="s">
        <v>71</v>
      </c>
      <c r="AY623" s="220" t="s">
        <v>149</v>
      </c>
    </row>
    <row r="624" spans="2:51" s="12" customFormat="1" ht="13.5">
      <c r="B624" s="221"/>
      <c r="C624" s="222"/>
      <c r="D624" s="208" t="s">
        <v>167</v>
      </c>
      <c r="E624" s="223" t="s">
        <v>21</v>
      </c>
      <c r="F624" s="224" t="s">
        <v>455</v>
      </c>
      <c r="G624" s="222"/>
      <c r="H624" s="225">
        <v>48</v>
      </c>
      <c r="I624" s="226"/>
      <c r="J624" s="222"/>
      <c r="K624" s="222"/>
      <c r="L624" s="227"/>
      <c r="M624" s="228"/>
      <c r="N624" s="229"/>
      <c r="O624" s="229"/>
      <c r="P624" s="229"/>
      <c r="Q624" s="229"/>
      <c r="R624" s="229"/>
      <c r="S624" s="229"/>
      <c r="T624" s="230"/>
      <c r="AT624" s="231" t="s">
        <v>167</v>
      </c>
      <c r="AU624" s="231" t="s">
        <v>81</v>
      </c>
      <c r="AV624" s="12" t="s">
        <v>81</v>
      </c>
      <c r="AW624" s="12" t="s">
        <v>35</v>
      </c>
      <c r="AX624" s="12" t="s">
        <v>71</v>
      </c>
      <c r="AY624" s="231" t="s">
        <v>149</v>
      </c>
    </row>
    <row r="625" spans="2:51" s="13" customFormat="1" ht="13.5">
      <c r="B625" s="232"/>
      <c r="C625" s="233"/>
      <c r="D625" s="205" t="s">
        <v>167</v>
      </c>
      <c r="E625" s="234" t="s">
        <v>21</v>
      </c>
      <c r="F625" s="235" t="s">
        <v>184</v>
      </c>
      <c r="G625" s="233"/>
      <c r="H625" s="236">
        <v>101</v>
      </c>
      <c r="I625" s="237"/>
      <c r="J625" s="233"/>
      <c r="K625" s="233"/>
      <c r="L625" s="238"/>
      <c r="M625" s="239"/>
      <c r="N625" s="240"/>
      <c r="O625" s="240"/>
      <c r="P625" s="240"/>
      <c r="Q625" s="240"/>
      <c r="R625" s="240"/>
      <c r="S625" s="240"/>
      <c r="T625" s="241"/>
      <c r="AT625" s="242" t="s">
        <v>167</v>
      </c>
      <c r="AU625" s="242" t="s">
        <v>81</v>
      </c>
      <c r="AV625" s="13" t="s">
        <v>157</v>
      </c>
      <c r="AW625" s="13" t="s">
        <v>35</v>
      </c>
      <c r="AX625" s="13" t="s">
        <v>79</v>
      </c>
      <c r="AY625" s="242" t="s">
        <v>149</v>
      </c>
    </row>
    <row r="626" spans="2:65" s="1" customFormat="1" ht="22.5" customHeight="1">
      <c r="B626" s="41"/>
      <c r="C626" s="250" t="s">
        <v>1065</v>
      </c>
      <c r="D626" s="250" t="s">
        <v>478</v>
      </c>
      <c r="E626" s="251" t="s">
        <v>1066</v>
      </c>
      <c r="F626" s="252" t="s">
        <v>1067</v>
      </c>
      <c r="G626" s="253" t="s">
        <v>228</v>
      </c>
      <c r="H626" s="254">
        <v>1</v>
      </c>
      <c r="I626" s="255"/>
      <c r="J626" s="256">
        <f>ROUND(I626*H626,2)</f>
        <v>0</v>
      </c>
      <c r="K626" s="252" t="s">
        <v>21</v>
      </c>
      <c r="L626" s="257"/>
      <c r="M626" s="258" t="s">
        <v>21</v>
      </c>
      <c r="N626" s="259" t="s">
        <v>42</v>
      </c>
      <c r="O626" s="42"/>
      <c r="P626" s="202">
        <f>O626*H626</f>
        <v>0</v>
      </c>
      <c r="Q626" s="202">
        <v>0</v>
      </c>
      <c r="R626" s="202">
        <f>Q626*H626</f>
        <v>0</v>
      </c>
      <c r="S626" s="202">
        <v>0</v>
      </c>
      <c r="T626" s="203">
        <f>S626*H626</f>
        <v>0</v>
      </c>
      <c r="AR626" s="24" t="s">
        <v>376</v>
      </c>
      <c r="AT626" s="24" t="s">
        <v>478</v>
      </c>
      <c r="AU626" s="24" t="s">
        <v>81</v>
      </c>
      <c r="AY626" s="24" t="s">
        <v>149</v>
      </c>
      <c r="BE626" s="204">
        <f>IF(N626="základní",J626,0)</f>
        <v>0</v>
      </c>
      <c r="BF626" s="204">
        <f>IF(N626="snížená",J626,0)</f>
        <v>0</v>
      </c>
      <c r="BG626" s="204">
        <f>IF(N626="zákl. přenesená",J626,0)</f>
        <v>0</v>
      </c>
      <c r="BH626" s="204">
        <f>IF(N626="sníž. přenesená",J626,0)</f>
        <v>0</v>
      </c>
      <c r="BI626" s="204">
        <f>IF(N626="nulová",J626,0)</f>
        <v>0</v>
      </c>
      <c r="BJ626" s="24" t="s">
        <v>79</v>
      </c>
      <c r="BK626" s="204">
        <f>ROUND(I626*H626,2)</f>
        <v>0</v>
      </c>
      <c r="BL626" s="24" t="s">
        <v>290</v>
      </c>
      <c r="BM626" s="24" t="s">
        <v>1068</v>
      </c>
    </row>
    <row r="627" spans="2:65" s="1" customFormat="1" ht="22.5" customHeight="1">
      <c r="B627" s="41"/>
      <c r="C627" s="250" t="s">
        <v>1069</v>
      </c>
      <c r="D627" s="250" t="s">
        <v>478</v>
      </c>
      <c r="E627" s="251" t="s">
        <v>1070</v>
      </c>
      <c r="F627" s="252" t="s">
        <v>1071</v>
      </c>
      <c r="G627" s="253" t="s">
        <v>228</v>
      </c>
      <c r="H627" s="254">
        <v>1</v>
      </c>
      <c r="I627" s="255"/>
      <c r="J627" s="256">
        <f>ROUND(I627*H627,2)</f>
        <v>0</v>
      </c>
      <c r="K627" s="252" t="s">
        <v>21</v>
      </c>
      <c r="L627" s="257"/>
      <c r="M627" s="258" t="s">
        <v>21</v>
      </c>
      <c r="N627" s="259" t="s">
        <v>42</v>
      </c>
      <c r="O627" s="42"/>
      <c r="P627" s="202">
        <f>O627*H627</f>
        <v>0</v>
      </c>
      <c r="Q627" s="202">
        <v>0</v>
      </c>
      <c r="R627" s="202">
        <f>Q627*H627</f>
        <v>0</v>
      </c>
      <c r="S627" s="202">
        <v>0</v>
      </c>
      <c r="T627" s="203">
        <f>S627*H627</f>
        <v>0</v>
      </c>
      <c r="AR627" s="24" t="s">
        <v>376</v>
      </c>
      <c r="AT627" s="24" t="s">
        <v>478</v>
      </c>
      <c r="AU627" s="24" t="s">
        <v>81</v>
      </c>
      <c r="AY627" s="24" t="s">
        <v>149</v>
      </c>
      <c r="BE627" s="204">
        <f>IF(N627="základní",J627,0)</f>
        <v>0</v>
      </c>
      <c r="BF627" s="204">
        <f>IF(N627="snížená",J627,0)</f>
        <v>0</v>
      </c>
      <c r="BG627" s="204">
        <f>IF(N627="zákl. přenesená",J627,0)</f>
        <v>0</v>
      </c>
      <c r="BH627" s="204">
        <f>IF(N627="sníž. přenesená",J627,0)</f>
        <v>0</v>
      </c>
      <c r="BI627" s="204">
        <f>IF(N627="nulová",J627,0)</f>
        <v>0</v>
      </c>
      <c r="BJ627" s="24" t="s">
        <v>79</v>
      </c>
      <c r="BK627" s="204">
        <f>ROUND(I627*H627,2)</f>
        <v>0</v>
      </c>
      <c r="BL627" s="24" t="s">
        <v>290</v>
      </c>
      <c r="BM627" s="24" t="s">
        <v>1072</v>
      </c>
    </row>
    <row r="628" spans="2:65" s="1" customFormat="1" ht="31.5" customHeight="1">
      <c r="B628" s="41"/>
      <c r="C628" s="193" t="s">
        <v>1073</v>
      </c>
      <c r="D628" s="193" t="s">
        <v>152</v>
      </c>
      <c r="E628" s="194" t="s">
        <v>1074</v>
      </c>
      <c r="F628" s="195" t="s">
        <v>1075</v>
      </c>
      <c r="G628" s="196" t="s">
        <v>889</v>
      </c>
      <c r="H628" s="197">
        <v>60</v>
      </c>
      <c r="I628" s="198"/>
      <c r="J628" s="199">
        <f>ROUND(I628*H628,2)</f>
        <v>0</v>
      </c>
      <c r="K628" s="195" t="s">
        <v>163</v>
      </c>
      <c r="L628" s="61"/>
      <c r="M628" s="200" t="s">
        <v>21</v>
      </c>
      <c r="N628" s="201" t="s">
        <v>42</v>
      </c>
      <c r="O628" s="42"/>
      <c r="P628" s="202">
        <f>O628*H628</f>
        <v>0</v>
      </c>
      <c r="Q628" s="202">
        <v>0</v>
      </c>
      <c r="R628" s="202">
        <f>Q628*H628</f>
        <v>0</v>
      </c>
      <c r="S628" s="202">
        <v>0.001</v>
      </c>
      <c r="T628" s="203">
        <f>S628*H628</f>
        <v>0.06</v>
      </c>
      <c r="AR628" s="24" t="s">
        <v>290</v>
      </c>
      <c r="AT628" s="24" t="s">
        <v>152</v>
      </c>
      <c r="AU628" s="24" t="s">
        <v>81</v>
      </c>
      <c r="AY628" s="24" t="s">
        <v>149</v>
      </c>
      <c r="BE628" s="204">
        <f>IF(N628="základní",J628,0)</f>
        <v>0</v>
      </c>
      <c r="BF628" s="204">
        <f>IF(N628="snížená",J628,0)</f>
        <v>0</v>
      </c>
      <c r="BG628" s="204">
        <f>IF(N628="zákl. přenesená",J628,0)</f>
        <v>0</v>
      </c>
      <c r="BH628" s="204">
        <f>IF(N628="sníž. přenesená",J628,0)</f>
        <v>0</v>
      </c>
      <c r="BI628" s="204">
        <f>IF(N628="nulová",J628,0)</f>
        <v>0</v>
      </c>
      <c r="BJ628" s="24" t="s">
        <v>79</v>
      </c>
      <c r="BK628" s="204">
        <f>ROUND(I628*H628,2)</f>
        <v>0</v>
      </c>
      <c r="BL628" s="24" t="s">
        <v>290</v>
      </c>
      <c r="BM628" s="24" t="s">
        <v>1076</v>
      </c>
    </row>
    <row r="629" spans="2:47" s="1" customFormat="1" ht="54">
      <c r="B629" s="41"/>
      <c r="C629" s="63"/>
      <c r="D629" s="208" t="s">
        <v>165</v>
      </c>
      <c r="E629" s="63"/>
      <c r="F629" s="209" t="s">
        <v>1077</v>
      </c>
      <c r="G629" s="63"/>
      <c r="H629" s="63"/>
      <c r="I629" s="163"/>
      <c r="J629" s="63"/>
      <c r="K629" s="63"/>
      <c r="L629" s="61"/>
      <c r="M629" s="207"/>
      <c r="N629" s="42"/>
      <c r="O629" s="42"/>
      <c r="P629" s="42"/>
      <c r="Q629" s="42"/>
      <c r="R629" s="42"/>
      <c r="S629" s="42"/>
      <c r="T629" s="78"/>
      <c r="AT629" s="24" t="s">
        <v>165</v>
      </c>
      <c r="AU629" s="24" t="s">
        <v>81</v>
      </c>
    </row>
    <row r="630" spans="2:51" s="11" customFormat="1" ht="13.5">
      <c r="B630" s="210"/>
      <c r="C630" s="211"/>
      <c r="D630" s="208" t="s">
        <v>167</v>
      </c>
      <c r="E630" s="212" t="s">
        <v>21</v>
      </c>
      <c r="F630" s="213" t="s">
        <v>1078</v>
      </c>
      <c r="G630" s="211"/>
      <c r="H630" s="214" t="s">
        <v>21</v>
      </c>
      <c r="I630" s="215"/>
      <c r="J630" s="211"/>
      <c r="K630" s="211"/>
      <c r="L630" s="216"/>
      <c r="M630" s="217"/>
      <c r="N630" s="218"/>
      <c r="O630" s="218"/>
      <c r="P630" s="218"/>
      <c r="Q630" s="218"/>
      <c r="R630" s="218"/>
      <c r="S630" s="218"/>
      <c r="T630" s="219"/>
      <c r="AT630" s="220" t="s">
        <v>167</v>
      </c>
      <c r="AU630" s="220" t="s">
        <v>81</v>
      </c>
      <c r="AV630" s="11" t="s">
        <v>79</v>
      </c>
      <c r="AW630" s="11" t="s">
        <v>35</v>
      </c>
      <c r="AX630" s="11" t="s">
        <v>71</v>
      </c>
      <c r="AY630" s="220" t="s">
        <v>149</v>
      </c>
    </row>
    <row r="631" spans="2:51" s="12" customFormat="1" ht="13.5">
      <c r="B631" s="221"/>
      <c r="C631" s="222"/>
      <c r="D631" s="205" t="s">
        <v>167</v>
      </c>
      <c r="E631" s="243" t="s">
        <v>21</v>
      </c>
      <c r="F631" s="244" t="s">
        <v>508</v>
      </c>
      <c r="G631" s="222"/>
      <c r="H631" s="245">
        <v>60</v>
      </c>
      <c r="I631" s="226"/>
      <c r="J631" s="222"/>
      <c r="K631" s="222"/>
      <c r="L631" s="227"/>
      <c r="M631" s="228"/>
      <c r="N631" s="229"/>
      <c r="O631" s="229"/>
      <c r="P631" s="229"/>
      <c r="Q631" s="229"/>
      <c r="R631" s="229"/>
      <c r="S631" s="229"/>
      <c r="T631" s="230"/>
      <c r="AT631" s="231" t="s">
        <v>167</v>
      </c>
      <c r="AU631" s="231" t="s">
        <v>81</v>
      </c>
      <c r="AV631" s="12" t="s">
        <v>81</v>
      </c>
      <c r="AW631" s="12" t="s">
        <v>35</v>
      </c>
      <c r="AX631" s="12" t="s">
        <v>79</v>
      </c>
      <c r="AY631" s="231" t="s">
        <v>149</v>
      </c>
    </row>
    <row r="632" spans="2:65" s="1" customFormat="1" ht="22.5" customHeight="1">
      <c r="B632" s="41"/>
      <c r="C632" s="193" t="s">
        <v>1079</v>
      </c>
      <c r="D632" s="193" t="s">
        <v>152</v>
      </c>
      <c r="E632" s="194" t="s">
        <v>1080</v>
      </c>
      <c r="F632" s="195" t="s">
        <v>1081</v>
      </c>
      <c r="G632" s="196" t="s">
        <v>397</v>
      </c>
      <c r="H632" s="249"/>
      <c r="I632" s="198"/>
      <c r="J632" s="199">
        <f>ROUND(I632*H632,2)</f>
        <v>0</v>
      </c>
      <c r="K632" s="195" t="s">
        <v>163</v>
      </c>
      <c r="L632" s="61"/>
      <c r="M632" s="200" t="s">
        <v>21</v>
      </c>
      <c r="N632" s="201" t="s">
        <v>42</v>
      </c>
      <c r="O632" s="42"/>
      <c r="P632" s="202">
        <f>O632*H632</f>
        <v>0</v>
      </c>
      <c r="Q632" s="202">
        <v>0</v>
      </c>
      <c r="R632" s="202">
        <f>Q632*H632</f>
        <v>0</v>
      </c>
      <c r="S632" s="202">
        <v>0</v>
      </c>
      <c r="T632" s="203">
        <f>S632*H632</f>
        <v>0</v>
      </c>
      <c r="AR632" s="24" t="s">
        <v>290</v>
      </c>
      <c r="AT632" s="24" t="s">
        <v>152</v>
      </c>
      <c r="AU632" s="24" t="s">
        <v>81</v>
      </c>
      <c r="AY632" s="24" t="s">
        <v>149</v>
      </c>
      <c r="BE632" s="204">
        <f>IF(N632="základní",J632,0)</f>
        <v>0</v>
      </c>
      <c r="BF632" s="204">
        <f>IF(N632="snížená",J632,0)</f>
        <v>0</v>
      </c>
      <c r="BG632" s="204">
        <f>IF(N632="zákl. přenesená",J632,0)</f>
        <v>0</v>
      </c>
      <c r="BH632" s="204">
        <f>IF(N632="sníž. přenesená",J632,0)</f>
        <v>0</v>
      </c>
      <c r="BI632" s="204">
        <f>IF(N632="nulová",J632,0)</f>
        <v>0</v>
      </c>
      <c r="BJ632" s="24" t="s">
        <v>79</v>
      </c>
      <c r="BK632" s="204">
        <f>ROUND(I632*H632,2)</f>
        <v>0</v>
      </c>
      <c r="BL632" s="24" t="s">
        <v>290</v>
      </c>
      <c r="BM632" s="24" t="s">
        <v>1082</v>
      </c>
    </row>
    <row r="633" spans="2:47" s="1" customFormat="1" ht="121.5">
      <c r="B633" s="41"/>
      <c r="C633" s="63"/>
      <c r="D633" s="208" t="s">
        <v>165</v>
      </c>
      <c r="E633" s="63"/>
      <c r="F633" s="209" t="s">
        <v>1083</v>
      </c>
      <c r="G633" s="63"/>
      <c r="H633" s="63"/>
      <c r="I633" s="163"/>
      <c r="J633" s="63"/>
      <c r="K633" s="63"/>
      <c r="L633" s="61"/>
      <c r="M633" s="207"/>
      <c r="N633" s="42"/>
      <c r="O633" s="42"/>
      <c r="P633" s="42"/>
      <c r="Q633" s="42"/>
      <c r="R633" s="42"/>
      <c r="S633" s="42"/>
      <c r="T633" s="78"/>
      <c r="AT633" s="24" t="s">
        <v>165</v>
      </c>
      <c r="AU633" s="24" t="s">
        <v>81</v>
      </c>
    </row>
    <row r="634" spans="2:63" s="10" customFormat="1" ht="29.85" customHeight="1">
      <c r="B634" s="176"/>
      <c r="C634" s="177"/>
      <c r="D634" s="190" t="s">
        <v>70</v>
      </c>
      <c r="E634" s="191" t="s">
        <v>1084</v>
      </c>
      <c r="F634" s="191" t="s">
        <v>1085</v>
      </c>
      <c r="G634" s="177"/>
      <c r="H634" s="177"/>
      <c r="I634" s="180"/>
      <c r="J634" s="192">
        <f>BK634</f>
        <v>0</v>
      </c>
      <c r="K634" s="177"/>
      <c r="L634" s="182"/>
      <c r="M634" s="183"/>
      <c r="N634" s="184"/>
      <c r="O634" s="184"/>
      <c r="P634" s="185">
        <f>SUM(P635:P675)</f>
        <v>0</v>
      </c>
      <c r="Q634" s="184"/>
      <c r="R634" s="185">
        <f>SUM(R635:R675)</f>
        <v>0.417324</v>
      </c>
      <c r="S634" s="184"/>
      <c r="T634" s="186">
        <f>SUM(T635:T675)</f>
        <v>0.9755841</v>
      </c>
      <c r="AR634" s="187" t="s">
        <v>81</v>
      </c>
      <c r="AT634" s="188" t="s">
        <v>70</v>
      </c>
      <c r="AU634" s="188" t="s">
        <v>79</v>
      </c>
      <c r="AY634" s="187" t="s">
        <v>149</v>
      </c>
      <c r="BK634" s="189">
        <f>SUM(BK635:BK675)</f>
        <v>0</v>
      </c>
    </row>
    <row r="635" spans="2:65" s="1" customFormat="1" ht="22.5" customHeight="1">
      <c r="B635" s="41"/>
      <c r="C635" s="193" t="s">
        <v>1086</v>
      </c>
      <c r="D635" s="193" t="s">
        <v>152</v>
      </c>
      <c r="E635" s="194" t="s">
        <v>1087</v>
      </c>
      <c r="F635" s="195" t="s">
        <v>1088</v>
      </c>
      <c r="G635" s="196" t="s">
        <v>155</v>
      </c>
      <c r="H635" s="197">
        <v>11.73</v>
      </c>
      <c r="I635" s="198"/>
      <c r="J635" s="199">
        <f>ROUND(I635*H635,2)</f>
        <v>0</v>
      </c>
      <c r="K635" s="195" t="s">
        <v>163</v>
      </c>
      <c r="L635" s="61"/>
      <c r="M635" s="200" t="s">
        <v>21</v>
      </c>
      <c r="N635" s="201" t="s">
        <v>42</v>
      </c>
      <c r="O635" s="42"/>
      <c r="P635" s="202">
        <f>O635*H635</f>
        <v>0</v>
      </c>
      <c r="Q635" s="202">
        <v>0</v>
      </c>
      <c r="R635" s="202">
        <f>Q635*H635</f>
        <v>0</v>
      </c>
      <c r="S635" s="202">
        <v>0.08317</v>
      </c>
      <c r="T635" s="203">
        <f>S635*H635</f>
        <v>0.9755841</v>
      </c>
      <c r="AR635" s="24" t="s">
        <v>290</v>
      </c>
      <c r="AT635" s="24" t="s">
        <v>152</v>
      </c>
      <c r="AU635" s="24" t="s">
        <v>81</v>
      </c>
      <c r="AY635" s="24" t="s">
        <v>149</v>
      </c>
      <c r="BE635" s="204">
        <f>IF(N635="základní",J635,0)</f>
        <v>0</v>
      </c>
      <c r="BF635" s="204">
        <f>IF(N635="snížená",J635,0)</f>
        <v>0</v>
      </c>
      <c r="BG635" s="204">
        <f>IF(N635="zákl. přenesená",J635,0)</f>
        <v>0</v>
      </c>
      <c r="BH635" s="204">
        <f>IF(N635="sníž. přenesená",J635,0)</f>
        <v>0</v>
      </c>
      <c r="BI635" s="204">
        <f>IF(N635="nulová",J635,0)</f>
        <v>0</v>
      </c>
      <c r="BJ635" s="24" t="s">
        <v>79</v>
      </c>
      <c r="BK635" s="204">
        <f>ROUND(I635*H635,2)</f>
        <v>0</v>
      </c>
      <c r="BL635" s="24" t="s">
        <v>290</v>
      </c>
      <c r="BM635" s="24" t="s">
        <v>1089</v>
      </c>
    </row>
    <row r="636" spans="2:51" s="11" customFormat="1" ht="13.5">
      <c r="B636" s="210"/>
      <c r="C636" s="211"/>
      <c r="D636" s="208" t="s">
        <v>167</v>
      </c>
      <c r="E636" s="212" t="s">
        <v>21</v>
      </c>
      <c r="F636" s="213" t="s">
        <v>250</v>
      </c>
      <c r="G636" s="211"/>
      <c r="H636" s="214" t="s">
        <v>21</v>
      </c>
      <c r="I636" s="215"/>
      <c r="J636" s="211"/>
      <c r="K636" s="211"/>
      <c r="L636" s="216"/>
      <c r="M636" s="217"/>
      <c r="N636" s="218"/>
      <c r="O636" s="218"/>
      <c r="P636" s="218"/>
      <c r="Q636" s="218"/>
      <c r="R636" s="218"/>
      <c r="S636" s="218"/>
      <c r="T636" s="219"/>
      <c r="AT636" s="220" t="s">
        <v>167</v>
      </c>
      <c r="AU636" s="220" t="s">
        <v>81</v>
      </c>
      <c r="AV636" s="11" t="s">
        <v>79</v>
      </c>
      <c r="AW636" s="11" t="s">
        <v>35</v>
      </c>
      <c r="AX636" s="11" t="s">
        <v>71</v>
      </c>
      <c r="AY636" s="220" t="s">
        <v>149</v>
      </c>
    </row>
    <row r="637" spans="2:51" s="12" customFormat="1" ht="13.5">
      <c r="B637" s="221"/>
      <c r="C637" s="222"/>
      <c r="D637" s="208" t="s">
        <v>167</v>
      </c>
      <c r="E637" s="223" t="s">
        <v>21</v>
      </c>
      <c r="F637" s="224" t="s">
        <v>251</v>
      </c>
      <c r="G637" s="222"/>
      <c r="H637" s="225">
        <v>1.35</v>
      </c>
      <c r="I637" s="226"/>
      <c r="J637" s="222"/>
      <c r="K637" s="222"/>
      <c r="L637" s="227"/>
      <c r="M637" s="228"/>
      <c r="N637" s="229"/>
      <c r="O637" s="229"/>
      <c r="P637" s="229"/>
      <c r="Q637" s="229"/>
      <c r="R637" s="229"/>
      <c r="S637" s="229"/>
      <c r="T637" s="230"/>
      <c r="AT637" s="231" t="s">
        <v>167</v>
      </c>
      <c r="AU637" s="231" t="s">
        <v>81</v>
      </c>
      <c r="AV637" s="12" t="s">
        <v>81</v>
      </c>
      <c r="AW637" s="12" t="s">
        <v>35</v>
      </c>
      <c r="AX637" s="12" t="s">
        <v>71</v>
      </c>
      <c r="AY637" s="231" t="s">
        <v>149</v>
      </c>
    </row>
    <row r="638" spans="2:51" s="11" customFormat="1" ht="13.5">
      <c r="B638" s="210"/>
      <c r="C638" s="211"/>
      <c r="D638" s="208" t="s">
        <v>167</v>
      </c>
      <c r="E638" s="212" t="s">
        <v>21</v>
      </c>
      <c r="F638" s="213" t="s">
        <v>252</v>
      </c>
      <c r="G638" s="211"/>
      <c r="H638" s="214" t="s">
        <v>21</v>
      </c>
      <c r="I638" s="215"/>
      <c r="J638" s="211"/>
      <c r="K638" s="211"/>
      <c r="L638" s="216"/>
      <c r="M638" s="217"/>
      <c r="N638" s="218"/>
      <c r="O638" s="218"/>
      <c r="P638" s="218"/>
      <c r="Q638" s="218"/>
      <c r="R638" s="218"/>
      <c r="S638" s="218"/>
      <c r="T638" s="219"/>
      <c r="AT638" s="220" t="s">
        <v>167</v>
      </c>
      <c r="AU638" s="220" t="s">
        <v>81</v>
      </c>
      <c r="AV638" s="11" t="s">
        <v>79</v>
      </c>
      <c r="AW638" s="11" t="s">
        <v>35</v>
      </c>
      <c r="AX638" s="11" t="s">
        <v>71</v>
      </c>
      <c r="AY638" s="220" t="s">
        <v>149</v>
      </c>
    </row>
    <row r="639" spans="2:51" s="12" customFormat="1" ht="13.5">
      <c r="B639" s="221"/>
      <c r="C639" s="222"/>
      <c r="D639" s="208" t="s">
        <v>167</v>
      </c>
      <c r="E639" s="223" t="s">
        <v>21</v>
      </c>
      <c r="F639" s="224" t="s">
        <v>253</v>
      </c>
      <c r="G639" s="222"/>
      <c r="H639" s="225">
        <v>1.55</v>
      </c>
      <c r="I639" s="226"/>
      <c r="J639" s="222"/>
      <c r="K639" s="222"/>
      <c r="L639" s="227"/>
      <c r="M639" s="228"/>
      <c r="N639" s="229"/>
      <c r="O639" s="229"/>
      <c r="P639" s="229"/>
      <c r="Q639" s="229"/>
      <c r="R639" s="229"/>
      <c r="S639" s="229"/>
      <c r="T639" s="230"/>
      <c r="AT639" s="231" t="s">
        <v>167</v>
      </c>
      <c r="AU639" s="231" t="s">
        <v>81</v>
      </c>
      <c r="AV639" s="12" t="s">
        <v>81</v>
      </c>
      <c r="AW639" s="12" t="s">
        <v>35</v>
      </c>
      <c r="AX639" s="12" t="s">
        <v>71</v>
      </c>
      <c r="AY639" s="231" t="s">
        <v>149</v>
      </c>
    </row>
    <row r="640" spans="2:51" s="11" customFormat="1" ht="13.5">
      <c r="B640" s="210"/>
      <c r="C640" s="211"/>
      <c r="D640" s="208" t="s">
        <v>167</v>
      </c>
      <c r="E640" s="212" t="s">
        <v>21</v>
      </c>
      <c r="F640" s="213" t="s">
        <v>177</v>
      </c>
      <c r="G640" s="211"/>
      <c r="H640" s="214" t="s">
        <v>21</v>
      </c>
      <c r="I640" s="215"/>
      <c r="J640" s="211"/>
      <c r="K640" s="211"/>
      <c r="L640" s="216"/>
      <c r="M640" s="217"/>
      <c r="N640" s="218"/>
      <c r="O640" s="218"/>
      <c r="P640" s="218"/>
      <c r="Q640" s="218"/>
      <c r="R640" s="218"/>
      <c r="S640" s="218"/>
      <c r="T640" s="219"/>
      <c r="AT640" s="220" t="s">
        <v>167</v>
      </c>
      <c r="AU640" s="220" t="s">
        <v>81</v>
      </c>
      <c r="AV640" s="11" t="s">
        <v>79</v>
      </c>
      <c r="AW640" s="11" t="s">
        <v>35</v>
      </c>
      <c r="AX640" s="11" t="s">
        <v>71</v>
      </c>
      <c r="AY640" s="220" t="s">
        <v>149</v>
      </c>
    </row>
    <row r="641" spans="2:51" s="12" customFormat="1" ht="13.5">
      <c r="B641" s="221"/>
      <c r="C641" s="222"/>
      <c r="D641" s="208" t="s">
        <v>167</v>
      </c>
      <c r="E641" s="223" t="s">
        <v>21</v>
      </c>
      <c r="F641" s="224" t="s">
        <v>255</v>
      </c>
      <c r="G641" s="222"/>
      <c r="H641" s="225">
        <v>2.97</v>
      </c>
      <c r="I641" s="226"/>
      <c r="J641" s="222"/>
      <c r="K641" s="222"/>
      <c r="L641" s="227"/>
      <c r="M641" s="228"/>
      <c r="N641" s="229"/>
      <c r="O641" s="229"/>
      <c r="P641" s="229"/>
      <c r="Q641" s="229"/>
      <c r="R641" s="229"/>
      <c r="S641" s="229"/>
      <c r="T641" s="230"/>
      <c r="AT641" s="231" t="s">
        <v>167</v>
      </c>
      <c r="AU641" s="231" t="s">
        <v>81</v>
      </c>
      <c r="AV641" s="12" t="s">
        <v>81</v>
      </c>
      <c r="AW641" s="12" t="s">
        <v>35</v>
      </c>
      <c r="AX641" s="12" t="s">
        <v>71</v>
      </c>
      <c r="AY641" s="231" t="s">
        <v>149</v>
      </c>
    </row>
    <row r="642" spans="2:51" s="11" customFormat="1" ht="13.5">
      <c r="B642" s="210"/>
      <c r="C642" s="211"/>
      <c r="D642" s="208" t="s">
        <v>167</v>
      </c>
      <c r="E642" s="212" t="s">
        <v>21</v>
      </c>
      <c r="F642" s="213" t="s">
        <v>180</v>
      </c>
      <c r="G642" s="211"/>
      <c r="H642" s="214" t="s">
        <v>21</v>
      </c>
      <c r="I642" s="215"/>
      <c r="J642" s="211"/>
      <c r="K642" s="211"/>
      <c r="L642" s="216"/>
      <c r="M642" s="217"/>
      <c r="N642" s="218"/>
      <c r="O642" s="218"/>
      <c r="P642" s="218"/>
      <c r="Q642" s="218"/>
      <c r="R642" s="218"/>
      <c r="S642" s="218"/>
      <c r="T642" s="219"/>
      <c r="AT642" s="220" t="s">
        <v>167</v>
      </c>
      <c r="AU642" s="220" t="s">
        <v>81</v>
      </c>
      <c r="AV642" s="11" t="s">
        <v>79</v>
      </c>
      <c r="AW642" s="11" t="s">
        <v>35</v>
      </c>
      <c r="AX642" s="11" t="s">
        <v>71</v>
      </c>
      <c r="AY642" s="220" t="s">
        <v>149</v>
      </c>
    </row>
    <row r="643" spans="2:51" s="12" customFormat="1" ht="13.5">
      <c r="B643" s="221"/>
      <c r="C643" s="222"/>
      <c r="D643" s="208" t="s">
        <v>167</v>
      </c>
      <c r="E643" s="223" t="s">
        <v>21</v>
      </c>
      <c r="F643" s="224" t="s">
        <v>1090</v>
      </c>
      <c r="G643" s="222"/>
      <c r="H643" s="225">
        <v>2.85</v>
      </c>
      <c r="I643" s="226"/>
      <c r="J643" s="222"/>
      <c r="K643" s="222"/>
      <c r="L643" s="227"/>
      <c r="M643" s="228"/>
      <c r="N643" s="229"/>
      <c r="O643" s="229"/>
      <c r="P643" s="229"/>
      <c r="Q643" s="229"/>
      <c r="R643" s="229"/>
      <c r="S643" s="229"/>
      <c r="T643" s="230"/>
      <c r="AT643" s="231" t="s">
        <v>167</v>
      </c>
      <c r="AU643" s="231" t="s">
        <v>81</v>
      </c>
      <c r="AV643" s="12" t="s">
        <v>81</v>
      </c>
      <c r="AW643" s="12" t="s">
        <v>35</v>
      </c>
      <c r="AX643" s="12" t="s">
        <v>71</v>
      </c>
      <c r="AY643" s="231" t="s">
        <v>149</v>
      </c>
    </row>
    <row r="644" spans="2:51" s="11" customFormat="1" ht="13.5">
      <c r="B644" s="210"/>
      <c r="C644" s="211"/>
      <c r="D644" s="208" t="s">
        <v>167</v>
      </c>
      <c r="E644" s="212" t="s">
        <v>21</v>
      </c>
      <c r="F644" s="213" t="s">
        <v>182</v>
      </c>
      <c r="G644" s="211"/>
      <c r="H644" s="214" t="s">
        <v>21</v>
      </c>
      <c r="I644" s="215"/>
      <c r="J644" s="211"/>
      <c r="K644" s="211"/>
      <c r="L644" s="216"/>
      <c r="M644" s="217"/>
      <c r="N644" s="218"/>
      <c r="O644" s="218"/>
      <c r="P644" s="218"/>
      <c r="Q644" s="218"/>
      <c r="R644" s="218"/>
      <c r="S644" s="218"/>
      <c r="T644" s="219"/>
      <c r="AT644" s="220" t="s">
        <v>167</v>
      </c>
      <c r="AU644" s="220" t="s">
        <v>81</v>
      </c>
      <c r="AV644" s="11" t="s">
        <v>79</v>
      </c>
      <c r="AW644" s="11" t="s">
        <v>35</v>
      </c>
      <c r="AX644" s="11" t="s">
        <v>71</v>
      </c>
      <c r="AY644" s="220" t="s">
        <v>149</v>
      </c>
    </row>
    <row r="645" spans="2:51" s="12" customFormat="1" ht="13.5">
      <c r="B645" s="221"/>
      <c r="C645" s="222"/>
      <c r="D645" s="208" t="s">
        <v>167</v>
      </c>
      <c r="E645" s="223" t="s">
        <v>21</v>
      </c>
      <c r="F645" s="224" t="s">
        <v>259</v>
      </c>
      <c r="G645" s="222"/>
      <c r="H645" s="225">
        <v>3.01</v>
      </c>
      <c r="I645" s="226"/>
      <c r="J645" s="222"/>
      <c r="K645" s="222"/>
      <c r="L645" s="227"/>
      <c r="M645" s="228"/>
      <c r="N645" s="229"/>
      <c r="O645" s="229"/>
      <c r="P645" s="229"/>
      <c r="Q645" s="229"/>
      <c r="R645" s="229"/>
      <c r="S645" s="229"/>
      <c r="T645" s="230"/>
      <c r="AT645" s="231" t="s">
        <v>167</v>
      </c>
      <c r="AU645" s="231" t="s">
        <v>81</v>
      </c>
      <c r="AV645" s="12" t="s">
        <v>81</v>
      </c>
      <c r="AW645" s="12" t="s">
        <v>35</v>
      </c>
      <c r="AX645" s="12" t="s">
        <v>71</v>
      </c>
      <c r="AY645" s="231" t="s">
        <v>149</v>
      </c>
    </row>
    <row r="646" spans="2:51" s="13" customFormat="1" ht="13.5">
      <c r="B646" s="232"/>
      <c r="C646" s="233"/>
      <c r="D646" s="205" t="s">
        <v>167</v>
      </c>
      <c r="E646" s="234" t="s">
        <v>21</v>
      </c>
      <c r="F646" s="235" t="s">
        <v>184</v>
      </c>
      <c r="G646" s="233"/>
      <c r="H646" s="236">
        <v>11.73</v>
      </c>
      <c r="I646" s="237"/>
      <c r="J646" s="233"/>
      <c r="K646" s="233"/>
      <c r="L646" s="238"/>
      <c r="M646" s="239"/>
      <c r="N646" s="240"/>
      <c r="O646" s="240"/>
      <c r="P646" s="240"/>
      <c r="Q646" s="240"/>
      <c r="R646" s="240"/>
      <c r="S646" s="240"/>
      <c r="T646" s="241"/>
      <c r="AT646" s="242" t="s">
        <v>167</v>
      </c>
      <c r="AU646" s="242" t="s">
        <v>81</v>
      </c>
      <c r="AV646" s="13" t="s">
        <v>157</v>
      </c>
      <c r="AW646" s="13" t="s">
        <v>35</v>
      </c>
      <c r="AX646" s="13" t="s">
        <v>79</v>
      </c>
      <c r="AY646" s="242" t="s">
        <v>149</v>
      </c>
    </row>
    <row r="647" spans="2:65" s="1" customFormat="1" ht="22.5" customHeight="1">
      <c r="B647" s="41"/>
      <c r="C647" s="193" t="s">
        <v>1091</v>
      </c>
      <c r="D647" s="193" t="s">
        <v>152</v>
      </c>
      <c r="E647" s="194" t="s">
        <v>1092</v>
      </c>
      <c r="F647" s="195" t="s">
        <v>1093</v>
      </c>
      <c r="G647" s="196" t="s">
        <v>155</v>
      </c>
      <c r="H647" s="197">
        <v>11.73</v>
      </c>
      <c r="I647" s="198"/>
      <c r="J647" s="199">
        <f>ROUND(I647*H647,2)</f>
        <v>0</v>
      </c>
      <c r="K647" s="195" t="s">
        <v>163</v>
      </c>
      <c r="L647" s="61"/>
      <c r="M647" s="200" t="s">
        <v>21</v>
      </c>
      <c r="N647" s="201" t="s">
        <v>42</v>
      </c>
      <c r="O647" s="42"/>
      <c r="P647" s="202">
        <f>O647*H647</f>
        <v>0</v>
      </c>
      <c r="Q647" s="202">
        <v>0.00376</v>
      </c>
      <c r="R647" s="202">
        <f>Q647*H647</f>
        <v>0.0441048</v>
      </c>
      <c r="S647" s="202">
        <v>0</v>
      </c>
      <c r="T647" s="203">
        <f>S647*H647</f>
        <v>0</v>
      </c>
      <c r="AR647" s="24" t="s">
        <v>290</v>
      </c>
      <c r="AT647" s="24" t="s">
        <v>152</v>
      </c>
      <c r="AU647" s="24" t="s">
        <v>81</v>
      </c>
      <c r="AY647" s="24" t="s">
        <v>149</v>
      </c>
      <c r="BE647" s="204">
        <f>IF(N647="základní",J647,0)</f>
        <v>0</v>
      </c>
      <c r="BF647" s="204">
        <f>IF(N647="snížená",J647,0)</f>
        <v>0</v>
      </c>
      <c r="BG647" s="204">
        <f>IF(N647="zákl. přenesená",J647,0)</f>
        <v>0</v>
      </c>
      <c r="BH647" s="204">
        <f>IF(N647="sníž. přenesená",J647,0)</f>
        <v>0</v>
      </c>
      <c r="BI647" s="204">
        <f>IF(N647="nulová",J647,0)</f>
        <v>0</v>
      </c>
      <c r="BJ647" s="24" t="s">
        <v>79</v>
      </c>
      <c r="BK647" s="204">
        <f>ROUND(I647*H647,2)</f>
        <v>0</v>
      </c>
      <c r="BL647" s="24" t="s">
        <v>290</v>
      </c>
      <c r="BM647" s="24" t="s">
        <v>1094</v>
      </c>
    </row>
    <row r="648" spans="2:51" s="11" customFormat="1" ht="13.5">
      <c r="B648" s="210"/>
      <c r="C648" s="211"/>
      <c r="D648" s="208" t="s">
        <v>167</v>
      </c>
      <c r="E648" s="212" t="s">
        <v>21</v>
      </c>
      <c r="F648" s="213" t="s">
        <v>250</v>
      </c>
      <c r="G648" s="211"/>
      <c r="H648" s="214" t="s">
        <v>21</v>
      </c>
      <c r="I648" s="215"/>
      <c r="J648" s="211"/>
      <c r="K648" s="211"/>
      <c r="L648" s="216"/>
      <c r="M648" s="217"/>
      <c r="N648" s="218"/>
      <c r="O648" s="218"/>
      <c r="P648" s="218"/>
      <c r="Q648" s="218"/>
      <c r="R648" s="218"/>
      <c r="S648" s="218"/>
      <c r="T648" s="219"/>
      <c r="AT648" s="220" t="s">
        <v>167</v>
      </c>
      <c r="AU648" s="220" t="s">
        <v>81</v>
      </c>
      <c r="AV648" s="11" t="s">
        <v>79</v>
      </c>
      <c r="AW648" s="11" t="s">
        <v>35</v>
      </c>
      <c r="AX648" s="11" t="s">
        <v>71</v>
      </c>
      <c r="AY648" s="220" t="s">
        <v>149</v>
      </c>
    </row>
    <row r="649" spans="2:51" s="12" customFormat="1" ht="13.5">
      <c r="B649" s="221"/>
      <c r="C649" s="222"/>
      <c r="D649" s="208" t="s">
        <v>167</v>
      </c>
      <c r="E649" s="223" t="s">
        <v>21</v>
      </c>
      <c r="F649" s="224" t="s">
        <v>251</v>
      </c>
      <c r="G649" s="222"/>
      <c r="H649" s="225">
        <v>1.35</v>
      </c>
      <c r="I649" s="226"/>
      <c r="J649" s="222"/>
      <c r="K649" s="222"/>
      <c r="L649" s="227"/>
      <c r="M649" s="228"/>
      <c r="N649" s="229"/>
      <c r="O649" s="229"/>
      <c r="P649" s="229"/>
      <c r="Q649" s="229"/>
      <c r="R649" s="229"/>
      <c r="S649" s="229"/>
      <c r="T649" s="230"/>
      <c r="AT649" s="231" t="s">
        <v>167</v>
      </c>
      <c r="AU649" s="231" t="s">
        <v>81</v>
      </c>
      <c r="AV649" s="12" t="s">
        <v>81</v>
      </c>
      <c r="AW649" s="12" t="s">
        <v>35</v>
      </c>
      <c r="AX649" s="12" t="s">
        <v>71</v>
      </c>
      <c r="AY649" s="231" t="s">
        <v>149</v>
      </c>
    </row>
    <row r="650" spans="2:51" s="11" customFormat="1" ht="13.5">
      <c r="B650" s="210"/>
      <c r="C650" s="211"/>
      <c r="D650" s="208" t="s">
        <v>167</v>
      </c>
      <c r="E650" s="212" t="s">
        <v>21</v>
      </c>
      <c r="F650" s="213" t="s">
        <v>252</v>
      </c>
      <c r="G650" s="211"/>
      <c r="H650" s="214" t="s">
        <v>21</v>
      </c>
      <c r="I650" s="215"/>
      <c r="J650" s="211"/>
      <c r="K650" s="211"/>
      <c r="L650" s="216"/>
      <c r="M650" s="217"/>
      <c r="N650" s="218"/>
      <c r="O650" s="218"/>
      <c r="P650" s="218"/>
      <c r="Q650" s="218"/>
      <c r="R650" s="218"/>
      <c r="S650" s="218"/>
      <c r="T650" s="219"/>
      <c r="AT650" s="220" t="s">
        <v>167</v>
      </c>
      <c r="AU650" s="220" t="s">
        <v>81</v>
      </c>
      <c r="AV650" s="11" t="s">
        <v>79</v>
      </c>
      <c r="AW650" s="11" t="s">
        <v>35</v>
      </c>
      <c r="AX650" s="11" t="s">
        <v>71</v>
      </c>
      <c r="AY650" s="220" t="s">
        <v>149</v>
      </c>
    </row>
    <row r="651" spans="2:51" s="12" customFormat="1" ht="13.5">
      <c r="B651" s="221"/>
      <c r="C651" s="222"/>
      <c r="D651" s="208" t="s">
        <v>167</v>
      </c>
      <c r="E651" s="223" t="s">
        <v>21</v>
      </c>
      <c r="F651" s="224" t="s">
        <v>253</v>
      </c>
      <c r="G651" s="222"/>
      <c r="H651" s="225">
        <v>1.55</v>
      </c>
      <c r="I651" s="226"/>
      <c r="J651" s="222"/>
      <c r="K651" s="222"/>
      <c r="L651" s="227"/>
      <c r="M651" s="228"/>
      <c r="N651" s="229"/>
      <c r="O651" s="229"/>
      <c r="P651" s="229"/>
      <c r="Q651" s="229"/>
      <c r="R651" s="229"/>
      <c r="S651" s="229"/>
      <c r="T651" s="230"/>
      <c r="AT651" s="231" t="s">
        <v>167</v>
      </c>
      <c r="AU651" s="231" t="s">
        <v>81</v>
      </c>
      <c r="AV651" s="12" t="s">
        <v>81</v>
      </c>
      <c r="AW651" s="12" t="s">
        <v>35</v>
      </c>
      <c r="AX651" s="12" t="s">
        <v>71</v>
      </c>
      <c r="AY651" s="231" t="s">
        <v>149</v>
      </c>
    </row>
    <row r="652" spans="2:51" s="11" customFormat="1" ht="13.5">
      <c r="B652" s="210"/>
      <c r="C652" s="211"/>
      <c r="D652" s="208" t="s">
        <v>167</v>
      </c>
      <c r="E652" s="212" t="s">
        <v>21</v>
      </c>
      <c r="F652" s="213" t="s">
        <v>177</v>
      </c>
      <c r="G652" s="211"/>
      <c r="H652" s="214" t="s">
        <v>21</v>
      </c>
      <c r="I652" s="215"/>
      <c r="J652" s="211"/>
      <c r="K652" s="211"/>
      <c r="L652" s="216"/>
      <c r="M652" s="217"/>
      <c r="N652" s="218"/>
      <c r="O652" s="218"/>
      <c r="P652" s="218"/>
      <c r="Q652" s="218"/>
      <c r="R652" s="218"/>
      <c r="S652" s="218"/>
      <c r="T652" s="219"/>
      <c r="AT652" s="220" t="s">
        <v>167</v>
      </c>
      <c r="AU652" s="220" t="s">
        <v>81</v>
      </c>
      <c r="AV652" s="11" t="s">
        <v>79</v>
      </c>
      <c r="AW652" s="11" t="s">
        <v>35</v>
      </c>
      <c r="AX652" s="11" t="s">
        <v>71</v>
      </c>
      <c r="AY652" s="220" t="s">
        <v>149</v>
      </c>
    </row>
    <row r="653" spans="2:51" s="12" customFormat="1" ht="13.5">
      <c r="B653" s="221"/>
      <c r="C653" s="222"/>
      <c r="D653" s="208" t="s">
        <v>167</v>
      </c>
      <c r="E653" s="223" t="s">
        <v>21</v>
      </c>
      <c r="F653" s="224" t="s">
        <v>255</v>
      </c>
      <c r="G653" s="222"/>
      <c r="H653" s="225">
        <v>2.97</v>
      </c>
      <c r="I653" s="226"/>
      <c r="J653" s="222"/>
      <c r="K653" s="222"/>
      <c r="L653" s="227"/>
      <c r="M653" s="228"/>
      <c r="N653" s="229"/>
      <c r="O653" s="229"/>
      <c r="P653" s="229"/>
      <c r="Q653" s="229"/>
      <c r="R653" s="229"/>
      <c r="S653" s="229"/>
      <c r="T653" s="230"/>
      <c r="AT653" s="231" t="s">
        <v>167</v>
      </c>
      <c r="AU653" s="231" t="s">
        <v>81</v>
      </c>
      <c r="AV653" s="12" t="s">
        <v>81</v>
      </c>
      <c r="AW653" s="12" t="s">
        <v>35</v>
      </c>
      <c r="AX653" s="12" t="s">
        <v>71</v>
      </c>
      <c r="AY653" s="231" t="s">
        <v>149</v>
      </c>
    </row>
    <row r="654" spans="2:51" s="11" customFormat="1" ht="13.5">
      <c r="B654" s="210"/>
      <c r="C654" s="211"/>
      <c r="D654" s="208" t="s">
        <v>167</v>
      </c>
      <c r="E654" s="212" t="s">
        <v>21</v>
      </c>
      <c r="F654" s="213" t="s">
        <v>180</v>
      </c>
      <c r="G654" s="211"/>
      <c r="H654" s="214" t="s">
        <v>21</v>
      </c>
      <c r="I654" s="215"/>
      <c r="J654" s="211"/>
      <c r="K654" s="211"/>
      <c r="L654" s="216"/>
      <c r="M654" s="217"/>
      <c r="N654" s="218"/>
      <c r="O654" s="218"/>
      <c r="P654" s="218"/>
      <c r="Q654" s="218"/>
      <c r="R654" s="218"/>
      <c r="S654" s="218"/>
      <c r="T654" s="219"/>
      <c r="AT654" s="220" t="s">
        <v>167</v>
      </c>
      <c r="AU654" s="220" t="s">
        <v>81</v>
      </c>
      <c r="AV654" s="11" t="s">
        <v>79</v>
      </c>
      <c r="AW654" s="11" t="s">
        <v>35</v>
      </c>
      <c r="AX654" s="11" t="s">
        <v>71</v>
      </c>
      <c r="AY654" s="220" t="s">
        <v>149</v>
      </c>
    </row>
    <row r="655" spans="2:51" s="12" customFormat="1" ht="13.5">
      <c r="B655" s="221"/>
      <c r="C655" s="222"/>
      <c r="D655" s="208" t="s">
        <v>167</v>
      </c>
      <c r="E655" s="223" t="s">
        <v>21</v>
      </c>
      <c r="F655" s="224" t="s">
        <v>1090</v>
      </c>
      <c r="G655" s="222"/>
      <c r="H655" s="225">
        <v>2.85</v>
      </c>
      <c r="I655" s="226"/>
      <c r="J655" s="222"/>
      <c r="K655" s="222"/>
      <c r="L655" s="227"/>
      <c r="M655" s="228"/>
      <c r="N655" s="229"/>
      <c r="O655" s="229"/>
      <c r="P655" s="229"/>
      <c r="Q655" s="229"/>
      <c r="R655" s="229"/>
      <c r="S655" s="229"/>
      <c r="T655" s="230"/>
      <c r="AT655" s="231" t="s">
        <v>167</v>
      </c>
      <c r="AU655" s="231" t="s">
        <v>81</v>
      </c>
      <c r="AV655" s="12" t="s">
        <v>81</v>
      </c>
      <c r="AW655" s="12" t="s">
        <v>35</v>
      </c>
      <c r="AX655" s="12" t="s">
        <v>71</v>
      </c>
      <c r="AY655" s="231" t="s">
        <v>149</v>
      </c>
    </row>
    <row r="656" spans="2:51" s="11" customFormat="1" ht="13.5">
      <c r="B656" s="210"/>
      <c r="C656" s="211"/>
      <c r="D656" s="208" t="s">
        <v>167</v>
      </c>
      <c r="E656" s="212" t="s">
        <v>21</v>
      </c>
      <c r="F656" s="213" t="s">
        <v>182</v>
      </c>
      <c r="G656" s="211"/>
      <c r="H656" s="214" t="s">
        <v>21</v>
      </c>
      <c r="I656" s="215"/>
      <c r="J656" s="211"/>
      <c r="K656" s="211"/>
      <c r="L656" s="216"/>
      <c r="M656" s="217"/>
      <c r="N656" s="218"/>
      <c r="O656" s="218"/>
      <c r="P656" s="218"/>
      <c r="Q656" s="218"/>
      <c r="R656" s="218"/>
      <c r="S656" s="218"/>
      <c r="T656" s="219"/>
      <c r="AT656" s="220" t="s">
        <v>167</v>
      </c>
      <c r="AU656" s="220" t="s">
        <v>81</v>
      </c>
      <c r="AV656" s="11" t="s">
        <v>79</v>
      </c>
      <c r="AW656" s="11" t="s">
        <v>35</v>
      </c>
      <c r="AX656" s="11" t="s">
        <v>71</v>
      </c>
      <c r="AY656" s="220" t="s">
        <v>149</v>
      </c>
    </row>
    <row r="657" spans="2:51" s="12" customFormat="1" ht="13.5">
      <c r="B657" s="221"/>
      <c r="C657" s="222"/>
      <c r="D657" s="208" t="s">
        <v>167</v>
      </c>
      <c r="E657" s="223" t="s">
        <v>21</v>
      </c>
      <c r="F657" s="224" t="s">
        <v>259</v>
      </c>
      <c r="G657" s="222"/>
      <c r="H657" s="225">
        <v>3.01</v>
      </c>
      <c r="I657" s="226"/>
      <c r="J657" s="222"/>
      <c r="K657" s="222"/>
      <c r="L657" s="227"/>
      <c r="M657" s="228"/>
      <c r="N657" s="229"/>
      <c r="O657" s="229"/>
      <c r="P657" s="229"/>
      <c r="Q657" s="229"/>
      <c r="R657" s="229"/>
      <c r="S657" s="229"/>
      <c r="T657" s="230"/>
      <c r="AT657" s="231" t="s">
        <v>167</v>
      </c>
      <c r="AU657" s="231" t="s">
        <v>81</v>
      </c>
      <c r="AV657" s="12" t="s">
        <v>81</v>
      </c>
      <c r="AW657" s="12" t="s">
        <v>35</v>
      </c>
      <c r="AX657" s="12" t="s">
        <v>71</v>
      </c>
      <c r="AY657" s="231" t="s">
        <v>149</v>
      </c>
    </row>
    <row r="658" spans="2:51" s="13" customFormat="1" ht="13.5">
      <c r="B658" s="232"/>
      <c r="C658" s="233"/>
      <c r="D658" s="205" t="s">
        <v>167</v>
      </c>
      <c r="E658" s="234" t="s">
        <v>21</v>
      </c>
      <c r="F658" s="235" t="s">
        <v>184</v>
      </c>
      <c r="G658" s="233"/>
      <c r="H658" s="236">
        <v>11.73</v>
      </c>
      <c r="I658" s="237"/>
      <c r="J658" s="233"/>
      <c r="K658" s="233"/>
      <c r="L658" s="238"/>
      <c r="M658" s="239"/>
      <c r="N658" s="240"/>
      <c r="O658" s="240"/>
      <c r="P658" s="240"/>
      <c r="Q658" s="240"/>
      <c r="R658" s="240"/>
      <c r="S658" s="240"/>
      <c r="T658" s="241"/>
      <c r="AT658" s="242" t="s">
        <v>167</v>
      </c>
      <c r="AU658" s="242" t="s">
        <v>81</v>
      </c>
      <c r="AV658" s="13" t="s">
        <v>157</v>
      </c>
      <c r="AW658" s="13" t="s">
        <v>35</v>
      </c>
      <c r="AX658" s="13" t="s">
        <v>79</v>
      </c>
      <c r="AY658" s="242" t="s">
        <v>149</v>
      </c>
    </row>
    <row r="659" spans="2:65" s="1" customFormat="1" ht="22.5" customHeight="1">
      <c r="B659" s="41"/>
      <c r="C659" s="250" t="s">
        <v>1095</v>
      </c>
      <c r="D659" s="250" t="s">
        <v>478</v>
      </c>
      <c r="E659" s="251" t="s">
        <v>1096</v>
      </c>
      <c r="F659" s="252" t="s">
        <v>1097</v>
      </c>
      <c r="G659" s="253" t="s">
        <v>155</v>
      </c>
      <c r="H659" s="254">
        <v>14.663</v>
      </c>
      <c r="I659" s="255"/>
      <c r="J659" s="256">
        <f>ROUND(I659*H659,2)</f>
        <v>0</v>
      </c>
      <c r="K659" s="252" t="s">
        <v>21</v>
      </c>
      <c r="L659" s="257"/>
      <c r="M659" s="258" t="s">
        <v>21</v>
      </c>
      <c r="N659" s="259" t="s">
        <v>42</v>
      </c>
      <c r="O659" s="42"/>
      <c r="P659" s="202">
        <f>O659*H659</f>
        <v>0</v>
      </c>
      <c r="Q659" s="202">
        <v>0.018</v>
      </c>
      <c r="R659" s="202">
        <f>Q659*H659</f>
        <v>0.263934</v>
      </c>
      <c r="S659" s="202">
        <v>0</v>
      </c>
      <c r="T659" s="203">
        <f>S659*H659</f>
        <v>0</v>
      </c>
      <c r="AR659" s="24" t="s">
        <v>376</v>
      </c>
      <c r="AT659" s="24" t="s">
        <v>478</v>
      </c>
      <c r="AU659" s="24" t="s">
        <v>81</v>
      </c>
      <c r="AY659" s="24" t="s">
        <v>149</v>
      </c>
      <c r="BE659" s="204">
        <f>IF(N659="základní",J659,0)</f>
        <v>0</v>
      </c>
      <c r="BF659" s="204">
        <f>IF(N659="snížená",J659,0)</f>
        <v>0</v>
      </c>
      <c r="BG659" s="204">
        <f>IF(N659="zákl. přenesená",J659,0)</f>
        <v>0</v>
      </c>
      <c r="BH659" s="204">
        <f>IF(N659="sníž. přenesená",J659,0)</f>
        <v>0</v>
      </c>
      <c r="BI659" s="204">
        <f>IF(N659="nulová",J659,0)</f>
        <v>0</v>
      </c>
      <c r="BJ659" s="24" t="s">
        <v>79</v>
      </c>
      <c r="BK659" s="204">
        <f>ROUND(I659*H659,2)</f>
        <v>0</v>
      </c>
      <c r="BL659" s="24" t="s">
        <v>290</v>
      </c>
      <c r="BM659" s="24" t="s">
        <v>1098</v>
      </c>
    </row>
    <row r="660" spans="2:51" s="12" customFormat="1" ht="13.5">
      <c r="B660" s="221"/>
      <c r="C660" s="222"/>
      <c r="D660" s="205" t="s">
        <v>167</v>
      </c>
      <c r="E660" s="222"/>
      <c r="F660" s="244" t="s">
        <v>1099</v>
      </c>
      <c r="G660" s="222"/>
      <c r="H660" s="245">
        <v>14.663</v>
      </c>
      <c r="I660" s="226"/>
      <c r="J660" s="222"/>
      <c r="K660" s="222"/>
      <c r="L660" s="227"/>
      <c r="M660" s="228"/>
      <c r="N660" s="229"/>
      <c r="O660" s="229"/>
      <c r="P660" s="229"/>
      <c r="Q660" s="229"/>
      <c r="R660" s="229"/>
      <c r="S660" s="229"/>
      <c r="T660" s="230"/>
      <c r="AT660" s="231" t="s">
        <v>167</v>
      </c>
      <c r="AU660" s="231" t="s">
        <v>81</v>
      </c>
      <c r="AV660" s="12" t="s">
        <v>81</v>
      </c>
      <c r="AW660" s="12" t="s">
        <v>6</v>
      </c>
      <c r="AX660" s="12" t="s">
        <v>79</v>
      </c>
      <c r="AY660" s="231" t="s">
        <v>149</v>
      </c>
    </row>
    <row r="661" spans="2:65" s="1" customFormat="1" ht="22.5" customHeight="1">
      <c r="B661" s="41"/>
      <c r="C661" s="193" t="s">
        <v>1100</v>
      </c>
      <c r="D661" s="193" t="s">
        <v>152</v>
      </c>
      <c r="E661" s="194" t="s">
        <v>1101</v>
      </c>
      <c r="F661" s="195" t="s">
        <v>1102</v>
      </c>
      <c r="G661" s="196" t="s">
        <v>155</v>
      </c>
      <c r="H661" s="197">
        <v>11.73</v>
      </c>
      <c r="I661" s="198"/>
      <c r="J661" s="199">
        <f>ROUND(I661*H661,2)</f>
        <v>0</v>
      </c>
      <c r="K661" s="195" t="s">
        <v>163</v>
      </c>
      <c r="L661" s="61"/>
      <c r="M661" s="200" t="s">
        <v>21</v>
      </c>
      <c r="N661" s="201" t="s">
        <v>42</v>
      </c>
      <c r="O661" s="42"/>
      <c r="P661" s="202">
        <f>O661*H661</f>
        <v>0</v>
      </c>
      <c r="Q661" s="202">
        <v>0</v>
      </c>
      <c r="R661" s="202">
        <f>Q661*H661</f>
        <v>0</v>
      </c>
      <c r="S661" s="202">
        <v>0</v>
      </c>
      <c r="T661" s="203">
        <f>S661*H661</f>
        <v>0</v>
      </c>
      <c r="AR661" s="24" t="s">
        <v>290</v>
      </c>
      <c r="AT661" s="24" t="s">
        <v>152</v>
      </c>
      <c r="AU661" s="24" t="s">
        <v>81</v>
      </c>
      <c r="AY661" s="24" t="s">
        <v>149</v>
      </c>
      <c r="BE661" s="204">
        <f>IF(N661="základní",J661,0)</f>
        <v>0</v>
      </c>
      <c r="BF661" s="204">
        <f>IF(N661="snížená",J661,0)</f>
        <v>0</v>
      </c>
      <c r="BG661" s="204">
        <f>IF(N661="zákl. přenesená",J661,0)</f>
        <v>0</v>
      </c>
      <c r="BH661" s="204">
        <f>IF(N661="sníž. přenesená",J661,0)</f>
        <v>0</v>
      </c>
      <c r="BI661" s="204">
        <f>IF(N661="nulová",J661,0)</f>
        <v>0</v>
      </c>
      <c r="BJ661" s="24" t="s">
        <v>79</v>
      </c>
      <c r="BK661" s="204">
        <f>ROUND(I661*H661,2)</f>
        <v>0</v>
      </c>
      <c r="BL661" s="24" t="s">
        <v>290</v>
      </c>
      <c r="BM661" s="24" t="s">
        <v>1103</v>
      </c>
    </row>
    <row r="662" spans="2:65" s="1" customFormat="1" ht="22.5" customHeight="1">
      <c r="B662" s="41"/>
      <c r="C662" s="193" t="s">
        <v>1104</v>
      </c>
      <c r="D662" s="193" t="s">
        <v>152</v>
      </c>
      <c r="E662" s="194" t="s">
        <v>1105</v>
      </c>
      <c r="F662" s="195" t="s">
        <v>1106</v>
      </c>
      <c r="G662" s="196" t="s">
        <v>155</v>
      </c>
      <c r="H662" s="197">
        <v>11.73</v>
      </c>
      <c r="I662" s="198"/>
      <c r="J662" s="199">
        <f>ROUND(I662*H662,2)</f>
        <v>0</v>
      </c>
      <c r="K662" s="195" t="s">
        <v>163</v>
      </c>
      <c r="L662" s="61"/>
      <c r="M662" s="200" t="s">
        <v>21</v>
      </c>
      <c r="N662" s="201" t="s">
        <v>42</v>
      </c>
      <c r="O662" s="42"/>
      <c r="P662" s="202">
        <f>O662*H662</f>
        <v>0</v>
      </c>
      <c r="Q662" s="202">
        <v>0.0003</v>
      </c>
      <c r="R662" s="202">
        <f>Q662*H662</f>
        <v>0.003519</v>
      </c>
      <c r="S662" s="202">
        <v>0</v>
      </c>
      <c r="T662" s="203">
        <f>S662*H662</f>
        <v>0</v>
      </c>
      <c r="AR662" s="24" t="s">
        <v>290</v>
      </c>
      <c r="AT662" s="24" t="s">
        <v>152</v>
      </c>
      <c r="AU662" s="24" t="s">
        <v>81</v>
      </c>
      <c r="AY662" s="24" t="s">
        <v>149</v>
      </c>
      <c r="BE662" s="204">
        <f>IF(N662="základní",J662,0)</f>
        <v>0</v>
      </c>
      <c r="BF662" s="204">
        <f>IF(N662="snížená",J662,0)</f>
        <v>0</v>
      </c>
      <c r="BG662" s="204">
        <f>IF(N662="zákl. přenesená",J662,0)</f>
        <v>0</v>
      </c>
      <c r="BH662" s="204">
        <f>IF(N662="sníž. přenesená",J662,0)</f>
        <v>0</v>
      </c>
      <c r="BI662" s="204">
        <f>IF(N662="nulová",J662,0)</f>
        <v>0</v>
      </c>
      <c r="BJ662" s="24" t="s">
        <v>79</v>
      </c>
      <c r="BK662" s="204">
        <f>ROUND(I662*H662,2)</f>
        <v>0</v>
      </c>
      <c r="BL662" s="24" t="s">
        <v>290</v>
      </c>
      <c r="BM662" s="24" t="s">
        <v>1107</v>
      </c>
    </row>
    <row r="663" spans="2:47" s="1" customFormat="1" ht="40.5">
      <c r="B663" s="41"/>
      <c r="C663" s="63"/>
      <c r="D663" s="205" t="s">
        <v>165</v>
      </c>
      <c r="E663" s="63"/>
      <c r="F663" s="206" t="s">
        <v>1108</v>
      </c>
      <c r="G663" s="63"/>
      <c r="H663" s="63"/>
      <c r="I663" s="163"/>
      <c r="J663" s="63"/>
      <c r="K663" s="63"/>
      <c r="L663" s="61"/>
      <c r="M663" s="207"/>
      <c r="N663" s="42"/>
      <c r="O663" s="42"/>
      <c r="P663" s="42"/>
      <c r="Q663" s="42"/>
      <c r="R663" s="42"/>
      <c r="S663" s="42"/>
      <c r="T663" s="78"/>
      <c r="AT663" s="24" t="s">
        <v>165</v>
      </c>
      <c r="AU663" s="24" t="s">
        <v>81</v>
      </c>
    </row>
    <row r="664" spans="2:65" s="1" customFormat="1" ht="22.5" customHeight="1">
      <c r="B664" s="41"/>
      <c r="C664" s="193" t="s">
        <v>1109</v>
      </c>
      <c r="D664" s="193" t="s">
        <v>152</v>
      </c>
      <c r="E664" s="194" t="s">
        <v>1110</v>
      </c>
      <c r="F664" s="195" t="s">
        <v>1111</v>
      </c>
      <c r="G664" s="196" t="s">
        <v>219</v>
      </c>
      <c r="H664" s="197">
        <v>30</v>
      </c>
      <c r="I664" s="198"/>
      <c r="J664" s="199">
        <f>ROUND(I664*H664,2)</f>
        <v>0</v>
      </c>
      <c r="K664" s="195" t="s">
        <v>163</v>
      </c>
      <c r="L664" s="61"/>
      <c r="M664" s="200" t="s">
        <v>21</v>
      </c>
      <c r="N664" s="201" t="s">
        <v>42</v>
      </c>
      <c r="O664" s="42"/>
      <c r="P664" s="202">
        <f>O664*H664</f>
        <v>0</v>
      </c>
      <c r="Q664" s="202">
        <v>3E-05</v>
      </c>
      <c r="R664" s="202">
        <f>Q664*H664</f>
        <v>0.0009</v>
      </c>
      <c r="S664" s="202">
        <v>0</v>
      </c>
      <c r="T664" s="203">
        <f>S664*H664</f>
        <v>0</v>
      </c>
      <c r="AR664" s="24" t="s">
        <v>290</v>
      </c>
      <c r="AT664" s="24" t="s">
        <v>152</v>
      </c>
      <c r="AU664" s="24" t="s">
        <v>81</v>
      </c>
      <c r="AY664" s="24" t="s">
        <v>149</v>
      </c>
      <c r="BE664" s="204">
        <f>IF(N664="základní",J664,0)</f>
        <v>0</v>
      </c>
      <c r="BF664" s="204">
        <f>IF(N664="snížená",J664,0)</f>
        <v>0</v>
      </c>
      <c r="BG664" s="204">
        <f>IF(N664="zákl. přenesená",J664,0)</f>
        <v>0</v>
      </c>
      <c r="BH664" s="204">
        <f>IF(N664="sníž. přenesená",J664,0)</f>
        <v>0</v>
      </c>
      <c r="BI664" s="204">
        <f>IF(N664="nulová",J664,0)</f>
        <v>0</v>
      </c>
      <c r="BJ664" s="24" t="s">
        <v>79</v>
      </c>
      <c r="BK664" s="204">
        <f>ROUND(I664*H664,2)</f>
        <v>0</v>
      </c>
      <c r="BL664" s="24" t="s">
        <v>290</v>
      </c>
      <c r="BM664" s="24" t="s">
        <v>1112</v>
      </c>
    </row>
    <row r="665" spans="2:47" s="1" customFormat="1" ht="40.5">
      <c r="B665" s="41"/>
      <c r="C665" s="63"/>
      <c r="D665" s="205" t="s">
        <v>165</v>
      </c>
      <c r="E665" s="63"/>
      <c r="F665" s="206" t="s">
        <v>1108</v>
      </c>
      <c r="G665" s="63"/>
      <c r="H665" s="63"/>
      <c r="I665" s="163"/>
      <c r="J665" s="63"/>
      <c r="K665" s="63"/>
      <c r="L665" s="61"/>
      <c r="M665" s="207"/>
      <c r="N665" s="42"/>
      <c r="O665" s="42"/>
      <c r="P665" s="42"/>
      <c r="Q665" s="42"/>
      <c r="R665" s="42"/>
      <c r="S665" s="42"/>
      <c r="T665" s="78"/>
      <c r="AT665" s="24" t="s">
        <v>165</v>
      </c>
      <c r="AU665" s="24" t="s">
        <v>81</v>
      </c>
    </row>
    <row r="666" spans="2:65" s="1" customFormat="1" ht="22.5" customHeight="1">
      <c r="B666" s="41"/>
      <c r="C666" s="193" t="s">
        <v>1113</v>
      </c>
      <c r="D666" s="193" t="s">
        <v>152</v>
      </c>
      <c r="E666" s="194" t="s">
        <v>1114</v>
      </c>
      <c r="F666" s="195" t="s">
        <v>1115</v>
      </c>
      <c r="G666" s="196" t="s">
        <v>306</v>
      </c>
      <c r="H666" s="197">
        <v>140</v>
      </c>
      <c r="I666" s="198"/>
      <c r="J666" s="199">
        <f>ROUND(I666*H666,2)</f>
        <v>0</v>
      </c>
      <c r="K666" s="195" t="s">
        <v>163</v>
      </c>
      <c r="L666" s="61"/>
      <c r="M666" s="200" t="s">
        <v>21</v>
      </c>
      <c r="N666" s="201" t="s">
        <v>42</v>
      </c>
      <c r="O666" s="42"/>
      <c r="P666" s="202">
        <f>O666*H666</f>
        <v>0</v>
      </c>
      <c r="Q666" s="202">
        <v>0</v>
      </c>
      <c r="R666" s="202">
        <f>Q666*H666</f>
        <v>0</v>
      </c>
      <c r="S666" s="202">
        <v>0</v>
      </c>
      <c r="T666" s="203">
        <f>S666*H666</f>
        <v>0</v>
      </c>
      <c r="AR666" s="24" t="s">
        <v>290</v>
      </c>
      <c r="AT666" s="24" t="s">
        <v>152</v>
      </c>
      <c r="AU666" s="24" t="s">
        <v>81</v>
      </c>
      <c r="AY666" s="24" t="s">
        <v>149</v>
      </c>
      <c r="BE666" s="204">
        <f>IF(N666="základní",J666,0)</f>
        <v>0</v>
      </c>
      <c r="BF666" s="204">
        <f>IF(N666="snížená",J666,0)</f>
        <v>0</v>
      </c>
      <c r="BG666" s="204">
        <f>IF(N666="zákl. přenesená",J666,0)</f>
        <v>0</v>
      </c>
      <c r="BH666" s="204">
        <f>IF(N666="sníž. přenesená",J666,0)</f>
        <v>0</v>
      </c>
      <c r="BI666" s="204">
        <f>IF(N666="nulová",J666,0)</f>
        <v>0</v>
      </c>
      <c r="BJ666" s="24" t="s">
        <v>79</v>
      </c>
      <c r="BK666" s="204">
        <f>ROUND(I666*H666,2)</f>
        <v>0</v>
      </c>
      <c r="BL666" s="24" t="s">
        <v>290</v>
      </c>
      <c r="BM666" s="24" t="s">
        <v>1116</v>
      </c>
    </row>
    <row r="667" spans="2:47" s="1" customFormat="1" ht="40.5">
      <c r="B667" s="41"/>
      <c r="C667" s="63"/>
      <c r="D667" s="205" t="s">
        <v>165</v>
      </c>
      <c r="E667" s="63"/>
      <c r="F667" s="206" t="s">
        <v>1108</v>
      </c>
      <c r="G667" s="63"/>
      <c r="H667" s="63"/>
      <c r="I667" s="163"/>
      <c r="J667" s="63"/>
      <c r="K667" s="63"/>
      <c r="L667" s="61"/>
      <c r="M667" s="207"/>
      <c r="N667" s="42"/>
      <c r="O667" s="42"/>
      <c r="P667" s="42"/>
      <c r="Q667" s="42"/>
      <c r="R667" s="42"/>
      <c r="S667" s="42"/>
      <c r="T667" s="78"/>
      <c r="AT667" s="24" t="s">
        <v>165</v>
      </c>
      <c r="AU667" s="24" t="s">
        <v>81</v>
      </c>
    </row>
    <row r="668" spans="2:65" s="1" customFormat="1" ht="22.5" customHeight="1">
      <c r="B668" s="41"/>
      <c r="C668" s="193" t="s">
        <v>1117</v>
      </c>
      <c r="D668" s="193" t="s">
        <v>152</v>
      </c>
      <c r="E668" s="194" t="s">
        <v>1118</v>
      </c>
      <c r="F668" s="195" t="s">
        <v>1119</v>
      </c>
      <c r="G668" s="196" t="s">
        <v>219</v>
      </c>
      <c r="H668" s="197">
        <v>2</v>
      </c>
      <c r="I668" s="198"/>
      <c r="J668" s="199">
        <f>ROUND(I668*H668,2)</f>
        <v>0</v>
      </c>
      <c r="K668" s="195" t="s">
        <v>163</v>
      </c>
      <c r="L668" s="61"/>
      <c r="M668" s="200" t="s">
        <v>21</v>
      </c>
      <c r="N668" s="201" t="s">
        <v>42</v>
      </c>
      <c r="O668" s="42"/>
      <c r="P668" s="202">
        <f>O668*H668</f>
        <v>0</v>
      </c>
      <c r="Q668" s="202">
        <v>0</v>
      </c>
      <c r="R668" s="202">
        <f>Q668*H668</f>
        <v>0</v>
      </c>
      <c r="S668" s="202">
        <v>0</v>
      </c>
      <c r="T668" s="203">
        <f>S668*H668</f>
        <v>0</v>
      </c>
      <c r="AR668" s="24" t="s">
        <v>290</v>
      </c>
      <c r="AT668" s="24" t="s">
        <v>152</v>
      </c>
      <c r="AU668" s="24" t="s">
        <v>81</v>
      </c>
      <c r="AY668" s="24" t="s">
        <v>149</v>
      </c>
      <c r="BE668" s="204">
        <f>IF(N668="základní",J668,0)</f>
        <v>0</v>
      </c>
      <c r="BF668" s="204">
        <f>IF(N668="snížená",J668,0)</f>
        <v>0</v>
      </c>
      <c r="BG668" s="204">
        <f>IF(N668="zákl. přenesená",J668,0)</f>
        <v>0</v>
      </c>
      <c r="BH668" s="204">
        <f>IF(N668="sníž. přenesená",J668,0)</f>
        <v>0</v>
      </c>
      <c r="BI668" s="204">
        <f>IF(N668="nulová",J668,0)</f>
        <v>0</v>
      </c>
      <c r="BJ668" s="24" t="s">
        <v>79</v>
      </c>
      <c r="BK668" s="204">
        <f>ROUND(I668*H668,2)</f>
        <v>0</v>
      </c>
      <c r="BL668" s="24" t="s">
        <v>290</v>
      </c>
      <c r="BM668" s="24" t="s">
        <v>1120</v>
      </c>
    </row>
    <row r="669" spans="2:47" s="1" customFormat="1" ht="40.5">
      <c r="B669" s="41"/>
      <c r="C669" s="63"/>
      <c r="D669" s="205" t="s">
        <v>165</v>
      </c>
      <c r="E669" s="63"/>
      <c r="F669" s="206" t="s">
        <v>1108</v>
      </c>
      <c r="G669" s="63"/>
      <c r="H669" s="63"/>
      <c r="I669" s="163"/>
      <c r="J669" s="63"/>
      <c r="K669" s="63"/>
      <c r="L669" s="61"/>
      <c r="M669" s="207"/>
      <c r="N669" s="42"/>
      <c r="O669" s="42"/>
      <c r="P669" s="42"/>
      <c r="Q669" s="42"/>
      <c r="R669" s="42"/>
      <c r="S669" s="42"/>
      <c r="T669" s="78"/>
      <c r="AT669" s="24" t="s">
        <v>165</v>
      </c>
      <c r="AU669" s="24" t="s">
        <v>81</v>
      </c>
    </row>
    <row r="670" spans="2:65" s="1" customFormat="1" ht="22.5" customHeight="1">
      <c r="B670" s="41"/>
      <c r="C670" s="193" t="s">
        <v>1121</v>
      </c>
      <c r="D670" s="193" t="s">
        <v>152</v>
      </c>
      <c r="E670" s="194" t="s">
        <v>1122</v>
      </c>
      <c r="F670" s="195" t="s">
        <v>1123</v>
      </c>
      <c r="G670" s="196" t="s">
        <v>155</v>
      </c>
      <c r="H670" s="197">
        <v>11.73</v>
      </c>
      <c r="I670" s="198"/>
      <c r="J670" s="199">
        <f>ROUND(I670*H670,2)</f>
        <v>0</v>
      </c>
      <c r="K670" s="195" t="s">
        <v>163</v>
      </c>
      <c r="L670" s="61"/>
      <c r="M670" s="200" t="s">
        <v>21</v>
      </c>
      <c r="N670" s="201" t="s">
        <v>42</v>
      </c>
      <c r="O670" s="42"/>
      <c r="P670" s="202">
        <f>O670*H670</f>
        <v>0</v>
      </c>
      <c r="Q670" s="202">
        <v>0.00715</v>
      </c>
      <c r="R670" s="202">
        <f>Q670*H670</f>
        <v>0.0838695</v>
      </c>
      <c r="S670" s="202">
        <v>0</v>
      </c>
      <c r="T670" s="203">
        <f>S670*H670</f>
        <v>0</v>
      </c>
      <c r="AR670" s="24" t="s">
        <v>290</v>
      </c>
      <c r="AT670" s="24" t="s">
        <v>152</v>
      </c>
      <c r="AU670" s="24" t="s">
        <v>81</v>
      </c>
      <c r="AY670" s="24" t="s">
        <v>149</v>
      </c>
      <c r="BE670" s="204">
        <f>IF(N670="základní",J670,0)</f>
        <v>0</v>
      </c>
      <c r="BF670" s="204">
        <f>IF(N670="snížená",J670,0)</f>
        <v>0</v>
      </c>
      <c r="BG670" s="204">
        <f>IF(N670="zákl. přenesená",J670,0)</f>
        <v>0</v>
      </c>
      <c r="BH670" s="204">
        <f>IF(N670="sníž. přenesená",J670,0)</f>
        <v>0</v>
      </c>
      <c r="BI670" s="204">
        <f>IF(N670="nulová",J670,0)</f>
        <v>0</v>
      </c>
      <c r="BJ670" s="24" t="s">
        <v>79</v>
      </c>
      <c r="BK670" s="204">
        <f>ROUND(I670*H670,2)</f>
        <v>0</v>
      </c>
      <c r="BL670" s="24" t="s">
        <v>290</v>
      </c>
      <c r="BM670" s="24" t="s">
        <v>1124</v>
      </c>
    </row>
    <row r="671" spans="2:47" s="1" customFormat="1" ht="27">
      <c r="B671" s="41"/>
      <c r="C671" s="63"/>
      <c r="D671" s="205" t="s">
        <v>165</v>
      </c>
      <c r="E671" s="63"/>
      <c r="F671" s="206" t="s">
        <v>1125</v>
      </c>
      <c r="G671" s="63"/>
      <c r="H671" s="63"/>
      <c r="I671" s="163"/>
      <c r="J671" s="63"/>
      <c r="K671" s="63"/>
      <c r="L671" s="61"/>
      <c r="M671" s="207"/>
      <c r="N671" s="42"/>
      <c r="O671" s="42"/>
      <c r="P671" s="42"/>
      <c r="Q671" s="42"/>
      <c r="R671" s="42"/>
      <c r="S671" s="42"/>
      <c r="T671" s="78"/>
      <c r="AT671" s="24" t="s">
        <v>165</v>
      </c>
      <c r="AU671" s="24" t="s">
        <v>81</v>
      </c>
    </row>
    <row r="672" spans="2:65" s="1" customFormat="1" ht="31.5" customHeight="1">
      <c r="B672" s="41"/>
      <c r="C672" s="193" t="s">
        <v>1126</v>
      </c>
      <c r="D672" s="193" t="s">
        <v>152</v>
      </c>
      <c r="E672" s="194" t="s">
        <v>1127</v>
      </c>
      <c r="F672" s="195" t="s">
        <v>1128</v>
      </c>
      <c r="G672" s="196" t="s">
        <v>155</v>
      </c>
      <c r="H672" s="197">
        <v>11.73</v>
      </c>
      <c r="I672" s="198"/>
      <c r="J672" s="199">
        <f>ROUND(I672*H672,2)</f>
        <v>0</v>
      </c>
      <c r="K672" s="195" t="s">
        <v>163</v>
      </c>
      <c r="L672" s="61"/>
      <c r="M672" s="200" t="s">
        <v>21</v>
      </c>
      <c r="N672" s="201" t="s">
        <v>42</v>
      </c>
      <c r="O672" s="42"/>
      <c r="P672" s="202">
        <f>O672*H672</f>
        <v>0</v>
      </c>
      <c r="Q672" s="202">
        <v>0.00179</v>
      </c>
      <c r="R672" s="202">
        <f>Q672*H672</f>
        <v>0.0209967</v>
      </c>
      <c r="S672" s="202">
        <v>0</v>
      </c>
      <c r="T672" s="203">
        <f>S672*H672</f>
        <v>0</v>
      </c>
      <c r="AR672" s="24" t="s">
        <v>290</v>
      </c>
      <c r="AT672" s="24" t="s">
        <v>152</v>
      </c>
      <c r="AU672" s="24" t="s">
        <v>81</v>
      </c>
      <c r="AY672" s="24" t="s">
        <v>149</v>
      </c>
      <c r="BE672" s="204">
        <f>IF(N672="základní",J672,0)</f>
        <v>0</v>
      </c>
      <c r="BF672" s="204">
        <f>IF(N672="snížená",J672,0)</f>
        <v>0</v>
      </c>
      <c r="BG672" s="204">
        <f>IF(N672="zákl. přenesená",J672,0)</f>
        <v>0</v>
      </c>
      <c r="BH672" s="204">
        <f>IF(N672="sníž. přenesená",J672,0)</f>
        <v>0</v>
      </c>
      <c r="BI672" s="204">
        <f>IF(N672="nulová",J672,0)</f>
        <v>0</v>
      </c>
      <c r="BJ672" s="24" t="s">
        <v>79</v>
      </c>
      <c r="BK672" s="204">
        <f>ROUND(I672*H672,2)</f>
        <v>0</v>
      </c>
      <c r="BL672" s="24" t="s">
        <v>290</v>
      </c>
      <c r="BM672" s="24" t="s">
        <v>1129</v>
      </c>
    </row>
    <row r="673" spans="2:47" s="1" customFormat="1" ht="27">
      <c r="B673" s="41"/>
      <c r="C673" s="63"/>
      <c r="D673" s="205" t="s">
        <v>165</v>
      </c>
      <c r="E673" s="63"/>
      <c r="F673" s="206" t="s">
        <v>1125</v>
      </c>
      <c r="G673" s="63"/>
      <c r="H673" s="63"/>
      <c r="I673" s="163"/>
      <c r="J673" s="63"/>
      <c r="K673" s="63"/>
      <c r="L673" s="61"/>
      <c r="M673" s="207"/>
      <c r="N673" s="42"/>
      <c r="O673" s="42"/>
      <c r="P673" s="42"/>
      <c r="Q673" s="42"/>
      <c r="R673" s="42"/>
      <c r="S673" s="42"/>
      <c r="T673" s="78"/>
      <c r="AT673" s="24" t="s">
        <v>165</v>
      </c>
      <c r="AU673" s="24" t="s">
        <v>81</v>
      </c>
    </row>
    <row r="674" spans="2:65" s="1" customFormat="1" ht="22.5" customHeight="1">
      <c r="B674" s="41"/>
      <c r="C674" s="193" t="s">
        <v>1130</v>
      </c>
      <c r="D674" s="193" t="s">
        <v>152</v>
      </c>
      <c r="E674" s="194" t="s">
        <v>1131</v>
      </c>
      <c r="F674" s="195" t="s">
        <v>1132</v>
      </c>
      <c r="G674" s="196" t="s">
        <v>397</v>
      </c>
      <c r="H674" s="249"/>
      <c r="I674" s="198"/>
      <c r="J674" s="199">
        <f>ROUND(I674*H674,2)</f>
        <v>0</v>
      </c>
      <c r="K674" s="195" t="s">
        <v>163</v>
      </c>
      <c r="L674" s="61"/>
      <c r="M674" s="200" t="s">
        <v>21</v>
      </c>
      <c r="N674" s="201" t="s">
        <v>42</v>
      </c>
      <c r="O674" s="42"/>
      <c r="P674" s="202">
        <f>O674*H674</f>
        <v>0</v>
      </c>
      <c r="Q674" s="202">
        <v>0</v>
      </c>
      <c r="R674" s="202">
        <f>Q674*H674</f>
        <v>0</v>
      </c>
      <c r="S674" s="202">
        <v>0</v>
      </c>
      <c r="T674" s="203">
        <f>S674*H674</f>
        <v>0</v>
      </c>
      <c r="AR674" s="24" t="s">
        <v>290</v>
      </c>
      <c r="AT674" s="24" t="s">
        <v>152</v>
      </c>
      <c r="AU674" s="24" t="s">
        <v>81</v>
      </c>
      <c r="AY674" s="24" t="s">
        <v>149</v>
      </c>
      <c r="BE674" s="204">
        <f>IF(N674="základní",J674,0)</f>
        <v>0</v>
      </c>
      <c r="BF674" s="204">
        <f>IF(N674="snížená",J674,0)</f>
        <v>0</v>
      </c>
      <c r="BG674" s="204">
        <f>IF(N674="zákl. přenesená",J674,0)</f>
        <v>0</v>
      </c>
      <c r="BH674" s="204">
        <f>IF(N674="sníž. přenesená",J674,0)</f>
        <v>0</v>
      </c>
      <c r="BI674" s="204">
        <f>IF(N674="nulová",J674,0)</f>
        <v>0</v>
      </c>
      <c r="BJ674" s="24" t="s">
        <v>79</v>
      </c>
      <c r="BK674" s="204">
        <f>ROUND(I674*H674,2)</f>
        <v>0</v>
      </c>
      <c r="BL674" s="24" t="s">
        <v>290</v>
      </c>
      <c r="BM674" s="24" t="s">
        <v>1133</v>
      </c>
    </row>
    <row r="675" spans="2:47" s="1" customFormat="1" ht="121.5">
      <c r="B675" s="41"/>
      <c r="C675" s="63"/>
      <c r="D675" s="208" t="s">
        <v>165</v>
      </c>
      <c r="E675" s="63"/>
      <c r="F675" s="209" t="s">
        <v>452</v>
      </c>
      <c r="G675" s="63"/>
      <c r="H675" s="63"/>
      <c r="I675" s="163"/>
      <c r="J675" s="63"/>
      <c r="K675" s="63"/>
      <c r="L675" s="61"/>
      <c r="M675" s="207"/>
      <c r="N675" s="42"/>
      <c r="O675" s="42"/>
      <c r="P675" s="42"/>
      <c r="Q675" s="42"/>
      <c r="R675" s="42"/>
      <c r="S675" s="42"/>
      <c r="T675" s="78"/>
      <c r="AT675" s="24" t="s">
        <v>165</v>
      </c>
      <c r="AU675" s="24" t="s">
        <v>81</v>
      </c>
    </row>
    <row r="676" spans="2:63" s="10" customFormat="1" ht="29.85" customHeight="1">
      <c r="B676" s="176"/>
      <c r="C676" s="177"/>
      <c r="D676" s="190" t="s">
        <v>70</v>
      </c>
      <c r="E676" s="191" t="s">
        <v>1134</v>
      </c>
      <c r="F676" s="191" t="s">
        <v>1135</v>
      </c>
      <c r="G676" s="177"/>
      <c r="H676" s="177"/>
      <c r="I676" s="180"/>
      <c r="J676" s="192">
        <f>BK676</f>
        <v>0</v>
      </c>
      <c r="K676" s="177"/>
      <c r="L676" s="182"/>
      <c r="M676" s="183"/>
      <c r="N676" s="184"/>
      <c r="O676" s="184"/>
      <c r="P676" s="185">
        <f>SUM(P677:P830)</f>
        <v>0</v>
      </c>
      <c r="Q676" s="184"/>
      <c r="R676" s="185">
        <f>SUM(R677:R830)</f>
        <v>1.29774191</v>
      </c>
      <c r="S676" s="184"/>
      <c r="T676" s="186">
        <f>SUM(T677:T830)</f>
        <v>0.37450900000000004</v>
      </c>
      <c r="AR676" s="187" t="s">
        <v>81</v>
      </c>
      <c r="AT676" s="188" t="s">
        <v>70</v>
      </c>
      <c r="AU676" s="188" t="s">
        <v>79</v>
      </c>
      <c r="AY676" s="187" t="s">
        <v>149</v>
      </c>
      <c r="BK676" s="189">
        <f>SUM(BK677:BK830)</f>
        <v>0</v>
      </c>
    </row>
    <row r="677" spans="2:65" s="1" customFormat="1" ht="22.5" customHeight="1">
      <c r="B677" s="41"/>
      <c r="C677" s="193" t="s">
        <v>1136</v>
      </c>
      <c r="D677" s="193" t="s">
        <v>152</v>
      </c>
      <c r="E677" s="194" t="s">
        <v>1137</v>
      </c>
      <c r="F677" s="195" t="s">
        <v>1138</v>
      </c>
      <c r="G677" s="196" t="s">
        <v>155</v>
      </c>
      <c r="H677" s="197">
        <v>125.53</v>
      </c>
      <c r="I677" s="198"/>
      <c r="J677" s="199">
        <f>ROUND(I677*H677,2)</f>
        <v>0</v>
      </c>
      <c r="K677" s="195" t="s">
        <v>163</v>
      </c>
      <c r="L677" s="61"/>
      <c r="M677" s="200" t="s">
        <v>21</v>
      </c>
      <c r="N677" s="201" t="s">
        <v>42</v>
      </c>
      <c r="O677" s="42"/>
      <c r="P677" s="202">
        <f>O677*H677</f>
        <v>0</v>
      </c>
      <c r="Q677" s="202">
        <v>0</v>
      </c>
      <c r="R677" s="202">
        <f>Q677*H677</f>
        <v>0</v>
      </c>
      <c r="S677" s="202">
        <v>0</v>
      </c>
      <c r="T677" s="203">
        <f>S677*H677</f>
        <v>0</v>
      </c>
      <c r="AR677" s="24" t="s">
        <v>290</v>
      </c>
      <c r="AT677" s="24" t="s">
        <v>152</v>
      </c>
      <c r="AU677" s="24" t="s">
        <v>81</v>
      </c>
      <c r="AY677" s="24" t="s">
        <v>149</v>
      </c>
      <c r="BE677" s="204">
        <f>IF(N677="základní",J677,0)</f>
        <v>0</v>
      </c>
      <c r="BF677" s="204">
        <f>IF(N677="snížená",J677,0)</f>
        <v>0</v>
      </c>
      <c r="BG677" s="204">
        <f>IF(N677="zákl. přenesená",J677,0)</f>
        <v>0</v>
      </c>
      <c r="BH677" s="204">
        <f>IF(N677="sníž. přenesená",J677,0)</f>
        <v>0</v>
      </c>
      <c r="BI677" s="204">
        <f>IF(N677="nulová",J677,0)</f>
        <v>0</v>
      </c>
      <c r="BJ677" s="24" t="s">
        <v>79</v>
      </c>
      <c r="BK677" s="204">
        <f>ROUND(I677*H677,2)</f>
        <v>0</v>
      </c>
      <c r="BL677" s="24" t="s">
        <v>290</v>
      </c>
      <c r="BM677" s="24" t="s">
        <v>1139</v>
      </c>
    </row>
    <row r="678" spans="2:47" s="1" customFormat="1" ht="67.5">
      <c r="B678" s="41"/>
      <c r="C678" s="63"/>
      <c r="D678" s="205" t="s">
        <v>165</v>
      </c>
      <c r="E678" s="63"/>
      <c r="F678" s="206" t="s">
        <v>1140</v>
      </c>
      <c r="G678" s="63"/>
      <c r="H678" s="63"/>
      <c r="I678" s="163"/>
      <c r="J678" s="63"/>
      <c r="K678" s="63"/>
      <c r="L678" s="61"/>
      <c r="M678" s="207"/>
      <c r="N678" s="42"/>
      <c r="O678" s="42"/>
      <c r="P678" s="42"/>
      <c r="Q678" s="42"/>
      <c r="R678" s="42"/>
      <c r="S678" s="42"/>
      <c r="T678" s="78"/>
      <c r="AT678" s="24" t="s">
        <v>165</v>
      </c>
      <c r="AU678" s="24" t="s">
        <v>81</v>
      </c>
    </row>
    <row r="679" spans="2:65" s="1" customFormat="1" ht="22.5" customHeight="1">
      <c r="B679" s="41"/>
      <c r="C679" s="193" t="s">
        <v>1141</v>
      </c>
      <c r="D679" s="193" t="s">
        <v>152</v>
      </c>
      <c r="E679" s="194" t="s">
        <v>1142</v>
      </c>
      <c r="F679" s="195" t="s">
        <v>1143</v>
      </c>
      <c r="G679" s="196" t="s">
        <v>155</v>
      </c>
      <c r="H679" s="197">
        <v>202.49</v>
      </c>
      <c r="I679" s="198"/>
      <c r="J679" s="199">
        <f>ROUND(I679*H679,2)</f>
        <v>0</v>
      </c>
      <c r="K679" s="195" t="s">
        <v>163</v>
      </c>
      <c r="L679" s="61"/>
      <c r="M679" s="200" t="s">
        <v>21</v>
      </c>
      <c r="N679" s="201" t="s">
        <v>42</v>
      </c>
      <c r="O679" s="42"/>
      <c r="P679" s="202">
        <f>O679*H679</f>
        <v>0</v>
      </c>
      <c r="Q679" s="202">
        <v>7E-05</v>
      </c>
      <c r="R679" s="202">
        <f>Q679*H679</f>
        <v>0.014174299999999999</v>
      </c>
      <c r="S679" s="202">
        <v>0</v>
      </c>
      <c r="T679" s="203">
        <f>S679*H679</f>
        <v>0</v>
      </c>
      <c r="AR679" s="24" t="s">
        <v>290</v>
      </c>
      <c r="AT679" s="24" t="s">
        <v>152</v>
      </c>
      <c r="AU679" s="24" t="s">
        <v>81</v>
      </c>
      <c r="AY679" s="24" t="s">
        <v>149</v>
      </c>
      <c r="BE679" s="204">
        <f>IF(N679="základní",J679,0)</f>
        <v>0</v>
      </c>
      <c r="BF679" s="204">
        <f>IF(N679="snížená",J679,0)</f>
        <v>0</v>
      </c>
      <c r="BG679" s="204">
        <f>IF(N679="zákl. přenesená",J679,0)</f>
        <v>0</v>
      </c>
      <c r="BH679" s="204">
        <f>IF(N679="sníž. přenesená",J679,0)</f>
        <v>0</v>
      </c>
      <c r="BI679" s="204">
        <f>IF(N679="nulová",J679,0)</f>
        <v>0</v>
      </c>
      <c r="BJ679" s="24" t="s">
        <v>79</v>
      </c>
      <c r="BK679" s="204">
        <f>ROUND(I679*H679,2)</f>
        <v>0</v>
      </c>
      <c r="BL679" s="24" t="s">
        <v>290</v>
      </c>
      <c r="BM679" s="24" t="s">
        <v>1144</v>
      </c>
    </row>
    <row r="680" spans="2:47" s="1" customFormat="1" ht="67.5">
      <c r="B680" s="41"/>
      <c r="C680" s="63"/>
      <c r="D680" s="208" t="s">
        <v>165</v>
      </c>
      <c r="E680" s="63"/>
      <c r="F680" s="209" t="s">
        <v>1140</v>
      </c>
      <c r="G680" s="63"/>
      <c r="H680" s="63"/>
      <c r="I680" s="163"/>
      <c r="J680" s="63"/>
      <c r="K680" s="63"/>
      <c r="L680" s="61"/>
      <c r="M680" s="207"/>
      <c r="N680" s="42"/>
      <c r="O680" s="42"/>
      <c r="P680" s="42"/>
      <c r="Q680" s="42"/>
      <c r="R680" s="42"/>
      <c r="S680" s="42"/>
      <c r="T680" s="78"/>
      <c r="AT680" s="24" t="s">
        <v>165</v>
      </c>
      <c r="AU680" s="24" t="s">
        <v>81</v>
      </c>
    </row>
    <row r="681" spans="2:51" s="11" customFormat="1" ht="13.5">
      <c r="B681" s="210"/>
      <c r="C681" s="211"/>
      <c r="D681" s="208" t="s">
        <v>167</v>
      </c>
      <c r="E681" s="212" t="s">
        <v>21</v>
      </c>
      <c r="F681" s="213" t="s">
        <v>1145</v>
      </c>
      <c r="G681" s="211"/>
      <c r="H681" s="214" t="s">
        <v>21</v>
      </c>
      <c r="I681" s="215"/>
      <c r="J681" s="211"/>
      <c r="K681" s="211"/>
      <c r="L681" s="216"/>
      <c r="M681" s="217"/>
      <c r="N681" s="218"/>
      <c r="O681" s="218"/>
      <c r="P681" s="218"/>
      <c r="Q681" s="218"/>
      <c r="R681" s="218"/>
      <c r="S681" s="218"/>
      <c r="T681" s="219"/>
      <c r="AT681" s="220" t="s">
        <v>167</v>
      </c>
      <c r="AU681" s="220" t="s">
        <v>81</v>
      </c>
      <c r="AV681" s="11" t="s">
        <v>79</v>
      </c>
      <c r="AW681" s="11" t="s">
        <v>35</v>
      </c>
      <c r="AX681" s="11" t="s">
        <v>71</v>
      </c>
      <c r="AY681" s="220" t="s">
        <v>149</v>
      </c>
    </row>
    <row r="682" spans="2:51" s="12" customFormat="1" ht="13.5">
      <c r="B682" s="221"/>
      <c r="C682" s="222"/>
      <c r="D682" s="208" t="s">
        <v>167</v>
      </c>
      <c r="E682" s="223" t="s">
        <v>21</v>
      </c>
      <c r="F682" s="224" t="s">
        <v>1146</v>
      </c>
      <c r="G682" s="222"/>
      <c r="H682" s="225">
        <v>125.53</v>
      </c>
      <c r="I682" s="226"/>
      <c r="J682" s="222"/>
      <c r="K682" s="222"/>
      <c r="L682" s="227"/>
      <c r="M682" s="228"/>
      <c r="N682" s="229"/>
      <c r="O682" s="229"/>
      <c r="P682" s="229"/>
      <c r="Q682" s="229"/>
      <c r="R682" s="229"/>
      <c r="S682" s="229"/>
      <c r="T682" s="230"/>
      <c r="AT682" s="231" t="s">
        <v>167</v>
      </c>
      <c r="AU682" s="231" t="s">
        <v>81</v>
      </c>
      <c r="AV682" s="12" t="s">
        <v>81</v>
      </c>
      <c r="AW682" s="12" t="s">
        <v>35</v>
      </c>
      <c r="AX682" s="12" t="s">
        <v>71</v>
      </c>
      <c r="AY682" s="231" t="s">
        <v>149</v>
      </c>
    </row>
    <row r="683" spans="2:51" s="11" customFormat="1" ht="13.5">
      <c r="B683" s="210"/>
      <c r="C683" s="211"/>
      <c r="D683" s="208" t="s">
        <v>167</v>
      </c>
      <c r="E683" s="212" t="s">
        <v>21</v>
      </c>
      <c r="F683" s="213" t="s">
        <v>1147</v>
      </c>
      <c r="G683" s="211"/>
      <c r="H683" s="214" t="s">
        <v>21</v>
      </c>
      <c r="I683" s="215"/>
      <c r="J683" s="211"/>
      <c r="K683" s="211"/>
      <c r="L683" s="216"/>
      <c r="M683" s="217"/>
      <c r="N683" s="218"/>
      <c r="O683" s="218"/>
      <c r="P683" s="218"/>
      <c r="Q683" s="218"/>
      <c r="R683" s="218"/>
      <c r="S683" s="218"/>
      <c r="T683" s="219"/>
      <c r="AT683" s="220" t="s">
        <v>167</v>
      </c>
      <c r="AU683" s="220" t="s">
        <v>81</v>
      </c>
      <c r="AV683" s="11" t="s">
        <v>79</v>
      </c>
      <c r="AW683" s="11" t="s">
        <v>35</v>
      </c>
      <c r="AX683" s="11" t="s">
        <v>71</v>
      </c>
      <c r="AY683" s="220" t="s">
        <v>149</v>
      </c>
    </row>
    <row r="684" spans="2:51" s="12" customFormat="1" ht="13.5">
      <c r="B684" s="221"/>
      <c r="C684" s="222"/>
      <c r="D684" s="208" t="s">
        <v>167</v>
      </c>
      <c r="E684" s="223" t="s">
        <v>21</v>
      </c>
      <c r="F684" s="224" t="s">
        <v>1148</v>
      </c>
      <c r="G684" s="222"/>
      <c r="H684" s="225">
        <v>76.96</v>
      </c>
      <c r="I684" s="226"/>
      <c r="J684" s="222"/>
      <c r="K684" s="222"/>
      <c r="L684" s="227"/>
      <c r="M684" s="228"/>
      <c r="N684" s="229"/>
      <c r="O684" s="229"/>
      <c r="P684" s="229"/>
      <c r="Q684" s="229"/>
      <c r="R684" s="229"/>
      <c r="S684" s="229"/>
      <c r="T684" s="230"/>
      <c r="AT684" s="231" t="s">
        <v>167</v>
      </c>
      <c r="AU684" s="231" t="s">
        <v>81</v>
      </c>
      <c r="AV684" s="12" t="s">
        <v>81</v>
      </c>
      <c r="AW684" s="12" t="s">
        <v>35</v>
      </c>
      <c r="AX684" s="12" t="s">
        <v>71</v>
      </c>
      <c r="AY684" s="231" t="s">
        <v>149</v>
      </c>
    </row>
    <row r="685" spans="2:51" s="13" customFormat="1" ht="13.5">
      <c r="B685" s="232"/>
      <c r="C685" s="233"/>
      <c r="D685" s="205" t="s">
        <v>167</v>
      </c>
      <c r="E685" s="234" t="s">
        <v>21</v>
      </c>
      <c r="F685" s="235" t="s">
        <v>184</v>
      </c>
      <c r="G685" s="233"/>
      <c r="H685" s="236">
        <v>202.49</v>
      </c>
      <c r="I685" s="237"/>
      <c r="J685" s="233"/>
      <c r="K685" s="233"/>
      <c r="L685" s="238"/>
      <c r="M685" s="239"/>
      <c r="N685" s="240"/>
      <c r="O685" s="240"/>
      <c r="P685" s="240"/>
      <c r="Q685" s="240"/>
      <c r="R685" s="240"/>
      <c r="S685" s="240"/>
      <c r="T685" s="241"/>
      <c r="AT685" s="242" t="s">
        <v>167</v>
      </c>
      <c r="AU685" s="242" t="s">
        <v>81</v>
      </c>
      <c r="AV685" s="13" t="s">
        <v>157</v>
      </c>
      <c r="AW685" s="13" t="s">
        <v>35</v>
      </c>
      <c r="AX685" s="13" t="s">
        <v>79</v>
      </c>
      <c r="AY685" s="242" t="s">
        <v>149</v>
      </c>
    </row>
    <row r="686" spans="2:65" s="1" customFormat="1" ht="22.5" customHeight="1">
      <c r="B686" s="41"/>
      <c r="C686" s="193" t="s">
        <v>1149</v>
      </c>
      <c r="D686" s="193" t="s">
        <v>152</v>
      </c>
      <c r="E686" s="194" t="s">
        <v>1150</v>
      </c>
      <c r="F686" s="195" t="s">
        <v>1151</v>
      </c>
      <c r="G686" s="196" t="s">
        <v>155</v>
      </c>
      <c r="H686" s="197">
        <v>125.53</v>
      </c>
      <c r="I686" s="198"/>
      <c r="J686" s="199">
        <f>ROUND(I686*H686,2)</f>
        <v>0</v>
      </c>
      <c r="K686" s="195" t="s">
        <v>163</v>
      </c>
      <c r="L686" s="61"/>
      <c r="M686" s="200" t="s">
        <v>21</v>
      </c>
      <c r="N686" s="201" t="s">
        <v>42</v>
      </c>
      <c r="O686" s="42"/>
      <c r="P686" s="202">
        <f>O686*H686</f>
        <v>0</v>
      </c>
      <c r="Q686" s="202">
        <v>0.00455</v>
      </c>
      <c r="R686" s="202">
        <f>Q686*H686</f>
        <v>0.5711615</v>
      </c>
      <c r="S686" s="202">
        <v>0</v>
      </c>
      <c r="T686" s="203">
        <f>S686*H686</f>
        <v>0</v>
      </c>
      <c r="AR686" s="24" t="s">
        <v>290</v>
      </c>
      <c r="AT686" s="24" t="s">
        <v>152</v>
      </c>
      <c r="AU686" s="24" t="s">
        <v>81</v>
      </c>
      <c r="AY686" s="24" t="s">
        <v>149</v>
      </c>
      <c r="BE686" s="204">
        <f>IF(N686="základní",J686,0)</f>
        <v>0</v>
      </c>
      <c r="BF686" s="204">
        <f>IF(N686="snížená",J686,0)</f>
        <v>0</v>
      </c>
      <c r="BG686" s="204">
        <f>IF(N686="zákl. přenesená",J686,0)</f>
        <v>0</v>
      </c>
      <c r="BH686" s="204">
        <f>IF(N686="sníž. přenesená",J686,0)</f>
        <v>0</v>
      </c>
      <c r="BI686" s="204">
        <f>IF(N686="nulová",J686,0)</f>
        <v>0</v>
      </c>
      <c r="BJ686" s="24" t="s">
        <v>79</v>
      </c>
      <c r="BK686" s="204">
        <f>ROUND(I686*H686,2)</f>
        <v>0</v>
      </c>
      <c r="BL686" s="24" t="s">
        <v>290</v>
      </c>
      <c r="BM686" s="24" t="s">
        <v>1152</v>
      </c>
    </row>
    <row r="687" spans="2:47" s="1" customFormat="1" ht="67.5">
      <c r="B687" s="41"/>
      <c r="C687" s="63"/>
      <c r="D687" s="205" t="s">
        <v>165</v>
      </c>
      <c r="E687" s="63"/>
      <c r="F687" s="206" t="s">
        <v>1140</v>
      </c>
      <c r="G687" s="63"/>
      <c r="H687" s="63"/>
      <c r="I687" s="163"/>
      <c r="J687" s="63"/>
      <c r="K687" s="63"/>
      <c r="L687" s="61"/>
      <c r="M687" s="207"/>
      <c r="N687" s="42"/>
      <c r="O687" s="42"/>
      <c r="P687" s="42"/>
      <c r="Q687" s="42"/>
      <c r="R687" s="42"/>
      <c r="S687" s="42"/>
      <c r="T687" s="78"/>
      <c r="AT687" s="24" t="s">
        <v>165</v>
      </c>
      <c r="AU687" s="24" t="s">
        <v>81</v>
      </c>
    </row>
    <row r="688" spans="2:65" s="1" customFormat="1" ht="22.5" customHeight="1">
      <c r="B688" s="41"/>
      <c r="C688" s="193" t="s">
        <v>1153</v>
      </c>
      <c r="D688" s="193" t="s">
        <v>152</v>
      </c>
      <c r="E688" s="194" t="s">
        <v>1154</v>
      </c>
      <c r="F688" s="195" t="s">
        <v>1155</v>
      </c>
      <c r="G688" s="196" t="s">
        <v>155</v>
      </c>
      <c r="H688" s="197">
        <v>125.53</v>
      </c>
      <c r="I688" s="198"/>
      <c r="J688" s="199">
        <f>ROUND(I688*H688,2)</f>
        <v>0</v>
      </c>
      <c r="K688" s="195" t="s">
        <v>163</v>
      </c>
      <c r="L688" s="61"/>
      <c r="M688" s="200" t="s">
        <v>21</v>
      </c>
      <c r="N688" s="201" t="s">
        <v>42</v>
      </c>
      <c r="O688" s="42"/>
      <c r="P688" s="202">
        <f>O688*H688</f>
        <v>0</v>
      </c>
      <c r="Q688" s="202">
        <v>0</v>
      </c>
      <c r="R688" s="202">
        <f>Q688*H688</f>
        <v>0</v>
      </c>
      <c r="S688" s="202">
        <v>0.0025</v>
      </c>
      <c r="T688" s="203">
        <f>S688*H688</f>
        <v>0.313825</v>
      </c>
      <c r="AR688" s="24" t="s">
        <v>290</v>
      </c>
      <c r="AT688" s="24" t="s">
        <v>152</v>
      </c>
      <c r="AU688" s="24" t="s">
        <v>81</v>
      </c>
      <c r="AY688" s="24" t="s">
        <v>149</v>
      </c>
      <c r="BE688" s="204">
        <f>IF(N688="základní",J688,0)</f>
        <v>0</v>
      </c>
      <c r="BF688" s="204">
        <f>IF(N688="snížená",J688,0)</f>
        <v>0</v>
      </c>
      <c r="BG688" s="204">
        <f>IF(N688="zákl. přenesená",J688,0)</f>
        <v>0</v>
      </c>
      <c r="BH688" s="204">
        <f>IF(N688="sníž. přenesená",J688,0)</f>
        <v>0</v>
      </c>
      <c r="BI688" s="204">
        <f>IF(N688="nulová",J688,0)</f>
        <v>0</v>
      </c>
      <c r="BJ688" s="24" t="s">
        <v>79</v>
      </c>
      <c r="BK688" s="204">
        <f>ROUND(I688*H688,2)</f>
        <v>0</v>
      </c>
      <c r="BL688" s="24" t="s">
        <v>290</v>
      </c>
      <c r="BM688" s="24" t="s">
        <v>1156</v>
      </c>
    </row>
    <row r="689" spans="2:51" s="11" customFormat="1" ht="13.5">
      <c r="B689" s="210"/>
      <c r="C689" s="211"/>
      <c r="D689" s="208" t="s">
        <v>167</v>
      </c>
      <c r="E689" s="212" t="s">
        <v>21</v>
      </c>
      <c r="F689" s="213" t="s">
        <v>1157</v>
      </c>
      <c r="G689" s="211"/>
      <c r="H689" s="214" t="s">
        <v>21</v>
      </c>
      <c r="I689" s="215"/>
      <c r="J689" s="211"/>
      <c r="K689" s="211"/>
      <c r="L689" s="216"/>
      <c r="M689" s="217"/>
      <c r="N689" s="218"/>
      <c r="O689" s="218"/>
      <c r="P689" s="218"/>
      <c r="Q689" s="218"/>
      <c r="R689" s="218"/>
      <c r="S689" s="218"/>
      <c r="T689" s="219"/>
      <c r="AT689" s="220" t="s">
        <v>167</v>
      </c>
      <c r="AU689" s="220" t="s">
        <v>81</v>
      </c>
      <c r="AV689" s="11" t="s">
        <v>79</v>
      </c>
      <c r="AW689" s="11" t="s">
        <v>35</v>
      </c>
      <c r="AX689" s="11" t="s">
        <v>71</v>
      </c>
      <c r="AY689" s="220" t="s">
        <v>149</v>
      </c>
    </row>
    <row r="690" spans="2:51" s="12" customFormat="1" ht="13.5">
      <c r="B690" s="221"/>
      <c r="C690" s="222"/>
      <c r="D690" s="208" t="s">
        <v>167</v>
      </c>
      <c r="E690" s="223" t="s">
        <v>21</v>
      </c>
      <c r="F690" s="224" t="s">
        <v>246</v>
      </c>
      <c r="G690" s="222"/>
      <c r="H690" s="225">
        <v>72.57</v>
      </c>
      <c r="I690" s="226"/>
      <c r="J690" s="222"/>
      <c r="K690" s="222"/>
      <c r="L690" s="227"/>
      <c r="M690" s="228"/>
      <c r="N690" s="229"/>
      <c r="O690" s="229"/>
      <c r="P690" s="229"/>
      <c r="Q690" s="229"/>
      <c r="R690" s="229"/>
      <c r="S690" s="229"/>
      <c r="T690" s="230"/>
      <c r="AT690" s="231" t="s">
        <v>167</v>
      </c>
      <c r="AU690" s="231" t="s">
        <v>81</v>
      </c>
      <c r="AV690" s="12" t="s">
        <v>81</v>
      </c>
      <c r="AW690" s="12" t="s">
        <v>35</v>
      </c>
      <c r="AX690" s="12" t="s">
        <v>71</v>
      </c>
      <c r="AY690" s="231" t="s">
        <v>149</v>
      </c>
    </row>
    <row r="691" spans="2:51" s="11" customFormat="1" ht="13.5">
      <c r="B691" s="210"/>
      <c r="C691" s="211"/>
      <c r="D691" s="208" t="s">
        <v>167</v>
      </c>
      <c r="E691" s="212" t="s">
        <v>21</v>
      </c>
      <c r="F691" s="213" t="s">
        <v>247</v>
      </c>
      <c r="G691" s="211"/>
      <c r="H691" s="214" t="s">
        <v>21</v>
      </c>
      <c r="I691" s="215"/>
      <c r="J691" s="211"/>
      <c r="K691" s="211"/>
      <c r="L691" s="216"/>
      <c r="M691" s="217"/>
      <c r="N691" s="218"/>
      <c r="O691" s="218"/>
      <c r="P691" s="218"/>
      <c r="Q691" s="218"/>
      <c r="R691" s="218"/>
      <c r="S691" s="218"/>
      <c r="T691" s="219"/>
      <c r="AT691" s="220" t="s">
        <v>167</v>
      </c>
      <c r="AU691" s="220" t="s">
        <v>81</v>
      </c>
      <c r="AV691" s="11" t="s">
        <v>79</v>
      </c>
      <c r="AW691" s="11" t="s">
        <v>35</v>
      </c>
      <c r="AX691" s="11" t="s">
        <v>71</v>
      </c>
      <c r="AY691" s="220" t="s">
        <v>149</v>
      </c>
    </row>
    <row r="692" spans="2:51" s="12" customFormat="1" ht="13.5">
      <c r="B692" s="221"/>
      <c r="C692" s="222"/>
      <c r="D692" s="208" t="s">
        <v>167</v>
      </c>
      <c r="E692" s="223" t="s">
        <v>21</v>
      </c>
      <c r="F692" s="224" t="s">
        <v>248</v>
      </c>
      <c r="G692" s="222"/>
      <c r="H692" s="225">
        <v>7.56</v>
      </c>
      <c r="I692" s="226"/>
      <c r="J692" s="222"/>
      <c r="K692" s="222"/>
      <c r="L692" s="227"/>
      <c r="M692" s="228"/>
      <c r="N692" s="229"/>
      <c r="O692" s="229"/>
      <c r="P692" s="229"/>
      <c r="Q692" s="229"/>
      <c r="R692" s="229"/>
      <c r="S692" s="229"/>
      <c r="T692" s="230"/>
      <c r="AT692" s="231" t="s">
        <v>167</v>
      </c>
      <c r="AU692" s="231" t="s">
        <v>81</v>
      </c>
      <c r="AV692" s="12" t="s">
        <v>81</v>
      </c>
      <c r="AW692" s="12" t="s">
        <v>35</v>
      </c>
      <c r="AX692" s="12" t="s">
        <v>71</v>
      </c>
      <c r="AY692" s="231" t="s">
        <v>149</v>
      </c>
    </row>
    <row r="693" spans="2:51" s="11" customFormat="1" ht="13.5">
      <c r="B693" s="210"/>
      <c r="C693" s="211"/>
      <c r="D693" s="208" t="s">
        <v>167</v>
      </c>
      <c r="E693" s="212" t="s">
        <v>21</v>
      </c>
      <c r="F693" s="213" t="s">
        <v>169</v>
      </c>
      <c r="G693" s="211"/>
      <c r="H693" s="214" t="s">
        <v>21</v>
      </c>
      <c r="I693" s="215"/>
      <c r="J693" s="211"/>
      <c r="K693" s="211"/>
      <c r="L693" s="216"/>
      <c r="M693" s="217"/>
      <c r="N693" s="218"/>
      <c r="O693" s="218"/>
      <c r="P693" s="218"/>
      <c r="Q693" s="218"/>
      <c r="R693" s="218"/>
      <c r="S693" s="218"/>
      <c r="T693" s="219"/>
      <c r="AT693" s="220" t="s">
        <v>167</v>
      </c>
      <c r="AU693" s="220" t="s">
        <v>81</v>
      </c>
      <c r="AV693" s="11" t="s">
        <v>79</v>
      </c>
      <c r="AW693" s="11" t="s">
        <v>35</v>
      </c>
      <c r="AX693" s="11" t="s">
        <v>71</v>
      </c>
      <c r="AY693" s="220" t="s">
        <v>149</v>
      </c>
    </row>
    <row r="694" spans="2:51" s="12" customFormat="1" ht="13.5">
      <c r="B694" s="221"/>
      <c r="C694" s="222"/>
      <c r="D694" s="208" t="s">
        <v>167</v>
      </c>
      <c r="E694" s="223" t="s">
        <v>21</v>
      </c>
      <c r="F694" s="224" t="s">
        <v>249</v>
      </c>
      <c r="G694" s="222"/>
      <c r="H694" s="225">
        <v>13.7</v>
      </c>
      <c r="I694" s="226"/>
      <c r="J694" s="222"/>
      <c r="K694" s="222"/>
      <c r="L694" s="227"/>
      <c r="M694" s="228"/>
      <c r="N694" s="229"/>
      <c r="O694" s="229"/>
      <c r="P694" s="229"/>
      <c r="Q694" s="229"/>
      <c r="R694" s="229"/>
      <c r="S694" s="229"/>
      <c r="T694" s="230"/>
      <c r="AT694" s="231" t="s">
        <v>167</v>
      </c>
      <c r="AU694" s="231" t="s">
        <v>81</v>
      </c>
      <c r="AV694" s="12" t="s">
        <v>81</v>
      </c>
      <c r="AW694" s="12" t="s">
        <v>35</v>
      </c>
      <c r="AX694" s="12" t="s">
        <v>71</v>
      </c>
      <c r="AY694" s="231" t="s">
        <v>149</v>
      </c>
    </row>
    <row r="695" spans="2:51" s="11" customFormat="1" ht="13.5">
      <c r="B695" s="210"/>
      <c r="C695" s="211"/>
      <c r="D695" s="208" t="s">
        <v>167</v>
      </c>
      <c r="E695" s="212" t="s">
        <v>21</v>
      </c>
      <c r="F695" s="213" t="s">
        <v>175</v>
      </c>
      <c r="G695" s="211"/>
      <c r="H695" s="214" t="s">
        <v>21</v>
      </c>
      <c r="I695" s="215"/>
      <c r="J695" s="211"/>
      <c r="K695" s="211"/>
      <c r="L695" s="216"/>
      <c r="M695" s="217"/>
      <c r="N695" s="218"/>
      <c r="O695" s="218"/>
      <c r="P695" s="218"/>
      <c r="Q695" s="218"/>
      <c r="R695" s="218"/>
      <c r="S695" s="218"/>
      <c r="T695" s="219"/>
      <c r="AT695" s="220" t="s">
        <v>167</v>
      </c>
      <c r="AU695" s="220" t="s">
        <v>81</v>
      </c>
      <c r="AV695" s="11" t="s">
        <v>79</v>
      </c>
      <c r="AW695" s="11" t="s">
        <v>35</v>
      </c>
      <c r="AX695" s="11" t="s">
        <v>71</v>
      </c>
      <c r="AY695" s="220" t="s">
        <v>149</v>
      </c>
    </row>
    <row r="696" spans="2:51" s="12" customFormat="1" ht="13.5">
      <c r="B696" s="221"/>
      <c r="C696" s="222"/>
      <c r="D696" s="208" t="s">
        <v>167</v>
      </c>
      <c r="E696" s="223" t="s">
        <v>21</v>
      </c>
      <c r="F696" s="224" t="s">
        <v>254</v>
      </c>
      <c r="G696" s="222"/>
      <c r="H696" s="225">
        <v>15.64</v>
      </c>
      <c r="I696" s="226"/>
      <c r="J696" s="222"/>
      <c r="K696" s="222"/>
      <c r="L696" s="227"/>
      <c r="M696" s="228"/>
      <c r="N696" s="229"/>
      <c r="O696" s="229"/>
      <c r="P696" s="229"/>
      <c r="Q696" s="229"/>
      <c r="R696" s="229"/>
      <c r="S696" s="229"/>
      <c r="T696" s="230"/>
      <c r="AT696" s="231" t="s">
        <v>167</v>
      </c>
      <c r="AU696" s="231" t="s">
        <v>81</v>
      </c>
      <c r="AV696" s="12" t="s">
        <v>81</v>
      </c>
      <c r="AW696" s="12" t="s">
        <v>35</v>
      </c>
      <c r="AX696" s="12" t="s">
        <v>71</v>
      </c>
      <c r="AY696" s="231" t="s">
        <v>149</v>
      </c>
    </row>
    <row r="697" spans="2:51" s="11" customFormat="1" ht="13.5">
      <c r="B697" s="210"/>
      <c r="C697" s="211"/>
      <c r="D697" s="208" t="s">
        <v>167</v>
      </c>
      <c r="E697" s="212" t="s">
        <v>21</v>
      </c>
      <c r="F697" s="213" t="s">
        <v>207</v>
      </c>
      <c r="G697" s="211"/>
      <c r="H697" s="214" t="s">
        <v>21</v>
      </c>
      <c r="I697" s="215"/>
      <c r="J697" s="211"/>
      <c r="K697" s="211"/>
      <c r="L697" s="216"/>
      <c r="M697" s="217"/>
      <c r="N697" s="218"/>
      <c r="O697" s="218"/>
      <c r="P697" s="218"/>
      <c r="Q697" s="218"/>
      <c r="R697" s="218"/>
      <c r="S697" s="218"/>
      <c r="T697" s="219"/>
      <c r="AT697" s="220" t="s">
        <v>167</v>
      </c>
      <c r="AU697" s="220" t="s">
        <v>81</v>
      </c>
      <c r="AV697" s="11" t="s">
        <v>79</v>
      </c>
      <c r="AW697" s="11" t="s">
        <v>35</v>
      </c>
      <c r="AX697" s="11" t="s">
        <v>71</v>
      </c>
      <c r="AY697" s="220" t="s">
        <v>149</v>
      </c>
    </row>
    <row r="698" spans="2:51" s="12" customFormat="1" ht="13.5">
      <c r="B698" s="221"/>
      <c r="C698" s="222"/>
      <c r="D698" s="208" t="s">
        <v>167</v>
      </c>
      <c r="E698" s="223" t="s">
        <v>21</v>
      </c>
      <c r="F698" s="224" t="s">
        <v>256</v>
      </c>
      <c r="G698" s="222"/>
      <c r="H698" s="225">
        <v>4.71</v>
      </c>
      <c r="I698" s="226"/>
      <c r="J698" s="222"/>
      <c r="K698" s="222"/>
      <c r="L698" s="227"/>
      <c r="M698" s="228"/>
      <c r="N698" s="229"/>
      <c r="O698" s="229"/>
      <c r="P698" s="229"/>
      <c r="Q698" s="229"/>
      <c r="R698" s="229"/>
      <c r="S698" s="229"/>
      <c r="T698" s="230"/>
      <c r="AT698" s="231" t="s">
        <v>167</v>
      </c>
      <c r="AU698" s="231" t="s">
        <v>81</v>
      </c>
      <c r="AV698" s="12" t="s">
        <v>81</v>
      </c>
      <c r="AW698" s="12" t="s">
        <v>35</v>
      </c>
      <c r="AX698" s="12" t="s">
        <v>71</v>
      </c>
      <c r="AY698" s="231" t="s">
        <v>149</v>
      </c>
    </row>
    <row r="699" spans="2:51" s="11" customFormat="1" ht="13.5">
      <c r="B699" s="210"/>
      <c r="C699" s="211"/>
      <c r="D699" s="208" t="s">
        <v>167</v>
      </c>
      <c r="E699" s="212" t="s">
        <v>21</v>
      </c>
      <c r="F699" s="213" t="s">
        <v>209</v>
      </c>
      <c r="G699" s="211"/>
      <c r="H699" s="214" t="s">
        <v>21</v>
      </c>
      <c r="I699" s="215"/>
      <c r="J699" s="211"/>
      <c r="K699" s="211"/>
      <c r="L699" s="216"/>
      <c r="M699" s="217"/>
      <c r="N699" s="218"/>
      <c r="O699" s="218"/>
      <c r="P699" s="218"/>
      <c r="Q699" s="218"/>
      <c r="R699" s="218"/>
      <c r="S699" s="218"/>
      <c r="T699" s="219"/>
      <c r="AT699" s="220" t="s">
        <v>167</v>
      </c>
      <c r="AU699" s="220" t="s">
        <v>81</v>
      </c>
      <c r="AV699" s="11" t="s">
        <v>79</v>
      </c>
      <c r="AW699" s="11" t="s">
        <v>35</v>
      </c>
      <c r="AX699" s="11" t="s">
        <v>71</v>
      </c>
      <c r="AY699" s="220" t="s">
        <v>149</v>
      </c>
    </row>
    <row r="700" spans="2:51" s="12" customFormat="1" ht="13.5">
      <c r="B700" s="221"/>
      <c r="C700" s="222"/>
      <c r="D700" s="208" t="s">
        <v>167</v>
      </c>
      <c r="E700" s="223" t="s">
        <v>21</v>
      </c>
      <c r="F700" s="224" t="s">
        <v>257</v>
      </c>
      <c r="G700" s="222"/>
      <c r="H700" s="225">
        <v>11.35</v>
      </c>
      <c r="I700" s="226"/>
      <c r="J700" s="222"/>
      <c r="K700" s="222"/>
      <c r="L700" s="227"/>
      <c r="M700" s="228"/>
      <c r="N700" s="229"/>
      <c r="O700" s="229"/>
      <c r="P700" s="229"/>
      <c r="Q700" s="229"/>
      <c r="R700" s="229"/>
      <c r="S700" s="229"/>
      <c r="T700" s="230"/>
      <c r="AT700" s="231" t="s">
        <v>167</v>
      </c>
      <c r="AU700" s="231" t="s">
        <v>81</v>
      </c>
      <c r="AV700" s="12" t="s">
        <v>81</v>
      </c>
      <c r="AW700" s="12" t="s">
        <v>35</v>
      </c>
      <c r="AX700" s="12" t="s">
        <v>71</v>
      </c>
      <c r="AY700" s="231" t="s">
        <v>149</v>
      </c>
    </row>
    <row r="701" spans="2:51" s="13" customFormat="1" ht="13.5">
      <c r="B701" s="232"/>
      <c r="C701" s="233"/>
      <c r="D701" s="205" t="s">
        <v>167</v>
      </c>
      <c r="E701" s="234" t="s">
        <v>21</v>
      </c>
      <c r="F701" s="235" t="s">
        <v>184</v>
      </c>
      <c r="G701" s="233"/>
      <c r="H701" s="236">
        <v>125.53</v>
      </c>
      <c r="I701" s="237"/>
      <c r="J701" s="233"/>
      <c r="K701" s="233"/>
      <c r="L701" s="238"/>
      <c r="M701" s="239"/>
      <c r="N701" s="240"/>
      <c r="O701" s="240"/>
      <c r="P701" s="240"/>
      <c r="Q701" s="240"/>
      <c r="R701" s="240"/>
      <c r="S701" s="240"/>
      <c r="T701" s="241"/>
      <c r="AT701" s="242" t="s">
        <v>167</v>
      </c>
      <c r="AU701" s="242" t="s">
        <v>81</v>
      </c>
      <c r="AV701" s="13" t="s">
        <v>157</v>
      </c>
      <c r="AW701" s="13" t="s">
        <v>35</v>
      </c>
      <c r="AX701" s="13" t="s">
        <v>79</v>
      </c>
      <c r="AY701" s="242" t="s">
        <v>149</v>
      </c>
    </row>
    <row r="702" spans="2:65" s="1" customFormat="1" ht="22.5" customHeight="1">
      <c r="B702" s="41"/>
      <c r="C702" s="193" t="s">
        <v>1158</v>
      </c>
      <c r="D702" s="193" t="s">
        <v>152</v>
      </c>
      <c r="E702" s="194" t="s">
        <v>1159</v>
      </c>
      <c r="F702" s="195" t="s">
        <v>1160</v>
      </c>
      <c r="G702" s="196" t="s">
        <v>306</v>
      </c>
      <c r="H702" s="197">
        <v>3</v>
      </c>
      <c r="I702" s="198"/>
      <c r="J702" s="199">
        <f>ROUND(I702*H702,2)</f>
        <v>0</v>
      </c>
      <c r="K702" s="195" t="s">
        <v>163</v>
      </c>
      <c r="L702" s="61"/>
      <c r="M702" s="200" t="s">
        <v>21</v>
      </c>
      <c r="N702" s="201" t="s">
        <v>42</v>
      </c>
      <c r="O702" s="42"/>
      <c r="P702" s="202">
        <f>O702*H702</f>
        <v>0</v>
      </c>
      <c r="Q702" s="202">
        <v>0.00139</v>
      </c>
      <c r="R702" s="202">
        <f>Q702*H702</f>
        <v>0.00417</v>
      </c>
      <c r="S702" s="202">
        <v>0.01</v>
      </c>
      <c r="T702" s="203">
        <f>S702*H702</f>
        <v>0.03</v>
      </c>
      <c r="AR702" s="24" t="s">
        <v>290</v>
      </c>
      <c r="AT702" s="24" t="s">
        <v>152</v>
      </c>
      <c r="AU702" s="24" t="s">
        <v>81</v>
      </c>
      <c r="AY702" s="24" t="s">
        <v>149</v>
      </c>
      <c r="BE702" s="204">
        <f>IF(N702="základní",J702,0)</f>
        <v>0</v>
      </c>
      <c r="BF702" s="204">
        <f>IF(N702="snížená",J702,0)</f>
        <v>0</v>
      </c>
      <c r="BG702" s="204">
        <f>IF(N702="zákl. přenesená",J702,0)</f>
        <v>0</v>
      </c>
      <c r="BH702" s="204">
        <f>IF(N702="sníž. přenesená",J702,0)</f>
        <v>0</v>
      </c>
      <c r="BI702" s="204">
        <f>IF(N702="nulová",J702,0)</f>
        <v>0</v>
      </c>
      <c r="BJ702" s="24" t="s">
        <v>79</v>
      </c>
      <c r="BK702" s="204">
        <f>ROUND(I702*H702,2)</f>
        <v>0</v>
      </c>
      <c r="BL702" s="24" t="s">
        <v>290</v>
      </c>
      <c r="BM702" s="24" t="s">
        <v>1161</v>
      </c>
    </row>
    <row r="703" spans="2:47" s="1" customFormat="1" ht="27">
      <c r="B703" s="41"/>
      <c r="C703" s="63"/>
      <c r="D703" s="208" t="s">
        <v>165</v>
      </c>
      <c r="E703" s="63"/>
      <c r="F703" s="209" t="s">
        <v>1162</v>
      </c>
      <c r="G703" s="63"/>
      <c r="H703" s="63"/>
      <c r="I703" s="163"/>
      <c r="J703" s="63"/>
      <c r="K703" s="63"/>
      <c r="L703" s="61"/>
      <c r="M703" s="207"/>
      <c r="N703" s="42"/>
      <c r="O703" s="42"/>
      <c r="P703" s="42"/>
      <c r="Q703" s="42"/>
      <c r="R703" s="42"/>
      <c r="S703" s="42"/>
      <c r="T703" s="78"/>
      <c r="AT703" s="24" t="s">
        <v>165</v>
      </c>
      <c r="AU703" s="24" t="s">
        <v>81</v>
      </c>
    </row>
    <row r="704" spans="2:51" s="11" customFormat="1" ht="13.5">
      <c r="B704" s="210"/>
      <c r="C704" s="211"/>
      <c r="D704" s="208" t="s">
        <v>167</v>
      </c>
      <c r="E704" s="212" t="s">
        <v>21</v>
      </c>
      <c r="F704" s="213" t="s">
        <v>1163</v>
      </c>
      <c r="G704" s="211"/>
      <c r="H704" s="214" t="s">
        <v>21</v>
      </c>
      <c r="I704" s="215"/>
      <c r="J704" s="211"/>
      <c r="K704" s="211"/>
      <c r="L704" s="216"/>
      <c r="M704" s="217"/>
      <c r="N704" s="218"/>
      <c r="O704" s="218"/>
      <c r="P704" s="218"/>
      <c r="Q704" s="218"/>
      <c r="R704" s="218"/>
      <c r="S704" s="218"/>
      <c r="T704" s="219"/>
      <c r="AT704" s="220" t="s">
        <v>167</v>
      </c>
      <c r="AU704" s="220" t="s">
        <v>81</v>
      </c>
      <c r="AV704" s="11" t="s">
        <v>79</v>
      </c>
      <c r="AW704" s="11" t="s">
        <v>35</v>
      </c>
      <c r="AX704" s="11" t="s">
        <v>71</v>
      </c>
      <c r="AY704" s="220" t="s">
        <v>149</v>
      </c>
    </row>
    <row r="705" spans="2:51" s="12" customFormat="1" ht="13.5">
      <c r="B705" s="221"/>
      <c r="C705" s="222"/>
      <c r="D705" s="208" t="s">
        <v>167</v>
      </c>
      <c r="E705" s="223" t="s">
        <v>21</v>
      </c>
      <c r="F705" s="224" t="s">
        <v>79</v>
      </c>
      <c r="G705" s="222"/>
      <c r="H705" s="225">
        <v>1</v>
      </c>
      <c r="I705" s="226"/>
      <c r="J705" s="222"/>
      <c r="K705" s="222"/>
      <c r="L705" s="227"/>
      <c r="M705" s="228"/>
      <c r="N705" s="229"/>
      <c r="O705" s="229"/>
      <c r="P705" s="229"/>
      <c r="Q705" s="229"/>
      <c r="R705" s="229"/>
      <c r="S705" s="229"/>
      <c r="T705" s="230"/>
      <c r="AT705" s="231" t="s">
        <v>167</v>
      </c>
      <c r="AU705" s="231" t="s">
        <v>81</v>
      </c>
      <c r="AV705" s="12" t="s">
        <v>81</v>
      </c>
      <c r="AW705" s="12" t="s">
        <v>35</v>
      </c>
      <c r="AX705" s="12" t="s">
        <v>71</v>
      </c>
      <c r="AY705" s="231" t="s">
        <v>149</v>
      </c>
    </row>
    <row r="706" spans="2:51" s="11" customFormat="1" ht="13.5">
      <c r="B706" s="210"/>
      <c r="C706" s="211"/>
      <c r="D706" s="208" t="s">
        <v>167</v>
      </c>
      <c r="E706" s="212" t="s">
        <v>21</v>
      </c>
      <c r="F706" s="213" t="s">
        <v>1164</v>
      </c>
      <c r="G706" s="211"/>
      <c r="H706" s="214" t="s">
        <v>21</v>
      </c>
      <c r="I706" s="215"/>
      <c r="J706" s="211"/>
      <c r="K706" s="211"/>
      <c r="L706" s="216"/>
      <c r="M706" s="217"/>
      <c r="N706" s="218"/>
      <c r="O706" s="218"/>
      <c r="P706" s="218"/>
      <c r="Q706" s="218"/>
      <c r="R706" s="218"/>
      <c r="S706" s="218"/>
      <c r="T706" s="219"/>
      <c r="AT706" s="220" t="s">
        <v>167</v>
      </c>
      <c r="AU706" s="220" t="s">
        <v>81</v>
      </c>
      <c r="AV706" s="11" t="s">
        <v>79</v>
      </c>
      <c r="AW706" s="11" t="s">
        <v>35</v>
      </c>
      <c r="AX706" s="11" t="s">
        <v>71</v>
      </c>
      <c r="AY706" s="220" t="s">
        <v>149</v>
      </c>
    </row>
    <row r="707" spans="2:51" s="12" customFormat="1" ht="13.5">
      <c r="B707" s="221"/>
      <c r="C707" s="222"/>
      <c r="D707" s="208" t="s">
        <v>167</v>
      </c>
      <c r="E707" s="223" t="s">
        <v>21</v>
      </c>
      <c r="F707" s="224" t="s">
        <v>81</v>
      </c>
      <c r="G707" s="222"/>
      <c r="H707" s="225">
        <v>2</v>
      </c>
      <c r="I707" s="226"/>
      <c r="J707" s="222"/>
      <c r="K707" s="222"/>
      <c r="L707" s="227"/>
      <c r="M707" s="228"/>
      <c r="N707" s="229"/>
      <c r="O707" s="229"/>
      <c r="P707" s="229"/>
      <c r="Q707" s="229"/>
      <c r="R707" s="229"/>
      <c r="S707" s="229"/>
      <c r="T707" s="230"/>
      <c r="AT707" s="231" t="s">
        <v>167</v>
      </c>
      <c r="AU707" s="231" t="s">
        <v>81</v>
      </c>
      <c r="AV707" s="12" t="s">
        <v>81</v>
      </c>
      <c r="AW707" s="12" t="s">
        <v>35</v>
      </c>
      <c r="AX707" s="12" t="s">
        <v>71</v>
      </c>
      <c r="AY707" s="231" t="s">
        <v>149</v>
      </c>
    </row>
    <row r="708" spans="2:51" s="13" customFormat="1" ht="13.5">
      <c r="B708" s="232"/>
      <c r="C708" s="233"/>
      <c r="D708" s="205" t="s">
        <v>167</v>
      </c>
      <c r="E708" s="234" t="s">
        <v>21</v>
      </c>
      <c r="F708" s="235" t="s">
        <v>184</v>
      </c>
      <c r="G708" s="233"/>
      <c r="H708" s="236">
        <v>3</v>
      </c>
      <c r="I708" s="237"/>
      <c r="J708" s="233"/>
      <c r="K708" s="233"/>
      <c r="L708" s="238"/>
      <c r="M708" s="239"/>
      <c r="N708" s="240"/>
      <c r="O708" s="240"/>
      <c r="P708" s="240"/>
      <c r="Q708" s="240"/>
      <c r="R708" s="240"/>
      <c r="S708" s="240"/>
      <c r="T708" s="241"/>
      <c r="AT708" s="242" t="s">
        <v>167</v>
      </c>
      <c r="AU708" s="242" t="s">
        <v>81</v>
      </c>
      <c r="AV708" s="13" t="s">
        <v>157</v>
      </c>
      <c r="AW708" s="13" t="s">
        <v>35</v>
      </c>
      <c r="AX708" s="13" t="s">
        <v>79</v>
      </c>
      <c r="AY708" s="242" t="s">
        <v>149</v>
      </c>
    </row>
    <row r="709" spans="2:65" s="1" customFormat="1" ht="22.5" customHeight="1">
      <c r="B709" s="41"/>
      <c r="C709" s="193" t="s">
        <v>1165</v>
      </c>
      <c r="D709" s="193" t="s">
        <v>152</v>
      </c>
      <c r="E709" s="194" t="s">
        <v>1166</v>
      </c>
      <c r="F709" s="195" t="s">
        <v>1167</v>
      </c>
      <c r="G709" s="196" t="s">
        <v>155</v>
      </c>
      <c r="H709" s="197">
        <v>125.53</v>
      </c>
      <c r="I709" s="198"/>
      <c r="J709" s="199">
        <f>ROUND(I709*H709,2)</f>
        <v>0</v>
      </c>
      <c r="K709" s="195" t="s">
        <v>163</v>
      </c>
      <c r="L709" s="61"/>
      <c r="M709" s="200" t="s">
        <v>21</v>
      </c>
      <c r="N709" s="201" t="s">
        <v>42</v>
      </c>
      <c r="O709" s="42"/>
      <c r="P709" s="202">
        <f>O709*H709</f>
        <v>0</v>
      </c>
      <c r="Q709" s="202">
        <v>0.0003</v>
      </c>
      <c r="R709" s="202">
        <f>Q709*H709</f>
        <v>0.037659</v>
      </c>
      <c r="S709" s="202">
        <v>0</v>
      </c>
      <c r="T709" s="203">
        <f>S709*H709</f>
        <v>0</v>
      </c>
      <c r="AR709" s="24" t="s">
        <v>290</v>
      </c>
      <c r="AT709" s="24" t="s">
        <v>152</v>
      </c>
      <c r="AU709" s="24" t="s">
        <v>81</v>
      </c>
      <c r="AY709" s="24" t="s">
        <v>149</v>
      </c>
      <c r="BE709" s="204">
        <f>IF(N709="základní",J709,0)</f>
        <v>0</v>
      </c>
      <c r="BF709" s="204">
        <f>IF(N709="snížená",J709,0)</f>
        <v>0</v>
      </c>
      <c r="BG709" s="204">
        <f>IF(N709="zákl. přenesená",J709,0)</f>
        <v>0</v>
      </c>
      <c r="BH709" s="204">
        <f>IF(N709="sníž. přenesená",J709,0)</f>
        <v>0</v>
      </c>
      <c r="BI709" s="204">
        <f>IF(N709="nulová",J709,0)</f>
        <v>0</v>
      </c>
      <c r="BJ709" s="24" t="s">
        <v>79</v>
      </c>
      <c r="BK709" s="204">
        <f>ROUND(I709*H709,2)</f>
        <v>0</v>
      </c>
      <c r="BL709" s="24" t="s">
        <v>290</v>
      </c>
      <c r="BM709" s="24" t="s">
        <v>1168</v>
      </c>
    </row>
    <row r="710" spans="2:51" s="11" customFormat="1" ht="13.5">
      <c r="B710" s="210"/>
      <c r="C710" s="211"/>
      <c r="D710" s="208" t="s">
        <v>167</v>
      </c>
      <c r="E710" s="212" t="s">
        <v>21</v>
      </c>
      <c r="F710" s="213" t="s">
        <v>1169</v>
      </c>
      <c r="G710" s="211"/>
      <c r="H710" s="214" t="s">
        <v>21</v>
      </c>
      <c r="I710" s="215"/>
      <c r="J710" s="211"/>
      <c r="K710" s="211"/>
      <c r="L710" s="216"/>
      <c r="M710" s="217"/>
      <c r="N710" s="218"/>
      <c r="O710" s="218"/>
      <c r="P710" s="218"/>
      <c r="Q710" s="218"/>
      <c r="R710" s="218"/>
      <c r="S710" s="218"/>
      <c r="T710" s="219"/>
      <c r="AT710" s="220" t="s">
        <v>167</v>
      </c>
      <c r="AU710" s="220" t="s">
        <v>81</v>
      </c>
      <c r="AV710" s="11" t="s">
        <v>79</v>
      </c>
      <c r="AW710" s="11" t="s">
        <v>35</v>
      </c>
      <c r="AX710" s="11" t="s">
        <v>71</v>
      </c>
      <c r="AY710" s="220" t="s">
        <v>149</v>
      </c>
    </row>
    <row r="711" spans="2:51" s="11" customFormat="1" ht="13.5">
      <c r="B711" s="210"/>
      <c r="C711" s="211"/>
      <c r="D711" s="208" t="s">
        <v>167</v>
      </c>
      <c r="E711" s="212" t="s">
        <v>21</v>
      </c>
      <c r="F711" s="213" t="s">
        <v>194</v>
      </c>
      <c r="G711" s="211"/>
      <c r="H711" s="214" t="s">
        <v>21</v>
      </c>
      <c r="I711" s="215"/>
      <c r="J711" s="211"/>
      <c r="K711" s="211"/>
      <c r="L711" s="216"/>
      <c r="M711" s="217"/>
      <c r="N711" s="218"/>
      <c r="O711" s="218"/>
      <c r="P711" s="218"/>
      <c r="Q711" s="218"/>
      <c r="R711" s="218"/>
      <c r="S711" s="218"/>
      <c r="T711" s="219"/>
      <c r="AT711" s="220" t="s">
        <v>167</v>
      </c>
      <c r="AU711" s="220" t="s">
        <v>81</v>
      </c>
      <c r="AV711" s="11" t="s">
        <v>79</v>
      </c>
      <c r="AW711" s="11" t="s">
        <v>35</v>
      </c>
      <c r="AX711" s="11" t="s">
        <v>71</v>
      </c>
      <c r="AY711" s="220" t="s">
        <v>149</v>
      </c>
    </row>
    <row r="712" spans="2:51" s="12" customFormat="1" ht="13.5">
      <c r="B712" s="221"/>
      <c r="C712" s="222"/>
      <c r="D712" s="208" t="s">
        <v>167</v>
      </c>
      <c r="E712" s="223" t="s">
        <v>21</v>
      </c>
      <c r="F712" s="224" t="s">
        <v>1170</v>
      </c>
      <c r="G712" s="222"/>
      <c r="H712" s="225">
        <v>72.57</v>
      </c>
      <c r="I712" s="226"/>
      <c r="J712" s="222"/>
      <c r="K712" s="222"/>
      <c r="L712" s="227"/>
      <c r="M712" s="228"/>
      <c r="N712" s="229"/>
      <c r="O712" s="229"/>
      <c r="P712" s="229"/>
      <c r="Q712" s="229"/>
      <c r="R712" s="229"/>
      <c r="S712" s="229"/>
      <c r="T712" s="230"/>
      <c r="AT712" s="231" t="s">
        <v>167</v>
      </c>
      <c r="AU712" s="231" t="s">
        <v>81</v>
      </c>
      <c r="AV712" s="12" t="s">
        <v>81</v>
      </c>
      <c r="AW712" s="12" t="s">
        <v>35</v>
      </c>
      <c r="AX712" s="12" t="s">
        <v>71</v>
      </c>
      <c r="AY712" s="231" t="s">
        <v>149</v>
      </c>
    </row>
    <row r="713" spans="2:51" s="11" customFormat="1" ht="13.5">
      <c r="B713" s="210"/>
      <c r="C713" s="211"/>
      <c r="D713" s="208" t="s">
        <v>167</v>
      </c>
      <c r="E713" s="212" t="s">
        <v>21</v>
      </c>
      <c r="F713" s="213" t="s">
        <v>247</v>
      </c>
      <c r="G713" s="211"/>
      <c r="H713" s="214" t="s">
        <v>21</v>
      </c>
      <c r="I713" s="215"/>
      <c r="J713" s="211"/>
      <c r="K713" s="211"/>
      <c r="L713" s="216"/>
      <c r="M713" s="217"/>
      <c r="N713" s="218"/>
      <c r="O713" s="218"/>
      <c r="P713" s="218"/>
      <c r="Q713" s="218"/>
      <c r="R713" s="218"/>
      <c r="S713" s="218"/>
      <c r="T713" s="219"/>
      <c r="AT713" s="220" t="s">
        <v>167</v>
      </c>
      <c r="AU713" s="220" t="s">
        <v>81</v>
      </c>
      <c r="AV713" s="11" t="s">
        <v>79</v>
      </c>
      <c r="AW713" s="11" t="s">
        <v>35</v>
      </c>
      <c r="AX713" s="11" t="s">
        <v>71</v>
      </c>
      <c r="AY713" s="220" t="s">
        <v>149</v>
      </c>
    </row>
    <row r="714" spans="2:51" s="12" customFormat="1" ht="13.5">
      <c r="B714" s="221"/>
      <c r="C714" s="222"/>
      <c r="D714" s="208" t="s">
        <v>167</v>
      </c>
      <c r="E714" s="223" t="s">
        <v>21</v>
      </c>
      <c r="F714" s="224" t="s">
        <v>248</v>
      </c>
      <c r="G714" s="222"/>
      <c r="H714" s="225">
        <v>7.56</v>
      </c>
      <c r="I714" s="226"/>
      <c r="J714" s="222"/>
      <c r="K714" s="222"/>
      <c r="L714" s="227"/>
      <c r="M714" s="228"/>
      <c r="N714" s="229"/>
      <c r="O714" s="229"/>
      <c r="P714" s="229"/>
      <c r="Q714" s="229"/>
      <c r="R714" s="229"/>
      <c r="S714" s="229"/>
      <c r="T714" s="230"/>
      <c r="AT714" s="231" t="s">
        <v>167</v>
      </c>
      <c r="AU714" s="231" t="s">
        <v>81</v>
      </c>
      <c r="AV714" s="12" t="s">
        <v>81</v>
      </c>
      <c r="AW714" s="12" t="s">
        <v>35</v>
      </c>
      <c r="AX714" s="12" t="s">
        <v>71</v>
      </c>
      <c r="AY714" s="231" t="s">
        <v>149</v>
      </c>
    </row>
    <row r="715" spans="2:51" s="11" customFormat="1" ht="13.5">
      <c r="B715" s="210"/>
      <c r="C715" s="211"/>
      <c r="D715" s="208" t="s">
        <v>167</v>
      </c>
      <c r="E715" s="212" t="s">
        <v>21</v>
      </c>
      <c r="F715" s="213" t="s">
        <v>169</v>
      </c>
      <c r="G715" s="211"/>
      <c r="H715" s="214" t="s">
        <v>21</v>
      </c>
      <c r="I715" s="215"/>
      <c r="J715" s="211"/>
      <c r="K715" s="211"/>
      <c r="L715" s="216"/>
      <c r="M715" s="217"/>
      <c r="N715" s="218"/>
      <c r="O715" s="218"/>
      <c r="P715" s="218"/>
      <c r="Q715" s="218"/>
      <c r="R715" s="218"/>
      <c r="S715" s="218"/>
      <c r="T715" s="219"/>
      <c r="AT715" s="220" t="s">
        <v>167</v>
      </c>
      <c r="AU715" s="220" t="s">
        <v>81</v>
      </c>
      <c r="AV715" s="11" t="s">
        <v>79</v>
      </c>
      <c r="AW715" s="11" t="s">
        <v>35</v>
      </c>
      <c r="AX715" s="11" t="s">
        <v>71</v>
      </c>
      <c r="AY715" s="220" t="s">
        <v>149</v>
      </c>
    </row>
    <row r="716" spans="2:51" s="12" customFormat="1" ht="13.5">
      <c r="B716" s="221"/>
      <c r="C716" s="222"/>
      <c r="D716" s="208" t="s">
        <v>167</v>
      </c>
      <c r="E716" s="223" t="s">
        <v>21</v>
      </c>
      <c r="F716" s="224" t="s">
        <v>249</v>
      </c>
      <c r="G716" s="222"/>
      <c r="H716" s="225">
        <v>13.7</v>
      </c>
      <c r="I716" s="226"/>
      <c r="J716" s="222"/>
      <c r="K716" s="222"/>
      <c r="L716" s="227"/>
      <c r="M716" s="228"/>
      <c r="N716" s="229"/>
      <c r="O716" s="229"/>
      <c r="P716" s="229"/>
      <c r="Q716" s="229"/>
      <c r="R716" s="229"/>
      <c r="S716" s="229"/>
      <c r="T716" s="230"/>
      <c r="AT716" s="231" t="s">
        <v>167</v>
      </c>
      <c r="AU716" s="231" t="s">
        <v>81</v>
      </c>
      <c r="AV716" s="12" t="s">
        <v>81</v>
      </c>
      <c r="AW716" s="12" t="s">
        <v>35</v>
      </c>
      <c r="AX716" s="12" t="s">
        <v>71</v>
      </c>
      <c r="AY716" s="231" t="s">
        <v>149</v>
      </c>
    </row>
    <row r="717" spans="2:51" s="14" customFormat="1" ht="13.5">
      <c r="B717" s="262"/>
      <c r="C717" s="263"/>
      <c r="D717" s="208" t="s">
        <v>167</v>
      </c>
      <c r="E717" s="264" t="s">
        <v>21</v>
      </c>
      <c r="F717" s="265" t="s">
        <v>1171</v>
      </c>
      <c r="G717" s="263"/>
      <c r="H717" s="266">
        <v>93.83</v>
      </c>
      <c r="I717" s="267"/>
      <c r="J717" s="263"/>
      <c r="K717" s="263"/>
      <c r="L717" s="268"/>
      <c r="M717" s="269"/>
      <c r="N717" s="270"/>
      <c r="O717" s="270"/>
      <c r="P717" s="270"/>
      <c r="Q717" s="270"/>
      <c r="R717" s="270"/>
      <c r="S717" s="270"/>
      <c r="T717" s="271"/>
      <c r="AT717" s="272" t="s">
        <v>167</v>
      </c>
      <c r="AU717" s="272" t="s">
        <v>81</v>
      </c>
      <c r="AV717" s="14" t="s">
        <v>185</v>
      </c>
      <c r="AW717" s="14" t="s">
        <v>35</v>
      </c>
      <c r="AX717" s="14" t="s">
        <v>71</v>
      </c>
      <c r="AY717" s="272" t="s">
        <v>149</v>
      </c>
    </row>
    <row r="718" spans="2:51" s="11" customFormat="1" ht="13.5">
      <c r="B718" s="210"/>
      <c r="C718" s="211"/>
      <c r="D718" s="208" t="s">
        <v>167</v>
      </c>
      <c r="E718" s="212" t="s">
        <v>21</v>
      </c>
      <c r="F718" s="213" t="s">
        <v>1172</v>
      </c>
      <c r="G718" s="211"/>
      <c r="H718" s="214" t="s">
        <v>21</v>
      </c>
      <c r="I718" s="215"/>
      <c r="J718" s="211"/>
      <c r="K718" s="211"/>
      <c r="L718" s="216"/>
      <c r="M718" s="217"/>
      <c r="N718" s="218"/>
      <c r="O718" s="218"/>
      <c r="P718" s="218"/>
      <c r="Q718" s="218"/>
      <c r="R718" s="218"/>
      <c r="S718" s="218"/>
      <c r="T718" s="219"/>
      <c r="AT718" s="220" t="s">
        <v>167</v>
      </c>
      <c r="AU718" s="220" t="s">
        <v>81</v>
      </c>
      <c r="AV718" s="11" t="s">
        <v>79</v>
      </c>
      <c r="AW718" s="11" t="s">
        <v>35</v>
      </c>
      <c r="AX718" s="11" t="s">
        <v>71</v>
      </c>
      <c r="AY718" s="220" t="s">
        <v>149</v>
      </c>
    </row>
    <row r="719" spans="2:51" s="11" customFormat="1" ht="13.5">
      <c r="B719" s="210"/>
      <c r="C719" s="211"/>
      <c r="D719" s="208" t="s">
        <v>167</v>
      </c>
      <c r="E719" s="212" t="s">
        <v>21</v>
      </c>
      <c r="F719" s="213" t="s">
        <v>175</v>
      </c>
      <c r="G719" s="211"/>
      <c r="H719" s="214" t="s">
        <v>21</v>
      </c>
      <c r="I719" s="215"/>
      <c r="J719" s="211"/>
      <c r="K719" s="211"/>
      <c r="L719" s="216"/>
      <c r="M719" s="217"/>
      <c r="N719" s="218"/>
      <c r="O719" s="218"/>
      <c r="P719" s="218"/>
      <c r="Q719" s="218"/>
      <c r="R719" s="218"/>
      <c r="S719" s="218"/>
      <c r="T719" s="219"/>
      <c r="AT719" s="220" t="s">
        <v>167</v>
      </c>
      <c r="AU719" s="220" t="s">
        <v>81</v>
      </c>
      <c r="AV719" s="11" t="s">
        <v>79</v>
      </c>
      <c r="AW719" s="11" t="s">
        <v>35</v>
      </c>
      <c r="AX719" s="11" t="s">
        <v>71</v>
      </c>
      <c r="AY719" s="220" t="s">
        <v>149</v>
      </c>
    </row>
    <row r="720" spans="2:51" s="12" customFormat="1" ht="13.5">
      <c r="B720" s="221"/>
      <c r="C720" s="222"/>
      <c r="D720" s="208" t="s">
        <v>167</v>
      </c>
      <c r="E720" s="223" t="s">
        <v>21</v>
      </c>
      <c r="F720" s="224" t="s">
        <v>254</v>
      </c>
      <c r="G720" s="222"/>
      <c r="H720" s="225">
        <v>15.64</v>
      </c>
      <c r="I720" s="226"/>
      <c r="J720" s="222"/>
      <c r="K720" s="222"/>
      <c r="L720" s="227"/>
      <c r="M720" s="228"/>
      <c r="N720" s="229"/>
      <c r="O720" s="229"/>
      <c r="P720" s="229"/>
      <c r="Q720" s="229"/>
      <c r="R720" s="229"/>
      <c r="S720" s="229"/>
      <c r="T720" s="230"/>
      <c r="AT720" s="231" t="s">
        <v>167</v>
      </c>
      <c r="AU720" s="231" t="s">
        <v>81</v>
      </c>
      <c r="AV720" s="12" t="s">
        <v>81</v>
      </c>
      <c r="AW720" s="12" t="s">
        <v>35</v>
      </c>
      <c r="AX720" s="12" t="s">
        <v>71</v>
      </c>
      <c r="AY720" s="231" t="s">
        <v>149</v>
      </c>
    </row>
    <row r="721" spans="2:51" s="11" customFormat="1" ht="13.5">
      <c r="B721" s="210"/>
      <c r="C721" s="211"/>
      <c r="D721" s="208" t="s">
        <v>167</v>
      </c>
      <c r="E721" s="212" t="s">
        <v>21</v>
      </c>
      <c r="F721" s="213" t="s">
        <v>207</v>
      </c>
      <c r="G721" s="211"/>
      <c r="H721" s="214" t="s">
        <v>21</v>
      </c>
      <c r="I721" s="215"/>
      <c r="J721" s="211"/>
      <c r="K721" s="211"/>
      <c r="L721" s="216"/>
      <c r="M721" s="217"/>
      <c r="N721" s="218"/>
      <c r="O721" s="218"/>
      <c r="P721" s="218"/>
      <c r="Q721" s="218"/>
      <c r="R721" s="218"/>
      <c r="S721" s="218"/>
      <c r="T721" s="219"/>
      <c r="AT721" s="220" t="s">
        <v>167</v>
      </c>
      <c r="AU721" s="220" t="s">
        <v>81</v>
      </c>
      <c r="AV721" s="11" t="s">
        <v>79</v>
      </c>
      <c r="AW721" s="11" t="s">
        <v>35</v>
      </c>
      <c r="AX721" s="11" t="s">
        <v>71</v>
      </c>
      <c r="AY721" s="220" t="s">
        <v>149</v>
      </c>
    </row>
    <row r="722" spans="2:51" s="12" customFormat="1" ht="13.5">
      <c r="B722" s="221"/>
      <c r="C722" s="222"/>
      <c r="D722" s="208" t="s">
        <v>167</v>
      </c>
      <c r="E722" s="223" t="s">
        <v>21</v>
      </c>
      <c r="F722" s="224" t="s">
        <v>256</v>
      </c>
      <c r="G722" s="222"/>
      <c r="H722" s="225">
        <v>4.71</v>
      </c>
      <c r="I722" s="226"/>
      <c r="J722" s="222"/>
      <c r="K722" s="222"/>
      <c r="L722" s="227"/>
      <c r="M722" s="228"/>
      <c r="N722" s="229"/>
      <c r="O722" s="229"/>
      <c r="P722" s="229"/>
      <c r="Q722" s="229"/>
      <c r="R722" s="229"/>
      <c r="S722" s="229"/>
      <c r="T722" s="230"/>
      <c r="AT722" s="231" t="s">
        <v>167</v>
      </c>
      <c r="AU722" s="231" t="s">
        <v>81</v>
      </c>
      <c r="AV722" s="12" t="s">
        <v>81</v>
      </c>
      <c r="AW722" s="12" t="s">
        <v>35</v>
      </c>
      <c r="AX722" s="12" t="s">
        <v>71</v>
      </c>
      <c r="AY722" s="231" t="s">
        <v>149</v>
      </c>
    </row>
    <row r="723" spans="2:51" s="11" customFormat="1" ht="13.5">
      <c r="B723" s="210"/>
      <c r="C723" s="211"/>
      <c r="D723" s="208" t="s">
        <v>167</v>
      </c>
      <c r="E723" s="212" t="s">
        <v>21</v>
      </c>
      <c r="F723" s="213" t="s">
        <v>209</v>
      </c>
      <c r="G723" s="211"/>
      <c r="H723" s="214" t="s">
        <v>21</v>
      </c>
      <c r="I723" s="215"/>
      <c r="J723" s="211"/>
      <c r="K723" s="211"/>
      <c r="L723" s="216"/>
      <c r="M723" s="217"/>
      <c r="N723" s="218"/>
      <c r="O723" s="218"/>
      <c r="P723" s="218"/>
      <c r="Q723" s="218"/>
      <c r="R723" s="218"/>
      <c r="S723" s="218"/>
      <c r="T723" s="219"/>
      <c r="AT723" s="220" t="s">
        <v>167</v>
      </c>
      <c r="AU723" s="220" t="s">
        <v>81</v>
      </c>
      <c r="AV723" s="11" t="s">
        <v>79</v>
      </c>
      <c r="AW723" s="11" t="s">
        <v>35</v>
      </c>
      <c r="AX723" s="11" t="s">
        <v>71</v>
      </c>
      <c r="AY723" s="220" t="s">
        <v>149</v>
      </c>
    </row>
    <row r="724" spans="2:51" s="12" customFormat="1" ht="13.5">
      <c r="B724" s="221"/>
      <c r="C724" s="222"/>
      <c r="D724" s="208" t="s">
        <v>167</v>
      </c>
      <c r="E724" s="223" t="s">
        <v>21</v>
      </c>
      <c r="F724" s="224" t="s">
        <v>257</v>
      </c>
      <c r="G724" s="222"/>
      <c r="H724" s="225">
        <v>11.35</v>
      </c>
      <c r="I724" s="226"/>
      <c r="J724" s="222"/>
      <c r="K724" s="222"/>
      <c r="L724" s="227"/>
      <c r="M724" s="228"/>
      <c r="N724" s="229"/>
      <c r="O724" s="229"/>
      <c r="P724" s="229"/>
      <c r="Q724" s="229"/>
      <c r="R724" s="229"/>
      <c r="S724" s="229"/>
      <c r="T724" s="230"/>
      <c r="AT724" s="231" t="s">
        <v>167</v>
      </c>
      <c r="AU724" s="231" t="s">
        <v>81</v>
      </c>
      <c r="AV724" s="12" t="s">
        <v>81</v>
      </c>
      <c r="AW724" s="12" t="s">
        <v>35</v>
      </c>
      <c r="AX724" s="12" t="s">
        <v>71</v>
      </c>
      <c r="AY724" s="231" t="s">
        <v>149</v>
      </c>
    </row>
    <row r="725" spans="2:51" s="14" customFormat="1" ht="13.5">
      <c r="B725" s="262"/>
      <c r="C725" s="263"/>
      <c r="D725" s="208" t="s">
        <v>167</v>
      </c>
      <c r="E725" s="264" t="s">
        <v>21</v>
      </c>
      <c r="F725" s="265" t="s">
        <v>1171</v>
      </c>
      <c r="G725" s="263"/>
      <c r="H725" s="266">
        <v>31.7</v>
      </c>
      <c r="I725" s="267"/>
      <c r="J725" s="263"/>
      <c r="K725" s="263"/>
      <c r="L725" s="268"/>
      <c r="M725" s="269"/>
      <c r="N725" s="270"/>
      <c r="O725" s="270"/>
      <c r="P725" s="270"/>
      <c r="Q725" s="270"/>
      <c r="R725" s="270"/>
      <c r="S725" s="270"/>
      <c r="T725" s="271"/>
      <c r="AT725" s="272" t="s">
        <v>167</v>
      </c>
      <c r="AU725" s="272" t="s">
        <v>81</v>
      </c>
      <c r="AV725" s="14" t="s">
        <v>185</v>
      </c>
      <c r="AW725" s="14" t="s">
        <v>35</v>
      </c>
      <c r="AX725" s="14" t="s">
        <v>71</v>
      </c>
      <c r="AY725" s="272" t="s">
        <v>149</v>
      </c>
    </row>
    <row r="726" spans="2:51" s="13" customFormat="1" ht="13.5">
      <c r="B726" s="232"/>
      <c r="C726" s="233"/>
      <c r="D726" s="205" t="s">
        <v>167</v>
      </c>
      <c r="E726" s="234" t="s">
        <v>21</v>
      </c>
      <c r="F726" s="235" t="s">
        <v>184</v>
      </c>
      <c r="G726" s="233"/>
      <c r="H726" s="236">
        <v>125.53</v>
      </c>
      <c r="I726" s="237"/>
      <c r="J726" s="233"/>
      <c r="K726" s="233"/>
      <c r="L726" s="238"/>
      <c r="M726" s="239"/>
      <c r="N726" s="240"/>
      <c r="O726" s="240"/>
      <c r="P726" s="240"/>
      <c r="Q726" s="240"/>
      <c r="R726" s="240"/>
      <c r="S726" s="240"/>
      <c r="T726" s="241"/>
      <c r="AT726" s="242" t="s">
        <v>167</v>
      </c>
      <c r="AU726" s="242" t="s">
        <v>81</v>
      </c>
      <c r="AV726" s="13" t="s">
        <v>157</v>
      </c>
      <c r="AW726" s="13" t="s">
        <v>35</v>
      </c>
      <c r="AX726" s="13" t="s">
        <v>79</v>
      </c>
      <c r="AY726" s="242" t="s">
        <v>149</v>
      </c>
    </row>
    <row r="727" spans="2:65" s="1" customFormat="1" ht="22.5" customHeight="1">
      <c r="B727" s="41"/>
      <c r="C727" s="250" t="s">
        <v>1173</v>
      </c>
      <c r="D727" s="250" t="s">
        <v>478</v>
      </c>
      <c r="E727" s="251" t="s">
        <v>1174</v>
      </c>
      <c r="F727" s="252" t="s">
        <v>1175</v>
      </c>
      <c r="G727" s="253" t="s">
        <v>155</v>
      </c>
      <c r="H727" s="254">
        <v>103.213</v>
      </c>
      <c r="I727" s="255"/>
      <c r="J727" s="256">
        <f>ROUND(I727*H727,2)</f>
        <v>0</v>
      </c>
      <c r="K727" s="252" t="s">
        <v>21</v>
      </c>
      <c r="L727" s="257"/>
      <c r="M727" s="258" t="s">
        <v>21</v>
      </c>
      <c r="N727" s="259" t="s">
        <v>42</v>
      </c>
      <c r="O727" s="42"/>
      <c r="P727" s="202">
        <f>O727*H727</f>
        <v>0</v>
      </c>
      <c r="Q727" s="202">
        <v>0.00295</v>
      </c>
      <c r="R727" s="202">
        <f>Q727*H727</f>
        <v>0.30447834999999995</v>
      </c>
      <c r="S727" s="202">
        <v>0</v>
      </c>
      <c r="T727" s="203">
        <f>S727*H727</f>
        <v>0</v>
      </c>
      <c r="AR727" s="24" t="s">
        <v>376</v>
      </c>
      <c r="AT727" s="24" t="s">
        <v>478</v>
      </c>
      <c r="AU727" s="24" t="s">
        <v>81</v>
      </c>
      <c r="AY727" s="24" t="s">
        <v>149</v>
      </c>
      <c r="BE727" s="204">
        <f>IF(N727="základní",J727,0)</f>
        <v>0</v>
      </c>
      <c r="BF727" s="204">
        <f>IF(N727="snížená",J727,0)</f>
        <v>0</v>
      </c>
      <c r="BG727" s="204">
        <f>IF(N727="zákl. přenesená",J727,0)</f>
        <v>0</v>
      </c>
      <c r="BH727" s="204">
        <f>IF(N727="sníž. přenesená",J727,0)</f>
        <v>0</v>
      </c>
      <c r="BI727" s="204">
        <f>IF(N727="nulová",J727,0)</f>
        <v>0</v>
      </c>
      <c r="BJ727" s="24" t="s">
        <v>79</v>
      </c>
      <c r="BK727" s="204">
        <f>ROUND(I727*H727,2)</f>
        <v>0</v>
      </c>
      <c r="BL727" s="24" t="s">
        <v>290</v>
      </c>
      <c r="BM727" s="24" t="s">
        <v>1176</v>
      </c>
    </row>
    <row r="728" spans="2:47" s="1" customFormat="1" ht="27">
      <c r="B728" s="41"/>
      <c r="C728" s="63"/>
      <c r="D728" s="208" t="s">
        <v>159</v>
      </c>
      <c r="E728" s="63"/>
      <c r="F728" s="209" t="s">
        <v>1177</v>
      </c>
      <c r="G728" s="63"/>
      <c r="H728" s="63"/>
      <c r="I728" s="163"/>
      <c r="J728" s="63"/>
      <c r="K728" s="63"/>
      <c r="L728" s="61"/>
      <c r="M728" s="207"/>
      <c r="N728" s="42"/>
      <c r="O728" s="42"/>
      <c r="P728" s="42"/>
      <c r="Q728" s="42"/>
      <c r="R728" s="42"/>
      <c r="S728" s="42"/>
      <c r="T728" s="78"/>
      <c r="AT728" s="24" t="s">
        <v>159</v>
      </c>
      <c r="AU728" s="24" t="s">
        <v>81</v>
      </c>
    </row>
    <row r="729" spans="2:51" s="11" customFormat="1" ht="13.5">
      <c r="B729" s="210"/>
      <c r="C729" s="211"/>
      <c r="D729" s="208" t="s">
        <v>167</v>
      </c>
      <c r="E729" s="212" t="s">
        <v>21</v>
      </c>
      <c r="F729" s="213" t="s">
        <v>1169</v>
      </c>
      <c r="G729" s="211"/>
      <c r="H729" s="214" t="s">
        <v>21</v>
      </c>
      <c r="I729" s="215"/>
      <c r="J729" s="211"/>
      <c r="K729" s="211"/>
      <c r="L729" s="216"/>
      <c r="M729" s="217"/>
      <c r="N729" s="218"/>
      <c r="O729" s="218"/>
      <c r="P729" s="218"/>
      <c r="Q729" s="218"/>
      <c r="R729" s="218"/>
      <c r="S729" s="218"/>
      <c r="T729" s="219"/>
      <c r="AT729" s="220" t="s">
        <v>167</v>
      </c>
      <c r="AU729" s="220" t="s">
        <v>81</v>
      </c>
      <c r="AV729" s="11" t="s">
        <v>79</v>
      </c>
      <c r="AW729" s="11" t="s">
        <v>35</v>
      </c>
      <c r="AX729" s="11" t="s">
        <v>71</v>
      </c>
      <c r="AY729" s="220" t="s">
        <v>149</v>
      </c>
    </row>
    <row r="730" spans="2:51" s="11" customFormat="1" ht="13.5">
      <c r="B730" s="210"/>
      <c r="C730" s="211"/>
      <c r="D730" s="208" t="s">
        <v>167</v>
      </c>
      <c r="E730" s="212" t="s">
        <v>21</v>
      </c>
      <c r="F730" s="213" t="s">
        <v>194</v>
      </c>
      <c r="G730" s="211"/>
      <c r="H730" s="214" t="s">
        <v>21</v>
      </c>
      <c r="I730" s="215"/>
      <c r="J730" s="211"/>
      <c r="K730" s="211"/>
      <c r="L730" s="216"/>
      <c r="M730" s="217"/>
      <c r="N730" s="218"/>
      <c r="O730" s="218"/>
      <c r="P730" s="218"/>
      <c r="Q730" s="218"/>
      <c r="R730" s="218"/>
      <c r="S730" s="218"/>
      <c r="T730" s="219"/>
      <c r="AT730" s="220" t="s">
        <v>167</v>
      </c>
      <c r="AU730" s="220" t="s">
        <v>81</v>
      </c>
      <c r="AV730" s="11" t="s">
        <v>79</v>
      </c>
      <c r="AW730" s="11" t="s">
        <v>35</v>
      </c>
      <c r="AX730" s="11" t="s">
        <v>71</v>
      </c>
      <c r="AY730" s="220" t="s">
        <v>149</v>
      </c>
    </row>
    <row r="731" spans="2:51" s="12" customFormat="1" ht="13.5">
      <c r="B731" s="221"/>
      <c r="C731" s="222"/>
      <c r="D731" s="208" t="s">
        <v>167</v>
      </c>
      <c r="E731" s="223" t="s">
        <v>21</v>
      </c>
      <c r="F731" s="224" t="s">
        <v>1170</v>
      </c>
      <c r="G731" s="222"/>
      <c r="H731" s="225">
        <v>72.57</v>
      </c>
      <c r="I731" s="226"/>
      <c r="J731" s="222"/>
      <c r="K731" s="222"/>
      <c r="L731" s="227"/>
      <c r="M731" s="228"/>
      <c r="N731" s="229"/>
      <c r="O731" s="229"/>
      <c r="P731" s="229"/>
      <c r="Q731" s="229"/>
      <c r="R731" s="229"/>
      <c r="S731" s="229"/>
      <c r="T731" s="230"/>
      <c r="AT731" s="231" t="s">
        <v>167</v>
      </c>
      <c r="AU731" s="231" t="s">
        <v>81</v>
      </c>
      <c r="AV731" s="12" t="s">
        <v>81</v>
      </c>
      <c r="AW731" s="12" t="s">
        <v>35</v>
      </c>
      <c r="AX731" s="12" t="s">
        <v>71</v>
      </c>
      <c r="AY731" s="231" t="s">
        <v>149</v>
      </c>
    </row>
    <row r="732" spans="2:51" s="11" customFormat="1" ht="13.5">
      <c r="B732" s="210"/>
      <c r="C732" s="211"/>
      <c r="D732" s="208" t="s">
        <v>167</v>
      </c>
      <c r="E732" s="212" t="s">
        <v>21</v>
      </c>
      <c r="F732" s="213" t="s">
        <v>247</v>
      </c>
      <c r="G732" s="211"/>
      <c r="H732" s="214" t="s">
        <v>21</v>
      </c>
      <c r="I732" s="215"/>
      <c r="J732" s="211"/>
      <c r="K732" s="211"/>
      <c r="L732" s="216"/>
      <c r="M732" s="217"/>
      <c r="N732" s="218"/>
      <c r="O732" s="218"/>
      <c r="P732" s="218"/>
      <c r="Q732" s="218"/>
      <c r="R732" s="218"/>
      <c r="S732" s="218"/>
      <c r="T732" s="219"/>
      <c r="AT732" s="220" t="s">
        <v>167</v>
      </c>
      <c r="AU732" s="220" t="s">
        <v>81</v>
      </c>
      <c r="AV732" s="11" t="s">
        <v>79</v>
      </c>
      <c r="AW732" s="11" t="s">
        <v>35</v>
      </c>
      <c r="AX732" s="11" t="s">
        <v>71</v>
      </c>
      <c r="AY732" s="220" t="s">
        <v>149</v>
      </c>
    </row>
    <row r="733" spans="2:51" s="12" customFormat="1" ht="13.5">
      <c r="B733" s="221"/>
      <c r="C733" s="222"/>
      <c r="D733" s="208" t="s">
        <v>167</v>
      </c>
      <c r="E733" s="223" t="s">
        <v>21</v>
      </c>
      <c r="F733" s="224" t="s">
        <v>248</v>
      </c>
      <c r="G733" s="222"/>
      <c r="H733" s="225">
        <v>7.56</v>
      </c>
      <c r="I733" s="226"/>
      <c r="J733" s="222"/>
      <c r="K733" s="222"/>
      <c r="L733" s="227"/>
      <c r="M733" s="228"/>
      <c r="N733" s="229"/>
      <c r="O733" s="229"/>
      <c r="P733" s="229"/>
      <c r="Q733" s="229"/>
      <c r="R733" s="229"/>
      <c r="S733" s="229"/>
      <c r="T733" s="230"/>
      <c r="AT733" s="231" t="s">
        <v>167</v>
      </c>
      <c r="AU733" s="231" t="s">
        <v>81</v>
      </c>
      <c r="AV733" s="12" t="s">
        <v>81</v>
      </c>
      <c r="AW733" s="12" t="s">
        <v>35</v>
      </c>
      <c r="AX733" s="12" t="s">
        <v>71</v>
      </c>
      <c r="AY733" s="231" t="s">
        <v>149</v>
      </c>
    </row>
    <row r="734" spans="2:51" s="11" customFormat="1" ht="13.5">
      <c r="B734" s="210"/>
      <c r="C734" s="211"/>
      <c r="D734" s="208" t="s">
        <v>167</v>
      </c>
      <c r="E734" s="212" t="s">
        <v>21</v>
      </c>
      <c r="F734" s="213" t="s">
        <v>169</v>
      </c>
      <c r="G734" s="211"/>
      <c r="H734" s="214" t="s">
        <v>21</v>
      </c>
      <c r="I734" s="215"/>
      <c r="J734" s="211"/>
      <c r="K734" s="211"/>
      <c r="L734" s="216"/>
      <c r="M734" s="217"/>
      <c r="N734" s="218"/>
      <c r="O734" s="218"/>
      <c r="P734" s="218"/>
      <c r="Q734" s="218"/>
      <c r="R734" s="218"/>
      <c r="S734" s="218"/>
      <c r="T734" s="219"/>
      <c r="AT734" s="220" t="s">
        <v>167</v>
      </c>
      <c r="AU734" s="220" t="s">
        <v>81</v>
      </c>
      <c r="AV734" s="11" t="s">
        <v>79</v>
      </c>
      <c r="AW734" s="11" t="s">
        <v>35</v>
      </c>
      <c r="AX734" s="11" t="s">
        <v>71</v>
      </c>
      <c r="AY734" s="220" t="s">
        <v>149</v>
      </c>
    </row>
    <row r="735" spans="2:51" s="12" customFormat="1" ht="13.5">
      <c r="B735" s="221"/>
      <c r="C735" s="222"/>
      <c r="D735" s="208" t="s">
        <v>167</v>
      </c>
      <c r="E735" s="223" t="s">
        <v>21</v>
      </c>
      <c r="F735" s="224" t="s">
        <v>249</v>
      </c>
      <c r="G735" s="222"/>
      <c r="H735" s="225">
        <v>13.7</v>
      </c>
      <c r="I735" s="226"/>
      <c r="J735" s="222"/>
      <c r="K735" s="222"/>
      <c r="L735" s="227"/>
      <c r="M735" s="228"/>
      <c r="N735" s="229"/>
      <c r="O735" s="229"/>
      <c r="P735" s="229"/>
      <c r="Q735" s="229"/>
      <c r="R735" s="229"/>
      <c r="S735" s="229"/>
      <c r="T735" s="230"/>
      <c r="AT735" s="231" t="s">
        <v>167</v>
      </c>
      <c r="AU735" s="231" t="s">
        <v>81</v>
      </c>
      <c r="AV735" s="12" t="s">
        <v>81</v>
      </c>
      <c r="AW735" s="12" t="s">
        <v>35</v>
      </c>
      <c r="AX735" s="12" t="s">
        <v>71</v>
      </c>
      <c r="AY735" s="231" t="s">
        <v>149</v>
      </c>
    </row>
    <row r="736" spans="2:51" s="13" customFormat="1" ht="13.5">
      <c r="B736" s="232"/>
      <c r="C736" s="233"/>
      <c r="D736" s="208" t="s">
        <v>167</v>
      </c>
      <c r="E736" s="246" t="s">
        <v>21</v>
      </c>
      <c r="F736" s="247" t="s">
        <v>184</v>
      </c>
      <c r="G736" s="233"/>
      <c r="H736" s="248">
        <v>93.83</v>
      </c>
      <c r="I736" s="237"/>
      <c r="J736" s="233"/>
      <c r="K736" s="233"/>
      <c r="L736" s="238"/>
      <c r="M736" s="239"/>
      <c r="N736" s="240"/>
      <c r="O736" s="240"/>
      <c r="P736" s="240"/>
      <c r="Q736" s="240"/>
      <c r="R736" s="240"/>
      <c r="S736" s="240"/>
      <c r="T736" s="241"/>
      <c r="AT736" s="242" t="s">
        <v>167</v>
      </c>
      <c r="AU736" s="242" t="s">
        <v>81</v>
      </c>
      <c r="AV736" s="13" t="s">
        <v>157</v>
      </c>
      <c r="AW736" s="13" t="s">
        <v>35</v>
      </c>
      <c r="AX736" s="13" t="s">
        <v>79</v>
      </c>
      <c r="AY736" s="242" t="s">
        <v>149</v>
      </c>
    </row>
    <row r="737" spans="2:51" s="12" customFormat="1" ht="13.5">
      <c r="B737" s="221"/>
      <c r="C737" s="222"/>
      <c r="D737" s="205" t="s">
        <v>167</v>
      </c>
      <c r="E737" s="222"/>
      <c r="F737" s="244" t="s">
        <v>1178</v>
      </c>
      <c r="G737" s="222"/>
      <c r="H737" s="245">
        <v>103.213</v>
      </c>
      <c r="I737" s="226"/>
      <c r="J737" s="222"/>
      <c r="K737" s="222"/>
      <c r="L737" s="227"/>
      <c r="M737" s="228"/>
      <c r="N737" s="229"/>
      <c r="O737" s="229"/>
      <c r="P737" s="229"/>
      <c r="Q737" s="229"/>
      <c r="R737" s="229"/>
      <c r="S737" s="229"/>
      <c r="T737" s="230"/>
      <c r="AT737" s="231" t="s">
        <v>167</v>
      </c>
      <c r="AU737" s="231" t="s">
        <v>81</v>
      </c>
      <c r="AV737" s="12" t="s">
        <v>81</v>
      </c>
      <c r="AW737" s="12" t="s">
        <v>6</v>
      </c>
      <c r="AX737" s="12" t="s">
        <v>79</v>
      </c>
      <c r="AY737" s="231" t="s">
        <v>149</v>
      </c>
    </row>
    <row r="738" spans="2:65" s="1" customFormat="1" ht="22.5" customHeight="1">
      <c r="B738" s="41"/>
      <c r="C738" s="250" t="s">
        <v>1179</v>
      </c>
      <c r="D738" s="250" t="s">
        <v>478</v>
      </c>
      <c r="E738" s="251" t="s">
        <v>1180</v>
      </c>
      <c r="F738" s="252" t="s">
        <v>1172</v>
      </c>
      <c r="G738" s="253" t="s">
        <v>155</v>
      </c>
      <c r="H738" s="254">
        <v>34.87</v>
      </c>
      <c r="I738" s="255"/>
      <c r="J738" s="256">
        <f>ROUND(I738*H738,2)</f>
        <v>0</v>
      </c>
      <c r="K738" s="252" t="s">
        <v>21</v>
      </c>
      <c r="L738" s="257"/>
      <c r="M738" s="258" t="s">
        <v>21</v>
      </c>
      <c r="N738" s="259" t="s">
        <v>42</v>
      </c>
      <c r="O738" s="42"/>
      <c r="P738" s="202">
        <f>O738*H738</f>
        <v>0</v>
      </c>
      <c r="Q738" s="202">
        <v>0.00264</v>
      </c>
      <c r="R738" s="202">
        <f>Q738*H738</f>
        <v>0.0920568</v>
      </c>
      <c r="S738" s="202">
        <v>0</v>
      </c>
      <c r="T738" s="203">
        <f>S738*H738</f>
        <v>0</v>
      </c>
      <c r="AR738" s="24" t="s">
        <v>376</v>
      </c>
      <c r="AT738" s="24" t="s">
        <v>478</v>
      </c>
      <c r="AU738" s="24" t="s">
        <v>81</v>
      </c>
      <c r="AY738" s="24" t="s">
        <v>149</v>
      </c>
      <c r="BE738" s="204">
        <f>IF(N738="základní",J738,0)</f>
        <v>0</v>
      </c>
      <c r="BF738" s="204">
        <f>IF(N738="snížená",J738,0)</f>
        <v>0</v>
      </c>
      <c r="BG738" s="204">
        <f>IF(N738="zákl. přenesená",J738,0)</f>
        <v>0</v>
      </c>
      <c r="BH738" s="204">
        <f>IF(N738="sníž. přenesená",J738,0)</f>
        <v>0</v>
      </c>
      <c r="BI738" s="204">
        <f>IF(N738="nulová",J738,0)</f>
        <v>0</v>
      </c>
      <c r="BJ738" s="24" t="s">
        <v>79</v>
      </c>
      <c r="BK738" s="204">
        <f>ROUND(I738*H738,2)</f>
        <v>0</v>
      </c>
      <c r="BL738" s="24" t="s">
        <v>290</v>
      </c>
      <c r="BM738" s="24" t="s">
        <v>1181</v>
      </c>
    </row>
    <row r="739" spans="2:47" s="1" customFormat="1" ht="27">
      <c r="B739" s="41"/>
      <c r="C739" s="63"/>
      <c r="D739" s="208" t="s">
        <v>159</v>
      </c>
      <c r="E739" s="63"/>
      <c r="F739" s="209" t="s">
        <v>1182</v>
      </c>
      <c r="G739" s="63"/>
      <c r="H739" s="63"/>
      <c r="I739" s="163"/>
      <c r="J739" s="63"/>
      <c r="K739" s="63"/>
      <c r="L739" s="61"/>
      <c r="M739" s="207"/>
      <c r="N739" s="42"/>
      <c r="O739" s="42"/>
      <c r="P739" s="42"/>
      <c r="Q739" s="42"/>
      <c r="R739" s="42"/>
      <c r="S739" s="42"/>
      <c r="T739" s="78"/>
      <c r="AT739" s="24" t="s">
        <v>159</v>
      </c>
      <c r="AU739" s="24" t="s">
        <v>81</v>
      </c>
    </row>
    <row r="740" spans="2:51" s="11" customFormat="1" ht="13.5">
      <c r="B740" s="210"/>
      <c r="C740" s="211"/>
      <c r="D740" s="208" t="s">
        <v>167</v>
      </c>
      <c r="E740" s="212" t="s">
        <v>21</v>
      </c>
      <c r="F740" s="213" t="s">
        <v>175</v>
      </c>
      <c r="G740" s="211"/>
      <c r="H740" s="214" t="s">
        <v>21</v>
      </c>
      <c r="I740" s="215"/>
      <c r="J740" s="211"/>
      <c r="K740" s="211"/>
      <c r="L740" s="216"/>
      <c r="M740" s="217"/>
      <c r="N740" s="218"/>
      <c r="O740" s="218"/>
      <c r="P740" s="218"/>
      <c r="Q740" s="218"/>
      <c r="R740" s="218"/>
      <c r="S740" s="218"/>
      <c r="T740" s="219"/>
      <c r="AT740" s="220" t="s">
        <v>167</v>
      </c>
      <c r="AU740" s="220" t="s">
        <v>81</v>
      </c>
      <c r="AV740" s="11" t="s">
        <v>79</v>
      </c>
      <c r="AW740" s="11" t="s">
        <v>35</v>
      </c>
      <c r="AX740" s="11" t="s">
        <v>71</v>
      </c>
      <c r="AY740" s="220" t="s">
        <v>149</v>
      </c>
    </row>
    <row r="741" spans="2:51" s="12" customFormat="1" ht="13.5">
      <c r="B741" s="221"/>
      <c r="C741" s="222"/>
      <c r="D741" s="208" t="s">
        <v>167</v>
      </c>
      <c r="E741" s="223" t="s">
        <v>21</v>
      </c>
      <c r="F741" s="224" t="s">
        <v>254</v>
      </c>
      <c r="G741" s="222"/>
      <c r="H741" s="225">
        <v>15.64</v>
      </c>
      <c r="I741" s="226"/>
      <c r="J741" s="222"/>
      <c r="K741" s="222"/>
      <c r="L741" s="227"/>
      <c r="M741" s="228"/>
      <c r="N741" s="229"/>
      <c r="O741" s="229"/>
      <c r="P741" s="229"/>
      <c r="Q741" s="229"/>
      <c r="R741" s="229"/>
      <c r="S741" s="229"/>
      <c r="T741" s="230"/>
      <c r="AT741" s="231" t="s">
        <v>167</v>
      </c>
      <c r="AU741" s="231" t="s">
        <v>81</v>
      </c>
      <c r="AV741" s="12" t="s">
        <v>81</v>
      </c>
      <c r="AW741" s="12" t="s">
        <v>35</v>
      </c>
      <c r="AX741" s="12" t="s">
        <v>71</v>
      </c>
      <c r="AY741" s="231" t="s">
        <v>149</v>
      </c>
    </row>
    <row r="742" spans="2:51" s="11" customFormat="1" ht="13.5">
      <c r="B742" s="210"/>
      <c r="C742" s="211"/>
      <c r="D742" s="208" t="s">
        <v>167</v>
      </c>
      <c r="E742" s="212" t="s">
        <v>21</v>
      </c>
      <c r="F742" s="213" t="s">
        <v>207</v>
      </c>
      <c r="G742" s="211"/>
      <c r="H742" s="214" t="s">
        <v>21</v>
      </c>
      <c r="I742" s="215"/>
      <c r="J742" s="211"/>
      <c r="K742" s="211"/>
      <c r="L742" s="216"/>
      <c r="M742" s="217"/>
      <c r="N742" s="218"/>
      <c r="O742" s="218"/>
      <c r="P742" s="218"/>
      <c r="Q742" s="218"/>
      <c r="R742" s="218"/>
      <c r="S742" s="218"/>
      <c r="T742" s="219"/>
      <c r="AT742" s="220" t="s">
        <v>167</v>
      </c>
      <c r="AU742" s="220" t="s">
        <v>81</v>
      </c>
      <c r="AV742" s="11" t="s">
        <v>79</v>
      </c>
      <c r="AW742" s="11" t="s">
        <v>35</v>
      </c>
      <c r="AX742" s="11" t="s">
        <v>71</v>
      </c>
      <c r="AY742" s="220" t="s">
        <v>149</v>
      </c>
    </row>
    <row r="743" spans="2:51" s="12" customFormat="1" ht="13.5">
      <c r="B743" s="221"/>
      <c r="C743" s="222"/>
      <c r="D743" s="208" t="s">
        <v>167</v>
      </c>
      <c r="E743" s="223" t="s">
        <v>21</v>
      </c>
      <c r="F743" s="224" t="s">
        <v>256</v>
      </c>
      <c r="G743" s="222"/>
      <c r="H743" s="225">
        <v>4.71</v>
      </c>
      <c r="I743" s="226"/>
      <c r="J743" s="222"/>
      <c r="K743" s="222"/>
      <c r="L743" s="227"/>
      <c r="M743" s="228"/>
      <c r="N743" s="229"/>
      <c r="O743" s="229"/>
      <c r="P743" s="229"/>
      <c r="Q743" s="229"/>
      <c r="R743" s="229"/>
      <c r="S743" s="229"/>
      <c r="T743" s="230"/>
      <c r="AT743" s="231" t="s">
        <v>167</v>
      </c>
      <c r="AU743" s="231" t="s">
        <v>81</v>
      </c>
      <c r="AV743" s="12" t="s">
        <v>81</v>
      </c>
      <c r="AW743" s="12" t="s">
        <v>35</v>
      </c>
      <c r="AX743" s="12" t="s">
        <v>71</v>
      </c>
      <c r="AY743" s="231" t="s">
        <v>149</v>
      </c>
    </row>
    <row r="744" spans="2:51" s="11" customFormat="1" ht="13.5">
      <c r="B744" s="210"/>
      <c r="C744" s="211"/>
      <c r="D744" s="208" t="s">
        <v>167</v>
      </c>
      <c r="E744" s="212" t="s">
        <v>21</v>
      </c>
      <c r="F744" s="213" t="s">
        <v>209</v>
      </c>
      <c r="G744" s="211"/>
      <c r="H744" s="214" t="s">
        <v>21</v>
      </c>
      <c r="I744" s="215"/>
      <c r="J744" s="211"/>
      <c r="K744" s="211"/>
      <c r="L744" s="216"/>
      <c r="M744" s="217"/>
      <c r="N744" s="218"/>
      <c r="O744" s="218"/>
      <c r="P744" s="218"/>
      <c r="Q744" s="218"/>
      <c r="R744" s="218"/>
      <c r="S744" s="218"/>
      <c r="T744" s="219"/>
      <c r="AT744" s="220" t="s">
        <v>167</v>
      </c>
      <c r="AU744" s="220" t="s">
        <v>81</v>
      </c>
      <c r="AV744" s="11" t="s">
        <v>79</v>
      </c>
      <c r="AW744" s="11" t="s">
        <v>35</v>
      </c>
      <c r="AX744" s="11" t="s">
        <v>71</v>
      </c>
      <c r="AY744" s="220" t="s">
        <v>149</v>
      </c>
    </row>
    <row r="745" spans="2:51" s="12" customFormat="1" ht="13.5">
      <c r="B745" s="221"/>
      <c r="C745" s="222"/>
      <c r="D745" s="208" t="s">
        <v>167</v>
      </c>
      <c r="E745" s="223" t="s">
        <v>21</v>
      </c>
      <c r="F745" s="224" t="s">
        <v>257</v>
      </c>
      <c r="G745" s="222"/>
      <c r="H745" s="225">
        <v>11.35</v>
      </c>
      <c r="I745" s="226"/>
      <c r="J745" s="222"/>
      <c r="K745" s="222"/>
      <c r="L745" s="227"/>
      <c r="M745" s="228"/>
      <c r="N745" s="229"/>
      <c r="O745" s="229"/>
      <c r="P745" s="229"/>
      <c r="Q745" s="229"/>
      <c r="R745" s="229"/>
      <c r="S745" s="229"/>
      <c r="T745" s="230"/>
      <c r="AT745" s="231" t="s">
        <v>167</v>
      </c>
      <c r="AU745" s="231" t="s">
        <v>81</v>
      </c>
      <c r="AV745" s="12" t="s">
        <v>81</v>
      </c>
      <c r="AW745" s="12" t="s">
        <v>35</v>
      </c>
      <c r="AX745" s="12" t="s">
        <v>71</v>
      </c>
      <c r="AY745" s="231" t="s">
        <v>149</v>
      </c>
    </row>
    <row r="746" spans="2:51" s="13" customFormat="1" ht="13.5">
      <c r="B746" s="232"/>
      <c r="C746" s="233"/>
      <c r="D746" s="208" t="s">
        <v>167</v>
      </c>
      <c r="E746" s="246" t="s">
        <v>21</v>
      </c>
      <c r="F746" s="247" t="s">
        <v>184</v>
      </c>
      <c r="G746" s="233"/>
      <c r="H746" s="248">
        <v>31.7</v>
      </c>
      <c r="I746" s="237"/>
      <c r="J746" s="233"/>
      <c r="K746" s="233"/>
      <c r="L746" s="238"/>
      <c r="M746" s="239"/>
      <c r="N746" s="240"/>
      <c r="O746" s="240"/>
      <c r="P746" s="240"/>
      <c r="Q746" s="240"/>
      <c r="R746" s="240"/>
      <c r="S746" s="240"/>
      <c r="T746" s="241"/>
      <c r="AT746" s="242" t="s">
        <v>167</v>
      </c>
      <c r="AU746" s="242" t="s">
        <v>81</v>
      </c>
      <c r="AV746" s="13" t="s">
        <v>157</v>
      </c>
      <c r="AW746" s="13" t="s">
        <v>35</v>
      </c>
      <c r="AX746" s="13" t="s">
        <v>79</v>
      </c>
      <c r="AY746" s="242" t="s">
        <v>149</v>
      </c>
    </row>
    <row r="747" spans="2:51" s="12" customFormat="1" ht="13.5">
      <c r="B747" s="221"/>
      <c r="C747" s="222"/>
      <c r="D747" s="205" t="s">
        <v>167</v>
      </c>
      <c r="E747" s="222"/>
      <c r="F747" s="244" t="s">
        <v>1183</v>
      </c>
      <c r="G747" s="222"/>
      <c r="H747" s="245">
        <v>34.87</v>
      </c>
      <c r="I747" s="226"/>
      <c r="J747" s="222"/>
      <c r="K747" s="222"/>
      <c r="L747" s="227"/>
      <c r="M747" s="228"/>
      <c r="N747" s="229"/>
      <c r="O747" s="229"/>
      <c r="P747" s="229"/>
      <c r="Q747" s="229"/>
      <c r="R747" s="229"/>
      <c r="S747" s="229"/>
      <c r="T747" s="230"/>
      <c r="AT747" s="231" t="s">
        <v>167</v>
      </c>
      <c r="AU747" s="231" t="s">
        <v>81</v>
      </c>
      <c r="AV747" s="12" t="s">
        <v>81</v>
      </c>
      <c r="AW747" s="12" t="s">
        <v>6</v>
      </c>
      <c r="AX747" s="12" t="s">
        <v>79</v>
      </c>
      <c r="AY747" s="231" t="s">
        <v>149</v>
      </c>
    </row>
    <row r="748" spans="2:65" s="1" customFormat="1" ht="22.5" customHeight="1">
      <c r="B748" s="41"/>
      <c r="C748" s="193" t="s">
        <v>1184</v>
      </c>
      <c r="D748" s="193" t="s">
        <v>152</v>
      </c>
      <c r="E748" s="194" t="s">
        <v>1185</v>
      </c>
      <c r="F748" s="195" t="s">
        <v>1186</v>
      </c>
      <c r="G748" s="196" t="s">
        <v>219</v>
      </c>
      <c r="H748" s="197">
        <v>102.28</v>
      </c>
      <c r="I748" s="198"/>
      <c r="J748" s="199">
        <f>ROUND(I748*H748,2)</f>
        <v>0</v>
      </c>
      <c r="K748" s="195" t="s">
        <v>163</v>
      </c>
      <c r="L748" s="61"/>
      <c r="M748" s="200" t="s">
        <v>21</v>
      </c>
      <c r="N748" s="201" t="s">
        <v>42</v>
      </c>
      <c r="O748" s="42"/>
      <c r="P748" s="202">
        <f>O748*H748</f>
        <v>0</v>
      </c>
      <c r="Q748" s="202">
        <v>0</v>
      </c>
      <c r="R748" s="202">
        <f>Q748*H748</f>
        <v>0</v>
      </c>
      <c r="S748" s="202">
        <v>0.0003</v>
      </c>
      <c r="T748" s="203">
        <f>S748*H748</f>
        <v>0.030683999999999996</v>
      </c>
      <c r="AR748" s="24" t="s">
        <v>290</v>
      </c>
      <c r="AT748" s="24" t="s">
        <v>152</v>
      </c>
      <c r="AU748" s="24" t="s">
        <v>81</v>
      </c>
      <c r="AY748" s="24" t="s">
        <v>149</v>
      </c>
      <c r="BE748" s="204">
        <f>IF(N748="základní",J748,0)</f>
        <v>0</v>
      </c>
      <c r="BF748" s="204">
        <f>IF(N748="snížená",J748,0)</f>
        <v>0</v>
      </c>
      <c r="BG748" s="204">
        <f>IF(N748="zákl. přenesená",J748,0)</f>
        <v>0</v>
      </c>
      <c r="BH748" s="204">
        <f>IF(N748="sníž. přenesená",J748,0)</f>
        <v>0</v>
      </c>
      <c r="BI748" s="204">
        <f>IF(N748="nulová",J748,0)</f>
        <v>0</v>
      </c>
      <c r="BJ748" s="24" t="s">
        <v>79</v>
      </c>
      <c r="BK748" s="204">
        <f>ROUND(I748*H748,2)</f>
        <v>0</v>
      </c>
      <c r="BL748" s="24" t="s">
        <v>290</v>
      </c>
      <c r="BM748" s="24" t="s">
        <v>1187</v>
      </c>
    </row>
    <row r="749" spans="2:51" s="11" customFormat="1" ht="13.5">
      <c r="B749" s="210"/>
      <c r="C749" s="211"/>
      <c r="D749" s="208" t="s">
        <v>167</v>
      </c>
      <c r="E749" s="212" t="s">
        <v>21</v>
      </c>
      <c r="F749" s="213" t="s">
        <v>1188</v>
      </c>
      <c r="G749" s="211"/>
      <c r="H749" s="214" t="s">
        <v>21</v>
      </c>
      <c r="I749" s="215"/>
      <c r="J749" s="211"/>
      <c r="K749" s="211"/>
      <c r="L749" s="216"/>
      <c r="M749" s="217"/>
      <c r="N749" s="218"/>
      <c r="O749" s="218"/>
      <c r="P749" s="218"/>
      <c r="Q749" s="218"/>
      <c r="R749" s="218"/>
      <c r="S749" s="218"/>
      <c r="T749" s="219"/>
      <c r="AT749" s="220" t="s">
        <v>167</v>
      </c>
      <c r="AU749" s="220" t="s">
        <v>81</v>
      </c>
      <c r="AV749" s="11" t="s">
        <v>79</v>
      </c>
      <c r="AW749" s="11" t="s">
        <v>35</v>
      </c>
      <c r="AX749" s="11" t="s">
        <v>71</v>
      </c>
      <c r="AY749" s="220" t="s">
        <v>149</v>
      </c>
    </row>
    <row r="750" spans="2:51" s="11" customFormat="1" ht="13.5">
      <c r="B750" s="210"/>
      <c r="C750" s="211"/>
      <c r="D750" s="208" t="s">
        <v>167</v>
      </c>
      <c r="E750" s="212" t="s">
        <v>21</v>
      </c>
      <c r="F750" s="213" t="s">
        <v>194</v>
      </c>
      <c r="G750" s="211"/>
      <c r="H750" s="214" t="s">
        <v>21</v>
      </c>
      <c r="I750" s="215"/>
      <c r="J750" s="211"/>
      <c r="K750" s="211"/>
      <c r="L750" s="216"/>
      <c r="M750" s="217"/>
      <c r="N750" s="218"/>
      <c r="O750" s="218"/>
      <c r="P750" s="218"/>
      <c r="Q750" s="218"/>
      <c r="R750" s="218"/>
      <c r="S750" s="218"/>
      <c r="T750" s="219"/>
      <c r="AT750" s="220" t="s">
        <v>167</v>
      </c>
      <c r="AU750" s="220" t="s">
        <v>81</v>
      </c>
      <c r="AV750" s="11" t="s">
        <v>79</v>
      </c>
      <c r="AW750" s="11" t="s">
        <v>35</v>
      </c>
      <c r="AX750" s="11" t="s">
        <v>71</v>
      </c>
      <c r="AY750" s="220" t="s">
        <v>149</v>
      </c>
    </row>
    <row r="751" spans="2:51" s="12" customFormat="1" ht="13.5">
      <c r="B751" s="221"/>
      <c r="C751" s="222"/>
      <c r="D751" s="208" t="s">
        <v>167</v>
      </c>
      <c r="E751" s="223" t="s">
        <v>21</v>
      </c>
      <c r="F751" s="224" t="s">
        <v>1189</v>
      </c>
      <c r="G751" s="222"/>
      <c r="H751" s="225">
        <v>38.38</v>
      </c>
      <c r="I751" s="226"/>
      <c r="J751" s="222"/>
      <c r="K751" s="222"/>
      <c r="L751" s="227"/>
      <c r="M751" s="228"/>
      <c r="N751" s="229"/>
      <c r="O751" s="229"/>
      <c r="P751" s="229"/>
      <c r="Q751" s="229"/>
      <c r="R751" s="229"/>
      <c r="S751" s="229"/>
      <c r="T751" s="230"/>
      <c r="AT751" s="231" t="s">
        <v>167</v>
      </c>
      <c r="AU751" s="231" t="s">
        <v>81</v>
      </c>
      <c r="AV751" s="12" t="s">
        <v>81</v>
      </c>
      <c r="AW751" s="12" t="s">
        <v>35</v>
      </c>
      <c r="AX751" s="12" t="s">
        <v>71</v>
      </c>
      <c r="AY751" s="231" t="s">
        <v>149</v>
      </c>
    </row>
    <row r="752" spans="2:51" s="12" customFormat="1" ht="13.5">
      <c r="B752" s="221"/>
      <c r="C752" s="222"/>
      <c r="D752" s="208" t="s">
        <v>167</v>
      </c>
      <c r="E752" s="223" t="s">
        <v>21</v>
      </c>
      <c r="F752" s="224" t="s">
        <v>1190</v>
      </c>
      <c r="G752" s="222"/>
      <c r="H752" s="225">
        <v>-0.9</v>
      </c>
      <c r="I752" s="226"/>
      <c r="J752" s="222"/>
      <c r="K752" s="222"/>
      <c r="L752" s="227"/>
      <c r="M752" s="228"/>
      <c r="N752" s="229"/>
      <c r="O752" s="229"/>
      <c r="P752" s="229"/>
      <c r="Q752" s="229"/>
      <c r="R752" s="229"/>
      <c r="S752" s="229"/>
      <c r="T752" s="230"/>
      <c r="AT752" s="231" t="s">
        <v>167</v>
      </c>
      <c r="AU752" s="231" t="s">
        <v>81</v>
      </c>
      <c r="AV752" s="12" t="s">
        <v>81</v>
      </c>
      <c r="AW752" s="12" t="s">
        <v>35</v>
      </c>
      <c r="AX752" s="12" t="s">
        <v>71</v>
      </c>
      <c r="AY752" s="231" t="s">
        <v>149</v>
      </c>
    </row>
    <row r="753" spans="2:51" s="11" customFormat="1" ht="13.5">
      <c r="B753" s="210"/>
      <c r="C753" s="211"/>
      <c r="D753" s="208" t="s">
        <v>167</v>
      </c>
      <c r="E753" s="212" t="s">
        <v>21</v>
      </c>
      <c r="F753" s="213" t="s">
        <v>197</v>
      </c>
      <c r="G753" s="211"/>
      <c r="H753" s="214" t="s">
        <v>21</v>
      </c>
      <c r="I753" s="215"/>
      <c r="J753" s="211"/>
      <c r="K753" s="211"/>
      <c r="L753" s="216"/>
      <c r="M753" s="217"/>
      <c r="N753" s="218"/>
      <c r="O753" s="218"/>
      <c r="P753" s="218"/>
      <c r="Q753" s="218"/>
      <c r="R753" s="218"/>
      <c r="S753" s="218"/>
      <c r="T753" s="219"/>
      <c r="AT753" s="220" t="s">
        <v>167</v>
      </c>
      <c r="AU753" s="220" t="s">
        <v>81</v>
      </c>
      <c r="AV753" s="11" t="s">
        <v>79</v>
      </c>
      <c r="AW753" s="11" t="s">
        <v>35</v>
      </c>
      <c r="AX753" s="11" t="s">
        <v>71</v>
      </c>
      <c r="AY753" s="220" t="s">
        <v>149</v>
      </c>
    </row>
    <row r="754" spans="2:51" s="12" customFormat="1" ht="13.5">
      <c r="B754" s="221"/>
      <c r="C754" s="222"/>
      <c r="D754" s="208" t="s">
        <v>167</v>
      </c>
      <c r="E754" s="223" t="s">
        <v>21</v>
      </c>
      <c r="F754" s="224" t="s">
        <v>1191</v>
      </c>
      <c r="G754" s="222"/>
      <c r="H754" s="225">
        <v>26.22</v>
      </c>
      <c r="I754" s="226"/>
      <c r="J754" s="222"/>
      <c r="K754" s="222"/>
      <c r="L754" s="227"/>
      <c r="M754" s="228"/>
      <c r="N754" s="229"/>
      <c r="O754" s="229"/>
      <c r="P754" s="229"/>
      <c r="Q754" s="229"/>
      <c r="R754" s="229"/>
      <c r="S754" s="229"/>
      <c r="T754" s="230"/>
      <c r="AT754" s="231" t="s">
        <v>167</v>
      </c>
      <c r="AU754" s="231" t="s">
        <v>81</v>
      </c>
      <c r="AV754" s="12" t="s">
        <v>81</v>
      </c>
      <c r="AW754" s="12" t="s">
        <v>35</v>
      </c>
      <c r="AX754" s="12" t="s">
        <v>71</v>
      </c>
      <c r="AY754" s="231" t="s">
        <v>149</v>
      </c>
    </row>
    <row r="755" spans="2:51" s="12" customFormat="1" ht="13.5">
      <c r="B755" s="221"/>
      <c r="C755" s="222"/>
      <c r="D755" s="208" t="s">
        <v>167</v>
      </c>
      <c r="E755" s="223" t="s">
        <v>21</v>
      </c>
      <c r="F755" s="224" t="s">
        <v>1192</v>
      </c>
      <c r="G755" s="222"/>
      <c r="H755" s="225">
        <v>-0.8</v>
      </c>
      <c r="I755" s="226"/>
      <c r="J755" s="222"/>
      <c r="K755" s="222"/>
      <c r="L755" s="227"/>
      <c r="M755" s="228"/>
      <c r="N755" s="229"/>
      <c r="O755" s="229"/>
      <c r="P755" s="229"/>
      <c r="Q755" s="229"/>
      <c r="R755" s="229"/>
      <c r="S755" s="229"/>
      <c r="T755" s="230"/>
      <c r="AT755" s="231" t="s">
        <v>167</v>
      </c>
      <c r="AU755" s="231" t="s">
        <v>81</v>
      </c>
      <c r="AV755" s="12" t="s">
        <v>81</v>
      </c>
      <c r="AW755" s="12" t="s">
        <v>35</v>
      </c>
      <c r="AX755" s="12" t="s">
        <v>71</v>
      </c>
      <c r="AY755" s="231" t="s">
        <v>149</v>
      </c>
    </row>
    <row r="756" spans="2:51" s="12" customFormat="1" ht="13.5">
      <c r="B756" s="221"/>
      <c r="C756" s="222"/>
      <c r="D756" s="208" t="s">
        <v>167</v>
      </c>
      <c r="E756" s="223" t="s">
        <v>21</v>
      </c>
      <c r="F756" s="224" t="s">
        <v>1190</v>
      </c>
      <c r="G756" s="222"/>
      <c r="H756" s="225">
        <v>-0.9</v>
      </c>
      <c r="I756" s="226"/>
      <c r="J756" s="222"/>
      <c r="K756" s="222"/>
      <c r="L756" s="227"/>
      <c r="M756" s="228"/>
      <c r="N756" s="229"/>
      <c r="O756" s="229"/>
      <c r="P756" s="229"/>
      <c r="Q756" s="229"/>
      <c r="R756" s="229"/>
      <c r="S756" s="229"/>
      <c r="T756" s="230"/>
      <c r="AT756" s="231" t="s">
        <v>167</v>
      </c>
      <c r="AU756" s="231" t="s">
        <v>81</v>
      </c>
      <c r="AV756" s="12" t="s">
        <v>81</v>
      </c>
      <c r="AW756" s="12" t="s">
        <v>35</v>
      </c>
      <c r="AX756" s="12" t="s">
        <v>71</v>
      </c>
      <c r="AY756" s="231" t="s">
        <v>149</v>
      </c>
    </row>
    <row r="757" spans="2:51" s="11" customFormat="1" ht="13.5">
      <c r="B757" s="210"/>
      <c r="C757" s="211"/>
      <c r="D757" s="208" t="s">
        <v>167</v>
      </c>
      <c r="E757" s="212" t="s">
        <v>21</v>
      </c>
      <c r="F757" s="213" t="s">
        <v>175</v>
      </c>
      <c r="G757" s="211"/>
      <c r="H757" s="214" t="s">
        <v>21</v>
      </c>
      <c r="I757" s="215"/>
      <c r="J757" s="211"/>
      <c r="K757" s="211"/>
      <c r="L757" s="216"/>
      <c r="M757" s="217"/>
      <c r="N757" s="218"/>
      <c r="O757" s="218"/>
      <c r="P757" s="218"/>
      <c r="Q757" s="218"/>
      <c r="R757" s="218"/>
      <c r="S757" s="218"/>
      <c r="T757" s="219"/>
      <c r="AT757" s="220" t="s">
        <v>167</v>
      </c>
      <c r="AU757" s="220" t="s">
        <v>81</v>
      </c>
      <c r="AV757" s="11" t="s">
        <v>79</v>
      </c>
      <c r="AW757" s="11" t="s">
        <v>35</v>
      </c>
      <c r="AX757" s="11" t="s">
        <v>71</v>
      </c>
      <c r="AY757" s="220" t="s">
        <v>149</v>
      </c>
    </row>
    <row r="758" spans="2:51" s="12" customFormat="1" ht="13.5">
      <c r="B758" s="221"/>
      <c r="C758" s="222"/>
      <c r="D758" s="208" t="s">
        <v>167</v>
      </c>
      <c r="E758" s="223" t="s">
        <v>21</v>
      </c>
      <c r="F758" s="224" t="s">
        <v>1193</v>
      </c>
      <c r="G758" s="222"/>
      <c r="H758" s="225">
        <v>20.6</v>
      </c>
      <c r="I758" s="226"/>
      <c r="J758" s="222"/>
      <c r="K758" s="222"/>
      <c r="L758" s="227"/>
      <c r="M758" s="228"/>
      <c r="N758" s="229"/>
      <c r="O758" s="229"/>
      <c r="P758" s="229"/>
      <c r="Q758" s="229"/>
      <c r="R758" s="229"/>
      <c r="S758" s="229"/>
      <c r="T758" s="230"/>
      <c r="AT758" s="231" t="s">
        <v>167</v>
      </c>
      <c r="AU758" s="231" t="s">
        <v>81</v>
      </c>
      <c r="AV758" s="12" t="s">
        <v>81</v>
      </c>
      <c r="AW758" s="12" t="s">
        <v>35</v>
      </c>
      <c r="AX758" s="12" t="s">
        <v>71</v>
      </c>
      <c r="AY758" s="231" t="s">
        <v>149</v>
      </c>
    </row>
    <row r="759" spans="2:51" s="12" customFormat="1" ht="13.5">
      <c r="B759" s="221"/>
      <c r="C759" s="222"/>
      <c r="D759" s="208" t="s">
        <v>167</v>
      </c>
      <c r="E759" s="223" t="s">
        <v>21</v>
      </c>
      <c r="F759" s="224" t="s">
        <v>1194</v>
      </c>
      <c r="G759" s="222"/>
      <c r="H759" s="225">
        <v>-1.6</v>
      </c>
      <c r="I759" s="226"/>
      <c r="J759" s="222"/>
      <c r="K759" s="222"/>
      <c r="L759" s="227"/>
      <c r="M759" s="228"/>
      <c r="N759" s="229"/>
      <c r="O759" s="229"/>
      <c r="P759" s="229"/>
      <c r="Q759" s="229"/>
      <c r="R759" s="229"/>
      <c r="S759" s="229"/>
      <c r="T759" s="230"/>
      <c r="AT759" s="231" t="s">
        <v>167</v>
      </c>
      <c r="AU759" s="231" t="s">
        <v>81</v>
      </c>
      <c r="AV759" s="12" t="s">
        <v>81</v>
      </c>
      <c r="AW759" s="12" t="s">
        <v>35</v>
      </c>
      <c r="AX759" s="12" t="s">
        <v>71</v>
      </c>
      <c r="AY759" s="231" t="s">
        <v>149</v>
      </c>
    </row>
    <row r="760" spans="2:51" s="11" customFormat="1" ht="13.5">
      <c r="B760" s="210"/>
      <c r="C760" s="211"/>
      <c r="D760" s="208" t="s">
        <v>167</v>
      </c>
      <c r="E760" s="212" t="s">
        <v>21</v>
      </c>
      <c r="F760" s="213" t="s">
        <v>207</v>
      </c>
      <c r="G760" s="211"/>
      <c r="H760" s="214" t="s">
        <v>21</v>
      </c>
      <c r="I760" s="215"/>
      <c r="J760" s="211"/>
      <c r="K760" s="211"/>
      <c r="L760" s="216"/>
      <c r="M760" s="217"/>
      <c r="N760" s="218"/>
      <c r="O760" s="218"/>
      <c r="P760" s="218"/>
      <c r="Q760" s="218"/>
      <c r="R760" s="218"/>
      <c r="S760" s="218"/>
      <c r="T760" s="219"/>
      <c r="AT760" s="220" t="s">
        <v>167</v>
      </c>
      <c r="AU760" s="220" t="s">
        <v>81</v>
      </c>
      <c r="AV760" s="11" t="s">
        <v>79</v>
      </c>
      <c r="AW760" s="11" t="s">
        <v>35</v>
      </c>
      <c r="AX760" s="11" t="s">
        <v>71</v>
      </c>
      <c r="AY760" s="220" t="s">
        <v>149</v>
      </c>
    </row>
    <row r="761" spans="2:51" s="12" customFormat="1" ht="13.5">
      <c r="B761" s="221"/>
      <c r="C761" s="222"/>
      <c r="D761" s="208" t="s">
        <v>167</v>
      </c>
      <c r="E761" s="223" t="s">
        <v>21</v>
      </c>
      <c r="F761" s="224" t="s">
        <v>1195</v>
      </c>
      <c r="G761" s="222"/>
      <c r="H761" s="225">
        <v>13.2</v>
      </c>
      <c r="I761" s="226"/>
      <c r="J761" s="222"/>
      <c r="K761" s="222"/>
      <c r="L761" s="227"/>
      <c r="M761" s="228"/>
      <c r="N761" s="229"/>
      <c r="O761" s="229"/>
      <c r="P761" s="229"/>
      <c r="Q761" s="229"/>
      <c r="R761" s="229"/>
      <c r="S761" s="229"/>
      <c r="T761" s="230"/>
      <c r="AT761" s="231" t="s">
        <v>167</v>
      </c>
      <c r="AU761" s="231" t="s">
        <v>81</v>
      </c>
      <c r="AV761" s="12" t="s">
        <v>81</v>
      </c>
      <c r="AW761" s="12" t="s">
        <v>35</v>
      </c>
      <c r="AX761" s="12" t="s">
        <v>71</v>
      </c>
      <c r="AY761" s="231" t="s">
        <v>149</v>
      </c>
    </row>
    <row r="762" spans="2:51" s="12" customFormat="1" ht="13.5">
      <c r="B762" s="221"/>
      <c r="C762" s="222"/>
      <c r="D762" s="208" t="s">
        <v>167</v>
      </c>
      <c r="E762" s="223" t="s">
        <v>21</v>
      </c>
      <c r="F762" s="224" t="s">
        <v>1194</v>
      </c>
      <c r="G762" s="222"/>
      <c r="H762" s="225">
        <v>-1.6</v>
      </c>
      <c r="I762" s="226"/>
      <c r="J762" s="222"/>
      <c r="K762" s="222"/>
      <c r="L762" s="227"/>
      <c r="M762" s="228"/>
      <c r="N762" s="229"/>
      <c r="O762" s="229"/>
      <c r="P762" s="229"/>
      <c r="Q762" s="229"/>
      <c r="R762" s="229"/>
      <c r="S762" s="229"/>
      <c r="T762" s="230"/>
      <c r="AT762" s="231" t="s">
        <v>167</v>
      </c>
      <c r="AU762" s="231" t="s">
        <v>81</v>
      </c>
      <c r="AV762" s="12" t="s">
        <v>81</v>
      </c>
      <c r="AW762" s="12" t="s">
        <v>35</v>
      </c>
      <c r="AX762" s="12" t="s">
        <v>71</v>
      </c>
      <c r="AY762" s="231" t="s">
        <v>149</v>
      </c>
    </row>
    <row r="763" spans="2:51" s="11" customFormat="1" ht="13.5">
      <c r="B763" s="210"/>
      <c r="C763" s="211"/>
      <c r="D763" s="208" t="s">
        <v>167</v>
      </c>
      <c r="E763" s="212" t="s">
        <v>21</v>
      </c>
      <c r="F763" s="213" t="s">
        <v>209</v>
      </c>
      <c r="G763" s="211"/>
      <c r="H763" s="214" t="s">
        <v>21</v>
      </c>
      <c r="I763" s="215"/>
      <c r="J763" s="211"/>
      <c r="K763" s="211"/>
      <c r="L763" s="216"/>
      <c r="M763" s="217"/>
      <c r="N763" s="218"/>
      <c r="O763" s="218"/>
      <c r="P763" s="218"/>
      <c r="Q763" s="218"/>
      <c r="R763" s="218"/>
      <c r="S763" s="218"/>
      <c r="T763" s="219"/>
      <c r="AT763" s="220" t="s">
        <v>167</v>
      </c>
      <c r="AU763" s="220" t="s">
        <v>81</v>
      </c>
      <c r="AV763" s="11" t="s">
        <v>79</v>
      </c>
      <c r="AW763" s="11" t="s">
        <v>35</v>
      </c>
      <c r="AX763" s="11" t="s">
        <v>71</v>
      </c>
      <c r="AY763" s="220" t="s">
        <v>149</v>
      </c>
    </row>
    <row r="764" spans="2:51" s="12" customFormat="1" ht="13.5">
      <c r="B764" s="221"/>
      <c r="C764" s="222"/>
      <c r="D764" s="208" t="s">
        <v>167</v>
      </c>
      <c r="E764" s="223" t="s">
        <v>21</v>
      </c>
      <c r="F764" s="224" t="s">
        <v>1196</v>
      </c>
      <c r="G764" s="222"/>
      <c r="H764" s="225">
        <v>13.88</v>
      </c>
      <c r="I764" s="226"/>
      <c r="J764" s="222"/>
      <c r="K764" s="222"/>
      <c r="L764" s="227"/>
      <c r="M764" s="228"/>
      <c r="N764" s="229"/>
      <c r="O764" s="229"/>
      <c r="P764" s="229"/>
      <c r="Q764" s="229"/>
      <c r="R764" s="229"/>
      <c r="S764" s="229"/>
      <c r="T764" s="230"/>
      <c r="AT764" s="231" t="s">
        <v>167</v>
      </c>
      <c r="AU764" s="231" t="s">
        <v>81</v>
      </c>
      <c r="AV764" s="12" t="s">
        <v>81</v>
      </c>
      <c r="AW764" s="12" t="s">
        <v>35</v>
      </c>
      <c r="AX764" s="12" t="s">
        <v>71</v>
      </c>
      <c r="AY764" s="231" t="s">
        <v>149</v>
      </c>
    </row>
    <row r="765" spans="2:51" s="12" customFormat="1" ht="13.5">
      <c r="B765" s="221"/>
      <c r="C765" s="222"/>
      <c r="D765" s="208" t="s">
        <v>167</v>
      </c>
      <c r="E765" s="223" t="s">
        <v>21</v>
      </c>
      <c r="F765" s="224" t="s">
        <v>1197</v>
      </c>
      <c r="G765" s="222"/>
      <c r="H765" s="225">
        <v>-2</v>
      </c>
      <c r="I765" s="226"/>
      <c r="J765" s="222"/>
      <c r="K765" s="222"/>
      <c r="L765" s="227"/>
      <c r="M765" s="228"/>
      <c r="N765" s="229"/>
      <c r="O765" s="229"/>
      <c r="P765" s="229"/>
      <c r="Q765" s="229"/>
      <c r="R765" s="229"/>
      <c r="S765" s="229"/>
      <c r="T765" s="230"/>
      <c r="AT765" s="231" t="s">
        <v>167</v>
      </c>
      <c r="AU765" s="231" t="s">
        <v>81</v>
      </c>
      <c r="AV765" s="12" t="s">
        <v>81</v>
      </c>
      <c r="AW765" s="12" t="s">
        <v>35</v>
      </c>
      <c r="AX765" s="12" t="s">
        <v>71</v>
      </c>
      <c r="AY765" s="231" t="s">
        <v>149</v>
      </c>
    </row>
    <row r="766" spans="2:51" s="12" customFormat="1" ht="13.5">
      <c r="B766" s="221"/>
      <c r="C766" s="222"/>
      <c r="D766" s="208" t="s">
        <v>167</v>
      </c>
      <c r="E766" s="223" t="s">
        <v>21</v>
      </c>
      <c r="F766" s="224" t="s">
        <v>1194</v>
      </c>
      <c r="G766" s="222"/>
      <c r="H766" s="225">
        <v>-1.6</v>
      </c>
      <c r="I766" s="226"/>
      <c r="J766" s="222"/>
      <c r="K766" s="222"/>
      <c r="L766" s="227"/>
      <c r="M766" s="228"/>
      <c r="N766" s="229"/>
      <c r="O766" s="229"/>
      <c r="P766" s="229"/>
      <c r="Q766" s="229"/>
      <c r="R766" s="229"/>
      <c r="S766" s="229"/>
      <c r="T766" s="230"/>
      <c r="AT766" s="231" t="s">
        <v>167</v>
      </c>
      <c r="AU766" s="231" t="s">
        <v>81</v>
      </c>
      <c r="AV766" s="12" t="s">
        <v>81</v>
      </c>
      <c r="AW766" s="12" t="s">
        <v>35</v>
      </c>
      <c r="AX766" s="12" t="s">
        <v>71</v>
      </c>
      <c r="AY766" s="231" t="s">
        <v>149</v>
      </c>
    </row>
    <row r="767" spans="2:51" s="12" customFormat="1" ht="13.5">
      <c r="B767" s="221"/>
      <c r="C767" s="222"/>
      <c r="D767" s="208" t="s">
        <v>167</v>
      </c>
      <c r="E767" s="223" t="s">
        <v>21</v>
      </c>
      <c r="F767" s="224" t="s">
        <v>1198</v>
      </c>
      <c r="G767" s="222"/>
      <c r="H767" s="225">
        <v>-0.6</v>
      </c>
      <c r="I767" s="226"/>
      <c r="J767" s="222"/>
      <c r="K767" s="222"/>
      <c r="L767" s="227"/>
      <c r="M767" s="228"/>
      <c r="N767" s="229"/>
      <c r="O767" s="229"/>
      <c r="P767" s="229"/>
      <c r="Q767" s="229"/>
      <c r="R767" s="229"/>
      <c r="S767" s="229"/>
      <c r="T767" s="230"/>
      <c r="AT767" s="231" t="s">
        <v>167</v>
      </c>
      <c r="AU767" s="231" t="s">
        <v>81</v>
      </c>
      <c r="AV767" s="12" t="s">
        <v>81</v>
      </c>
      <c r="AW767" s="12" t="s">
        <v>35</v>
      </c>
      <c r="AX767" s="12" t="s">
        <v>71</v>
      </c>
      <c r="AY767" s="231" t="s">
        <v>149</v>
      </c>
    </row>
    <row r="768" spans="2:51" s="13" customFormat="1" ht="13.5">
      <c r="B768" s="232"/>
      <c r="C768" s="233"/>
      <c r="D768" s="205" t="s">
        <v>167</v>
      </c>
      <c r="E768" s="234" t="s">
        <v>21</v>
      </c>
      <c r="F768" s="235" t="s">
        <v>184</v>
      </c>
      <c r="G768" s="233"/>
      <c r="H768" s="236">
        <v>102.28</v>
      </c>
      <c r="I768" s="237"/>
      <c r="J768" s="233"/>
      <c r="K768" s="233"/>
      <c r="L768" s="238"/>
      <c r="M768" s="239"/>
      <c r="N768" s="240"/>
      <c r="O768" s="240"/>
      <c r="P768" s="240"/>
      <c r="Q768" s="240"/>
      <c r="R768" s="240"/>
      <c r="S768" s="240"/>
      <c r="T768" s="241"/>
      <c r="AT768" s="242" t="s">
        <v>167</v>
      </c>
      <c r="AU768" s="242" t="s">
        <v>81</v>
      </c>
      <c r="AV768" s="13" t="s">
        <v>157</v>
      </c>
      <c r="AW768" s="13" t="s">
        <v>35</v>
      </c>
      <c r="AX768" s="13" t="s">
        <v>79</v>
      </c>
      <c r="AY768" s="242" t="s">
        <v>149</v>
      </c>
    </row>
    <row r="769" spans="2:65" s="1" customFormat="1" ht="22.5" customHeight="1">
      <c r="B769" s="41"/>
      <c r="C769" s="193" t="s">
        <v>1199</v>
      </c>
      <c r="D769" s="193" t="s">
        <v>152</v>
      </c>
      <c r="E769" s="194" t="s">
        <v>1200</v>
      </c>
      <c r="F769" s="195" t="s">
        <v>1201</v>
      </c>
      <c r="G769" s="196" t="s">
        <v>219</v>
      </c>
      <c r="H769" s="197">
        <v>101.38</v>
      </c>
      <c r="I769" s="198"/>
      <c r="J769" s="199">
        <f>ROUND(I769*H769,2)</f>
        <v>0</v>
      </c>
      <c r="K769" s="195" t="s">
        <v>163</v>
      </c>
      <c r="L769" s="61"/>
      <c r="M769" s="200" t="s">
        <v>21</v>
      </c>
      <c r="N769" s="201" t="s">
        <v>42</v>
      </c>
      <c r="O769" s="42"/>
      <c r="P769" s="202">
        <f>O769*H769</f>
        <v>0</v>
      </c>
      <c r="Q769" s="202">
        <v>1E-05</v>
      </c>
      <c r="R769" s="202">
        <f>Q769*H769</f>
        <v>0.0010138</v>
      </c>
      <c r="S769" s="202">
        <v>0</v>
      </c>
      <c r="T769" s="203">
        <f>S769*H769</f>
        <v>0</v>
      </c>
      <c r="AR769" s="24" t="s">
        <v>290</v>
      </c>
      <c r="AT769" s="24" t="s">
        <v>152</v>
      </c>
      <c r="AU769" s="24" t="s">
        <v>81</v>
      </c>
      <c r="AY769" s="24" t="s">
        <v>149</v>
      </c>
      <c r="BE769" s="204">
        <f>IF(N769="základní",J769,0)</f>
        <v>0</v>
      </c>
      <c r="BF769" s="204">
        <f>IF(N769="snížená",J769,0)</f>
        <v>0</v>
      </c>
      <c r="BG769" s="204">
        <f>IF(N769="zákl. přenesená",J769,0)</f>
        <v>0</v>
      </c>
      <c r="BH769" s="204">
        <f>IF(N769="sníž. přenesená",J769,0)</f>
        <v>0</v>
      </c>
      <c r="BI769" s="204">
        <f>IF(N769="nulová",J769,0)</f>
        <v>0</v>
      </c>
      <c r="BJ769" s="24" t="s">
        <v>79</v>
      </c>
      <c r="BK769" s="204">
        <f>ROUND(I769*H769,2)</f>
        <v>0</v>
      </c>
      <c r="BL769" s="24" t="s">
        <v>290</v>
      </c>
      <c r="BM769" s="24" t="s">
        <v>1202</v>
      </c>
    </row>
    <row r="770" spans="2:51" s="11" customFormat="1" ht="13.5">
      <c r="B770" s="210"/>
      <c r="C770" s="211"/>
      <c r="D770" s="208" t="s">
        <v>167</v>
      </c>
      <c r="E770" s="212" t="s">
        <v>21</v>
      </c>
      <c r="F770" s="213" t="s">
        <v>1203</v>
      </c>
      <c r="G770" s="211"/>
      <c r="H770" s="214" t="s">
        <v>21</v>
      </c>
      <c r="I770" s="215"/>
      <c r="J770" s="211"/>
      <c r="K770" s="211"/>
      <c r="L770" s="216"/>
      <c r="M770" s="217"/>
      <c r="N770" s="218"/>
      <c r="O770" s="218"/>
      <c r="P770" s="218"/>
      <c r="Q770" s="218"/>
      <c r="R770" s="218"/>
      <c r="S770" s="218"/>
      <c r="T770" s="219"/>
      <c r="AT770" s="220" t="s">
        <v>167</v>
      </c>
      <c r="AU770" s="220" t="s">
        <v>81</v>
      </c>
      <c r="AV770" s="11" t="s">
        <v>79</v>
      </c>
      <c r="AW770" s="11" t="s">
        <v>35</v>
      </c>
      <c r="AX770" s="11" t="s">
        <v>71</v>
      </c>
      <c r="AY770" s="220" t="s">
        <v>149</v>
      </c>
    </row>
    <row r="771" spans="2:51" s="11" customFormat="1" ht="13.5">
      <c r="B771" s="210"/>
      <c r="C771" s="211"/>
      <c r="D771" s="208" t="s">
        <v>167</v>
      </c>
      <c r="E771" s="212" t="s">
        <v>21</v>
      </c>
      <c r="F771" s="213" t="s">
        <v>194</v>
      </c>
      <c r="G771" s="211"/>
      <c r="H771" s="214" t="s">
        <v>21</v>
      </c>
      <c r="I771" s="215"/>
      <c r="J771" s="211"/>
      <c r="K771" s="211"/>
      <c r="L771" s="216"/>
      <c r="M771" s="217"/>
      <c r="N771" s="218"/>
      <c r="O771" s="218"/>
      <c r="P771" s="218"/>
      <c r="Q771" s="218"/>
      <c r="R771" s="218"/>
      <c r="S771" s="218"/>
      <c r="T771" s="219"/>
      <c r="AT771" s="220" t="s">
        <v>167</v>
      </c>
      <c r="AU771" s="220" t="s">
        <v>81</v>
      </c>
      <c r="AV771" s="11" t="s">
        <v>79</v>
      </c>
      <c r="AW771" s="11" t="s">
        <v>35</v>
      </c>
      <c r="AX771" s="11" t="s">
        <v>71</v>
      </c>
      <c r="AY771" s="220" t="s">
        <v>149</v>
      </c>
    </row>
    <row r="772" spans="2:51" s="12" customFormat="1" ht="13.5">
      <c r="B772" s="221"/>
      <c r="C772" s="222"/>
      <c r="D772" s="208" t="s">
        <v>167</v>
      </c>
      <c r="E772" s="223" t="s">
        <v>21</v>
      </c>
      <c r="F772" s="224" t="s">
        <v>1189</v>
      </c>
      <c r="G772" s="222"/>
      <c r="H772" s="225">
        <v>38.38</v>
      </c>
      <c r="I772" s="226"/>
      <c r="J772" s="222"/>
      <c r="K772" s="222"/>
      <c r="L772" s="227"/>
      <c r="M772" s="228"/>
      <c r="N772" s="229"/>
      <c r="O772" s="229"/>
      <c r="P772" s="229"/>
      <c r="Q772" s="229"/>
      <c r="R772" s="229"/>
      <c r="S772" s="229"/>
      <c r="T772" s="230"/>
      <c r="AT772" s="231" t="s">
        <v>167</v>
      </c>
      <c r="AU772" s="231" t="s">
        <v>81</v>
      </c>
      <c r="AV772" s="12" t="s">
        <v>81</v>
      </c>
      <c r="AW772" s="12" t="s">
        <v>35</v>
      </c>
      <c r="AX772" s="12" t="s">
        <v>71</v>
      </c>
      <c r="AY772" s="231" t="s">
        <v>149</v>
      </c>
    </row>
    <row r="773" spans="2:51" s="12" customFormat="1" ht="13.5">
      <c r="B773" s="221"/>
      <c r="C773" s="222"/>
      <c r="D773" s="208" t="s">
        <v>167</v>
      </c>
      <c r="E773" s="223" t="s">
        <v>21</v>
      </c>
      <c r="F773" s="224" t="s">
        <v>196</v>
      </c>
      <c r="G773" s="222"/>
      <c r="H773" s="225">
        <v>-1.8</v>
      </c>
      <c r="I773" s="226"/>
      <c r="J773" s="222"/>
      <c r="K773" s="222"/>
      <c r="L773" s="227"/>
      <c r="M773" s="228"/>
      <c r="N773" s="229"/>
      <c r="O773" s="229"/>
      <c r="P773" s="229"/>
      <c r="Q773" s="229"/>
      <c r="R773" s="229"/>
      <c r="S773" s="229"/>
      <c r="T773" s="230"/>
      <c r="AT773" s="231" t="s">
        <v>167</v>
      </c>
      <c r="AU773" s="231" t="s">
        <v>81</v>
      </c>
      <c r="AV773" s="12" t="s">
        <v>81</v>
      </c>
      <c r="AW773" s="12" t="s">
        <v>35</v>
      </c>
      <c r="AX773" s="12" t="s">
        <v>71</v>
      </c>
      <c r="AY773" s="231" t="s">
        <v>149</v>
      </c>
    </row>
    <row r="774" spans="2:51" s="11" customFormat="1" ht="13.5">
      <c r="B774" s="210"/>
      <c r="C774" s="211"/>
      <c r="D774" s="208" t="s">
        <v>167</v>
      </c>
      <c r="E774" s="212" t="s">
        <v>21</v>
      </c>
      <c r="F774" s="213" t="s">
        <v>1204</v>
      </c>
      <c r="G774" s="211"/>
      <c r="H774" s="214" t="s">
        <v>21</v>
      </c>
      <c r="I774" s="215"/>
      <c r="J774" s="211"/>
      <c r="K774" s="211"/>
      <c r="L774" s="216"/>
      <c r="M774" s="217"/>
      <c r="N774" s="218"/>
      <c r="O774" s="218"/>
      <c r="P774" s="218"/>
      <c r="Q774" s="218"/>
      <c r="R774" s="218"/>
      <c r="S774" s="218"/>
      <c r="T774" s="219"/>
      <c r="AT774" s="220" t="s">
        <v>167</v>
      </c>
      <c r="AU774" s="220" t="s">
        <v>81</v>
      </c>
      <c r="AV774" s="11" t="s">
        <v>79</v>
      </c>
      <c r="AW774" s="11" t="s">
        <v>35</v>
      </c>
      <c r="AX774" s="11" t="s">
        <v>71</v>
      </c>
      <c r="AY774" s="220" t="s">
        <v>149</v>
      </c>
    </row>
    <row r="775" spans="2:51" s="11" customFormat="1" ht="13.5">
      <c r="B775" s="210"/>
      <c r="C775" s="211"/>
      <c r="D775" s="208" t="s">
        <v>167</v>
      </c>
      <c r="E775" s="212" t="s">
        <v>21</v>
      </c>
      <c r="F775" s="213" t="s">
        <v>197</v>
      </c>
      <c r="G775" s="211"/>
      <c r="H775" s="214" t="s">
        <v>21</v>
      </c>
      <c r="I775" s="215"/>
      <c r="J775" s="211"/>
      <c r="K775" s="211"/>
      <c r="L775" s="216"/>
      <c r="M775" s="217"/>
      <c r="N775" s="218"/>
      <c r="O775" s="218"/>
      <c r="P775" s="218"/>
      <c r="Q775" s="218"/>
      <c r="R775" s="218"/>
      <c r="S775" s="218"/>
      <c r="T775" s="219"/>
      <c r="AT775" s="220" t="s">
        <v>167</v>
      </c>
      <c r="AU775" s="220" t="s">
        <v>81</v>
      </c>
      <c r="AV775" s="11" t="s">
        <v>79</v>
      </c>
      <c r="AW775" s="11" t="s">
        <v>35</v>
      </c>
      <c r="AX775" s="11" t="s">
        <v>71</v>
      </c>
      <c r="AY775" s="220" t="s">
        <v>149</v>
      </c>
    </row>
    <row r="776" spans="2:51" s="12" customFormat="1" ht="13.5">
      <c r="B776" s="221"/>
      <c r="C776" s="222"/>
      <c r="D776" s="208" t="s">
        <v>167</v>
      </c>
      <c r="E776" s="223" t="s">
        <v>21</v>
      </c>
      <c r="F776" s="224" t="s">
        <v>1191</v>
      </c>
      <c r="G776" s="222"/>
      <c r="H776" s="225">
        <v>26.22</v>
      </c>
      <c r="I776" s="226"/>
      <c r="J776" s="222"/>
      <c r="K776" s="222"/>
      <c r="L776" s="227"/>
      <c r="M776" s="228"/>
      <c r="N776" s="229"/>
      <c r="O776" s="229"/>
      <c r="P776" s="229"/>
      <c r="Q776" s="229"/>
      <c r="R776" s="229"/>
      <c r="S776" s="229"/>
      <c r="T776" s="230"/>
      <c r="AT776" s="231" t="s">
        <v>167</v>
      </c>
      <c r="AU776" s="231" t="s">
        <v>81</v>
      </c>
      <c r="AV776" s="12" t="s">
        <v>81</v>
      </c>
      <c r="AW776" s="12" t="s">
        <v>35</v>
      </c>
      <c r="AX776" s="12" t="s">
        <v>71</v>
      </c>
      <c r="AY776" s="231" t="s">
        <v>149</v>
      </c>
    </row>
    <row r="777" spans="2:51" s="12" customFormat="1" ht="13.5">
      <c r="B777" s="221"/>
      <c r="C777" s="222"/>
      <c r="D777" s="208" t="s">
        <v>167</v>
      </c>
      <c r="E777" s="223" t="s">
        <v>21</v>
      </c>
      <c r="F777" s="224" t="s">
        <v>1192</v>
      </c>
      <c r="G777" s="222"/>
      <c r="H777" s="225">
        <v>-0.8</v>
      </c>
      <c r="I777" s="226"/>
      <c r="J777" s="222"/>
      <c r="K777" s="222"/>
      <c r="L777" s="227"/>
      <c r="M777" s="228"/>
      <c r="N777" s="229"/>
      <c r="O777" s="229"/>
      <c r="P777" s="229"/>
      <c r="Q777" s="229"/>
      <c r="R777" s="229"/>
      <c r="S777" s="229"/>
      <c r="T777" s="230"/>
      <c r="AT777" s="231" t="s">
        <v>167</v>
      </c>
      <c r="AU777" s="231" t="s">
        <v>81</v>
      </c>
      <c r="AV777" s="12" t="s">
        <v>81</v>
      </c>
      <c r="AW777" s="12" t="s">
        <v>35</v>
      </c>
      <c r="AX777" s="12" t="s">
        <v>71</v>
      </c>
      <c r="AY777" s="231" t="s">
        <v>149</v>
      </c>
    </row>
    <row r="778" spans="2:51" s="12" customFormat="1" ht="13.5">
      <c r="B778" s="221"/>
      <c r="C778" s="222"/>
      <c r="D778" s="208" t="s">
        <v>167</v>
      </c>
      <c r="E778" s="223" t="s">
        <v>21</v>
      </c>
      <c r="F778" s="224" t="s">
        <v>1190</v>
      </c>
      <c r="G778" s="222"/>
      <c r="H778" s="225">
        <v>-0.9</v>
      </c>
      <c r="I778" s="226"/>
      <c r="J778" s="222"/>
      <c r="K778" s="222"/>
      <c r="L778" s="227"/>
      <c r="M778" s="228"/>
      <c r="N778" s="229"/>
      <c r="O778" s="229"/>
      <c r="P778" s="229"/>
      <c r="Q778" s="229"/>
      <c r="R778" s="229"/>
      <c r="S778" s="229"/>
      <c r="T778" s="230"/>
      <c r="AT778" s="231" t="s">
        <v>167</v>
      </c>
      <c r="AU778" s="231" t="s">
        <v>81</v>
      </c>
      <c r="AV778" s="12" t="s">
        <v>81</v>
      </c>
      <c r="AW778" s="12" t="s">
        <v>35</v>
      </c>
      <c r="AX778" s="12" t="s">
        <v>71</v>
      </c>
      <c r="AY778" s="231" t="s">
        <v>149</v>
      </c>
    </row>
    <row r="779" spans="2:51" s="11" customFormat="1" ht="13.5">
      <c r="B779" s="210"/>
      <c r="C779" s="211"/>
      <c r="D779" s="208" t="s">
        <v>167</v>
      </c>
      <c r="E779" s="212" t="s">
        <v>21</v>
      </c>
      <c r="F779" s="213" t="s">
        <v>175</v>
      </c>
      <c r="G779" s="211"/>
      <c r="H779" s="214" t="s">
        <v>21</v>
      </c>
      <c r="I779" s="215"/>
      <c r="J779" s="211"/>
      <c r="K779" s="211"/>
      <c r="L779" s="216"/>
      <c r="M779" s="217"/>
      <c r="N779" s="218"/>
      <c r="O779" s="218"/>
      <c r="P779" s="218"/>
      <c r="Q779" s="218"/>
      <c r="R779" s="218"/>
      <c r="S779" s="218"/>
      <c r="T779" s="219"/>
      <c r="AT779" s="220" t="s">
        <v>167</v>
      </c>
      <c r="AU779" s="220" t="s">
        <v>81</v>
      </c>
      <c r="AV779" s="11" t="s">
        <v>79</v>
      </c>
      <c r="AW779" s="11" t="s">
        <v>35</v>
      </c>
      <c r="AX779" s="11" t="s">
        <v>71</v>
      </c>
      <c r="AY779" s="220" t="s">
        <v>149</v>
      </c>
    </row>
    <row r="780" spans="2:51" s="12" customFormat="1" ht="13.5">
      <c r="B780" s="221"/>
      <c r="C780" s="222"/>
      <c r="D780" s="208" t="s">
        <v>167</v>
      </c>
      <c r="E780" s="223" t="s">
        <v>21</v>
      </c>
      <c r="F780" s="224" t="s">
        <v>1193</v>
      </c>
      <c r="G780" s="222"/>
      <c r="H780" s="225">
        <v>20.6</v>
      </c>
      <c r="I780" s="226"/>
      <c r="J780" s="222"/>
      <c r="K780" s="222"/>
      <c r="L780" s="227"/>
      <c r="M780" s="228"/>
      <c r="N780" s="229"/>
      <c r="O780" s="229"/>
      <c r="P780" s="229"/>
      <c r="Q780" s="229"/>
      <c r="R780" s="229"/>
      <c r="S780" s="229"/>
      <c r="T780" s="230"/>
      <c r="AT780" s="231" t="s">
        <v>167</v>
      </c>
      <c r="AU780" s="231" t="s">
        <v>81</v>
      </c>
      <c r="AV780" s="12" t="s">
        <v>81</v>
      </c>
      <c r="AW780" s="12" t="s">
        <v>35</v>
      </c>
      <c r="AX780" s="12" t="s">
        <v>71</v>
      </c>
      <c r="AY780" s="231" t="s">
        <v>149</v>
      </c>
    </row>
    <row r="781" spans="2:51" s="12" customFormat="1" ht="13.5">
      <c r="B781" s="221"/>
      <c r="C781" s="222"/>
      <c r="D781" s="208" t="s">
        <v>167</v>
      </c>
      <c r="E781" s="223" t="s">
        <v>21</v>
      </c>
      <c r="F781" s="224" t="s">
        <v>1194</v>
      </c>
      <c r="G781" s="222"/>
      <c r="H781" s="225">
        <v>-1.6</v>
      </c>
      <c r="I781" s="226"/>
      <c r="J781" s="222"/>
      <c r="K781" s="222"/>
      <c r="L781" s="227"/>
      <c r="M781" s="228"/>
      <c r="N781" s="229"/>
      <c r="O781" s="229"/>
      <c r="P781" s="229"/>
      <c r="Q781" s="229"/>
      <c r="R781" s="229"/>
      <c r="S781" s="229"/>
      <c r="T781" s="230"/>
      <c r="AT781" s="231" t="s">
        <v>167</v>
      </c>
      <c r="AU781" s="231" t="s">
        <v>81</v>
      </c>
      <c r="AV781" s="12" t="s">
        <v>81</v>
      </c>
      <c r="AW781" s="12" t="s">
        <v>35</v>
      </c>
      <c r="AX781" s="12" t="s">
        <v>71</v>
      </c>
      <c r="AY781" s="231" t="s">
        <v>149</v>
      </c>
    </row>
    <row r="782" spans="2:51" s="11" customFormat="1" ht="13.5">
      <c r="B782" s="210"/>
      <c r="C782" s="211"/>
      <c r="D782" s="208" t="s">
        <v>167</v>
      </c>
      <c r="E782" s="212" t="s">
        <v>21</v>
      </c>
      <c r="F782" s="213" t="s">
        <v>207</v>
      </c>
      <c r="G782" s="211"/>
      <c r="H782" s="214" t="s">
        <v>21</v>
      </c>
      <c r="I782" s="215"/>
      <c r="J782" s="211"/>
      <c r="K782" s="211"/>
      <c r="L782" s="216"/>
      <c r="M782" s="217"/>
      <c r="N782" s="218"/>
      <c r="O782" s="218"/>
      <c r="P782" s="218"/>
      <c r="Q782" s="218"/>
      <c r="R782" s="218"/>
      <c r="S782" s="218"/>
      <c r="T782" s="219"/>
      <c r="AT782" s="220" t="s">
        <v>167</v>
      </c>
      <c r="AU782" s="220" t="s">
        <v>81</v>
      </c>
      <c r="AV782" s="11" t="s">
        <v>79</v>
      </c>
      <c r="AW782" s="11" t="s">
        <v>35</v>
      </c>
      <c r="AX782" s="11" t="s">
        <v>71</v>
      </c>
      <c r="AY782" s="220" t="s">
        <v>149</v>
      </c>
    </row>
    <row r="783" spans="2:51" s="12" customFormat="1" ht="13.5">
      <c r="B783" s="221"/>
      <c r="C783" s="222"/>
      <c r="D783" s="208" t="s">
        <v>167</v>
      </c>
      <c r="E783" s="223" t="s">
        <v>21</v>
      </c>
      <c r="F783" s="224" t="s">
        <v>1195</v>
      </c>
      <c r="G783" s="222"/>
      <c r="H783" s="225">
        <v>13.2</v>
      </c>
      <c r="I783" s="226"/>
      <c r="J783" s="222"/>
      <c r="K783" s="222"/>
      <c r="L783" s="227"/>
      <c r="M783" s="228"/>
      <c r="N783" s="229"/>
      <c r="O783" s="229"/>
      <c r="P783" s="229"/>
      <c r="Q783" s="229"/>
      <c r="R783" s="229"/>
      <c r="S783" s="229"/>
      <c r="T783" s="230"/>
      <c r="AT783" s="231" t="s">
        <v>167</v>
      </c>
      <c r="AU783" s="231" t="s">
        <v>81</v>
      </c>
      <c r="AV783" s="12" t="s">
        <v>81</v>
      </c>
      <c r="AW783" s="12" t="s">
        <v>35</v>
      </c>
      <c r="AX783" s="12" t="s">
        <v>71</v>
      </c>
      <c r="AY783" s="231" t="s">
        <v>149</v>
      </c>
    </row>
    <row r="784" spans="2:51" s="12" customFormat="1" ht="13.5">
      <c r="B784" s="221"/>
      <c r="C784" s="222"/>
      <c r="D784" s="208" t="s">
        <v>167</v>
      </c>
      <c r="E784" s="223" t="s">
        <v>21</v>
      </c>
      <c r="F784" s="224" t="s">
        <v>1194</v>
      </c>
      <c r="G784" s="222"/>
      <c r="H784" s="225">
        <v>-1.6</v>
      </c>
      <c r="I784" s="226"/>
      <c r="J784" s="222"/>
      <c r="K784" s="222"/>
      <c r="L784" s="227"/>
      <c r="M784" s="228"/>
      <c r="N784" s="229"/>
      <c r="O784" s="229"/>
      <c r="P784" s="229"/>
      <c r="Q784" s="229"/>
      <c r="R784" s="229"/>
      <c r="S784" s="229"/>
      <c r="T784" s="230"/>
      <c r="AT784" s="231" t="s">
        <v>167</v>
      </c>
      <c r="AU784" s="231" t="s">
        <v>81</v>
      </c>
      <c r="AV784" s="12" t="s">
        <v>81</v>
      </c>
      <c r="AW784" s="12" t="s">
        <v>35</v>
      </c>
      <c r="AX784" s="12" t="s">
        <v>71</v>
      </c>
      <c r="AY784" s="231" t="s">
        <v>149</v>
      </c>
    </row>
    <row r="785" spans="2:51" s="11" customFormat="1" ht="13.5">
      <c r="B785" s="210"/>
      <c r="C785" s="211"/>
      <c r="D785" s="208" t="s">
        <v>167</v>
      </c>
      <c r="E785" s="212" t="s">
        <v>21</v>
      </c>
      <c r="F785" s="213" t="s">
        <v>209</v>
      </c>
      <c r="G785" s="211"/>
      <c r="H785" s="214" t="s">
        <v>21</v>
      </c>
      <c r="I785" s="215"/>
      <c r="J785" s="211"/>
      <c r="K785" s="211"/>
      <c r="L785" s="216"/>
      <c r="M785" s="217"/>
      <c r="N785" s="218"/>
      <c r="O785" s="218"/>
      <c r="P785" s="218"/>
      <c r="Q785" s="218"/>
      <c r="R785" s="218"/>
      <c r="S785" s="218"/>
      <c r="T785" s="219"/>
      <c r="AT785" s="220" t="s">
        <v>167</v>
      </c>
      <c r="AU785" s="220" t="s">
        <v>81</v>
      </c>
      <c r="AV785" s="11" t="s">
        <v>79</v>
      </c>
      <c r="AW785" s="11" t="s">
        <v>35</v>
      </c>
      <c r="AX785" s="11" t="s">
        <v>71</v>
      </c>
      <c r="AY785" s="220" t="s">
        <v>149</v>
      </c>
    </row>
    <row r="786" spans="2:51" s="12" customFormat="1" ht="13.5">
      <c r="B786" s="221"/>
      <c r="C786" s="222"/>
      <c r="D786" s="208" t="s">
        <v>167</v>
      </c>
      <c r="E786" s="223" t="s">
        <v>21</v>
      </c>
      <c r="F786" s="224" t="s">
        <v>1196</v>
      </c>
      <c r="G786" s="222"/>
      <c r="H786" s="225">
        <v>13.88</v>
      </c>
      <c r="I786" s="226"/>
      <c r="J786" s="222"/>
      <c r="K786" s="222"/>
      <c r="L786" s="227"/>
      <c r="M786" s="228"/>
      <c r="N786" s="229"/>
      <c r="O786" s="229"/>
      <c r="P786" s="229"/>
      <c r="Q786" s="229"/>
      <c r="R786" s="229"/>
      <c r="S786" s="229"/>
      <c r="T786" s="230"/>
      <c r="AT786" s="231" t="s">
        <v>167</v>
      </c>
      <c r="AU786" s="231" t="s">
        <v>81</v>
      </c>
      <c r="AV786" s="12" t="s">
        <v>81</v>
      </c>
      <c r="AW786" s="12" t="s">
        <v>35</v>
      </c>
      <c r="AX786" s="12" t="s">
        <v>71</v>
      </c>
      <c r="AY786" s="231" t="s">
        <v>149</v>
      </c>
    </row>
    <row r="787" spans="2:51" s="12" customFormat="1" ht="13.5">
      <c r="B787" s="221"/>
      <c r="C787" s="222"/>
      <c r="D787" s="208" t="s">
        <v>167</v>
      </c>
      <c r="E787" s="223" t="s">
        <v>21</v>
      </c>
      <c r="F787" s="224" t="s">
        <v>1197</v>
      </c>
      <c r="G787" s="222"/>
      <c r="H787" s="225">
        <v>-2</v>
      </c>
      <c r="I787" s="226"/>
      <c r="J787" s="222"/>
      <c r="K787" s="222"/>
      <c r="L787" s="227"/>
      <c r="M787" s="228"/>
      <c r="N787" s="229"/>
      <c r="O787" s="229"/>
      <c r="P787" s="229"/>
      <c r="Q787" s="229"/>
      <c r="R787" s="229"/>
      <c r="S787" s="229"/>
      <c r="T787" s="230"/>
      <c r="AT787" s="231" t="s">
        <v>167</v>
      </c>
      <c r="AU787" s="231" t="s">
        <v>81</v>
      </c>
      <c r="AV787" s="12" t="s">
        <v>81</v>
      </c>
      <c r="AW787" s="12" t="s">
        <v>35</v>
      </c>
      <c r="AX787" s="12" t="s">
        <v>71</v>
      </c>
      <c r="AY787" s="231" t="s">
        <v>149</v>
      </c>
    </row>
    <row r="788" spans="2:51" s="12" customFormat="1" ht="13.5">
      <c r="B788" s="221"/>
      <c r="C788" s="222"/>
      <c r="D788" s="208" t="s">
        <v>167</v>
      </c>
      <c r="E788" s="223" t="s">
        <v>21</v>
      </c>
      <c r="F788" s="224" t="s">
        <v>1194</v>
      </c>
      <c r="G788" s="222"/>
      <c r="H788" s="225">
        <v>-1.6</v>
      </c>
      <c r="I788" s="226"/>
      <c r="J788" s="222"/>
      <c r="K788" s="222"/>
      <c r="L788" s="227"/>
      <c r="M788" s="228"/>
      <c r="N788" s="229"/>
      <c r="O788" s="229"/>
      <c r="P788" s="229"/>
      <c r="Q788" s="229"/>
      <c r="R788" s="229"/>
      <c r="S788" s="229"/>
      <c r="T788" s="230"/>
      <c r="AT788" s="231" t="s">
        <v>167</v>
      </c>
      <c r="AU788" s="231" t="s">
        <v>81</v>
      </c>
      <c r="AV788" s="12" t="s">
        <v>81</v>
      </c>
      <c r="AW788" s="12" t="s">
        <v>35</v>
      </c>
      <c r="AX788" s="12" t="s">
        <v>71</v>
      </c>
      <c r="AY788" s="231" t="s">
        <v>149</v>
      </c>
    </row>
    <row r="789" spans="2:51" s="12" customFormat="1" ht="13.5">
      <c r="B789" s="221"/>
      <c r="C789" s="222"/>
      <c r="D789" s="208" t="s">
        <v>167</v>
      </c>
      <c r="E789" s="223" t="s">
        <v>21</v>
      </c>
      <c r="F789" s="224" t="s">
        <v>1198</v>
      </c>
      <c r="G789" s="222"/>
      <c r="H789" s="225">
        <v>-0.6</v>
      </c>
      <c r="I789" s="226"/>
      <c r="J789" s="222"/>
      <c r="K789" s="222"/>
      <c r="L789" s="227"/>
      <c r="M789" s="228"/>
      <c r="N789" s="229"/>
      <c r="O789" s="229"/>
      <c r="P789" s="229"/>
      <c r="Q789" s="229"/>
      <c r="R789" s="229"/>
      <c r="S789" s="229"/>
      <c r="T789" s="230"/>
      <c r="AT789" s="231" t="s">
        <v>167</v>
      </c>
      <c r="AU789" s="231" t="s">
        <v>81</v>
      </c>
      <c r="AV789" s="12" t="s">
        <v>81</v>
      </c>
      <c r="AW789" s="12" t="s">
        <v>35</v>
      </c>
      <c r="AX789" s="12" t="s">
        <v>71</v>
      </c>
      <c r="AY789" s="231" t="s">
        <v>149</v>
      </c>
    </row>
    <row r="790" spans="2:51" s="13" customFormat="1" ht="13.5">
      <c r="B790" s="232"/>
      <c r="C790" s="233"/>
      <c r="D790" s="205" t="s">
        <v>167</v>
      </c>
      <c r="E790" s="234" t="s">
        <v>21</v>
      </c>
      <c r="F790" s="235" t="s">
        <v>184</v>
      </c>
      <c r="G790" s="233"/>
      <c r="H790" s="236">
        <v>101.38</v>
      </c>
      <c r="I790" s="237"/>
      <c r="J790" s="233"/>
      <c r="K790" s="233"/>
      <c r="L790" s="238"/>
      <c r="M790" s="239"/>
      <c r="N790" s="240"/>
      <c r="O790" s="240"/>
      <c r="P790" s="240"/>
      <c r="Q790" s="240"/>
      <c r="R790" s="240"/>
      <c r="S790" s="240"/>
      <c r="T790" s="241"/>
      <c r="AT790" s="242" t="s">
        <v>167</v>
      </c>
      <c r="AU790" s="242" t="s">
        <v>81</v>
      </c>
      <c r="AV790" s="13" t="s">
        <v>157</v>
      </c>
      <c r="AW790" s="13" t="s">
        <v>35</v>
      </c>
      <c r="AX790" s="13" t="s">
        <v>79</v>
      </c>
      <c r="AY790" s="242" t="s">
        <v>149</v>
      </c>
    </row>
    <row r="791" spans="2:65" s="1" customFormat="1" ht="22.5" customHeight="1">
      <c r="B791" s="41"/>
      <c r="C791" s="250" t="s">
        <v>1205</v>
      </c>
      <c r="D791" s="250" t="s">
        <v>478</v>
      </c>
      <c r="E791" s="251" t="s">
        <v>1206</v>
      </c>
      <c r="F791" s="252" t="s">
        <v>1203</v>
      </c>
      <c r="G791" s="253" t="s">
        <v>219</v>
      </c>
      <c r="H791" s="254">
        <v>42.067</v>
      </c>
      <c r="I791" s="255"/>
      <c r="J791" s="256">
        <f>ROUND(I791*H791,2)</f>
        <v>0</v>
      </c>
      <c r="K791" s="252" t="s">
        <v>21</v>
      </c>
      <c r="L791" s="257"/>
      <c r="M791" s="258" t="s">
        <v>21</v>
      </c>
      <c r="N791" s="259" t="s">
        <v>42</v>
      </c>
      <c r="O791" s="42"/>
      <c r="P791" s="202">
        <f>O791*H791</f>
        <v>0</v>
      </c>
      <c r="Q791" s="202">
        <v>0</v>
      </c>
      <c r="R791" s="202">
        <f>Q791*H791</f>
        <v>0</v>
      </c>
      <c r="S791" s="202">
        <v>0</v>
      </c>
      <c r="T791" s="203">
        <f>S791*H791</f>
        <v>0</v>
      </c>
      <c r="AR791" s="24" t="s">
        <v>376</v>
      </c>
      <c r="AT791" s="24" t="s">
        <v>478</v>
      </c>
      <c r="AU791" s="24" t="s">
        <v>81</v>
      </c>
      <c r="AY791" s="24" t="s">
        <v>149</v>
      </c>
      <c r="BE791" s="204">
        <f>IF(N791="základní",J791,0)</f>
        <v>0</v>
      </c>
      <c r="BF791" s="204">
        <f>IF(N791="snížená",J791,0)</f>
        <v>0</v>
      </c>
      <c r="BG791" s="204">
        <f>IF(N791="zákl. přenesená",J791,0)</f>
        <v>0</v>
      </c>
      <c r="BH791" s="204">
        <f>IF(N791="sníž. přenesená",J791,0)</f>
        <v>0</v>
      </c>
      <c r="BI791" s="204">
        <f>IF(N791="nulová",J791,0)</f>
        <v>0</v>
      </c>
      <c r="BJ791" s="24" t="s">
        <v>79</v>
      </c>
      <c r="BK791" s="204">
        <f>ROUND(I791*H791,2)</f>
        <v>0</v>
      </c>
      <c r="BL791" s="24" t="s">
        <v>290</v>
      </c>
      <c r="BM791" s="24" t="s">
        <v>1207</v>
      </c>
    </row>
    <row r="792" spans="2:51" s="11" customFormat="1" ht="13.5">
      <c r="B792" s="210"/>
      <c r="C792" s="211"/>
      <c r="D792" s="208" t="s">
        <v>167</v>
      </c>
      <c r="E792" s="212" t="s">
        <v>21</v>
      </c>
      <c r="F792" s="213" t="s">
        <v>1208</v>
      </c>
      <c r="G792" s="211"/>
      <c r="H792" s="214" t="s">
        <v>21</v>
      </c>
      <c r="I792" s="215"/>
      <c r="J792" s="211"/>
      <c r="K792" s="211"/>
      <c r="L792" s="216"/>
      <c r="M792" s="217"/>
      <c r="N792" s="218"/>
      <c r="O792" s="218"/>
      <c r="P792" s="218"/>
      <c r="Q792" s="218"/>
      <c r="R792" s="218"/>
      <c r="S792" s="218"/>
      <c r="T792" s="219"/>
      <c r="AT792" s="220" t="s">
        <v>167</v>
      </c>
      <c r="AU792" s="220" t="s">
        <v>81</v>
      </c>
      <c r="AV792" s="11" t="s">
        <v>79</v>
      </c>
      <c r="AW792" s="11" t="s">
        <v>35</v>
      </c>
      <c r="AX792" s="11" t="s">
        <v>71</v>
      </c>
      <c r="AY792" s="220" t="s">
        <v>149</v>
      </c>
    </row>
    <row r="793" spans="2:51" s="12" customFormat="1" ht="13.5">
      <c r="B793" s="221"/>
      <c r="C793" s="222"/>
      <c r="D793" s="208" t="s">
        <v>167</v>
      </c>
      <c r="E793" s="223" t="s">
        <v>21</v>
      </c>
      <c r="F793" s="224" t="s">
        <v>1189</v>
      </c>
      <c r="G793" s="222"/>
      <c r="H793" s="225">
        <v>38.38</v>
      </c>
      <c r="I793" s="226"/>
      <c r="J793" s="222"/>
      <c r="K793" s="222"/>
      <c r="L793" s="227"/>
      <c r="M793" s="228"/>
      <c r="N793" s="229"/>
      <c r="O793" s="229"/>
      <c r="P793" s="229"/>
      <c r="Q793" s="229"/>
      <c r="R793" s="229"/>
      <c r="S793" s="229"/>
      <c r="T793" s="230"/>
      <c r="AT793" s="231" t="s">
        <v>167</v>
      </c>
      <c r="AU793" s="231" t="s">
        <v>81</v>
      </c>
      <c r="AV793" s="12" t="s">
        <v>81</v>
      </c>
      <c r="AW793" s="12" t="s">
        <v>35</v>
      </c>
      <c r="AX793" s="12" t="s">
        <v>71</v>
      </c>
      <c r="AY793" s="231" t="s">
        <v>149</v>
      </c>
    </row>
    <row r="794" spans="2:51" s="12" customFormat="1" ht="13.5">
      <c r="B794" s="221"/>
      <c r="C794" s="222"/>
      <c r="D794" s="208" t="s">
        <v>167</v>
      </c>
      <c r="E794" s="223" t="s">
        <v>21</v>
      </c>
      <c r="F794" s="224" t="s">
        <v>196</v>
      </c>
      <c r="G794" s="222"/>
      <c r="H794" s="225">
        <v>-1.8</v>
      </c>
      <c r="I794" s="226"/>
      <c r="J794" s="222"/>
      <c r="K794" s="222"/>
      <c r="L794" s="227"/>
      <c r="M794" s="228"/>
      <c r="N794" s="229"/>
      <c r="O794" s="229"/>
      <c r="P794" s="229"/>
      <c r="Q794" s="229"/>
      <c r="R794" s="229"/>
      <c r="S794" s="229"/>
      <c r="T794" s="230"/>
      <c r="AT794" s="231" t="s">
        <v>167</v>
      </c>
      <c r="AU794" s="231" t="s">
        <v>81</v>
      </c>
      <c r="AV794" s="12" t="s">
        <v>81</v>
      </c>
      <c r="AW794" s="12" t="s">
        <v>35</v>
      </c>
      <c r="AX794" s="12" t="s">
        <v>71</v>
      </c>
      <c r="AY794" s="231" t="s">
        <v>149</v>
      </c>
    </row>
    <row r="795" spans="2:51" s="13" customFormat="1" ht="13.5">
      <c r="B795" s="232"/>
      <c r="C795" s="233"/>
      <c r="D795" s="208" t="s">
        <v>167</v>
      </c>
      <c r="E795" s="246" t="s">
        <v>21</v>
      </c>
      <c r="F795" s="247" t="s">
        <v>184</v>
      </c>
      <c r="G795" s="233"/>
      <c r="H795" s="248">
        <v>36.58</v>
      </c>
      <c r="I795" s="237"/>
      <c r="J795" s="233"/>
      <c r="K795" s="233"/>
      <c r="L795" s="238"/>
      <c r="M795" s="239"/>
      <c r="N795" s="240"/>
      <c r="O795" s="240"/>
      <c r="P795" s="240"/>
      <c r="Q795" s="240"/>
      <c r="R795" s="240"/>
      <c r="S795" s="240"/>
      <c r="T795" s="241"/>
      <c r="AT795" s="242" t="s">
        <v>167</v>
      </c>
      <c r="AU795" s="242" t="s">
        <v>81</v>
      </c>
      <c r="AV795" s="13" t="s">
        <v>157</v>
      </c>
      <c r="AW795" s="13" t="s">
        <v>35</v>
      </c>
      <c r="AX795" s="13" t="s">
        <v>79</v>
      </c>
      <c r="AY795" s="242" t="s">
        <v>149</v>
      </c>
    </row>
    <row r="796" spans="2:51" s="12" customFormat="1" ht="13.5">
      <c r="B796" s="221"/>
      <c r="C796" s="222"/>
      <c r="D796" s="205" t="s">
        <v>167</v>
      </c>
      <c r="E796" s="222"/>
      <c r="F796" s="244" t="s">
        <v>1209</v>
      </c>
      <c r="G796" s="222"/>
      <c r="H796" s="245">
        <v>42.067</v>
      </c>
      <c r="I796" s="226"/>
      <c r="J796" s="222"/>
      <c r="K796" s="222"/>
      <c r="L796" s="227"/>
      <c r="M796" s="228"/>
      <c r="N796" s="229"/>
      <c r="O796" s="229"/>
      <c r="P796" s="229"/>
      <c r="Q796" s="229"/>
      <c r="R796" s="229"/>
      <c r="S796" s="229"/>
      <c r="T796" s="230"/>
      <c r="AT796" s="231" t="s">
        <v>167</v>
      </c>
      <c r="AU796" s="231" t="s">
        <v>81</v>
      </c>
      <c r="AV796" s="12" t="s">
        <v>81</v>
      </c>
      <c r="AW796" s="12" t="s">
        <v>6</v>
      </c>
      <c r="AX796" s="12" t="s">
        <v>79</v>
      </c>
      <c r="AY796" s="231" t="s">
        <v>149</v>
      </c>
    </row>
    <row r="797" spans="2:65" s="1" customFormat="1" ht="22.5" customHeight="1">
      <c r="B797" s="41"/>
      <c r="C797" s="250" t="s">
        <v>1210</v>
      </c>
      <c r="D797" s="250" t="s">
        <v>478</v>
      </c>
      <c r="E797" s="251" t="s">
        <v>1211</v>
      </c>
      <c r="F797" s="252" t="s">
        <v>1212</v>
      </c>
      <c r="G797" s="253" t="s">
        <v>219</v>
      </c>
      <c r="H797" s="254">
        <v>74.52</v>
      </c>
      <c r="I797" s="255"/>
      <c r="J797" s="256">
        <f>ROUND(I797*H797,2)</f>
        <v>0</v>
      </c>
      <c r="K797" s="252" t="s">
        <v>21</v>
      </c>
      <c r="L797" s="257"/>
      <c r="M797" s="258" t="s">
        <v>21</v>
      </c>
      <c r="N797" s="259" t="s">
        <v>42</v>
      </c>
      <c r="O797" s="42"/>
      <c r="P797" s="202">
        <f>O797*H797</f>
        <v>0</v>
      </c>
      <c r="Q797" s="202">
        <v>0</v>
      </c>
      <c r="R797" s="202">
        <f>Q797*H797</f>
        <v>0</v>
      </c>
      <c r="S797" s="202">
        <v>0</v>
      </c>
      <c r="T797" s="203">
        <f>S797*H797</f>
        <v>0</v>
      </c>
      <c r="AR797" s="24" t="s">
        <v>376</v>
      </c>
      <c r="AT797" s="24" t="s">
        <v>478</v>
      </c>
      <c r="AU797" s="24" t="s">
        <v>81</v>
      </c>
      <c r="AY797" s="24" t="s">
        <v>149</v>
      </c>
      <c r="BE797" s="204">
        <f>IF(N797="základní",J797,0)</f>
        <v>0</v>
      </c>
      <c r="BF797" s="204">
        <f>IF(N797="snížená",J797,0)</f>
        <v>0</v>
      </c>
      <c r="BG797" s="204">
        <f>IF(N797="zákl. přenesená",J797,0)</f>
        <v>0</v>
      </c>
      <c r="BH797" s="204">
        <f>IF(N797="sníž. přenesená",J797,0)</f>
        <v>0</v>
      </c>
      <c r="BI797" s="204">
        <f>IF(N797="nulová",J797,0)</f>
        <v>0</v>
      </c>
      <c r="BJ797" s="24" t="s">
        <v>79</v>
      </c>
      <c r="BK797" s="204">
        <f>ROUND(I797*H797,2)</f>
        <v>0</v>
      </c>
      <c r="BL797" s="24" t="s">
        <v>290</v>
      </c>
      <c r="BM797" s="24" t="s">
        <v>1213</v>
      </c>
    </row>
    <row r="798" spans="2:51" s="11" customFormat="1" ht="13.5">
      <c r="B798" s="210"/>
      <c r="C798" s="211"/>
      <c r="D798" s="208" t="s">
        <v>167</v>
      </c>
      <c r="E798" s="212" t="s">
        <v>21</v>
      </c>
      <c r="F798" s="213" t="s">
        <v>197</v>
      </c>
      <c r="G798" s="211"/>
      <c r="H798" s="214" t="s">
        <v>21</v>
      </c>
      <c r="I798" s="215"/>
      <c r="J798" s="211"/>
      <c r="K798" s="211"/>
      <c r="L798" s="216"/>
      <c r="M798" s="217"/>
      <c r="N798" s="218"/>
      <c r="O798" s="218"/>
      <c r="P798" s="218"/>
      <c r="Q798" s="218"/>
      <c r="R798" s="218"/>
      <c r="S798" s="218"/>
      <c r="T798" s="219"/>
      <c r="AT798" s="220" t="s">
        <v>167</v>
      </c>
      <c r="AU798" s="220" t="s">
        <v>81</v>
      </c>
      <c r="AV798" s="11" t="s">
        <v>79</v>
      </c>
      <c r="AW798" s="11" t="s">
        <v>35</v>
      </c>
      <c r="AX798" s="11" t="s">
        <v>71</v>
      </c>
      <c r="AY798" s="220" t="s">
        <v>149</v>
      </c>
    </row>
    <row r="799" spans="2:51" s="12" customFormat="1" ht="13.5">
      <c r="B799" s="221"/>
      <c r="C799" s="222"/>
      <c r="D799" s="208" t="s">
        <v>167</v>
      </c>
      <c r="E799" s="223" t="s">
        <v>21</v>
      </c>
      <c r="F799" s="224" t="s">
        <v>1191</v>
      </c>
      <c r="G799" s="222"/>
      <c r="H799" s="225">
        <v>26.22</v>
      </c>
      <c r="I799" s="226"/>
      <c r="J799" s="222"/>
      <c r="K799" s="222"/>
      <c r="L799" s="227"/>
      <c r="M799" s="228"/>
      <c r="N799" s="229"/>
      <c r="O799" s="229"/>
      <c r="P799" s="229"/>
      <c r="Q799" s="229"/>
      <c r="R799" s="229"/>
      <c r="S799" s="229"/>
      <c r="T799" s="230"/>
      <c r="AT799" s="231" t="s">
        <v>167</v>
      </c>
      <c r="AU799" s="231" t="s">
        <v>81</v>
      </c>
      <c r="AV799" s="12" t="s">
        <v>81</v>
      </c>
      <c r="AW799" s="12" t="s">
        <v>35</v>
      </c>
      <c r="AX799" s="12" t="s">
        <v>71</v>
      </c>
      <c r="AY799" s="231" t="s">
        <v>149</v>
      </c>
    </row>
    <row r="800" spans="2:51" s="12" customFormat="1" ht="13.5">
      <c r="B800" s="221"/>
      <c r="C800" s="222"/>
      <c r="D800" s="208" t="s">
        <v>167</v>
      </c>
      <c r="E800" s="223" t="s">
        <v>21</v>
      </c>
      <c r="F800" s="224" t="s">
        <v>1192</v>
      </c>
      <c r="G800" s="222"/>
      <c r="H800" s="225">
        <v>-0.8</v>
      </c>
      <c r="I800" s="226"/>
      <c r="J800" s="222"/>
      <c r="K800" s="222"/>
      <c r="L800" s="227"/>
      <c r="M800" s="228"/>
      <c r="N800" s="229"/>
      <c r="O800" s="229"/>
      <c r="P800" s="229"/>
      <c r="Q800" s="229"/>
      <c r="R800" s="229"/>
      <c r="S800" s="229"/>
      <c r="T800" s="230"/>
      <c r="AT800" s="231" t="s">
        <v>167</v>
      </c>
      <c r="AU800" s="231" t="s">
        <v>81</v>
      </c>
      <c r="AV800" s="12" t="s">
        <v>81</v>
      </c>
      <c r="AW800" s="12" t="s">
        <v>35</v>
      </c>
      <c r="AX800" s="12" t="s">
        <v>71</v>
      </c>
      <c r="AY800" s="231" t="s">
        <v>149</v>
      </c>
    </row>
    <row r="801" spans="2:51" s="12" customFormat="1" ht="13.5">
      <c r="B801" s="221"/>
      <c r="C801" s="222"/>
      <c r="D801" s="208" t="s">
        <v>167</v>
      </c>
      <c r="E801" s="223" t="s">
        <v>21</v>
      </c>
      <c r="F801" s="224" t="s">
        <v>1190</v>
      </c>
      <c r="G801" s="222"/>
      <c r="H801" s="225">
        <v>-0.9</v>
      </c>
      <c r="I801" s="226"/>
      <c r="J801" s="222"/>
      <c r="K801" s="222"/>
      <c r="L801" s="227"/>
      <c r="M801" s="228"/>
      <c r="N801" s="229"/>
      <c r="O801" s="229"/>
      <c r="P801" s="229"/>
      <c r="Q801" s="229"/>
      <c r="R801" s="229"/>
      <c r="S801" s="229"/>
      <c r="T801" s="230"/>
      <c r="AT801" s="231" t="s">
        <v>167</v>
      </c>
      <c r="AU801" s="231" t="s">
        <v>81</v>
      </c>
      <c r="AV801" s="12" t="s">
        <v>81</v>
      </c>
      <c r="AW801" s="12" t="s">
        <v>35</v>
      </c>
      <c r="AX801" s="12" t="s">
        <v>71</v>
      </c>
      <c r="AY801" s="231" t="s">
        <v>149</v>
      </c>
    </row>
    <row r="802" spans="2:51" s="11" customFormat="1" ht="13.5">
      <c r="B802" s="210"/>
      <c r="C802" s="211"/>
      <c r="D802" s="208" t="s">
        <v>167</v>
      </c>
      <c r="E802" s="212" t="s">
        <v>21</v>
      </c>
      <c r="F802" s="213" t="s">
        <v>175</v>
      </c>
      <c r="G802" s="211"/>
      <c r="H802" s="214" t="s">
        <v>21</v>
      </c>
      <c r="I802" s="215"/>
      <c r="J802" s="211"/>
      <c r="K802" s="211"/>
      <c r="L802" s="216"/>
      <c r="M802" s="217"/>
      <c r="N802" s="218"/>
      <c r="O802" s="218"/>
      <c r="P802" s="218"/>
      <c r="Q802" s="218"/>
      <c r="R802" s="218"/>
      <c r="S802" s="218"/>
      <c r="T802" s="219"/>
      <c r="AT802" s="220" t="s">
        <v>167</v>
      </c>
      <c r="AU802" s="220" t="s">
        <v>81</v>
      </c>
      <c r="AV802" s="11" t="s">
        <v>79</v>
      </c>
      <c r="AW802" s="11" t="s">
        <v>35</v>
      </c>
      <c r="AX802" s="11" t="s">
        <v>71</v>
      </c>
      <c r="AY802" s="220" t="s">
        <v>149</v>
      </c>
    </row>
    <row r="803" spans="2:51" s="12" customFormat="1" ht="13.5">
      <c r="B803" s="221"/>
      <c r="C803" s="222"/>
      <c r="D803" s="208" t="s">
        <v>167</v>
      </c>
      <c r="E803" s="223" t="s">
        <v>21</v>
      </c>
      <c r="F803" s="224" t="s">
        <v>1193</v>
      </c>
      <c r="G803" s="222"/>
      <c r="H803" s="225">
        <v>20.6</v>
      </c>
      <c r="I803" s="226"/>
      <c r="J803" s="222"/>
      <c r="K803" s="222"/>
      <c r="L803" s="227"/>
      <c r="M803" s="228"/>
      <c r="N803" s="229"/>
      <c r="O803" s="229"/>
      <c r="P803" s="229"/>
      <c r="Q803" s="229"/>
      <c r="R803" s="229"/>
      <c r="S803" s="229"/>
      <c r="T803" s="230"/>
      <c r="AT803" s="231" t="s">
        <v>167</v>
      </c>
      <c r="AU803" s="231" t="s">
        <v>81</v>
      </c>
      <c r="AV803" s="12" t="s">
        <v>81</v>
      </c>
      <c r="AW803" s="12" t="s">
        <v>35</v>
      </c>
      <c r="AX803" s="12" t="s">
        <v>71</v>
      </c>
      <c r="AY803" s="231" t="s">
        <v>149</v>
      </c>
    </row>
    <row r="804" spans="2:51" s="12" customFormat="1" ht="13.5">
      <c r="B804" s="221"/>
      <c r="C804" s="222"/>
      <c r="D804" s="208" t="s">
        <v>167</v>
      </c>
      <c r="E804" s="223" t="s">
        <v>21</v>
      </c>
      <c r="F804" s="224" t="s">
        <v>1194</v>
      </c>
      <c r="G804" s="222"/>
      <c r="H804" s="225">
        <v>-1.6</v>
      </c>
      <c r="I804" s="226"/>
      <c r="J804" s="222"/>
      <c r="K804" s="222"/>
      <c r="L804" s="227"/>
      <c r="M804" s="228"/>
      <c r="N804" s="229"/>
      <c r="O804" s="229"/>
      <c r="P804" s="229"/>
      <c r="Q804" s="229"/>
      <c r="R804" s="229"/>
      <c r="S804" s="229"/>
      <c r="T804" s="230"/>
      <c r="AT804" s="231" t="s">
        <v>167</v>
      </c>
      <c r="AU804" s="231" t="s">
        <v>81</v>
      </c>
      <c r="AV804" s="12" t="s">
        <v>81</v>
      </c>
      <c r="AW804" s="12" t="s">
        <v>35</v>
      </c>
      <c r="AX804" s="12" t="s">
        <v>71</v>
      </c>
      <c r="AY804" s="231" t="s">
        <v>149</v>
      </c>
    </row>
    <row r="805" spans="2:51" s="11" customFormat="1" ht="13.5">
      <c r="B805" s="210"/>
      <c r="C805" s="211"/>
      <c r="D805" s="208" t="s">
        <v>167</v>
      </c>
      <c r="E805" s="212" t="s">
        <v>21</v>
      </c>
      <c r="F805" s="213" t="s">
        <v>207</v>
      </c>
      <c r="G805" s="211"/>
      <c r="H805" s="214" t="s">
        <v>21</v>
      </c>
      <c r="I805" s="215"/>
      <c r="J805" s="211"/>
      <c r="K805" s="211"/>
      <c r="L805" s="216"/>
      <c r="M805" s="217"/>
      <c r="N805" s="218"/>
      <c r="O805" s="218"/>
      <c r="P805" s="218"/>
      <c r="Q805" s="218"/>
      <c r="R805" s="218"/>
      <c r="S805" s="218"/>
      <c r="T805" s="219"/>
      <c r="AT805" s="220" t="s">
        <v>167</v>
      </c>
      <c r="AU805" s="220" t="s">
        <v>81</v>
      </c>
      <c r="AV805" s="11" t="s">
        <v>79</v>
      </c>
      <c r="AW805" s="11" t="s">
        <v>35</v>
      </c>
      <c r="AX805" s="11" t="s">
        <v>71</v>
      </c>
      <c r="AY805" s="220" t="s">
        <v>149</v>
      </c>
    </row>
    <row r="806" spans="2:51" s="12" customFormat="1" ht="13.5">
      <c r="B806" s="221"/>
      <c r="C806" s="222"/>
      <c r="D806" s="208" t="s">
        <v>167</v>
      </c>
      <c r="E806" s="223" t="s">
        <v>21</v>
      </c>
      <c r="F806" s="224" t="s">
        <v>1195</v>
      </c>
      <c r="G806" s="222"/>
      <c r="H806" s="225">
        <v>13.2</v>
      </c>
      <c r="I806" s="226"/>
      <c r="J806" s="222"/>
      <c r="K806" s="222"/>
      <c r="L806" s="227"/>
      <c r="M806" s="228"/>
      <c r="N806" s="229"/>
      <c r="O806" s="229"/>
      <c r="P806" s="229"/>
      <c r="Q806" s="229"/>
      <c r="R806" s="229"/>
      <c r="S806" s="229"/>
      <c r="T806" s="230"/>
      <c r="AT806" s="231" t="s">
        <v>167</v>
      </c>
      <c r="AU806" s="231" t="s">
        <v>81</v>
      </c>
      <c r="AV806" s="12" t="s">
        <v>81</v>
      </c>
      <c r="AW806" s="12" t="s">
        <v>35</v>
      </c>
      <c r="AX806" s="12" t="s">
        <v>71</v>
      </c>
      <c r="AY806" s="231" t="s">
        <v>149</v>
      </c>
    </row>
    <row r="807" spans="2:51" s="12" customFormat="1" ht="13.5">
      <c r="B807" s="221"/>
      <c r="C807" s="222"/>
      <c r="D807" s="208" t="s">
        <v>167</v>
      </c>
      <c r="E807" s="223" t="s">
        <v>21</v>
      </c>
      <c r="F807" s="224" t="s">
        <v>1194</v>
      </c>
      <c r="G807" s="222"/>
      <c r="H807" s="225">
        <v>-1.6</v>
      </c>
      <c r="I807" s="226"/>
      <c r="J807" s="222"/>
      <c r="K807" s="222"/>
      <c r="L807" s="227"/>
      <c r="M807" s="228"/>
      <c r="N807" s="229"/>
      <c r="O807" s="229"/>
      <c r="P807" s="229"/>
      <c r="Q807" s="229"/>
      <c r="R807" s="229"/>
      <c r="S807" s="229"/>
      <c r="T807" s="230"/>
      <c r="AT807" s="231" t="s">
        <v>167</v>
      </c>
      <c r="AU807" s="231" t="s">
        <v>81</v>
      </c>
      <c r="AV807" s="12" t="s">
        <v>81</v>
      </c>
      <c r="AW807" s="12" t="s">
        <v>35</v>
      </c>
      <c r="AX807" s="12" t="s">
        <v>71</v>
      </c>
      <c r="AY807" s="231" t="s">
        <v>149</v>
      </c>
    </row>
    <row r="808" spans="2:51" s="11" customFormat="1" ht="13.5">
      <c r="B808" s="210"/>
      <c r="C808" s="211"/>
      <c r="D808" s="208" t="s">
        <v>167</v>
      </c>
      <c r="E808" s="212" t="s">
        <v>21</v>
      </c>
      <c r="F808" s="213" t="s">
        <v>209</v>
      </c>
      <c r="G808" s="211"/>
      <c r="H808" s="214" t="s">
        <v>21</v>
      </c>
      <c r="I808" s="215"/>
      <c r="J808" s="211"/>
      <c r="K808" s="211"/>
      <c r="L808" s="216"/>
      <c r="M808" s="217"/>
      <c r="N808" s="218"/>
      <c r="O808" s="218"/>
      <c r="P808" s="218"/>
      <c r="Q808" s="218"/>
      <c r="R808" s="218"/>
      <c r="S808" s="218"/>
      <c r="T808" s="219"/>
      <c r="AT808" s="220" t="s">
        <v>167</v>
      </c>
      <c r="AU808" s="220" t="s">
        <v>81</v>
      </c>
      <c r="AV808" s="11" t="s">
        <v>79</v>
      </c>
      <c r="AW808" s="11" t="s">
        <v>35</v>
      </c>
      <c r="AX808" s="11" t="s">
        <v>71</v>
      </c>
      <c r="AY808" s="220" t="s">
        <v>149</v>
      </c>
    </row>
    <row r="809" spans="2:51" s="12" customFormat="1" ht="13.5">
      <c r="B809" s="221"/>
      <c r="C809" s="222"/>
      <c r="D809" s="208" t="s">
        <v>167</v>
      </c>
      <c r="E809" s="223" t="s">
        <v>21</v>
      </c>
      <c r="F809" s="224" t="s">
        <v>1196</v>
      </c>
      <c r="G809" s="222"/>
      <c r="H809" s="225">
        <v>13.88</v>
      </c>
      <c r="I809" s="226"/>
      <c r="J809" s="222"/>
      <c r="K809" s="222"/>
      <c r="L809" s="227"/>
      <c r="M809" s="228"/>
      <c r="N809" s="229"/>
      <c r="O809" s="229"/>
      <c r="P809" s="229"/>
      <c r="Q809" s="229"/>
      <c r="R809" s="229"/>
      <c r="S809" s="229"/>
      <c r="T809" s="230"/>
      <c r="AT809" s="231" t="s">
        <v>167</v>
      </c>
      <c r="AU809" s="231" t="s">
        <v>81</v>
      </c>
      <c r="AV809" s="12" t="s">
        <v>81</v>
      </c>
      <c r="AW809" s="12" t="s">
        <v>35</v>
      </c>
      <c r="AX809" s="12" t="s">
        <v>71</v>
      </c>
      <c r="AY809" s="231" t="s">
        <v>149</v>
      </c>
    </row>
    <row r="810" spans="2:51" s="12" customFormat="1" ht="13.5">
      <c r="B810" s="221"/>
      <c r="C810" s="222"/>
      <c r="D810" s="208" t="s">
        <v>167</v>
      </c>
      <c r="E810" s="223" t="s">
        <v>21</v>
      </c>
      <c r="F810" s="224" t="s">
        <v>1197</v>
      </c>
      <c r="G810" s="222"/>
      <c r="H810" s="225">
        <v>-2</v>
      </c>
      <c r="I810" s="226"/>
      <c r="J810" s="222"/>
      <c r="K810" s="222"/>
      <c r="L810" s="227"/>
      <c r="M810" s="228"/>
      <c r="N810" s="229"/>
      <c r="O810" s="229"/>
      <c r="P810" s="229"/>
      <c r="Q810" s="229"/>
      <c r="R810" s="229"/>
      <c r="S810" s="229"/>
      <c r="T810" s="230"/>
      <c r="AT810" s="231" t="s">
        <v>167</v>
      </c>
      <c r="AU810" s="231" t="s">
        <v>81</v>
      </c>
      <c r="AV810" s="12" t="s">
        <v>81</v>
      </c>
      <c r="AW810" s="12" t="s">
        <v>35</v>
      </c>
      <c r="AX810" s="12" t="s">
        <v>71</v>
      </c>
      <c r="AY810" s="231" t="s">
        <v>149</v>
      </c>
    </row>
    <row r="811" spans="2:51" s="12" customFormat="1" ht="13.5">
      <c r="B811" s="221"/>
      <c r="C811" s="222"/>
      <c r="D811" s="208" t="s">
        <v>167</v>
      </c>
      <c r="E811" s="223" t="s">
        <v>21</v>
      </c>
      <c r="F811" s="224" t="s">
        <v>1194</v>
      </c>
      <c r="G811" s="222"/>
      <c r="H811" s="225">
        <v>-1.6</v>
      </c>
      <c r="I811" s="226"/>
      <c r="J811" s="222"/>
      <c r="K811" s="222"/>
      <c r="L811" s="227"/>
      <c r="M811" s="228"/>
      <c r="N811" s="229"/>
      <c r="O811" s="229"/>
      <c r="P811" s="229"/>
      <c r="Q811" s="229"/>
      <c r="R811" s="229"/>
      <c r="S811" s="229"/>
      <c r="T811" s="230"/>
      <c r="AT811" s="231" t="s">
        <v>167</v>
      </c>
      <c r="AU811" s="231" t="s">
        <v>81</v>
      </c>
      <c r="AV811" s="12" t="s">
        <v>81</v>
      </c>
      <c r="AW811" s="12" t="s">
        <v>35</v>
      </c>
      <c r="AX811" s="12" t="s">
        <v>71</v>
      </c>
      <c r="AY811" s="231" t="s">
        <v>149</v>
      </c>
    </row>
    <row r="812" spans="2:51" s="12" customFormat="1" ht="13.5">
      <c r="B812" s="221"/>
      <c r="C812" s="222"/>
      <c r="D812" s="208" t="s">
        <v>167</v>
      </c>
      <c r="E812" s="223" t="s">
        <v>21</v>
      </c>
      <c r="F812" s="224" t="s">
        <v>1198</v>
      </c>
      <c r="G812" s="222"/>
      <c r="H812" s="225">
        <v>-0.6</v>
      </c>
      <c r="I812" s="226"/>
      <c r="J812" s="222"/>
      <c r="K812" s="222"/>
      <c r="L812" s="227"/>
      <c r="M812" s="228"/>
      <c r="N812" s="229"/>
      <c r="O812" s="229"/>
      <c r="P812" s="229"/>
      <c r="Q812" s="229"/>
      <c r="R812" s="229"/>
      <c r="S812" s="229"/>
      <c r="T812" s="230"/>
      <c r="AT812" s="231" t="s">
        <v>167</v>
      </c>
      <c r="AU812" s="231" t="s">
        <v>81</v>
      </c>
      <c r="AV812" s="12" t="s">
        <v>81</v>
      </c>
      <c r="AW812" s="12" t="s">
        <v>35</v>
      </c>
      <c r="AX812" s="12" t="s">
        <v>71</v>
      </c>
      <c r="AY812" s="231" t="s">
        <v>149</v>
      </c>
    </row>
    <row r="813" spans="2:51" s="13" customFormat="1" ht="13.5">
      <c r="B813" s="232"/>
      <c r="C813" s="233"/>
      <c r="D813" s="208" t="s">
        <v>167</v>
      </c>
      <c r="E813" s="246" t="s">
        <v>21</v>
      </c>
      <c r="F813" s="247" t="s">
        <v>184</v>
      </c>
      <c r="G813" s="233"/>
      <c r="H813" s="248">
        <v>64.8</v>
      </c>
      <c r="I813" s="237"/>
      <c r="J813" s="233"/>
      <c r="K813" s="233"/>
      <c r="L813" s="238"/>
      <c r="M813" s="239"/>
      <c r="N813" s="240"/>
      <c r="O813" s="240"/>
      <c r="P813" s="240"/>
      <c r="Q813" s="240"/>
      <c r="R813" s="240"/>
      <c r="S813" s="240"/>
      <c r="T813" s="241"/>
      <c r="AT813" s="242" t="s">
        <v>167</v>
      </c>
      <c r="AU813" s="242" t="s">
        <v>81</v>
      </c>
      <c r="AV813" s="13" t="s">
        <v>157</v>
      </c>
      <c r="AW813" s="13" t="s">
        <v>35</v>
      </c>
      <c r="AX813" s="13" t="s">
        <v>79</v>
      </c>
      <c r="AY813" s="242" t="s">
        <v>149</v>
      </c>
    </row>
    <row r="814" spans="2:51" s="12" customFormat="1" ht="13.5">
      <c r="B814" s="221"/>
      <c r="C814" s="222"/>
      <c r="D814" s="205" t="s">
        <v>167</v>
      </c>
      <c r="E814" s="222"/>
      <c r="F814" s="244" t="s">
        <v>1214</v>
      </c>
      <c r="G814" s="222"/>
      <c r="H814" s="245">
        <v>74.52</v>
      </c>
      <c r="I814" s="226"/>
      <c r="J814" s="222"/>
      <c r="K814" s="222"/>
      <c r="L814" s="227"/>
      <c r="M814" s="228"/>
      <c r="N814" s="229"/>
      <c r="O814" s="229"/>
      <c r="P814" s="229"/>
      <c r="Q814" s="229"/>
      <c r="R814" s="229"/>
      <c r="S814" s="229"/>
      <c r="T814" s="230"/>
      <c r="AT814" s="231" t="s">
        <v>167</v>
      </c>
      <c r="AU814" s="231" t="s">
        <v>81</v>
      </c>
      <c r="AV814" s="12" t="s">
        <v>81</v>
      </c>
      <c r="AW814" s="12" t="s">
        <v>6</v>
      </c>
      <c r="AX814" s="12" t="s">
        <v>79</v>
      </c>
      <c r="AY814" s="231" t="s">
        <v>149</v>
      </c>
    </row>
    <row r="815" spans="2:65" s="1" customFormat="1" ht="22.5" customHeight="1">
      <c r="B815" s="41"/>
      <c r="C815" s="193" t="s">
        <v>1215</v>
      </c>
      <c r="D815" s="193" t="s">
        <v>152</v>
      </c>
      <c r="E815" s="194" t="s">
        <v>1216</v>
      </c>
      <c r="F815" s="195" t="s">
        <v>1217</v>
      </c>
      <c r="G815" s="196" t="s">
        <v>219</v>
      </c>
      <c r="H815" s="197">
        <v>4.8</v>
      </c>
      <c r="I815" s="198"/>
      <c r="J815" s="199">
        <f>ROUND(I815*H815,2)</f>
        <v>0</v>
      </c>
      <c r="K815" s="195" t="s">
        <v>163</v>
      </c>
      <c r="L815" s="61"/>
      <c r="M815" s="200" t="s">
        <v>21</v>
      </c>
      <c r="N815" s="201" t="s">
        <v>42</v>
      </c>
      <c r="O815" s="42"/>
      <c r="P815" s="202">
        <f>O815*H815</f>
        <v>0</v>
      </c>
      <c r="Q815" s="202">
        <v>0</v>
      </c>
      <c r="R815" s="202">
        <f>Q815*H815</f>
        <v>0</v>
      </c>
      <c r="S815" s="202">
        <v>0</v>
      </c>
      <c r="T815" s="203">
        <f>S815*H815</f>
        <v>0</v>
      </c>
      <c r="AR815" s="24" t="s">
        <v>290</v>
      </c>
      <c r="AT815" s="24" t="s">
        <v>152</v>
      </c>
      <c r="AU815" s="24" t="s">
        <v>81</v>
      </c>
      <c r="AY815" s="24" t="s">
        <v>149</v>
      </c>
      <c r="BE815" s="204">
        <f>IF(N815="základní",J815,0)</f>
        <v>0</v>
      </c>
      <c r="BF815" s="204">
        <f>IF(N815="snížená",J815,0)</f>
        <v>0</v>
      </c>
      <c r="BG815" s="204">
        <f>IF(N815="zákl. přenesená",J815,0)</f>
        <v>0</v>
      </c>
      <c r="BH815" s="204">
        <f>IF(N815="sníž. přenesená",J815,0)</f>
        <v>0</v>
      </c>
      <c r="BI815" s="204">
        <f>IF(N815="nulová",J815,0)</f>
        <v>0</v>
      </c>
      <c r="BJ815" s="24" t="s">
        <v>79</v>
      </c>
      <c r="BK815" s="204">
        <f>ROUND(I815*H815,2)</f>
        <v>0</v>
      </c>
      <c r="BL815" s="24" t="s">
        <v>290</v>
      </c>
      <c r="BM815" s="24" t="s">
        <v>1218</v>
      </c>
    </row>
    <row r="816" spans="2:51" s="12" customFormat="1" ht="13.5">
      <c r="B816" s="221"/>
      <c r="C816" s="222"/>
      <c r="D816" s="205" t="s">
        <v>167</v>
      </c>
      <c r="E816" s="243" t="s">
        <v>21</v>
      </c>
      <c r="F816" s="244" t="s">
        <v>1219</v>
      </c>
      <c r="G816" s="222"/>
      <c r="H816" s="245">
        <v>4.8</v>
      </c>
      <c r="I816" s="226"/>
      <c r="J816" s="222"/>
      <c r="K816" s="222"/>
      <c r="L816" s="227"/>
      <c r="M816" s="228"/>
      <c r="N816" s="229"/>
      <c r="O816" s="229"/>
      <c r="P816" s="229"/>
      <c r="Q816" s="229"/>
      <c r="R816" s="229"/>
      <c r="S816" s="229"/>
      <c r="T816" s="230"/>
      <c r="AT816" s="231" t="s">
        <v>167</v>
      </c>
      <c r="AU816" s="231" t="s">
        <v>81</v>
      </c>
      <c r="AV816" s="12" t="s">
        <v>81</v>
      </c>
      <c r="AW816" s="12" t="s">
        <v>35</v>
      </c>
      <c r="AX816" s="12" t="s">
        <v>79</v>
      </c>
      <c r="AY816" s="231" t="s">
        <v>149</v>
      </c>
    </row>
    <row r="817" spans="2:65" s="1" customFormat="1" ht="22.5" customHeight="1">
      <c r="B817" s="41"/>
      <c r="C817" s="250" t="s">
        <v>1220</v>
      </c>
      <c r="D817" s="250" t="s">
        <v>478</v>
      </c>
      <c r="E817" s="251" t="s">
        <v>1221</v>
      </c>
      <c r="F817" s="252" t="s">
        <v>1222</v>
      </c>
      <c r="G817" s="253" t="s">
        <v>219</v>
      </c>
      <c r="H817" s="254">
        <v>5.28</v>
      </c>
      <c r="I817" s="255"/>
      <c r="J817" s="256">
        <f>ROUND(I817*H817,2)</f>
        <v>0</v>
      </c>
      <c r="K817" s="252" t="s">
        <v>21</v>
      </c>
      <c r="L817" s="257"/>
      <c r="M817" s="258" t="s">
        <v>21</v>
      </c>
      <c r="N817" s="259" t="s">
        <v>42</v>
      </c>
      <c r="O817" s="42"/>
      <c r="P817" s="202">
        <f>O817*H817</f>
        <v>0</v>
      </c>
      <c r="Q817" s="202">
        <v>0.00017</v>
      </c>
      <c r="R817" s="202">
        <f>Q817*H817</f>
        <v>0.0008976000000000001</v>
      </c>
      <c r="S817" s="202">
        <v>0</v>
      </c>
      <c r="T817" s="203">
        <f>S817*H817</f>
        <v>0</v>
      </c>
      <c r="AR817" s="24" t="s">
        <v>376</v>
      </c>
      <c r="AT817" s="24" t="s">
        <v>478</v>
      </c>
      <c r="AU817" s="24" t="s">
        <v>81</v>
      </c>
      <c r="AY817" s="24" t="s">
        <v>149</v>
      </c>
      <c r="BE817" s="204">
        <f>IF(N817="základní",J817,0)</f>
        <v>0</v>
      </c>
      <c r="BF817" s="204">
        <f>IF(N817="snížená",J817,0)</f>
        <v>0</v>
      </c>
      <c r="BG817" s="204">
        <f>IF(N817="zákl. přenesená",J817,0)</f>
        <v>0</v>
      </c>
      <c r="BH817" s="204">
        <f>IF(N817="sníž. přenesená",J817,0)</f>
        <v>0</v>
      </c>
      <c r="BI817" s="204">
        <f>IF(N817="nulová",J817,0)</f>
        <v>0</v>
      </c>
      <c r="BJ817" s="24" t="s">
        <v>79</v>
      </c>
      <c r="BK817" s="204">
        <f>ROUND(I817*H817,2)</f>
        <v>0</v>
      </c>
      <c r="BL817" s="24" t="s">
        <v>290</v>
      </c>
      <c r="BM817" s="24" t="s">
        <v>1223</v>
      </c>
    </row>
    <row r="818" spans="2:51" s="12" customFormat="1" ht="13.5">
      <c r="B818" s="221"/>
      <c r="C818" s="222"/>
      <c r="D818" s="205" t="s">
        <v>167</v>
      </c>
      <c r="E818" s="222"/>
      <c r="F818" s="244" t="s">
        <v>1224</v>
      </c>
      <c r="G818" s="222"/>
      <c r="H818" s="245">
        <v>5.28</v>
      </c>
      <c r="I818" s="226"/>
      <c r="J818" s="222"/>
      <c r="K818" s="222"/>
      <c r="L818" s="227"/>
      <c r="M818" s="228"/>
      <c r="N818" s="229"/>
      <c r="O818" s="229"/>
      <c r="P818" s="229"/>
      <c r="Q818" s="229"/>
      <c r="R818" s="229"/>
      <c r="S818" s="229"/>
      <c r="T818" s="230"/>
      <c r="AT818" s="231" t="s">
        <v>167</v>
      </c>
      <c r="AU818" s="231" t="s">
        <v>81</v>
      </c>
      <c r="AV818" s="12" t="s">
        <v>81</v>
      </c>
      <c r="AW818" s="12" t="s">
        <v>6</v>
      </c>
      <c r="AX818" s="12" t="s">
        <v>79</v>
      </c>
      <c r="AY818" s="231" t="s">
        <v>149</v>
      </c>
    </row>
    <row r="819" spans="2:65" s="1" customFormat="1" ht="22.5" customHeight="1">
      <c r="B819" s="41"/>
      <c r="C819" s="193" t="s">
        <v>1225</v>
      </c>
      <c r="D819" s="193" t="s">
        <v>152</v>
      </c>
      <c r="E819" s="194" t="s">
        <v>1226</v>
      </c>
      <c r="F819" s="195" t="s">
        <v>1227</v>
      </c>
      <c r="G819" s="196" t="s">
        <v>155</v>
      </c>
      <c r="H819" s="197">
        <v>76.96</v>
      </c>
      <c r="I819" s="198"/>
      <c r="J819" s="199">
        <f>ROUND(I819*H819,2)</f>
        <v>0</v>
      </c>
      <c r="K819" s="195" t="s">
        <v>163</v>
      </c>
      <c r="L819" s="61"/>
      <c r="M819" s="200" t="s">
        <v>21</v>
      </c>
      <c r="N819" s="201" t="s">
        <v>42</v>
      </c>
      <c r="O819" s="42"/>
      <c r="P819" s="202">
        <f>O819*H819</f>
        <v>0</v>
      </c>
      <c r="Q819" s="202">
        <v>0.0005</v>
      </c>
      <c r="R819" s="202">
        <f>Q819*H819</f>
        <v>0.03848</v>
      </c>
      <c r="S819" s="202">
        <v>0</v>
      </c>
      <c r="T819" s="203">
        <f>S819*H819</f>
        <v>0</v>
      </c>
      <c r="AR819" s="24" t="s">
        <v>290</v>
      </c>
      <c r="AT819" s="24" t="s">
        <v>152</v>
      </c>
      <c r="AU819" s="24" t="s">
        <v>81</v>
      </c>
      <c r="AY819" s="24" t="s">
        <v>149</v>
      </c>
      <c r="BE819" s="204">
        <f>IF(N819="základní",J819,0)</f>
        <v>0</v>
      </c>
      <c r="BF819" s="204">
        <f>IF(N819="snížená",J819,0)</f>
        <v>0</v>
      </c>
      <c r="BG819" s="204">
        <f>IF(N819="zákl. přenesená",J819,0)</f>
        <v>0</v>
      </c>
      <c r="BH819" s="204">
        <f>IF(N819="sníž. přenesená",J819,0)</f>
        <v>0</v>
      </c>
      <c r="BI819" s="204">
        <f>IF(N819="nulová",J819,0)</f>
        <v>0</v>
      </c>
      <c r="BJ819" s="24" t="s">
        <v>79</v>
      </c>
      <c r="BK819" s="204">
        <f>ROUND(I819*H819,2)</f>
        <v>0</v>
      </c>
      <c r="BL819" s="24" t="s">
        <v>290</v>
      </c>
      <c r="BM819" s="24" t="s">
        <v>1228</v>
      </c>
    </row>
    <row r="820" spans="2:51" s="11" customFormat="1" ht="13.5">
      <c r="B820" s="210"/>
      <c r="C820" s="211"/>
      <c r="D820" s="208" t="s">
        <v>167</v>
      </c>
      <c r="E820" s="212" t="s">
        <v>21</v>
      </c>
      <c r="F820" s="213" t="s">
        <v>194</v>
      </c>
      <c r="G820" s="211"/>
      <c r="H820" s="214" t="s">
        <v>21</v>
      </c>
      <c r="I820" s="215"/>
      <c r="J820" s="211"/>
      <c r="K820" s="211"/>
      <c r="L820" s="216"/>
      <c r="M820" s="217"/>
      <c r="N820" s="218"/>
      <c r="O820" s="218"/>
      <c r="P820" s="218"/>
      <c r="Q820" s="218"/>
      <c r="R820" s="218"/>
      <c r="S820" s="218"/>
      <c r="T820" s="219"/>
      <c r="AT820" s="220" t="s">
        <v>167</v>
      </c>
      <c r="AU820" s="220" t="s">
        <v>81</v>
      </c>
      <c r="AV820" s="11" t="s">
        <v>79</v>
      </c>
      <c r="AW820" s="11" t="s">
        <v>35</v>
      </c>
      <c r="AX820" s="11" t="s">
        <v>71</v>
      </c>
      <c r="AY820" s="220" t="s">
        <v>149</v>
      </c>
    </row>
    <row r="821" spans="2:51" s="12" customFormat="1" ht="13.5">
      <c r="B821" s="221"/>
      <c r="C821" s="222"/>
      <c r="D821" s="208" t="s">
        <v>167</v>
      </c>
      <c r="E821" s="223" t="s">
        <v>21</v>
      </c>
      <c r="F821" s="224" t="s">
        <v>1229</v>
      </c>
      <c r="G821" s="222"/>
      <c r="H821" s="225">
        <v>76.76</v>
      </c>
      <c r="I821" s="226"/>
      <c r="J821" s="222"/>
      <c r="K821" s="222"/>
      <c r="L821" s="227"/>
      <c r="M821" s="228"/>
      <c r="N821" s="229"/>
      <c r="O821" s="229"/>
      <c r="P821" s="229"/>
      <c r="Q821" s="229"/>
      <c r="R821" s="229"/>
      <c r="S821" s="229"/>
      <c r="T821" s="230"/>
      <c r="AT821" s="231" t="s">
        <v>167</v>
      </c>
      <c r="AU821" s="231" t="s">
        <v>81</v>
      </c>
      <c r="AV821" s="12" t="s">
        <v>81</v>
      </c>
      <c r="AW821" s="12" t="s">
        <v>35</v>
      </c>
      <c r="AX821" s="12" t="s">
        <v>71</v>
      </c>
      <c r="AY821" s="231" t="s">
        <v>149</v>
      </c>
    </row>
    <row r="822" spans="2:51" s="12" customFormat="1" ht="13.5">
      <c r="B822" s="221"/>
      <c r="C822" s="222"/>
      <c r="D822" s="208" t="s">
        <v>167</v>
      </c>
      <c r="E822" s="223" t="s">
        <v>21</v>
      </c>
      <c r="F822" s="224" t="s">
        <v>196</v>
      </c>
      <c r="G822" s="222"/>
      <c r="H822" s="225">
        <v>-1.8</v>
      </c>
      <c r="I822" s="226"/>
      <c r="J822" s="222"/>
      <c r="K822" s="222"/>
      <c r="L822" s="227"/>
      <c r="M822" s="228"/>
      <c r="N822" s="229"/>
      <c r="O822" s="229"/>
      <c r="P822" s="229"/>
      <c r="Q822" s="229"/>
      <c r="R822" s="229"/>
      <c r="S822" s="229"/>
      <c r="T822" s="230"/>
      <c r="AT822" s="231" t="s">
        <v>167</v>
      </c>
      <c r="AU822" s="231" t="s">
        <v>81</v>
      </c>
      <c r="AV822" s="12" t="s">
        <v>81</v>
      </c>
      <c r="AW822" s="12" t="s">
        <v>35</v>
      </c>
      <c r="AX822" s="12" t="s">
        <v>71</v>
      </c>
      <c r="AY822" s="231" t="s">
        <v>149</v>
      </c>
    </row>
    <row r="823" spans="2:51" s="11" customFormat="1" ht="13.5">
      <c r="B823" s="210"/>
      <c r="C823" s="211"/>
      <c r="D823" s="208" t="s">
        <v>167</v>
      </c>
      <c r="E823" s="212" t="s">
        <v>21</v>
      </c>
      <c r="F823" s="213" t="s">
        <v>1230</v>
      </c>
      <c r="G823" s="211"/>
      <c r="H823" s="214" t="s">
        <v>21</v>
      </c>
      <c r="I823" s="215"/>
      <c r="J823" s="211"/>
      <c r="K823" s="211"/>
      <c r="L823" s="216"/>
      <c r="M823" s="217"/>
      <c r="N823" s="218"/>
      <c r="O823" s="218"/>
      <c r="P823" s="218"/>
      <c r="Q823" s="218"/>
      <c r="R823" s="218"/>
      <c r="S823" s="218"/>
      <c r="T823" s="219"/>
      <c r="AT823" s="220" t="s">
        <v>167</v>
      </c>
      <c r="AU823" s="220" t="s">
        <v>81</v>
      </c>
      <c r="AV823" s="11" t="s">
        <v>79</v>
      </c>
      <c r="AW823" s="11" t="s">
        <v>35</v>
      </c>
      <c r="AX823" s="11" t="s">
        <v>71</v>
      </c>
      <c r="AY823" s="220" t="s">
        <v>149</v>
      </c>
    </row>
    <row r="824" spans="2:51" s="12" customFormat="1" ht="13.5">
      <c r="B824" s="221"/>
      <c r="C824" s="222"/>
      <c r="D824" s="208" t="s">
        <v>167</v>
      </c>
      <c r="E824" s="223" t="s">
        <v>21</v>
      </c>
      <c r="F824" s="224" t="s">
        <v>81</v>
      </c>
      <c r="G824" s="222"/>
      <c r="H824" s="225">
        <v>2</v>
      </c>
      <c r="I824" s="226"/>
      <c r="J824" s="222"/>
      <c r="K824" s="222"/>
      <c r="L824" s="227"/>
      <c r="M824" s="228"/>
      <c r="N824" s="229"/>
      <c r="O824" s="229"/>
      <c r="P824" s="229"/>
      <c r="Q824" s="229"/>
      <c r="R824" s="229"/>
      <c r="S824" s="229"/>
      <c r="T824" s="230"/>
      <c r="AT824" s="231" t="s">
        <v>167</v>
      </c>
      <c r="AU824" s="231" t="s">
        <v>81</v>
      </c>
      <c r="AV824" s="12" t="s">
        <v>81</v>
      </c>
      <c r="AW824" s="12" t="s">
        <v>35</v>
      </c>
      <c r="AX824" s="12" t="s">
        <v>71</v>
      </c>
      <c r="AY824" s="231" t="s">
        <v>149</v>
      </c>
    </row>
    <row r="825" spans="2:51" s="13" customFormat="1" ht="13.5">
      <c r="B825" s="232"/>
      <c r="C825" s="233"/>
      <c r="D825" s="205" t="s">
        <v>167</v>
      </c>
      <c r="E825" s="234" t="s">
        <v>21</v>
      </c>
      <c r="F825" s="235" t="s">
        <v>184</v>
      </c>
      <c r="G825" s="233"/>
      <c r="H825" s="236">
        <v>76.96</v>
      </c>
      <c r="I825" s="237"/>
      <c r="J825" s="233"/>
      <c r="K825" s="233"/>
      <c r="L825" s="238"/>
      <c r="M825" s="239"/>
      <c r="N825" s="240"/>
      <c r="O825" s="240"/>
      <c r="P825" s="240"/>
      <c r="Q825" s="240"/>
      <c r="R825" s="240"/>
      <c r="S825" s="240"/>
      <c r="T825" s="241"/>
      <c r="AT825" s="242" t="s">
        <v>167</v>
      </c>
      <c r="AU825" s="242" t="s">
        <v>81</v>
      </c>
      <c r="AV825" s="13" t="s">
        <v>157</v>
      </c>
      <c r="AW825" s="13" t="s">
        <v>35</v>
      </c>
      <c r="AX825" s="13" t="s">
        <v>79</v>
      </c>
      <c r="AY825" s="242" t="s">
        <v>149</v>
      </c>
    </row>
    <row r="826" spans="2:65" s="1" customFormat="1" ht="22.5" customHeight="1">
      <c r="B826" s="41"/>
      <c r="C826" s="250" t="s">
        <v>1231</v>
      </c>
      <c r="D826" s="250" t="s">
        <v>478</v>
      </c>
      <c r="E826" s="251" t="s">
        <v>1232</v>
      </c>
      <c r="F826" s="252" t="s">
        <v>1233</v>
      </c>
      <c r="G826" s="253" t="s">
        <v>155</v>
      </c>
      <c r="H826" s="254">
        <v>88.504</v>
      </c>
      <c r="I826" s="255"/>
      <c r="J826" s="256">
        <f>ROUND(I826*H826,2)</f>
        <v>0</v>
      </c>
      <c r="K826" s="252" t="s">
        <v>21</v>
      </c>
      <c r="L826" s="257"/>
      <c r="M826" s="258" t="s">
        <v>21</v>
      </c>
      <c r="N826" s="259" t="s">
        <v>42</v>
      </c>
      <c r="O826" s="42"/>
      <c r="P826" s="202">
        <f>O826*H826</f>
        <v>0</v>
      </c>
      <c r="Q826" s="202">
        <v>0.00264</v>
      </c>
      <c r="R826" s="202">
        <f>Q826*H826</f>
        <v>0.23365056</v>
      </c>
      <c r="S826" s="202">
        <v>0</v>
      </c>
      <c r="T826" s="203">
        <f>S826*H826</f>
        <v>0</v>
      </c>
      <c r="AR826" s="24" t="s">
        <v>376</v>
      </c>
      <c r="AT826" s="24" t="s">
        <v>478</v>
      </c>
      <c r="AU826" s="24" t="s">
        <v>81</v>
      </c>
      <c r="AY826" s="24" t="s">
        <v>149</v>
      </c>
      <c r="BE826" s="204">
        <f>IF(N826="základní",J826,0)</f>
        <v>0</v>
      </c>
      <c r="BF826" s="204">
        <f>IF(N826="snížená",J826,0)</f>
        <v>0</v>
      </c>
      <c r="BG826" s="204">
        <f>IF(N826="zákl. přenesená",J826,0)</f>
        <v>0</v>
      </c>
      <c r="BH826" s="204">
        <f>IF(N826="sníž. přenesená",J826,0)</f>
        <v>0</v>
      </c>
      <c r="BI826" s="204">
        <f>IF(N826="nulová",J826,0)</f>
        <v>0</v>
      </c>
      <c r="BJ826" s="24" t="s">
        <v>79</v>
      </c>
      <c r="BK826" s="204">
        <f>ROUND(I826*H826,2)</f>
        <v>0</v>
      </c>
      <c r="BL826" s="24" t="s">
        <v>290</v>
      </c>
      <c r="BM826" s="24" t="s">
        <v>1234</v>
      </c>
    </row>
    <row r="827" spans="2:47" s="1" customFormat="1" ht="27">
      <c r="B827" s="41"/>
      <c r="C827" s="63"/>
      <c r="D827" s="208" t="s">
        <v>159</v>
      </c>
      <c r="E827" s="63"/>
      <c r="F827" s="209" t="s">
        <v>1182</v>
      </c>
      <c r="G827" s="63"/>
      <c r="H827" s="63"/>
      <c r="I827" s="163"/>
      <c r="J827" s="63"/>
      <c r="K827" s="63"/>
      <c r="L827" s="61"/>
      <c r="M827" s="207"/>
      <c r="N827" s="42"/>
      <c r="O827" s="42"/>
      <c r="P827" s="42"/>
      <c r="Q827" s="42"/>
      <c r="R827" s="42"/>
      <c r="S827" s="42"/>
      <c r="T827" s="78"/>
      <c r="AT827" s="24" t="s">
        <v>159</v>
      </c>
      <c r="AU827" s="24" t="s">
        <v>81</v>
      </c>
    </row>
    <row r="828" spans="2:51" s="12" customFormat="1" ht="13.5">
      <c r="B828" s="221"/>
      <c r="C828" s="222"/>
      <c r="D828" s="205" t="s">
        <v>167</v>
      </c>
      <c r="E828" s="222"/>
      <c r="F828" s="244" t="s">
        <v>1235</v>
      </c>
      <c r="G828" s="222"/>
      <c r="H828" s="245">
        <v>88.504</v>
      </c>
      <c r="I828" s="226"/>
      <c r="J828" s="222"/>
      <c r="K828" s="222"/>
      <c r="L828" s="227"/>
      <c r="M828" s="228"/>
      <c r="N828" s="229"/>
      <c r="O828" s="229"/>
      <c r="P828" s="229"/>
      <c r="Q828" s="229"/>
      <c r="R828" s="229"/>
      <c r="S828" s="229"/>
      <c r="T828" s="230"/>
      <c r="AT828" s="231" t="s">
        <v>167</v>
      </c>
      <c r="AU828" s="231" t="s">
        <v>81</v>
      </c>
      <c r="AV828" s="12" t="s">
        <v>81</v>
      </c>
      <c r="AW828" s="12" t="s">
        <v>6</v>
      </c>
      <c r="AX828" s="12" t="s">
        <v>79</v>
      </c>
      <c r="AY828" s="231" t="s">
        <v>149</v>
      </c>
    </row>
    <row r="829" spans="2:65" s="1" customFormat="1" ht="22.5" customHeight="1">
      <c r="B829" s="41"/>
      <c r="C829" s="193" t="s">
        <v>1236</v>
      </c>
      <c r="D829" s="193" t="s">
        <v>152</v>
      </c>
      <c r="E829" s="194" t="s">
        <v>1237</v>
      </c>
      <c r="F829" s="195" t="s">
        <v>1238</v>
      </c>
      <c r="G829" s="196" t="s">
        <v>397</v>
      </c>
      <c r="H829" s="249"/>
      <c r="I829" s="198"/>
      <c r="J829" s="199">
        <f>ROUND(I829*H829,2)</f>
        <v>0</v>
      </c>
      <c r="K829" s="195" t="s">
        <v>163</v>
      </c>
      <c r="L829" s="61"/>
      <c r="M829" s="200" t="s">
        <v>21</v>
      </c>
      <c r="N829" s="201" t="s">
        <v>42</v>
      </c>
      <c r="O829" s="42"/>
      <c r="P829" s="202">
        <f>O829*H829</f>
        <v>0</v>
      </c>
      <c r="Q829" s="202">
        <v>0</v>
      </c>
      <c r="R829" s="202">
        <f>Q829*H829</f>
        <v>0</v>
      </c>
      <c r="S829" s="202">
        <v>0</v>
      </c>
      <c r="T829" s="203">
        <f>S829*H829</f>
        <v>0</v>
      </c>
      <c r="AR829" s="24" t="s">
        <v>290</v>
      </c>
      <c r="AT829" s="24" t="s">
        <v>152</v>
      </c>
      <c r="AU829" s="24" t="s">
        <v>81</v>
      </c>
      <c r="AY829" s="24" t="s">
        <v>149</v>
      </c>
      <c r="BE829" s="204">
        <f>IF(N829="základní",J829,0)</f>
        <v>0</v>
      </c>
      <c r="BF829" s="204">
        <f>IF(N829="snížená",J829,0)</f>
        <v>0</v>
      </c>
      <c r="BG829" s="204">
        <f>IF(N829="zákl. přenesená",J829,0)</f>
        <v>0</v>
      </c>
      <c r="BH829" s="204">
        <f>IF(N829="sníž. přenesená",J829,0)</f>
        <v>0</v>
      </c>
      <c r="BI829" s="204">
        <f>IF(N829="nulová",J829,0)</f>
        <v>0</v>
      </c>
      <c r="BJ829" s="24" t="s">
        <v>79</v>
      </c>
      <c r="BK829" s="204">
        <f>ROUND(I829*H829,2)</f>
        <v>0</v>
      </c>
      <c r="BL829" s="24" t="s">
        <v>290</v>
      </c>
      <c r="BM829" s="24" t="s">
        <v>1239</v>
      </c>
    </row>
    <row r="830" spans="2:47" s="1" customFormat="1" ht="121.5">
      <c r="B830" s="41"/>
      <c r="C830" s="63"/>
      <c r="D830" s="208" t="s">
        <v>165</v>
      </c>
      <c r="E830" s="63"/>
      <c r="F830" s="209" t="s">
        <v>1049</v>
      </c>
      <c r="G830" s="63"/>
      <c r="H830" s="63"/>
      <c r="I830" s="163"/>
      <c r="J830" s="63"/>
      <c r="K830" s="63"/>
      <c r="L830" s="61"/>
      <c r="M830" s="207"/>
      <c r="N830" s="42"/>
      <c r="O830" s="42"/>
      <c r="P830" s="42"/>
      <c r="Q830" s="42"/>
      <c r="R830" s="42"/>
      <c r="S830" s="42"/>
      <c r="T830" s="78"/>
      <c r="AT830" s="24" t="s">
        <v>165</v>
      </c>
      <c r="AU830" s="24" t="s">
        <v>81</v>
      </c>
    </row>
    <row r="831" spans="2:63" s="10" customFormat="1" ht="29.85" customHeight="1">
      <c r="B831" s="176"/>
      <c r="C831" s="177"/>
      <c r="D831" s="190" t="s">
        <v>70</v>
      </c>
      <c r="E831" s="191" t="s">
        <v>1240</v>
      </c>
      <c r="F831" s="191" t="s">
        <v>1241</v>
      </c>
      <c r="G831" s="177"/>
      <c r="H831" s="177"/>
      <c r="I831" s="180"/>
      <c r="J831" s="192">
        <f>BK831</f>
        <v>0</v>
      </c>
      <c r="K831" s="177"/>
      <c r="L831" s="182"/>
      <c r="M831" s="183"/>
      <c r="N831" s="184"/>
      <c r="O831" s="184"/>
      <c r="P831" s="185">
        <f>SUM(P832:P856)</f>
        <v>0</v>
      </c>
      <c r="Q831" s="184"/>
      <c r="R831" s="185">
        <f>SUM(R832:R856)</f>
        <v>1.8225306</v>
      </c>
      <c r="S831" s="184"/>
      <c r="T831" s="186">
        <f>SUM(T832:T856)</f>
        <v>0</v>
      </c>
      <c r="AR831" s="187" t="s">
        <v>81</v>
      </c>
      <c r="AT831" s="188" t="s">
        <v>70</v>
      </c>
      <c r="AU831" s="188" t="s">
        <v>79</v>
      </c>
      <c r="AY831" s="187" t="s">
        <v>149</v>
      </c>
      <c r="BK831" s="189">
        <f>SUM(BK832:BK856)</f>
        <v>0</v>
      </c>
    </row>
    <row r="832" spans="2:65" s="1" customFormat="1" ht="31.5" customHeight="1">
      <c r="B832" s="41"/>
      <c r="C832" s="193" t="s">
        <v>1242</v>
      </c>
      <c r="D832" s="193" t="s">
        <v>152</v>
      </c>
      <c r="E832" s="194" t="s">
        <v>1243</v>
      </c>
      <c r="F832" s="195" t="s">
        <v>1244</v>
      </c>
      <c r="G832" s="196" t="s">
        <v>155</v>
      </c>
      <c r="H832" s="197">
        <v>73.578</v>
      </c>
      <c r="I832" s="198"/>
      <c r="J832" s="199">
        <f>ROUND(I832*H832,2)</f>
        <v>0</v>
      </c>
      <c r="K832" s="195" t="s">
        <v>163</v>
      </c>
      <c r="L832" s="61"/>
      <c r="M832" s="200" t="s">
        <v>21</v>
      </c>
      <c r="N832" s="201" t="s">
        <v>42</v>
      </c>
      <c r="O832" s="42"/>
      <c r="P832" s="202">
        <f>O832*H832</f>
        <v>0</v>
      </c>
      <c r="Q832" s="202">
        <v>0.0032</v>
      </c>
      <c r="R832" s="202">
        <f>Q832*H832</f>
        <v>0.2354496</v>
      </c>
      <c r="S832" s="202">
        <v>0</v>
      </c>
      <c r="T832" s="203">
        <f>S832*H832</f>
        <v>0</v>
      </c>
      <c r="AR832" s="24" t="s">
        <v>290</v>
      </c>
      <c r="AT832" s="24" t="s">
        <v>152</v>
      </c>
      <c r="AU832" s="24" t="s">
        <v>81</v>
      </c>
      <c r="AY832" s="24" t="s">
        <v>149</v>
      </c>
      <c r="BE832" s="204">
        <f>IF(N832="základní",J832,0)</f>
        <v>0</v>
      </c>
      <c r="BF832" s="204">
        <f>IF(N832="snížená",J832,0)</f>
        <v>0</v>
      </c>
      <c r="BG832" s="204">
        <f>IF(N832="zákl. přenesená",J832,0)</f>
        <v>0</v>
      </c>
      <c r="BH832" s="204">
        <f>IF(N832="sníž. přenesená",J832,0)</f>
        <v>0</v>
      </c>
      <c r="BI832" s="204">
        <f>IF(N832="nulová",J832,0)</f>
        <v>0</v>
      </c>
      <c r="BJ832" s="24" t="s">
        <v>79</v>
      </c>
      <c r="BK832" s="204">
        <f>ROUND(I832*H832,2)</f>
        <v>0</v>
      </c>
      <c r="BL832" s="24" t="s">
        <v>290</v>
      </c>
      <c r="BM832" s="24" t="s">
        <v>1245</v>
      </c>
    </row>
    <row r="833" spans="2:51" s="11" customFormat="1" ht="13.5">
      <c r="B833" s="210"/>
      <c r="C833" s="211"/>
      <c r="D833" s="208" t="s">
        <v>167</v>
      </c>
      <c r="E833" s="212" t="s">
        <v>21</v>
      </c>
      <c r="F833" s="213" t="s">
        <v>169</v>
      </c>
      <c r="G833" s="211"/>
      <c r="H833" s="214" t="s">
        <v>21</v>
      </c>
      <c r="I833" s="215"/>
      <c r="J833" s="211"/>
      <c r="K833" s="211"/>
      <c r="L833" s="216"/>
      <c r="M833" s="217"/>
      <c r="N833" s="218"/>
      <c r="O833" s="218"/>
      <c r="P833" s="218"/>
      <c r="Q833" s="218"/>
      <c r="R833" s="218"/>
      <c r="S833" s="218"/>
      <c r="T833" s="219"/>
      <c r="AT833" s="220" t="s">
        <v>167</v>
      </c>
      <c r="AU833" s="220" t="s">
        <v>81</v>
      </c>
      <c r="AV833" s="11" t="s">
        <v>79</v>
      </c>
      <c r="AW833" s="11" t="s">
        <v>35</v>
      </c>
      <c r="AX833" s="11" t="s">
        <v>71</v>
      </c>
      <c r="AY833" s="220" t="s">
        <v>149</v>
      </c>
    </row>
    <row r="834" spans="2:51" s="12" customFormat="1" ht="13.5">
      <c r="B834" s="221"/>
      <c r="C834" s="222"/>
      <c r="D834" s="208" t="s">
        <v>167</v>
      </c>
      <c r="E834" s="223" t="s">
        <v>21</v>
      </c>
      <c r="F834" s="224" t="s">
        <v>170</v>
      </c>
      <c r="G834" s="222"/>
      <c r="H834" s="225">
        <v>1.125</v>
      </c>
      <c r="I834" s="226"/>
      <c r="J834" s="222"/>
      <c r="K834" s="222"/>
      <c r="L834" s="227"/>
      <c r="M834" s="228"/>
      <c r="N834" s="229"/>
      <c r="O834" s="229"/>
      <c r="P834" s="229"/>
      <c r="Q834" s="229"/>
      <c r="R834" s="229"/>
      <c r="S834" s="229"/>
      <c r="T834" s="230"/>
      <c r="AT834" s="231" t="s">
        <v>167</v>
      </c>
      <c r="AU834" s="231" t="s">
        <v>81</v>
      </c>
      <c r="AV834" s="12" t="s">
        <v>81</v>
      </c>
      <c r="AW834" s="12" t="s">
        <v>35</v>
      </c>
      <c r="AX834" s="12" t="s">
        <v>71</v>
      </c>
      <c r="AY834" s="231" t="s">
        <v>149</v>
      </c>
    </row>
    <row r="835" spans="2:51" s="12" customFormat="1" ht="13.5">
      <c r="B835" s="221"/>
      <c r="C835" s="222"/>
      <c r="D835" s="208" t="s">
        <v>167</v>
      </c>
      <c r="E835" s="223" t="s">
        <v>21</v>
      </c>
      <c r="F835" s="224" t="s">
        <v>171</v>
      </c>
      <c r="G835" s="222"/>
      <c r="H835" s="225">
        <v>0.585</v>
      </c>
      <c r="I835" s="226"/>
      <c r="J835" s="222"/>
      <c r="K835" s="222"/>
      <c r="L835" s="227"/>
      <c r="M835" s="228"/>
      <c r="N835" s="229"/>
      <c r="O835" s="229"/>
      <c r="P835" s="229"/>
      <c r="Q835" s="229"/>
      <c r="R835" s="229"/>
      <c r="S835" s="229"/>
      <c r="T835" s="230"/>
      <c r="AT835" s="231" t="s">
        <v>167</v>
      </c>
      <c r="AU835" s="231" t="s">
        <v>81</v>
      </c>
      <c r="AV835" s="12" t="s">
        <v>81</v>
      </c>
      <c r="AW835" s="12" t="s">
        <v>35</v>
      </c>
      <c r="AX835" s="12" t="s">
        <v>71</v>
      </c>
      <c r="AY835" s="231" t="s">
        <v>149</v>
      </c>
    </row>
    <row r="836" spans="2:51" s="11" customFormat="1" ht="13.5">
      <c r="B836" s="210"/>
      <c r="C836" s="211"/>
      <c r="D836" s="208" t="s">
        <v>167</v>
      </c>
      <c r="E836" s="212" t="s">
        <v>21</v>
      </c>
      <c r="F836" s="213" t="s">
        <v>172</v>
      </c>
      <c r="G836" s="211"/>
      <c r="H836" s="214" t="s">
        <v>21</v>
      </c>
      <c r="I836" s="215"/>
      <c r="J836" s="211"/>
      <c r="K836" s="211"/>
      <c r="L836" s="216"/>
      <c r="M836" s="217"/>
      <c r="N836" s="218"/>
      <c r="O836" s="218"/>
      <c r="P836" s="218"/>
      <c r="Q836" s="218"/>
      <c r="R836" s="218"/>
      <c r="S836" s="218"/>
      <c r="T836" s="219"/>
      <c r="AT836" s="220" t="s">
        <v>167</v>
      </c>
      <c r="AU836" s="220" t="s">
        <v>81</v>
      </c>
      <c r="AV836" s="11" t="s">
        <v>79</v>
      </c>
      <c r="AW836" s="11" t="s">
        <v>35</v>
      </c>
      <c r="AX836" s="11" t="s">
        <v>71</v>
      </c>
      <c r="AY836" s="220" t="s">
        <v>149</v>
      </c>
    </row>
    <row r="837" spans="2:51" s="12" customFormat="1" ht="13.5">
      <c r="B837" s="221"/>
      <c r="C837" s="222"/>
      <c r="D837" s="208" t="s">
        <v>167</v>
      </c>
      <c r="E837" s="223" t="s">
        <v>21</v>
      </c>
      <c r="F837" s="224" t="s">
        <v>173</v>
      </c>
      <c r="G837" s="222"/>
      <c r="H837" s="225">
        <v>21.462</v>
      </c>
      <c r="I837" s="226"/>
      <c r="J837" s="222"/>
      <c r="K837" s="222"/>
      <c r="L837" s="227"/>
      <c r="M837" s="228"/>
      <c r="N837" s="229"/>
      <c r="O837" s="229"/>
      <c r="P837" s="229"/>
      <c r="Q837" s="229"/>
      <c r="R837" s="229"/>
      <c r="S837" s="229"/>
      <c r="T837" s="230"/>
      <c r="AT837" s="231" t="s">
        <v>167</v>
      </c>
      <c r="AU837" s="231" t="s">
        <v>81</v>
      </c>
      <c r="AV837" s="12" t="s">
        <v>81</v>
      </c>
      <c r="AW837" s="12" t="s">
        <v>35</v>
      </c>
      <c r="AX837" s="12" t="s">
        <v>71</v>
      </c>
      <c r="AY837" s="231" t="s">
        <v>149</v>
      </c>
    </row>
    <row r="838" spans="2:51" s="12" customFormat="1" ht="13.5">
      <c r="B838" s="221"/>
      <c r="C838" s="222"/>
      <c r="D838" s="208" t="s">
        <v>167</v>
      </c>
      <c r="E838" s="223" t="s">
        <v>21</v>
      </c>
      <c r="F838" s="224" t="s">
        <v>174</v>
      </c>
      <c r="G838" s="222"/>
      <c r="H838" s="225">
        <v>-2.4</v>
      </c>
      <c r="I838" s="226"/>
      <c r="J838" s="222"/>
      <c r="K838" s="222"/>
      <c r="L838" s="227"/>
      <c r="M838" s="228"/>
      <c r="N838" s="229"/>
      <c r="O838" s="229"/>
      <c r="P838" s="229"/>
      <c r="Q838" s="229"/>
      <c r="R838" s="229"/>
      <c r="S838" s="229"/>
      <c r="T838" s="230"/>
      <c r="AT838" s="231" t="s">
        <v>167</v>
      </c>
      <c r="AU838" s="231" t="s">
        <v>81</v>
      </c>
      <c r="AV838" s="12" t="s">
        <v>81</v>
      </c>
      <c r="AW838" s="12" t="s">
        <v>35</v>
      </c>
      <c r="AX838" s="12" t="s">
        <v>71</v>
      </c>
      <c r="AY838" s="231" t="s">
        <v>149</v>
      </c>
    </row>
    <row r="839" spans="2:51" s="11" customFormat="1" ht="13.5">
      <c r="B839" s="210"/>
      <c r="C839" s="211"/>
      <c r="D839" s="208" t="s">
        <v>167</v>
      </c>
      <c r="E839" s="212" t="s">
        <v>21</v>
      </c>
      <c r="F839" s="213" t="s">
        <v>175</v>
      </c>
      <c r="G839" s="211"/>
      <c r="H839" s="214" t="s">
        <v>21</v>
      </c>
      <c r="I839" s="215"/>
      <c r="J839" s="211"/>
      <c r="K839" s="211"/>
      <c r="L839" s="216"/>
      <c r="M839" s="217"/>
      <c r="N839" s="218"/>
      <c r="O839" s="218"/>
      <c r="P839" s="218"/>
      <c r="Q839" s="218"/>
      <c r="R839" s="218"/>
      <c r="S839" s="218"/>
      <c r="T839" s="219"/>
      <c r="AT839" s="220" t="s">
        <v>167</v>
      </c>
      <c r="AU839" s="220" t="s">
        <v>81</v>
      </c>
      <c r="AV839" s="11" t="s">
        <v>79</v>
      </c>
      <c r="AW839" s="11" t="s">
        <v>35</v>
      </c>
      <c r="AX839" s="11" t="s">
        <v>71</v>
      </c>
      <c r="AY839" s="220" t="s">
        <v>149</v>
      </c>
    </row>
    <row r="840" spans="2:51" s="12" customFormat="1" ht="13.5">
      <c r="B840" s="221"/>
      <c r="C840" s="222"/>
      <c r="D840" s="208" t="s">
        <v>167</v>
      </c>
      <c r="E840" s="223" t="s">
        <v>21</v>
      </c>
      <c r="F840" s="224" t="s">
        <v>176</v>
      </c>
      <c r="G840" s="222"/>
      <c r="H840" s="225">
        <v>5.04</v>
      </c>
      <c r="I840" s="226"/>
      <c r="J840" s="222"/>
      <c r="K840" s="222"/>
      <c r="L840" s="227"/>
      <c r="M840" s="228"/>
      <c r="N840" s="229"/>
      <c r="O840" s="229"/>
      <c r="P840" s="229"/>
      <c r="Q840" s="229"/>
      <c r="R840" s="229"/>
      <c r="S840" s="229"/>
      <c r="T840" s="230"/>
      <c r="AT840" s="231" t="s">
        <v>167</v>
      </c>
      <c r="AU840" s="231" t="s">
        <v>81</v>
      </c>
      <c r="AV840" s="12" t="s">
        <v>81</v>
      </c>
      <c r="AW840" s="12" t="s">
        <v>35</v>
      </c>
      <c r="AX840" s="12" t="s">
        <v>71</v>
      </c>
      <c r="AY840" s="231" t="s">
        <v>149</v>
      </c>
    </row>
    <row r="841" spans="2:51" s="11" customFormat="1" ht="13.5">
      <c r="B841" s="210"/>
      <c r="C841" s="211"/>
      <c r="D841" s="208" t="s">
        <v>167</v>
      </c>
      <c r="E841" s="212" t="s">
        <v>21</v>
      </c>
      <c r="F841" s="213" t="s">
        <v>177</v>
      </c>
      <c r="G841" s="211"/>
      <c r="H841" s="214" t="s">
        <v>21</v>
      </c>
      <c r="I841" s="215"/>
      <c r="J841" s="211"/>
      <c r="K841" s="211"/>
      <c r="L841" s="216"/>
      <c r="M841" s="217"/>
      <c r="N841" s="218"/>
      <c r="O841" s="218"/>
      <c r="P841" s="218"/>
      <c r="Q841" s="218"/>
      <c r="R841" s="218"/>
      <c r="S841" s="218"/>
      <c r="T841" s="219"/>
      <c r="AT841" s="220" t="s">
        <v>167</v>
      </c>
      <c r="AU841" s="220" t="s">
        <v>81</v>
      </c>
      <c r="AV841" s="11" t="s">
        <v>79</v>
      </c>
      <c r="AW841" s="11" t="s">
        <v>35</v>
      </c>
      <c r="AX841" s="11" t="s">
        <v>71</v>
      </c>
      <c r="AY841" s="220" t="s">
        <v>149</v>
      </c>
    </row>
    <row r="842" spans="2:51" s="12" customFormat="1" ht="13.5">
      <c r="B842" s="221"/>
      <c r="C842" s="222"/>
      <c r="D842" s="208" t="s">
        <v>167</v>
      </c>
      <c r="E842" s="223" t="s">
        <v>21</v>
      </c>
      <c r="F842" s="224" t="s">
        <v>178</v>
      </c>
      <c r="G842" s="222"/>
      <c r="H842" s="225">
        <v>15.96</v>
      </c>
      <c r="I842" s="226"/>
      <c r="J842" s="222"/>
      <c r="K842" s="222"/>
      <c r="L842" s="227"/>
      <c r="M842" s="228"/>
      <c r="N842" s="229"/>
      <c r="O842" s="229"/>
      <c r="P842" s="229"/>
      <c r="Q842" s="229"/>
      <c r="R842" s="229"/>
      <c r="S842" s="229"/>
      <c r="T842" s="230"/>
      <c r="AT842" s="231" t="s">
        <v>167</v>
      </c>
      <c r="AU842" s="231" t="s">
        <v>81</v>
      </c>
      <c r="AV842" s="12" t="s">
        <v>81</v>
      </c>
      <c r="AW842" s="12" t="s">
        <v>35</v>
      </c>
      <c r="AX842" s="12" t="s">
        <v>71</v>
      </c>
      <c r="AY842" s="231" t="s">
        <v>149</v>
      </c>
    </row>
    <row r="843" spans="2:51" s="12" customFormat="1" ht="13.5">
      <c r="B843" s="221"/>
      <c r="C843" s="222"/>
      <c r="D843" s="208" t="s">
        <v>167</v>
      </c>
      <c r="E843" s="223" t="s">
        <v>21</v>
      </c>
      <c r="F843" s="224" t="s">
        <v>179</v>
      </c>
      <c r="G843" s="222"/>
      <c r="H843" s="225">
        <v>-1.2</v>
      </c>
      <c r="I843" s="226"/>
      <c r="J843" s="222"/>
      <c r="K843" s="222"/>
      <c r="L843" s="227"/>
      <c r="M843" s="228"/>
      <c r="N843" s="229"/>
      <c r="O843" s="229"/>
      <c r="P843" s="229"/>
      <c r="Q843" s="229"/>
      <c r="R843" s="229"/>
      <c r="S843" s="229"/>
      <c r="T843" s="230"/>
      <c r="AT843" s="231" t="s">
        <v>167</v>
      </c>
      <c r="AU843" s="231" t="s">
        <v>81</v>
      </c>
      <c r="AV843" s="12" t="s">
        <v>81</v>
      </c>
      <c r="AW843" s="12" t="s">
        <v>35</v>
      </c>
      <c r="AX843" s="12" t="s">
        <v>71</v>
      </c>
      <c r="AY843" s="231" t="s">
        <v>149</v>
      </c>
    </row>
    <row r="844" spans="2:51" s="11" customFormat="1" ht="13.5">
      <c r="B844" s="210"/>
      <c r="C844" s="211"/>
      <c r="D844" s="208" t="s">
        <v>167</v>
      </c>
      <c r="E844" s="212" t="s">
        <v>21</v>
      </c>
      <c r="F844" s="213" t="s">
        <v>180</v>
      </c>
      <c r="G844" s="211"/>
      <c r="H844" s="214" t="s">
        <v>21</v>
      </c>
      <c r="I844" s="215"/>
      <c r="J844" s="211"/>
      <c r="K844" s="211"/>
      <c r="L844" s="216"/>
      <c r="M844" s="217"/>
      <c r="N844" s="218"/>
      <c r="O844" s="218"/>
      <c r="P844" s="218"/>
      <c r="Q844" s="218"/>
      <c r="R844" s="218"/>
      <c r="S844" s="218"/>
      <c r="T844" s="219"/>
      <c r="AT844" s="220" t="s">
        <v>167</v>
      </c>
      <c r="AU844" s="220" t="s">
        <v>81</v>
      </c>
      <c r="AV844" s="11" t="s">
        <v>79</v>
      </c>
      <c r="AW844" s="11" t="s">
        <v>35</v>
      </c>
      <c r="AX844" s="11" t="s">
        <v>71</v>
      </c>
      <c r="AY844" s="220" t="s">
        <v>149</v>
      </c>
    </row>
    <row r="845" spans="2:51" s="12" customFormat="1" ht="13.5">
      <c r="B845" s="221"/>
      <c r="C845" s="222"/>
      <c r="D845" s="208" t="s">
        <v>167</v>
      </c>
      <c r="E845" s="223" t="s">
        <v>21</v>
      </c>
      <c r="F845" s="224" t="s">
        <v>181</v>
      </c>
      <c r="G845" s="222"/>
      <c r="H845" s="225">
        <v>20.622</v>
      </c>
      <c r="I845" s="226"/>
      <c r="J845" s="222"/>
      <c r="K845" s="222"/>
      <c r="L845" s="227"/>
      <c r="M845" s="228"/>
      <c r="N845" s="229"/>
      <c r="O845" s="229"/>
      <c r="P845" s="229"/>
      <c r="Q845" s="229"/>
      <c r="R845" s="229"/>
      <c r="S845" s="229"/>
      <c r="T845" s="230"/>
      <c r="AT845" s="231" t="s">
        <v>167</v>
      </c>
      <c r="AU845" s="231" t="s">
        <v>81</v>
      </c>
      <c r="AV845" s="12" t="s">
        <v>81</v>
      </c>
      <c r="AW845" s="12" t="s">
        <v>35</v>
      </c>
      <c r="AX845" s="12" t="s">
        <v>71</v>
      </c>
      <c r="AY845" s="231" t="s">
        <v>149</v>
      </c>
    </row>
    <row r="846" spans="2:51" s="12" customFormat="1" ht="13.5">
      <c r="B846" s="221"/>
      <c r="C846" s="222"/>
      <c r="D846" s="208" t="s">
        <v>167</v>
      </c>
      <c r="E846" s="223" t="s">
        <v>21</v>
      </c>
      <c r="F846" s="224" t="s">
        <v>179</v>
      </c>
      <c r="G846" s="222"/>
      <c r="H846" s="225">
        <v>-1.2</v>
      </c>
      <c r="I846" s="226"/>
      <c r="J846" s="222"/>
      <c r="K846" s="222"/>
      <c r="L846" s="227"/>
      <c r="M846" s="228"/>
      <c r="N846" s="229"/>
      <c r="O846" s="229"/>
      <c r="P846" s="229"/>
      <c r="Q846" s="229"/>
      <c r="R846" s="229"/>
      <c r="S846" s="229"/>
      <c r="T846" s="230"/>
      <c r="AT846" s="231" t="s">
        <v>167</v>
      </c>
      <c r="AU846" s="231" t="s">
        <v>81</v>
      </c>
      <c r="AV846" s="12" t="s">
        <v>81</v>
      </c>
      <c r="AW846" s="12" t="s">
        <v>35</v>
      </c>
      <c r="AX846" s="12" t="s">
        <v>71</v>
      </c>
      <c r="AY846" s="231" t="s">
        <v>149</v>
      </c>
    </row>
    <row r="847" spans="2:51" s="11" customFormat="1" ht="13.5">
      <c r="B847" s="210"/>
      <c r="C847" s="211"/>
      <c r="D847" s="208" t="s">
        <v>167</v>
      </c>
      <c r="E847" s="212" t="s">
        <v>21</v>
      </c>
      <c r="F847" s="213" t="s">
        <v>182</v>
      </c>
      <c r="G847" s="211"/>
      <c r="H847" s="214" t="s">
        <v>21</v>
      </c>
      <c r="I847" s="215"/>
      <c r="J847" s="211"/>
      <c r="K847" s="211"/>
      <c r="L847" s="216"/>
      <c r="M847" s="217"/>
      <c r="N847" s="218"/>
      <c r="O847" s="218"/>
      <c r="P847" s="218"/>
      <c r="Q847" s="218"/>
      <c r="R847" s="218"/>
      <c r="S847" s="218"/>
      <c r="T847" s="219"/>
      <c r="AT847" s="220" t="s">
        <v>167</v>
      </c>
      <c r="AU847" s="220" t="s">
        <v>81</v>
      </c>
      <c r="AV847" s="11" t="s">
        <v>79</v>
      </c>
      <c r="AW847" s="11" t="s">
        <v>35</v>
      </c>
      <c r="AX847" s="11" t="s">
        <v>71</v>
      </c>
      <c r="AY847" s="220" t="s">
        <v>149</v>
      </c>
    </row>
    <row r="848" spans="2:51" s="12" customFormat="1" ht="13.5">
      <c r="B848" s="221"/>
      <c r="C848" s="222"/>
      <c r="D848" s="208" t="s">
        <v>167</v>
      </c>
      <c r="E848" s="223" t="s">
        <v>21</v>
      </c>
      <c r="F848" s="224" t="s">
        <v>183</v>
      </c>
      <c r="G848" s="222"/>
      <c r="H848" s="225">
        <v>14.784</v>
      </c>
      <c r="I848" s="226"/>
      <c r="J848" s="222"/>
      <c r="K848" s="222"/>
      <c r="L848" s="227"/>
      <c r="M848" s="228"/>
      <c r="N848" s="229"/>
      <c r="O848" s="229"/>
      <c r="P848" s="229"/>
      <c r="Q848" s="229"/>
      <c r="R848" s="229"/>
      <c r="S848" s="229"/>
      <c r="T848" s="230"/>
      <c r="AT848" s="231" t="s">
        <v>167</v>
      </c>
      <c r="AU848" s="231" t="s">
        <v>81</v>
      </c>
      <c r="AV848" s="12" t="s">
        <v>81</v>
      </c>
      <c r="AW848" s="12" t="s">
        <v>35</v>
      </c>
      <c r="AX848" s="12" t="s">
        <v>71</v>
      </c>
      <c r="AY848" s="231" t="s">
        <v>149</v>
      </c>
    </row>
    <row r="849" spans="2:51" s="12" customFormat="1" ht="13.5">
      <c r="B849" s="221"/>
      <c r="C849" s="222"/>
      <c r="D849" s="208" t="s">
        <v>167</v>
      </c>
      <c r="E849" s="223" t="s">
        <v>21</v>
      </c>
      <c r="F849" s="224" t="s">
        <v>179</v>
      </c>
      <c r="G849" s="222"/>
      <c r="H849" s="225">
        <v>-1.2</v>
      </c>
      <c r="I849" s="226"/>
      <c r="J849" s="222"/>
      <c r="K849" s="222"/>
      <c r="L849" s="227"/>
      <c r="M849" s="228"/>
      <c r="N849" s="229"/>
      <c r="O849" s="229"/>
      <c r="P849" s="229"/>
      <c r="Q849" s="229"/>
      <c r="R849" s="229"/>
      <c r="S849" s="229"/>
      <c r="T849" s="230"/>
      <c r="AT849" s="231" t="s">
        <v>167</v>
      </c>
      <c r="AU849" s="231" t="s">
        <v>81</v>
      </c>
      <c r="AV849" s="12" t="s">
        <v>81</v>
      </c>
      <c r="AW849" s="12" t="s">
        <v>35</v>
      </c>
      <c r="AX849" s="12" t="s">
        <v>71</v>
      </c>
      <c r="AY849" s="231" t="s">
        <v>149</v>
      </c>
    </row>
    <row r="850" spans="2:51" s="13" customFormat="1" ht="13.5">
      <c r="B850" s="232"/>
      <c r="C850" s="233"/>
      <c r="D850" s="205" t="s">
        <v>167</v>
      </c>
      <c r="E850" s="234" t="s">
        <v>21</v>
      </c>
      <c r="F850" s="235" t="s">
        <v>184</v>
      </c>
      <c r="G850" s="233"/>
      <c r="H850" s="236">
        <v>73.578</v>
      </c>
      <c r="I850" s="237"/>
      <c r="J850" s="233"/>
      <c r="K850" s="233"/>
      <c r="L850" s="238"/>
      <c r="M850" s="239"/>
      <c r="N850" s="240"/>
      <c r="O850" s="240"/>
      <c r="P850" s="240"/>
      <c r="Q850" s="240"/>
      <c r="R850" s="240"/>
      <c r="S850" s="240"/>
      <c r="T850" s="241"/>
      <c r="AT850" s="242" t="s">
        <v>167</v>
      </c>
      <c r="AU850" s="242" t="s">
        <v>81</v>
      </c>
      <c r="AV850" s="13" t="s">
        <v>157</v>
      </c>
      <c r="AW850" s="13" t="s">
        <v>35</v>
      </c>
      <c r="AX850" s="13" t="s">
        <v>79</v>
      </c>
      <c r="AY850" s="242" t="s">
        <v>149</v>
      </c>
    </row>
    <row r="851" spans="2:65" s="1" customFormat="1" ht="22.5" customHeight="1">
      <c r="B851" s="41"/>
      <c r="C851" s="250" t="s">
        <v>1246</v>
      </c>
      <c r="D851" s="250" t="s">
        <v>478</v>
      </c>
      <c r="E851" s="251" t="s">
        <v>1247</v>
      </c>
      <c r="F851" s="252" t="s">
        <v>1248</v>
      </c>
      <c r="G851" s="253" t="s">
        <v>155</v>
      </c>
      <c r="H851" s="254">
        <v>84.615</v>
      </c>
      <c r="I851" s="255"/>
      <c r="J851" s="256">
        <f>ROUND(I851*H851,2)</f>
        <v>0</v>
      </c>
      <c r="K851" s="252" t="s">
        <v>21</v>
      </c>
      <c r="L851" s="257"/>
      <c r="M851" s="258" t="s">
        <v>21</v>
      </c>
      <c r="N851" s="259" t="s">
        <v>42</v>
      </c>
      <c r="O851" s="42"/>
      <c r="P851" s="202">
        <f>O851*H851</f>
        <v>0</v>
      </c>
      <c r="Q851" s="202">
        <v>0.0118</v>
      </c>
      <c r="R851" s="202">
        <f>Q851*H851</f>
        <v>0.9984569999999999</v>
      </c>
      <c r="S851" s="202">
        <v>0</v>
      </c>
      <c r="T851" s="203">
        <f>S851*H851</f>
        <v>0</v>
      </c>
      <c r="AR851" s="24" t="s">
        <v>376</v>
      </c>
      <c r="AT851" s="24" t="s">
        <v>478</v>
      </c>
      <c r="AU851" s="24" t="s">
        <v>81</v>
      </c>
      <c r="AY851" s="24" t="s">
        <v>149</v>
      </c>
      <c r="BE851" s="204">
        <f>IF(N851="základní",J851,0)</f>
        <v>0</v>
      </c>
      <c r="BF851" s="204">
        <f>IF(N851="snížená",J851,0)</f>
        <v>0</v>
      </c>
      <c r="BG851" s="204">
        <f>IF(N851="zákl. přenesená",J851,0)</f>
        <v>0</v>
      </c>
      <c r="BH851" s="204">
        <f>IF(N851="sníž. přenesená",J851,0)</f>
        <v>0</v>
      </c>
      <c r="BI851" s="204">
        <f>IF(N851="nulová",J851,0)</f>
        <v>0</v>
      </c>
      <c r="BJ851" s="24" t="s">
        <v>79</v>
      </c>
      <c r="BK851" s="204">
        <f>ROUND(I851*H851,2)</f>
        <v>0</v>
      </c>
      <c r="BL851" s="24" t="s">
        <v>290</v>
      </c>
      <c r="BM851" s="24" t="s">
        <v>1249</v>
      </c>
    </row>
    <row r="852" spans="2:51" s="12" customFormat="1" ht="13.5">
      <c r="B852" s="221"/>
      <c r="C852" s="222"/>
      <c r="D852" s="205" t="s">
        <v>167</v>
      </c>
      <c r="E852" s="222"/>
      <c r="F852" s="244" t="s">
        <v>1250</v>
      </c>
      <c r="G852" s="222"/>
      <c r="H852" s="245">
        <v>84.615</v>
      </c>
      <c r="I852" s="226"/>
      <c r="J852" s="222"/>
      <c r="K852" s="222"/>
      <c r="L852" s="227"/>
      <c r="M852" s="228"/>
      <c r="N852" s="229"/>
      <c r="O852" s="229"/>
      <c r="P852" s="229"/>
      <c r="Q852" s="229"/>
      <c r="R852" s="229"/>
      <c r="S852" s="229"/>
      <c r="T852" s="230"/>
      <c r="AT852" s="231" t="s">
        <v>167</v>
      </c>
      <c r="AU852" s="231" t="s">
        <v>81</v>
      </c>
      <c r="AV852" s="12" t="s">
        <v>81</v>
      </c>
      <c r="AW852" s="12" t="s">
        <v>6</v>
      </c>
      <c r="AX852" s="12" t="s">
        <v>79</v>
      </c>
      <c r="AY852" s="231" t="s">
        <v>149</v>
      </c>
    </row>
    <row r="853" spans="2:65" s="1" customFormat="1" ht="22.5" customHeight="1">
      <c r="B853" s="41"/>
      <c r="C853" s="193" t="s">
        <v>1251</v>
      </c>
      <c r="D853" s="193" t="s">
        <v>152</v>
      </c>
      <c r="E853" s="194" t="s">
        <v>1252</v>
      </c>
      <c r="F853" s="195" t="s">
        <v>1253</v>
      </c>
      <c r="G853" s="196" t="s">
        <v>155</v>
      </c>
      <c r="H853" s="197">
        <v>73.578</v>
      </c>
      <c r="I853" s="198"/>
      <c r="J853" s="199">
        <f>ROUND(I853*H853,2)</f>
        <v>0</v>
      </c>
      <c r="K853" s="195" t="s">
        <v>163</v>
      </c>
      <c r="L853" s="61"/>
      <c r="M853" s="200" t="s">
        <v>21</v>
      </c>
      <c r="N853" s="201" t="s">
        <v>42</v>
      </c>
      <c r="O853" s="42"/>
      <c r="P853" s="202">
        <f>O853*H853</f>
        <v>0</v>
      </c>
      <c r="Q853" s="202">
        <v>0</v>
      </c>
      <c r="R853" s="202">
        <f>Q853*H853</f>
        <v>0</v>
      </c>
      <c r="S853" s="202">
        <v>0</v>
      </c>
      <c r="T853" s="203">
        <f>S853*H853</f>
        <v>0</v>
      </c>
      <c r="AR853" s="24" t="s">
        <v>290</v>
      </c>
      <c r="AT853" s="24" t="s">
        <v>152</v>
      </c>
      <c r="AU853" s="24" t="s">
        <v>81</v>
      </c>
      <c r="AY853" s="24" t="s">
        <v>149</v>
      </c>
      <c r="BE853" s="204">
        <f>IF(N853="základní",J853,0)</f>
        <v>0</v>
      </c>
      <c r="BF853" s="204">
        <f>IF(N853="snížená",J853,0)</f>
        <v>0</v>
      </c>
      <c r="BG853" s="204">
        <f>IF(N853="zákl. přenesená",J853,0)</f>
        <v>0</v>
      </c>
      <c r="BH853" s="204">
        <f>IF(N853="sníž. přenesená",J853,0)</f>
        <v>0</v>
      </c>
      <c r="BI853" s="204">
        <f>IF(N853="nulová",J853,0)</f>
        <v>0</v>
      </c>
      <c r="BJ853" s="24" t="s">
        <v>79</v>
      </c>
      <c r="BK853" s="204">
        <f>ROUND(I853*H853,2)</f>
        <v>0</v>
      </c>
      <c r="BL853" s="24" t="s">
        <v>290</v>
      </c>
      <c r="BM853" s="24" t="s">
        <v>1254</v>
      </c>
    </row>
    <row r="854" spans="2:65" s="1" customFormat="1" ht="22.5" customHeight="1">
      <c r="B854" s="41"/>
      <c r="C854" s="193" t="s">
        <v>1255</v>
      </c>
      <c r="D854" s="193" t="s">
        <v>152</v>
      </c>
      <c r="E854" s="194" t="s">
        <v>1256</v>
      </c>
      <c r="F854" s="195" t="s">
        <v>1257</v>
      </c>
      <c r="G854" s="196" t="s">
        <v>155</v>
      </c>
      <c r="H854" s="197">
        <v>73.578</v>
      </c>
      <c r="I854" s="198"/>
      <c r="J854" s="199">
        <f>ROUND(I854*H854,2)</f>
        <v>0</v>
      </c>
      <c r="K854" s="195" t="s">
        <v>163</v>
      </c>
      <c r="L854" s="61"/>
      <c r="M854" s="200" t="s">
        <v>21</v>
      </c>
      <c r="N854" s="201" t="s">
        <v>42</v>
      </c>
      <c r="O854" s="42"/>
      <c r="P854" s="202">
        <f>O854*H854</f>
        <v>0</v>
      </c>
      <c r="Q854" s="202">
        <v>0.008</v>
      </c>
      <c r="R854" s="202">
        <f>Q854*H854</f>
        <v>0.588624</v>
      </c>
      <c r="S854" s="202">
        <v>0</v>
      </c>
      <c r="T854" s="203">
        <f>S854*H854</f>
        <v>0</v>
      </c>
      <c r="AR854" s="24" t="s">
        <v>290</v>
      </c>
      <c r="AT854" s="24" t="s">
        <v>152</v>
      </c>
      <c r="AU854" s="24" t="s">
        <v>81</v>
      </c>
      <c r="AY854" s="24" t="s">
        <v>149</v>
      </c>
      <c r="BE854" s="204">
        <f>IF(N854="základní",J854,0)</f>
        <v>0</v>
      </c>
      <c r="BF854" s="204">
        <f>IF(N854="snížená",J854,0)</f>
        <v>0</v>
      </c>
      <c r="BG854" s="204">
        <f>IF(N854="zákl. přenesená",J854,0)</f>
        <v>0</v>
      </c>
      <c r="BH854" s="204">
        <f>IF(N854="sníž. přenesená",J854,0)</f>
        <v>0</v>
      </c>
      <c r="BI854" s="204">
        <f>IF(N854="nulová",J854,0)</f>
        <v>0</v>
      </c>
      <c r="BJ854" s="24" t="s">
        <v>79</v>
      </c>
      <c r="BK854" s="204">
        <f>ROUND(I854*H854,2)</f>
        <v>0</v>
      </c>
      <c r="BL854" s="24" t="s">
        <v>290</v>
      </c>
      <c r="BM854" s="24" t="s">
        <v>1258</v>
      </c>
    </row>
    <row r="855" spans="2:65" s="1" customFormat="1" ht="22.5" customHeight="1">
      <c r="B855" s="41"/>
      <c r="C855" s="193" t="s">
        <v>1259</v>
      </c>
      <c r="D855" s="193" t="s">
        <v>152</v>
      </c>
      <c r="E855" s="194" t="s">
        <v>1260</v>
      </c>
      <c r="F855" s="195" t="s">
        <v>1261</v>
      </c>
      <c r="G855" s="196" t="s">
        <v>397</v>
      </c>
      <c r="H855" s="249"/>
      <c r="I855" s="198"/>
      <c r="J855" s="199">
        <f>ROUND(I855*H855,2)</f>
        <v>0</v>
      </c>
      <c r="K855" s="195" t="s">
        <v>163</v>
      </c>
      <c r="L855" s="61"/>
      <c r="M855" s="200" t="s">
        <v>21</v>
      </c>
      <c r="N855" s="201" t="s">
        <v>42</v>
      </c>
      <c r="O855" s="42"/>
      <c r="P855" s="202">
        <f>O855*H855</f>
        <v>0</v>
      </c>
      <c r="Q855" s="202">
        <v>0</v>
      </c>
      <c r="R855" s="202">
        <f>Q855*H855</f>
        <v>0</v>
      </c>
      <c r="S855" s="202">
        <v>0</v>
      </c>
      <c r="T855" s="203">
        <f>S855*H855</f>
        <v>0</v>
      </c>
      <c r="AR855" s="24" t="s">
        <v>290</v>
      </c>
      <c r="AT855" s="24" t="s">
        <v>152</v>
      </c>
      <c r="AU855" s="24" t="s">
        <v>81</v>
      </c>
      <c r="AY855" s="24" t="s">
        <v>149</v>
      </c>
      <c r="BE855" s="204">
        <f>IF(N855="základní",J855,0)</f>
        <v>0</v>
      </c>
      <c r="BF855" s="204">
        <f>IF(N855="snížená",J855,0)</f>
        <v>0</v>
      </c>
      <c r="BG855" s="204">
        <f>IF(N855="zákl. přenesená",J855,0)</f>
        <v>0</v>
      </c>
      <c r="BH855" s="204">
        <f>IF(N855="sníž. přenesená",J855,0)</f>
        <v>0</v>
      </c>
      <c r="BI855" s="204">
        <f>IF(N855="nulová",J855,0)</f>
        <v>0</v>
      </c>
      <c r="BJ855" s="24" t="s">
        <v>79</v>
      </c>
      <c r="BK855" s="204">
        <f>ROUND(I855*H855,2)</f>
        <v>0</v>
      </c>
      <c r="BL855" s="24" t="s">
        <v>290</v>
      </c>
      <c r="BM855" s="24" t="s">
        <v>1262</v>
      </c>
    </row>
    <row r="856" spans="2:47" s="1" customFormat="1" ht="121.5">
      <c r="B856" s="41"/>
      <c r="C856" s="63"/>
      <c r="D856" s="208" t="s">
        <v>165</v>
      </c>
      <c r="E856" s="63"/>
      <c r="F856" s="209" t="s">
        <v>452</v>
      </c>
      <c r="G856" s="63"/>
      <c r="H856" s="63"/>
      <c r="I856" s="163"/>
      <c r="J856" s="63"/>
      <c r="K856" s="63"/>
      <c r="L856" s="61"/>
      <c r="M856" s="207"/>
      <c r="N856" s="42"/>
      <c r="O856" s="42"/>
      <c r="P856" s="42"/>
      <c r="Q856" s="42"/>
      <c r="R856" s="42"/>
      <c r="S856" s="42"/>
      <c r="T856" s="78"/>
      <c r="AT856" s="24" t="s">
        <v>165</v>
      </c>
      <c r="AU856" s="24" t="s">
        <v>81</v>
      </c>
    </row>
    <row r="857" spans="2:63" s="10" customFormat="1" ht="29.85" customHeight="1">
      <c r="B857" s="176"/>
      <c r="C857" s="177"/>
      <c r="D857" s="190" t="s">
        <v>70</v>
      </c>
      <c r="E857" s="191" t="s">
        <v>1263</v>
      </c>
      <c r="F857" s="191" t="s">
        <v>1264</v>
      </c>
      <c r="G857" s="177"/>
      <c r="H857" s="177"/>
      <c r="I857" s="180"/>
      <c r="J857" s="192">
        <f>BK857</f>
        <v>0</v>
      </c>
      <c r="K857" s="177"/>
      <c r="L857" s="182"/>
      <c r="M857" s="183"/>
      <c r="N857" s="184"/>
      <c r="O857" s="184"/>
      <c r="P857" s="185">
        <f>SUM(P858:P926)</f>
        <v>0</v>
      </c>
      <c r="Q857" s="184"/>
      <c r="R857" s="185">
        <f>SUM(R858:R926)</f>
        <v>1.3822870800000002</v>
      </c>
      <c r="S857" s="184"/>
      <c r="T857" s="186">
        <f>SUM(T858:T926)</f>
        <v>0.07498404</v>
      </c>
      <c r="AR857" s="187" t="s">
        <v>81</v>
      </c>
      <c r="AT857" s="188" t="s">
        <v>70</v>
      </c>
      <c r="AU857" s="188" t="s">
        <v>79</v>
      </c>
      <c r="AY857" s="187" t="s">
        <v>149</v>
      </c>
      <c r="BK857" s="189">
        <f>SUM(BK858:BK926)</f>
        <v>0</v>
      </c>
    </row>
    <row r="858" spans="2:65" s="1" customFormat="1" ht="22.5" customHeight="1">
      <c r="B858" s="41"/>
      <c r="C858" s="193" t="s">
        <v>1265</v>
      </c>
      <c r="D858" s="193" t="s">
        <v>152</v>
      </c>
      <c r="E858" s="194" t="s">
        <v>1266</v>
      </c>
      <c r="F858" s="195" t="s">
        <v>1267</v>
      </c>
      <c r="G858" s="196" t="s">
        <v>155</v>
      </c>
      <c r="H858" s="197">
        <v>241.884</v>
      </c>
      <c r="I858" s="198"/>
      <c r="J858" s="199">
        <f>ROUND(I858*H858,2)</f>
        <v>0</v>
      </c>
      <c r="K858" s="195" t="s">
        <v>163</v>
      </c>
      <c r="L858" s="61"/>
      <c r="M858" s="200" t="s">
        <v>21</v>
      </c>
      <c r="N858" s="201" t="s">
        <v>42</v>
      </c>
      <c r="O858" s="42"/>
      <c r="P858" s="202">
        <f>O858*H858</f>
        <v>0</v>
      </c>
      <c r="Q858" s="202">
        <v>0.001</v>
      </c>
      <c r="R858" s="202">
        <f>Q858*H858</f>
        <v>0.241884</v>
      </c>
      <c r="S858" s="202">
        <v>0.00031</v>
      </c>
      <c r="T858" s="203">
        <f>S858*H858</f>
        <v>0.07498404</v>
      </c>
      <c r="AR858" s="24" t="s">
        <v>290</v>
      </c>
      <c r="AT858" s="24" t="s">
        <v>152</v>
      </c>
      <c r="AU858" s="24" t="s">
        <v>81</v>
      </c>
      <c r="AY858" s="24" t="s">
        <v>149</v>
      </c>
      <c r="BE858" s="204">
        <f>IF(N858="základní",J858,0)</f>
        <v>0</v>
      </c>
      <c r="BF858" s="204">
        <f>IF(N858="snížená",J858,0)</f>
        <v>0</v>
      </c>
      <c r="BG858" s="204">
        <f>IF(N858="zákl. přenesená",J858,0)</f>
        <v>0</v>
      </c>
      <c r="BH858" s="204">
        <f>IF(N858="sníž. přenesená",J858,0)</f>
        <v>0</v>
      </c>
      <c r="BI858" s="204">
        <f>IF(N858="nulová",J858,0)</f>
        <v>0</v>
      </c>
      <c r="BJ858" s="24" t="s">
        <v>79</v>
      </c>
      <c r="BK858" s="204">
        <f>ROUND(I858*H858,2)</f>
        <v>0</v>
      </c>
      <c r="BL858" s="24" t="s">
        <v>290</v>
      </c>
      <c r="BM858" s="24" t="s">
        <v>1268</v>
      </c>
    </row>
    <row r="859" spans="2:47" s="1" customFormat="1" ht="27">
      <c r="B859" s="41"/>
      <c r="C859" s="63"/>
      <c r="D859" s="205" t="s">
        <v>165</v>
      </c>
      <c r="E859" s="63"/>
      <c r="F859" s="206" t="s">
        <v>1269</v>
      </c>
      <c r="G859" s="63"/>
      <c r="H859" s="63"/>
      <c r="I859" s="163"/>
      <c r="J859" s="63"/>
      <c r="K859" s="63"/>
      <c r="L859" s="61"/>
      <c r="M859" s="207"/>
      <c r="N859" s="42"/>
      <c r="O859" s="42"/>
      <c r="P859" s="42"/>
      <c r="Q859" s="42"/>
      <c r="R859" s="42"/>
      <c r="S859" s="42"/>
      <c r="T859" s="78"/>
      <c r="AT859" s="24" t="s">
        <v>165</v>
      </c>
      <c r="AU859" s="24" t="s">
        <v>81</v>
      </c>
    </row>
    <row r="860" spans="2:65" s="1" customFormat="1" ht="22.5" customHeight="1">
      <c r="B860" s="41"/>
      <c r="C860" s="193" t="s">
        <v>1270</v>
      </c>
      <c r="D860" s="193" t="s">
        <v>152</v>
      </c>
      <c r="E860" s="194" t="s">
        <v>1271</v>
      </c>
      <c r="F860" s="195" t="s">
        <v>1272</v>
      </c>
      <c r="G860" s="196" t="s">
        <v>155</v>
      </c>
      <c r="H860" s="197">
        <v>316.644</v>
      </c>
      <c r="I860" s="198"/>
      <c r="J860" s="199">
        <f>ROUND(I860*H860,2)</f>
        <v>0</v>
      </c>
      <c r="K860" s="195" t="s">
        <v>163</v>
      </c>
      <c r="L860" s="61"/>
      <c r="M860" s="200" t="s">
        <v>21</v>
      </c>
      <c r="N860" s="201" t="s">
        <v>42</v>
      </c>
      <c r="O860" s="42"/>
      <c r="P860" s="202">
        <f>O860*H860</f>
        <v>0</v>
      </c>
      <c r="Q860" s="202">
        <v>0.00318</v>
      </c>
      <c r="R860" s="202">
        <f>Q860*H860</f>
        <v>1.00692792</v>
      </c>
      <c r="S860" s="202">
        <v>0</v>
      </c>
      <c r="T860" s="203">
        <f>S860*H860</f>
        <v>0</v>
      </c>
      <c r="AR860" s="24" t="s">
        <v>290</v>
      </c>
      <c r="AT860" s="24" t="s">
        <v>152</v>
      </c>
      <c r="AU860" s="24" t="s">
        <v>81</v>
      </c>
      <c r="AY860" s="24" t="s">
        <v>149</v>
      </c>
      <c r="BE860" s="204">
        <f>IF(N860="základní",J860,0)</f>
        <v>0</v>
      </c>
      <c r="BF860" s="204">
        <f>IF(N860="snížená",J860,0)</f>
        <v>0</v>
      </c>
      <c r="BG860" s="204">
        <f>IF(N860="zákl. přenesená",J860,0)</f>
        <v>0</v>
      </c>
      <c r="BH860" s="204">
        <f>IF(N860="sníž. přenesená",J860,0)</f>
        <v>0</v>
      </c>
      <c r="BI860" s="204">
        <f>IF(N860="nulová",J860,0)</f>
        <v>0</v>
      </c>
      <c r="BJ860" s="24" t="s">
        <v>79</v>
      </c>
      <c r="BK860" s="204">
        <f>ROUND(I860*H860,2)</f>
        <v>0</v>
      </c>
      <c r="BL860" s="24" t="s">
        <v>290</v>
      </c>
      <c r="BM860" s="24" t="s">
        <v>1273</v>
      </c>
    </row>
    <row r="861" spans="2:47" s="1" customFormat="1" ht="27">
      <c r="B861" s="41"/>
      <c r="C861" s="63"/>
      <c r="D861" s="208" t="s">
        <v>159</v>
      </c>
      <c r="E861" s="63"/>
      <c r="F861" s="209" t="s">
        <v>1274</v>
      </c>
      <c r="G861" s="63"/>
      <c r="H861" s="63"/>
      <c r="I861" s="163"/>
      <c r="J861" s="63"/>
      <c r="K861" s="63"/>
      <c r="L861" s="61"/>
      <c r="M861" s="207"/>
      <c r="N861" s="42"/>
      <c r="O861" s="42"/>
      <c r="P861" s="42"/>
      <c r="Q861" s="42"/>
      <c r="R861" s="42"/>
      <c r="S861" s="42"/>
      <c r="T861" s="78"/>
      <c r="AT861" s="24" t="s">
        <v>159</v>
      </c>
      <c r="AU861" s="24" t="s">
        <v>81</v>
      </c>
    </row>
    <row r="862" spans="2:51" s="11" customFormat="1" ht="13.5">
      <c r="B862" s="210"/>
      <c r="C862" s="211"/>
      <c r="D862" s="208" t="s">
        <v>167</v>
      </c>
      <c r="E862" s="212" t="s">
        <v>21</v>
      </c>
      <c r="F862" s="213" t="s">
        <v>935</v>
      </c>
      <c r="G862" s="211"/>
      <c r="H862" s="214" t="s">
        <v>21</v>
      </c>
      <c r="I862" s="215"/>
      <c r="J862" s="211"/>
      <c r="K862" s="211"/>
      <c r="L862" s="216"/>
      <c r="M862" s="217"/>
      <c r="N862" s="218"/>
      <c r="O862" s="218"/>
      <c r="P862" s="218"/>
      <c r="Q862" s="218"/>
      <c r="R862" s="218"/>
      <c r="S862" s="218"/>
      <c r="T862" s="219"/>
      <c r="AT862" s="220" t="s">
        <v>167</v>
      </c>
      <c r="AU862" s="220" t="s">
        <v>81</v>
      </c>
      <c r="AV862" s="11" t="s">
        <v>79</v>
      </c>
      <c r="AW862" s="11" t="s">
        <v>35</v>
      </c>
      <c r="AX862" s="11" t="s">
        <v>71</v>
      </c>
      <c r="AY862" s="220" t="s">
        <v>149</v>
      </c>
    </row>
    <row r="863" spans="2:51" s="11" customFormat="1" ht="13.5">
      <c r="B863" s="210"/>
      <c r="C863" s="211"/>
      <c r="D863" s="208" t="s">
        <v>167</v>
      </c>
      <c r="E863" s="212" t="s">
        <v>21</v>
      </c>
      <c r="F863" s="213" t="s">
        <v>194</v>
      </c>
      <c r="G863" s="211"/>
      <c r="H863" s="214" t="s">
        <v>21</v>
      </c>
      <c r="I863" s="215"/>
      <c r="J863" s="211"/>
      <c r="K863" s="211"/>
      <c r="L863" s="216"/>
      <c r="M863" s="217"/>
      <c r="N863" s="218"/>
      <c r="O863" s="218"/>
      <c r="P863" s="218"/>
      <c r="Q863" s="218"/>
      <c r="R863" s="218"/>
      <c r="S863" s="218"/>
      <c r="T863" s="219"/>
      <c r="AT863" s="220" t="s">
        <v>167</v>
      </c>
      <c r="AU863" s="220" t="s">
        <v>81</v>
      </c>
      <c r="AV863" s="11" t="s">
        <v>79</v>
      </c>
      <c r="AW863" s="11" t="s">
        <v>35</v>
      </c>
      <c r="AX863" s="11" t="s">
        <v>71</v>
      </c>
      <c r="AY863" s="220" t="s">
        <v>149</v>
      </c>
    </row>
    <row r="864" spans="2:51" s="12" customFormat="1" ht="13.5">
      <c r="B864" s="221"/>
      <c r="C864" s="222"/>
      <c r="D864" s="208" t="s">
        <v>167</v>
      </c>
      <c r="E864" s="223" t="s">
        <v>21</v>
      </c>
      <c r="F864" s="224" t="s">
        <v>195</v>
      </c>
      <c r="G864" s="222"/>
      <c r="H864" s="225">
        <v>107.464</v>
      </c>
      <c r="I864" s="226"/>
      <c r="J864" s="222"/>
      <c r="K864" s="222"/>
      <c r="L864" s="227"/>
      <c r="M864" s="228"/>
      <c r="N864" s="229"/>
      <c r="O864" s="229"/>
      <c r="P864" s="229"/>
      <c r="Q864" s="229"/>
      <c r="R864" s="229"/>
      <c r="S864" s="229"/>
      <c r="T864" s="230"/>
      <c r="AT864" s="231" t="s">
        <v>167</v>
      </c>
      <c r="AU864" s="231" t="s">
        <v>81</v>
      </c>
      <c r="AV864" s="12" t="s">
        <v>81</v>
      </c>
      <c r="AW864" s="12" t="s">
        <v>35</v>
      </c>
      <c r="AX864" s="12" t="s">
        <v>71</v>
      </c>
      <c r="AY864" s="231" t="s">
        <v>149</v>
      </c>
    </row>
    <row r="865" spans="2:51" s="12" customFormat="1" ht="13.5">
      <c r="B865" s="221"/>
      <c r="C865" s="222"/>
      <c r="D865" s="208" t="s">
        <v>167</v>
      </c>
      <c r="E865" s="223" t="s">
        <v>21</v>
      </c>
      <c r="F865" s="224" t="s">
        <v>205</v>
      </c>
      <c r="G865" s="222"/>
      <c r="H865" s="225">
        <v>-2</v>
      </c>
      <c r="I865" s="226"/>
      <c r="J865" s="222"/>
      <c r="K865" s="222"/>
      <c r="L865" s="227"/>
      <c r="M865" s="228"/>
      <c r="N865" s="229"/>
      <c r="O865" s="229"/>
      <c r="P865" s="229"/>
      <c r="Q865" s="229"/>
      <c r="R865" s="229"/>
      <c r="S865" s="229"/>
      <c r="T865" s="230"/>
      <c r="AT865" s="231" t="s">
        <v>167</v>
      </c>
      <c r="AU865" s="231" t="s">
        <v>81</v>
      </c>
      <c r="AV865" s="12" t="s">
        <v>81</v>
      </c>
      <c r="AW865" s="12" t="s">
        <v>35</v>
      </c>
      <c r="AX865" s="12" t="s">
        <v>71</v>
      </c>
      <c r="AY865" s="231" t="s">
        <v>149</v>
      </c>
    </row>
    <row r="866" spans="2:51" s="11" customFormat="1" ht="13.5">
      <c r="B866" s="210"/>
      <c r="C866" s="211"/>
      <c r="D866" s="208" t="s">
        <v>167</v>
      </c>
      <c r="E866" s="212" t="s">
        <v>21</v>
      </c>
      <c r="F866" s="213" t="s">
        <v>197</v>
      </c>
      <c r="G866" s="211"/>
      <c r="H866" s="214" t="s">
        <v>21</v>
      </c>
      <c r="I866" s="215"/>
      <c r="J866" s="211"/>
      <c r="K866" s="211"/>
      <c r="L866" s="216"/>
      <c r="M866" s="217"/>
      <c r="N866" s="218"/>
      <c r="O866" s="218"/>
      <c r="P866" s="218"/>
      <c r="Q866" s="218"/>
      <c r="R866" s="218"/>
      <c r="S866" s="218"/>
      <c r="T866" s="219"/>
      <c r="AT866" s="220" t="s">
        <v>167</v>
      </c>
      <c r="AU866" s="220" t="s">
        <v>81</v>
      </c>
      <c r="AV866" s="11" t="s">
        <v>79</v>
      </c>
      <c r="AW866" s="11" t="s">
        <v>35</v>
      </c>
      <c r="AX866" s="11" t="s">
        <v>71</v>
      </c>
      <c r="AY866" s="220" t="s">
        <v>149</v>
      </c>
    </row>
    <row r="867" spans="2:51" s="12" customFormat="1" ht="13.5">
      <c r="B867" s="221"/>
      <c r="C867" s="222"/>
      <c r="D867" s="208" t="s">
        <v>167</v>
      </c>
      <c r="E867" s="223" t="s">
        <v>21</v>
      </c>
      <c r="F867" s="224" t="s">
        <v>198</v>
      </c>
      <c r="G867" s="222"/>
      <c r="H867" s="225">
        <v>68.172</v>
      </c>
      <c r="I867" s="226"/>
      <c r="J867" s="222"/>
      <c r="K867" s="222"/>
      <c r="L867" s="227"/>
      <c r="M867" s="228"/>
      <c r="N867" s="229"/>
      <c r="O867" s="229"/>
      <c r="P867" s="229"/>
      <c r="Q867" s="229"/>
      <c r="R867" s="229"/>
      <c r="S867" s="229"/>
      <c r="T867" s="230"/>
      <c r="AT867" s="231" t="s">
        <v>167</v>
      </c>
      <c r="AU867" s="231" t="s">
        <v>81</v>
      </c>
      <c r="AV867" s="12" t="s">
        <v>81</v>
      </c>
      <c r="AW867" s="12" t="s">
        <v>35</v>
      </c>
      <c r="AX867" s="12" t="s">
        <v>71</v>
      </c>
      <c r="AY867" s="231" t="s">
        <v>149</v>
      </c>
    </row>
    <row r="868" spans="2:51" s="12" customFormat="1" ht="13.5">
      <c r="B868" s="221"/>
      <c r="C868" s="222"/>
      <c r="D868" s="208" t="s">
        <v>167</v>
      </c>
      <c r="E868" s="223" t="s">
        <v>21</v>
      </c>
      <c r="F868" s="224" t="s">
        <v>199</v>
      </c>
      <c r="G868" s="222"/>
      <c r="H868" s="225">
        <v>-1.6</v>
      </c>
      <c r="I868" s="226"/>
      <c r="J868" s="222"/>
      <c r="K868" s="222"/>
      <c r="L868" s="227"/>
      <c r="M868" s="228"/>
      <c r="N868" s="229"/>
      <c r="O868" s="229"/>
      <c r="P868" s="229"/>
      <c r="Q868" s="229"/>
      <c r="R868" s="229"/>
      <c r="S868" s="229"/>
      <c r="T868" s="230"/>
      <c r="AT868" s="231" t="s">
        <v>167</v>
      </c>
      <c r="AU868" s="231" t="s">
        <v>81</v>
      </c>
      <c r="AV868" s="12" t="s">
        <v>81</v>
      </c>
      <c r="AW868" s="12" t="s">
        <v>35</v>
      </c>
      <c r="AX868" s="12" t="s">
        <v>71</v>
      </c>
      <c r="AY868" s="231" t="s">
        <v>149</v>
      </c>
    </row>
    <row r="869" spans="2:51" s="12" customFormat="1" ht="13.5">
      <c r="B869" s="221"/>
      <c r="C869" s="222"/>
      <c r="D869" s="208" t="s">
        <v>167</v>
      </c>
      <c r="E869" s="223" t="s">
        <v>21</v>
      </c>
      <c r="F869" s="224" t="s">
        <v>196</v>
      </c>
      <c r="G869" s="222"/>
      <c r="H869" s="225">
        <v>-1.8</v>
      </c>
      <c r="I869" s="226"/>
      <c r="J869" s="222"/>
      <c r="K869" s="222"/>
      <c r="L869" s="227"/>
      <c r="M869" s="228"/>
      <c r="N869" s="229"/>
      <c r="O869" s="229"/>
      <c r="P869" s="229"/>
      <c r="Q869" s="229"/>
      <c r="R869" s="229"/>
      <c r="S869" s="229"/>
      <c r="T869" s="230"/>
      <c r="AT869" s="231" t="s">
        <v>167</v>
      </c>
      <c r="AU869" s="231" t="s">
        <v>81</v>
      </c>
      <c r="AV869" s="12" t="s">
        <v>81</v>
      </c>
      <c r="AW869" s="12" t="s">
        <v>35</v>
      </c>
      <c r="AX869" s="12" t="s">
        <v>71</v>
      </c>
      <c r="AY869" s="231" t="s">
        <v>149</v>
      </c>
    </row>
    <row r="870" spans="2:51" s="12" customFormat="1" ht="13.5">
      <c r="B870" s="221"/>
      <c r="C870" s="222"/>
      <c r="D870" s="208" t="s">
        <v>167</v>
      </c>
      <c r="E870" s="223" t="s">
        <v>21</v>
      </c>
      <c r="F870" s="224" t="s">
        <v>200</v>
      </c>
      <c r="G870" s="222"/>
      <c r="H870" s="225">
        <v>-4</v>
      </c>
      <c r="I870" s="226"/>
      <c r="J870" s="222"/>
      <c r="K870" s="222"/>
      <c r="L870" s="227"/>
      <c r="M870" s="228"/>
      <c r="N870" s="229"/>
      <c r="O870" s="229"/>
      <c r="P870" s="229"/>
      <c r="Q870" s="229"/>
      <c r="R870" s="229"/>
      <c r="S870" s="229"/>
      <c r="T870" s="230"/>
      <c r="AT870" s="231" t="s">
        <v>167</v>
      </c>
      <c r="AU870" s="231" t="s">
        <v>81</v>
      </c>
      <c r="AV870" s="12" t="s">
        <v>81</v>
      </c>
      <c r="AW870" s="12" t="s">
        <v>35</v>
      </c>
      <c r="AX870" s="12" t="s">
        <v>71</v>
      </c>
      <c r="AY870" s="231" t="s">
        <v>149</v>
      </c>
    </row>
    <row r="871" spans="2:51" s="11" customFormat="1" ht="13.5">
      <c r="B871" s="210"/>
      <c r="C871" s="211"/>
      <c r="D871" s="208" t="s">
        <v>167</v>
      </c>
      <c r="E871" s="212" t="s">
        <v>21</v>
      </c>
      <c r="F871" s="213" t="s">
        <v>201</v>
      </c>
      <c r="G871" s="211"/>
      <c r="H871" s="214" t="s">
        <v>21</v>
      </c>
      <c r="I871" s="215"/>
      <c r="J871" s="211"/>
      <c r="K871" s="211"/>
      <c r="L871" s="216"/>
      <c r="M871" s="217"/>
      <c r="N871" s="218"/>
      <c r="O871" s="218"/>
      <c r="P871" s="218"/>
      <c r="Q871" s="218"/>
      <c r="R871" s="218"/>
      <c r="S871" s="218"/>
      <c r="T871" s="219"/>
      <c r="AT871" s="220" t="s">
        <v>167</v>
      </c>
      <c r="AU871" s="220" t="s">
        <v>81</v>
      </c>
      <c r="AV871" s="11" t="s">
        <v>79</v>
      </c>
      <c r="AW871" s="11" t="s">
        <v>35</v>
      </c>
      <c r="AX871" s="11" t="s">
        <v>71</v>
      </c>
      <c r="AY871" s="220" t="s">
        <v>149</v>
      </c>
    </row>
    <row r="872" spans="2:51" s="12" customFormat="1" ht="13.5">
      <c r="B872" s="221"/>
      <c r="C872" s="222"/>
      <c r="D872" s="208" t="s">
        <v>167</v>
      </c>
      <c r="E872" s="223" t="s">
        <v>21</v>
      </c>
      <c r="F872" s="224" t="s">
        <v>202</v>
      </c>
      <c r="G872" s="222"/>
      <c r="H872" s="225">
        <v>5.11</v>
      </c>
      <c r="I872" s="226"/>
      <c r="J872" s="222"/>
      <c r="K872" s="222"/>
      <c r="L872" s="227"/>
      <c r="M872" s="228"/>
      <c r="N872" s="229"/>
      <c r="O872" s="229"/>
      <c r="P872" s="229"/>
      <c r="Q872" s="229"/>
      <c r="R872" s="229"/>
      <c r="S872" s="229"/>
      <c r="T872" s="230"/>
      <c r="AT872" s="231" t="s">
        <v>167</v>
      </c>
      <c r="AU872" s="231" t="s">
        <v>81</v>
      </c>
      <c r="AV872" s="12" t="s">
        <v>81</v>
      </c>
      <c r="AW872" s="12" t="s">
        <v>35</v>
      </c>
      <c r="AX872" s="12" t="s">
        <v>71</v>
      </c>
      <c r="AY872" s="231" t="s">
        <v>149</v>
      </c>
    </row>
    <row r="873" spans="2:51" s="11" customFormat="1" ht="13.5">
      <c r="B873" s="210"/>
      <c r="C873" s="211"/>
      <c r="D873" s="208" t="s">
        <v>167</v>
      </c>
      <c r="E873" s="212" t="s">
        <v>21</v>
      </c>
      <c r="F873" s="213" t="s">
        <v>175</v>
      </c>
      <c r="G873" s="211"/>
      <c r="H873" s="214" t="s">
        <v>21</v>
      </c>
      <c r="I873" s="215"/>
      <c r="J873" s="211"/>
      <c r="K873" s="211"/>
      <c r="L873" s="216"/>
      <c r="M873" s="217"/>
      <c r="N873" s="218"/>
      <c r="O873" s="218"/>
      <c r="P873" s="218"/>
      <c r="Q873" s="218"/>
      <c r="R873" s="218"/>
      <c r="S873" s="218"/>
      <c r="T873" s="219"/>
      <c r="AT873" s="220" t="s">
        <v>167</v>
      </c>
      <c r="AU873" s="220" t="s">
        <v>81</v>
      </c>
      <c r="AV873" s="11" t="s">
        <v>79</v>
      </c>
      <c r="AW873" s="11" t="s">
        <v>35</v>
      </c>
      <c r="AX873" s="11" t="s">
        <v>71</v>
      </c>
      <c r="AY873" s="220" t="s">
        <v>149</v>
      </c>
    </row>
    <row r="874" spans="2:51" s="12" customFormat="1" ht="13.5">
      <c r="B874" s="221"/>
      <c r="C874" s="222"/>
      <c r="D874" s="208" t="s">
        <v>167</v>
      </c>
      <c r="E874" s="223" t="s">
        <v>21</v>
      </c>
      <c r="F874" s="224" t="s">
        <v>203</v>
      </c>
      <c r="G874" s="222"/>
      <c r="H874" s="225">
        <v>53.56</v>
      </c>
      <c r="I874" s="226"/>
      <c r="J874" s="222"/>
      <c r="K874" s="222"/>
      <c r="L874" s="227"/>
      <c r="M874" s="228"/>
      <c r="N874" s="229"/>
      <c r="O874" s="229"/>
      <c r="P874" s="229"/>
      <c r="Q874" s="229"/>
      <c r="R874" s="229"/>
      <c r="S874" s="229"/>
      <c r="T874" s="230"/>
      <c r="AT874" s="231" t="s">
        <v>167</v>
      </c>
      <c r="AU874" s="231" t="s">
        <v>81</v>
      </c>
      <c r="AV874" s="12" t="s">
        <v>81</v>
      </c>
      <c r="AW874" s="12" t="s">
        <v>35</v>
      </c>
      <c r="AX874" s="12" t="s">
        <v>71</v>
      </c>
      <c r="AY874" s="231" t="s">
        <v>149</v>
      </c>
    </row>
    <row r="875" spans="2:51" s="12" customFormat="1" ht="13.5">
      <c r="B875" s="221"/>
      <c r="C875" s="222"/>
      <c r="D875" s="208" t="s">
        <v>167</v>
      </c>
      <c r="E875" s="223" t="s">
        <v>21</v>
      </c>
      <c r="F875" s="224" t="s">
        <v>204</v>
      </c>
      <c r="G875" s="222"/>
      <c r="H875" s="225">
        <v>-3.2</v>
      </c>
      <c r="I875" s="226"/>
      <c r="J875" s="222"/>
      <c r="K875" s="222"/>
      <c r="L875" s="227"/>
      <c r="M875" s="228"/>
      <c r="N875" s="229"/>
      <c r="O875" s="229"/>
      <c r="P875" s="229"/>
      <c r="Q875" s="229"/>
      <c r="R875" s="229"/>
      <c r="S875" s="229"/>
      <c r="T875" s="230"/>
      <c r="AT875" s="231" t="s">
        <v>167</v>
      </c>
      <c r="AU875" s="231" t="s">
        <v>81</v>
      </c>
      <c r="AV875" s="12" t="s">
        <v>81</v>
      </c>
      <c r="AW875" s="12" t="s">
        <v>35</v>
      </c>
      <c r="AX875" s="12" t="s">
        <v>71</v>
      </c>
      <c r="AY875" s="231" t="s">
        <v>149</v>
      </c>
    </row>
    <row r="876" spans="2:51" s="12" customFormat="1" ht="13.5">
      <c r="B876" s="221"/>
      <c r="C876" s="222"/>
      <c r="D876" s="208" t="s">
        <v>167</v>
      </c>
      <c r="E876" s="223" t="s">
        <v>21</v>
      </c>
      <c r="F876" s="224" t="s">
        <v>205</v>
      </c>
      <c r="G876" s="222"/>
      <c r="H876" s="225">
        <v>-2</v>
      </c>
      <c r="I876" s="226"/>
      <c r="J876" s="222"/>
      <c r="K876" s="222"/>
      <c r="L876" s="227"/>
      <c r="M876" s="228"/>
      <c r="N876" s="229"/>
      <c r="O876" s="229"/>
      <c r="P876" s="229"/>
      <c r="Q876" s="229"/>
      <c r="R876" s="229"/>
      <c r="S876" s="229"/>
      <c r="T876" s="230"/>
      <c r="AT876" s="231" t="s">
        <v>167</v>
      </c>
      <c r="AU876" s="231" t="s">
        <v>81</v>
      </c>
      <c r="AV876" s="12" t="s">
        <v>81</v>
      </c>
      <c r="AW876" s="12" t="s">
        <v>35</v>
      </c>
      <c r="AX876" s="12" t="s">
        <v>71</v>
      </c>
      <c r="AY876" s="231" t="s">
        <v>149</v>
      </c>
    </row>
    <row r="877" spans="2:51" s="11" customFormat="1" ht="13.5">
      <c r="B877" s="210"/>
      <c r="C877" s="211"/>
      <c r="D877" s="208" t="s">
        <v>167</v>
      </c>
      <c r="E877" s="212" t="s">
        <v>21</v>
      </c>
      <c r="F877" s="213" t="s">
        <v>177</v>
      </c>
      <c r="G877" s="211"/>
      <c r="H877" s="214" t="s">
        <v>21</v>
      </c>
      <c r="I877" s="215"/>
      <c r="J877" s="211"/>
      <c r="K877" s="211"/>
      <c r="L877" s="216"/>
      <c r="M877" s="217"/>
      <c r="N877" s="218"/>
      <c r="O877" s="218"/>
      <c r="P877" s="218"/>
      <c r="Q877" s="218"/>
      <c r="R877" s="218"/>
      <c r="S877" s="218"/>
      <c r="T877" s="219"/>
      <c r="AT877" s="220" t="s">
        <v>167</v>
      </c>
      <c r="AU877" s="220" t="s">
        <v>81</v>
      </c>
      <c r="AV877" s="11" t="s">
        <v>79</v>
      </c>
      <c r="AW877" s="11" t="s">
        <v>35</v>
      </c>
      <c r="AX877" s="11" t="s">
        <v>71</v>
      </c>
      <c r="AY877" s="220" t="s">
        <v>149</v>
      </c>
    </row>
    <row r="878" spans="2:51" s="12" customFormat="1" ht="13.5">
      <c r="B878" s="221"/>
      <c r="C878" s="222"/>
      <c r="D878" s="208" t="s">
        <v>167</v>
      </c>
      <c r="E878" s="223" t="s">
        <v>21</v>
      </c>
      <c r="F878" s="224" t="s">
        <v>206</v>
      </c>
      <c r="G878" s="222"/>
      <c r="H878" s="225">
        <v>3.8</v>
      </c>
      <c r="I878" s="226"/>
      <c r="J878" s="222"/>
      <c r="K878" s="222"/>
      <c r="L878" s="227"/>
      <c r="M878" s="228"/>
      <c r="N878" s="229"/>
      <c r="O878" s="229"/>
      <c r="P878" s="229"/>
      <c r="Q878" s="229"/>
      <c r="R878" s="229"/>
      <c r="S878" s="229"/>
      <c r="T878" s="230"/>
      <c r="AT878" s="231" t="s">
        <v>167</v>
      </c>
      <c r="AU878" s="231" t="s">
        <v>81</v>
      </c>
      <c r="AV878" s="12" t="s">
        <v>81</v>
      </c>
      <c r="AW878" s="12" t="s">
        <v>35</v>
      </c>
      <c r="AX878" s="12" t="s">
        <v>71</v>
      </c>
      <c r="AY878" s="231" t="s">
        <v>149</v>
      </c>
    </row>
    <row r="879" spans="2:51" s="11" customFormat="1" ht="13.5">
      <c r="B879" s="210"/>
      <c r="C879" s="211"/>
      <c r="D879" s="208" t="s">
        <v>167</v>
      </c>
      <c r="E879" s="212" t="s">
        <v>21</v>
      </c>
      <c r="F879" s="213" t="s">
        <v>207</v>
      </c>
      <c r="G879" s="211"/>
      <c r="H879" s="214" t="s">
        <v>21</v>
      </c>
      <c r="I879" s="215"/>
      <c r="J879" s="211"/>
      <c r="K879" s="211"/>
      <c r="L879" s="216"/>
      <c r="M879" s="217"/>
      <c r="N879" s="218"/>
      <c r="O879" s="218"/>
      <c r="P879" s="218"/>
      <c r="Q879" s="218"/>
      <c r="R879" s="218"/>
      <c r="S879" s="218"/>
      <c r="T879" s="219"/>
      <c r="AT879" s="220" t="s">
        <v>167</v>
      </c>
      <c r="AU879" s="220" t="s">
        <v>81</v>
      </c>
      <c r="AV879" s="11" t="s">
        <v>79</v>
      </c>
      <c r="AW879" s="11" t="s">
        <v>35</v>
      </c>
      <c r="AX879" s="11" t="s">
        <v>71</v>
      </c>
      <c r="AY879" s="220" t="s">
        <v>149</v>
      </c>
    </row>
    <row r="880" spans="2:51" s="12" customFormat="1" ht="13.5">
      <c r="B880" s="221"/>
      <c r="C880" s="222"/>
      <c r="D880" s="208" t="s">
        <v>167</v>
      </c>
      <c r="E880" s="223" t="s">
        <v>21</v>
      </c>
      <c r="F880" s="224" t="s">
        <v>208</v>
      </c>
      <c r="G880" s="222"/>
      <c r="H880" s="225">
        <v>34.32</v>
      </c>
      <c r="I880" s="226"/>
      <c r="J880" s="222"/>
      <c r="K880" s="222"/>
      <c r="L880" s="227"/>
      <c r="M880" s="228"/>
      <c r="N880" s="229"/>
      <c r="O880" s="229"/>
      <c r="P880" s="229"/>
      <c r="Q880" s="229"/>
      <c r="R880" s="229"/>
      <c r="S880" s="229"/>
      <c r="T880" s="230"/>
      <c r="AT880" s="231" t="s">
        <v>167</v>
      </c>
      <c r="AU880" s="231" t="s">
        <v>81</v>
      </c>
      <c r="AV880" s="12" t="s">
        <v>81</v>
      </c>
      <c r="AW880" s="12" t="s">
        <v>35</v>
      </c>
      <c r="AX880" s="12" t="s">
        <v>71</v>
      </c>
      <c r="AY880" s="231" t="s">
        <v>149</v>
      </c>
    </row>
    <row r="881" spans="2:51" s="12" customFormat="1" ht="13.5">
      <c r="B881" s="221"/>
      <c r="C881" s="222"/>
      <c r="D881" s="208" t="s">
        <v>167</v>
      </c>
      <c r="E881" s="223" t="s">
        <v>21</v>
      </c>
      <c r="F881" s="224" t="s">
        <v>204</v>
      </c>
      <c r="G881" s="222"/>
      <c r="H881" s="225">
        <v>-3.2</v>
      </c>
      <c r="I881" s="226"/>
      <c r="J881" s="222"/>
      <c r="K881" s="222"/>
      <c r="L881" s="227"/>
      <c r="M881" s="228"/>
      <c r="N881" s="229"/>
      <c r="O881" s="229"/>
      <c r="P881" s="229"/>
      <c r="Q881" s="229"/>
      <c r="R881" s="229"/>
      <c r="S881" s="229"/>
      <c r="T881" s="230"/>
      <c r="AT881" s="231" t="s">
        <v>167</v>
      </c>
      <c r="AU881" s="231" t="s">
        <v>81</v>
      </c>
      <c r="AV881" s="12" t="s">
        <v>81</v>
      </c>
      <c r="AW881" s="12" t="s">
        <v>35</v>
      </c>
      <c r="AX881" s="12" t="s">
        <v>71</v>
      </c>
      <c r="AY881" s="231" t="s">
        <v>149</v>
      </c>
    </row>
    <row r="882" spans="2:51" s="11" customFormat="1" ht="13.5">
      <c r="B882" s="210"/>
      <c r="C882" s="211"/>
      <c r="D882" s="208" t="s">
        <v>167</v>
      </c>
      <c r="E882" s="212" t="s">
        <v>21</v>
      </c>
      <c r="F882" s="213" t="s">
        <v>209</v>
      </c>
      <c r="G882" s="211"/>
      <c r="H882" s="214" t="s">
        <v>21</v>
      </c>
      <c r="I882" s="215"/>
      <c r="J882" s="211"/>
      <c r="K882" s="211"/>
      <c r="L882" s="216"/>
      <c r="M882" s="217"/>
      <c r="N882" s="218"/>
      <c r="O882" s="218"/>
      <c r="P882" s="218"/>
      <c r="Q882" s="218"/>
      <c r="R882" s="218"/>
      <c r="S882" s="218"/>
      <c r="T882" s="219"/>
      <c r="AT882" s="220" t="s">
        <v>167</v>
      </c>
      <c r="AU882" s="220" t="s">
        <v>81</v>
      </c>
      <c r="AV882" s="11" t="s">
        <v>79</v>
      </c>
      <c r="AW882" s="11" t="s">
        <v>35</v>
      </c>
      <c r="AX882" s="11" t="s">
        <v>71</v>
      </c>
      <c r="AY882" s="220" t="s">
        <v>149</v>
      </c>
    </row>
    <row r="883" spans="2:51" s="12" customFormat="1" ht="13.5">
      <c r="B883" s="221"/>
      <c r="C883" s="222"/>
      <c r="D883" s="208" t="s">
        <v>167</v>
      </c>
      <c r="E883" s="223" t="s">
        <v>21</v>
      </c>
      <c r="F883" s="224" t="s">
        <v>210</v>
      </c>
      <c r="G883" s="222"/>
      <c r="H883" s="225">
        <v>36.088</v>
      </c>
      <c r="I883" s="226"/>
      <c r="J883" s="222"/>
      <c r="K883" s="222"/>
      <c r="L883" s="227"/>
      <c r="M883" s="228"/>
      <c r="N883" s="229"/>
      <c r="O883" s="229"/>
      <c r="P883" s="229"/>
      <c r="Q883" s="229"/>
      <c r="R883" s="229"/>
      <c r="S883" s="229"/>
      <c r="T883" s="230"/>
      <c r="AT883" s="231" t="s">
        <v>167</v>
      </c>
      <c r="AU883" s="231" t="s">
        <v>81</v>
      </c>
      <c r="AV883" s="12" t="s">
        <v>81</v>
      </c>
      <c r="AW883" s="12" t="s">
        <v>35</v>
      </c>
      <c r="AX883" s="12" t="s">
        <v>71</v>
      </c>
      <c r="AY883" s="231" t="s">
        <v>149</v>
      </c>
    </row>
    <row r="884" spans="2:51" s="12" customFormat="1" ht="13.5">
      <c r="B884" s="221"/>
      <c r="C884" s="222"/>
      <c r="D884" s="208" t="s">
        <v>167</v>
      </c>
      <c r="E884" s="223" t="s">
        <v>21</v>
      </c>
      <c r="F884" s="224" t="s">
        <v>211</v>
      </c>
      <c r="G884" s="222"/>
      <c r="H884" s="225">
        <v>-4</v>
      </c>
      <c r="I884" s="226"/>
      <c r="J884" s="222"/>
      <c r="K884" s="222"/>
      <c r="L884" s="227"/>
      <c r="M884" s="228"/>
      <c r="N884" s="229"/>
      <c r="O884" s="229"/>
      <c r="P884" s="229"/>
      <c r="Q884" s="229"/>
      <c r="R884" s="229"/>
      <c r="S884" s="229"/>
      <c r="T884" s="230"/>
      <c r="AT884" s="231" t="s">
        <v>167</v>
      </c>
      <c r="AU884" s="231" t="s">
        <v>81</v>
      </c>
      <c r="AV884" s="12" t="s">
        <v>81</v>
      </c>
      <c r="AW884" s="12" t="s">
        <v>35</v>
      </c>
      <c r="AX884" s="12" t="s">
        <v>71</v>
      </c>
      <c r="AY884" s="231" t="s">
        <v>149</v>
      </c>
    </row>
    <row r="885" spans="2:51" s="12" customFormat="1" ht="13.5">
      <c r="B885" s="221"/>
      <c r="C885" s="222"/>
      <c r="D885" s="208" t="s">
        <v>167</v>
      </c>
      <c r="E885" s="223" t="s">
        <v>21</v>
      </c>
      <c r="F885" s="224" t="s">
        <v>204</v>
      </c>
      <c r="G885" s="222"/>
      <c r="H885" s="225">
        <v>-3.2</v>
      </c>
      <c r="I885" s="226"/>
      <c r="J885" s="222"/>
      <c r="K885" s="222"/>
      <c r="L885" s="227"/>
      <c r="M885" s="228"/>
      <c r="N885" s="229"/>
      <c r="O885" s="229"/>
      <c r="P885" s="229"/>
      <c r="Q885" s="229"/>
      <c r="R885" s="229"/>
      <c r="S885" s="229"/>
      <c r="T885" s="230"/>
      <c r="AT885" s="231" t="s">
        <v>167</v>
      </c>
      <c r="AU885" s="231" t="s">
        <v>81</v>
      </c>
      <c r="AV885" s="12" t="s">
        <v>81</v>
      </c>
      <c r="AW885" s="12" t="s">
        <v>35</v>
      </c>
      <c r="AX885" s="12" t="s">
        <v>71</v>
      </c>
      <c r="AY885" s="231" t="s">
        <v>149</v>
      </c>
    </row>
    <row r="886" spans="2:51" s="12" customFormat="1" ht="13.5">
      <c r="B886" s="221"/>
      <c r="C886" s="222"/>
      <c r="D886" s="208" t="s">
        <v>167</v>
      </c>
      <c r="E886" s="223" t="s">
        <v>21</v>
      </c>
      <c r="F886" s="224" t="s">
        <v>179</v>
      </c>
      <c r="G886" s="222"/>
      <c r="H886" s="225">
        <v>-1.2</v>
      </c>
      <c r="I886" s="226"/>
      <c r="J886" s="222"/>
      <c r="K886" s="222"/>
      <c r="L886" s="227"/>
      <c r="M886" s="228"/>
      <c r="N886" s="229"/>
      <c r="O886" s="229"/>
      <c r="P886" s="229"/>
      <c r="Q886" s="229"/>
      <c r="R886" s="229"/>
      <c r="S886" s="229"/>
      <c r="T886" s="230"/>
      <c r="AT886" s="231" t="s">
        <v>167</v>
      </c>
      <c r="AU886" s="231" t="s">
        <v>81</v>
      </c>
      <c r="AV886" s="12" t="s">
        <v>81</v>
      </c>
      <c r="AW886" s="12" t="s">
        <v>35</v>
      </c>
      <c r="AX886" s="12" t="s">
        <v>71</v>
      </c>
      <c r="AY886" s="231" t="s">
        <v>149</v>
      </c>
    </row>
    <row r="887" spans="2:51" s="11" customFormat="1" ht="13.5">
      <c r="B887" s="210"/>
      <c r="C887" s="211"/>
      <c r="D887" s="208" t="s">
        <v>167</v>
      </c>
      <c r="E887" s="212" t="s">
        <v>21</v>
      </c>
      <c r="F887" s="213" t="s">
        <v>180</v>
      </c>
      <c r="G887" s="211"/>
      <c r="H887" s="214" t="s">
        <v>21</v>
      </c>
      <c r="I887" s="215"/>
      <c r="J887" s="211"/>
      <c r="K887" s="211"/>
      <c r="L887" s="216"/>
      <c r="M887" s="217"/>
      <c r="N887" s="218"/>
      <c r="O887" s="218"/>
      <c r="P887" s="218"/>
      <c r="Q887" s="218"/>
      <c r="R887" s="218"/>
      <c r="S887" s="218"/>
      <c r="T887" s="219"/>
      <c r="AT887" s="220" t="s">
        <v>167</v>
      </c>
      <c r="AU887" s="220" t="s">
        <v>81</v>
      </c>
      <c r="AV887" s="11" t="s">
        <v>79</v>
      </c>
      <c r="AW887" s="11" t="s">
        <v>35</v>
      </c>
      <c r="AX887" s="11" t="s">
        <v>71</v>
      </c>
      <c r="AY887" s="220" t="s">
        <v>149</v>
      </c>
    </row>
    <row r="888" spans="2:51" s="12" customFormat="1" ht="13.5">
      <c r="B888" s="221"/>
      <c r="C888" s="222"/>
      <c r="D888" s="208" t="s">
        <v>167</v>
      </c>
      <c r="E888" s="223" t="s">
        <v>21</v>
      </c>
      <c r="F888" s="224" t="s">
        <v>212</v>
      </c>
      <c r="G888" s="222"/>
      <c r="H888" s="225">
        <v>3.52</v>
      </c>
      <c r="I888" s="226"/>
      <c r="J888" s="222"/>
      <c r="K888" s="222"/>
      <c r="L888" s="227"/>
      <c r="M888" s="228"/>
      <c r="N888" s="229"/>
      <c r="O888" s="229"/>
      <c r="P888" s="229"/>
      <c r="Q888" s="229"/>
      <c r="R888" s="229"/>
      <c r="S888" s="229"/>
      <c r="T888" s="230"/>
      <c r="AT888" s="231" t="s">
        <v>167</v>
      </c>
      <c r="AU888" s="231" t="s">
        <v>81</v>
      </c>
      <c r="AV888" s="12" t="s">
        <v>81</v>
      </c>
      <c r="AW888" s="12" t="s">
        <v>35</v>
      </c>
      <c r="AX888" s="12" t="s">
        <v>71</v>
      </c>
      <c r="AY888" s="231" t="s">
        <v>149</v>
      </c>
    </row>
    <row r="889" spans="2:51" s="11" customFormat="1" ht="13.5">
      <c r="B889" s="210"/>
      <c r="C889" s="211"/>
      <c r="D889" s="208" t="s">
        <v>167</v>
      </c>
      <c r="E889" s="212" t="s">
        <v>21</v>
      </c>
      <c r="F889" s="213" t="s">
        <v>182</v>
      </c>
      <c r="G889" s="211"/>
      <c r="H889" s="214" t="s">
        <v>21</v>
      </c>
      <c r="I889" s="215"/>
      <c r="J889" s="211"/>
      <c r="K889" s="211"/>
      <c r="L889" s="216"/>
      <c r="M889" s="217"/>
      <c r="N889" s="218"/>
      <c r="O889" s="218"/>
      <c r="P889" s="218"/>
      <c r="Q889" s="218"/>
      <c r="R889" s="218"/>
      <c r="S889" s="218"/>
      <c r="T889" s="219"/>
      <c r="AT889" s="220" t="s">
        <v>167</v>
      </c>
      <c r="AU889" s="220" t="s">
        <v>81</v>
      </c>
      <c r="AV889" s="11" t="s">
        <v>79</v>
      </c>
      <c r="AW889" s="11" t="s">
        <v>35</v>
      </c>
      <c r="AX889" s="11" t="s">
        <v>71</v>
      </c>
      <c r="AY889" s="220" t="s">
        <v>149</v>
      </c>
    </row>
    <row r="890" spans="2:51" s="12" customFormat="1" ht="13.5">
      <c r="B890" s="221"/>
      <c r="C890" s="222"/>
      <c r="D890" s="208" t="s">
        <v>167</v>
      </c>
      <c r="E890" s="223" t="s">
        <v>21</v>
      </c>
      <c r="F890" s="224" t="s">
        <v>213</v>
      </c>
      <c r="G890" s="222"/>
      <c r="H890" s="225">
        <v>5.81</v>
      </c>
      <c r="I890" s="226"/>
      <c r="J890" s="222"/>
      <c r="K890" s="222"/>
      <c r="L890" s="227"/>
      <c r="M890" s="228"/>
      <c r="N890" s="229"/>
      <c r="O890" s="229"/>
      <c r="P890" s="229"/>
      <c r="Q890" s="229"/>
      <c r="R890" s="229"/>
      <c r="S890" s="229"/>
      <c r="T890" s="230"/>
      <c r="AT890" s="231" t="s">
        <v>167</v>
      </c>
      <c r="AU890" s="231" t="s">
        <v>81</v>
      </c>
      <c r="AV890" s="12" t="s">
        <v>81</v>
      </c>
      <c r="AW890" s="12" t="s">
        <v>35</v>
      </c>
      <c r="AX890" s="12" t="s">
        <v>71</v>
      </c>
      <c r="AY890" s="231" t="s">
        <v>149</v>
      </c>
    </row>
    <row r="891" spans="2:51" s="11" customFormat="1" ht="13.5">
      <c r="B891" s="210"/>
      <c r="C891" s="211"/>
      <c r="D891" s="208" t="s">
        <v>167</v>
      </c>
      <c r="E891" s="212" t="s">
        <v>21</v>
      </c>
      <c r="F891" s="213" t="s">
        <v>214</v>
      </c>
      <c r="G891" s="211"/>
      <c r="H891" s="214" t="s">
        <v>21</v>
      </c>
      <c r="I891" s="215"/>
      <c r="J891" s="211"/>
      <c r="K891" s="211"/>
      <c r="L891" s="216"/>
      <c r="M891" s="217"/>
      <c r="N891" s="218"/>
      <c r="O891" s="218"/>
      <c r="P891" s="218"/>
      <c r="Q891" s="218"/>
      <c r="R891" s="218"/>
      <c r="S891" s="218"/>
      <c r="T891" s="219"/>
      <c r="AT891" s="220" t="s">
        <v>167</v>
      </c>
      <c r="AU891" s="220" t="s">
        <v>81</v>
      </c>
      <c r="AV891" s="11" t="s">
        <v>79</v>
      </c>
      <c r="AW891" s="11" t="s">
        <v>35</v>
      </c>
      <c r="AX891" s="11" t="s">
        <v>71</v>
      </c>
      <c r="AY891" s="220" t="s">
        <v>149</v>
      </c>
    </row>
    <row r="892" spans="2:51" s="12" customFormat="1" ht="13.5">
      <c r="B892" s="221"/>
      <c r="C892" s="222"/>
      <c r="D892" s="208" t="s">
        <v>167</v>
      </c>
      <c r="E892" s="223" t="s">
        <v>21</v>
      </c>
      <c r="F892" s="224" t="s">
        <v>215</v>
      </c>
      <c r="G892" s="222"/>
      <c r="H892" s="225">
        <v>25</v>
      </c>
      <c r="I892" s="226"/>
      <c r="J892" s="222"/>
      <c r="K892" s="222"/>
      <c r="L892" s="227"/>
      <c r="M892" s="228"/>
      <c r="N892" s="229"/>
      <c r="O892" s="229"/>
      <c r="P892" s="229"/>
      <c r="Q892" s="229"/>
      <c r="R892" s="229"/>
      <c r="S892" s="229"/>
      <c r="T892" s="230"/>
      <c r="AT892" s="231" t="s">
        <v>167</v>
      </c>
      <c r="AU892" s="231" t="s">
        <v>81</v>
      </c>
      <c r="AV892" s="12" t="s">
        <v>81</v>
      </c>
      <c r="AW892" s="12" t="s">
        <v>35</v>
      </c>
      <c r="AX892" s="12" t="s">
        <v>71</v>
      </c>
      <c r="AY892" s="231" t="s">
        <v>149</v>
      </c>
    </row>
    <row r="893" spans="2:51" s="13" customFormat="1" ht="13.5">
      <c r="B893" s="232"/>
      <c r="C893" s="233"/>
      <c r="D893" s="205" t="s">
        <v>167</v>
      </c>
      <c r="E893" s="234" t="s">
        <v>21</v>
      </c>
      <c r="F893" s="235" t="s">
        <v>184</v>
      </c>
      <c r="G893" s="233"/>
      <c r="H893" s="236">
        <v>316.644</v>
      </c>
      <c r="I893" s="237"/>
      <c r="J893" s="233"/>
      <c r="K893" s="233"/>
      <c r="L893" s="238"/>
      <c r="M893" s="239"/>
      <c r="N893" s="240"/>
      <c r="O893" s="240"/>
      <c r="P893" s="240"/>
      <c r="Q893" s="240"/>
      <c r="R893" s="240"/>
      <c r="S893" s="240"/>
      <c r="T893" s="241"/>
      <c r="AT893" s="242" t="s">
        <v>167</v>
      </c>
      <c r="AU893" s="242" t="s">
        <v>81</v>
      </c>
      <c r="AV893" s="13" t="s">
        <v>157</v>
      </c>
      <c r="AW893" s="13" t="s">
        <v>35</v>
      </c>
      <c r="AX893" s="13" t="s">
        <v>79</v>
      </c>
      <c r="AY893" s="242" t="s">
        <v>149</v>
      </c>
    </row>
    <row r="894" spans="2:65" s="1" customFormat="1" ht="22.5" customHeight="1">
      <c r="B894" s="41"/>
      <c r="C894" s="193" t="s">
        <v>1275</v>
      </c>
      <c r="D894" s="193" t="s">
        <v>152</v>
      </c>
      <c r="E894" s="194" t="s">
        <v>1276</v>
      </c>
      <c r="F894" s="195" t="s">
        <v>1277</v>
      </c>
      <c r="G894" s="196" t="s">
        <v>155</v>
      </c>
      <c r="H894" s="197">
        <v>316.644</v>
      </c>
      <c r="I894" s="198"/>
      <c r="J894" s="199">
        <f>ROUND(I894*H894,2)</f>
        <v>0</v>
      </c>
      <c r="K894" s="195" t="s">
        <v>163</v>
      </c>
      <c r="L894" s="61"/>
      <c r="M894" s="200" t="s">
        <v>21</v>
      </c>
      <c r="N894" s="201" t="s">
        <v>42</v>
      </c>
      <c r="O894" s="42"/>
      <c r="P894" s="202">
        <f>O894*H894</f>
        <v>0</v>
      </c>
      <c r="Q894" s="202">
        <v>0.0002</v>
      </c>
      <c r="R894" s="202">
        <f>Q894*H894</f>
        <v>0.0633288</v>
      </c>
      <c r="S894" s="202">
        <v>0</v>
      </c>
      <c r="T894" s="203">
        <f>S894*H894</f>
        <v>0</v>
      </c>
      <c r="AR894" s="24" t="s">
        <v>290</v>
      </c>
      <c r="AT894" s="24" t="s">
        <v>152</v>
      </c>
      <c r="AU894" s="24" t="s">
        <v>81</v>
      </c>
      <c r="AY894" s="24" t="s">
        <v>149</v>
      </c>
      <c r="BE894" s="204">
        <f>IF(N894="základní",J894,0)</f>
        <v>0</v>
      </c>
      <c r="BF894" s="204">
        <f>IF(N894="snížená",J894,0)</f>
        <v>0</v>
      </c>
      <c r="BG894" s="204">
        <f>IF(N894="zákl. přenesená",J894,0)</f>
        <v>0</v>
      </c>
      <c r="BH894" s="204">
        <f>IF(N894="sníž. přenesená",J894,0)</f>
        <v>0</v>
      </c>
      <c r="BI894" s="204">
        <f>IF(N894="nulová",J894,0)</f>
        <v>0</v>
      </c>
      <c r="BJ894" s="24" t="s">
        <v>79</v>
      </c>
      <c r="BK894" s="204">
        <f>ROUND(I894*H894,2)</f>
        <v>0</v>
      </c>
      <c r="BL894" s="24" t="s">
        <v>290</v>
      </c>
      <c r="BM894" s="24" t="s">
        <v>1278</v>
      </c>
    </row>
    <row r="895" spans="2:65" s="1" customFormat="1" ht="31.5" customHeight="1">
      <c r="B895" s="41"/>
      <c r="C895" s="193" t="s">
        <v>1279</v>
      </c>
      <c r="D895" s="193" t="s">
        <v>152</v>
      </c>
      <c r="E895" s="194" t="s">
        <v>1280</v>
      </c>
      <c r="F895" s="195" t="s">
        <v>1281</v>
      </c>
      <c r="G895" s="196" t="s">
        <v>155</v>
      </c>
      <c r="H895" s="197">
        <v>241.884</v>
      </c>
      <c r="I895" s="198"/>
      <c r="J895" s="199">
        <f>ROUND(I895*H895,2)</f>
        <v>0</v>
      </c>
      <c r="K895" s="195" t="s">
        <v>163</v>
      </c>
      <c r="L895" s="61"/>
      <c r="M895" s="200" t="s">
        <v>21</v>
      </c>
      <c r="N895" s="201" t="s">
        <v>42</v>
      </c>
      <c r="O895" s="42"/>
      <c r="P895" s="202">
        <f>O895*H895</f>
        <v>0</v>
      </c>
      <c r="Q895" s="202">
        <v>0.00029</v>
      </c>
      <c r="R895" s="202">
        <f>Q895*H895</f>
        <v>0.07014635999999999</v>
      </c>
      <c r="S895" s="202">
        <v>0</v>
      </c>
      <c r="T895" s="203">
        <f>S895*H895</f>
        <v>0</v>
      </c>
      <c r="AR895" s="24" t="s">
        <v>290</v>
      </c>
      <c r="AT895" s="24" t="s">
        <v>152</v>
      </c>
      <c r="AU895" s="24" t="s">
        <v>81</v>
      </c>
      <c r="AY895" s="24" t="s">
        <v>149</v>
      </c>
      <c r="BE895" s="204">
        <f>IF(N895="základní",J895,0)</f>
        <v>0</v>
      </c>
      <c r="BF895" s="204">
        <f>IF(N895="snížená",J895,0)</f>
        <v>0</v>
      </c>
      <c r="BG895" s="204">
        <f>IF(N895="zákl. přenesená",J895,0)</f>
        <v>0</v>
      </c>
      <c r="BH895" s="204">
        <f>IF(N895="sníž. přenesená",J895,0)</f>
        <v>0</v>
      </c>
      <c r="BI895" s="204">
        <f>IF(N895="nulová",J895,0)</f>
        <v>0</v>
      </c>
      <c r="BJ895" s="24" t="s">
        <v>79</v>
      </c>
      <c r="BK895" s="204">
        <f>ROUND(I895*H895,2)</f>
        <v>0</v>
      </c>
      <c r="BL895" s="24" t="s">
        <v>290</v>
      </c>
      <c r="BM895" s="24" t="s">
        <v>1282</v>
      </c>
    </row>
    <row r="896" spans="2:51" s="11" customFormat="1" ht="13.5">
      <c r="B896" s="210"/>
      <c r="C896" s="211"/>
      <c r="D896" s="208" t="s">
        <v>167</v>
      </c>
      <c r="E896" s="212" t="s">
        <v>21</v>
      </c>
      <c r="F896" s="213" t="s">
        <v>935</v>
      </c>
      <c r="G896" s="211"/>
      <c r="H896" s="214" t="s">
        <v>21</v>
      </c>
      <c r="I896" s="215"/>
      <c r="J896" s="211"/>
      <c r="K896" s="211"/>
      <c r="L896" s="216"/>
      <c r="M896" s="217"/>
      <c r="N896" s="218"/>
      <c r="O896" s="218"/>
      <c r="P896" s="218"/>
      <c r="Q896" s="218"/>
      <c r="R896" s="218"/>
      <c r="S896" s="218"/>
      <c r="T896" s="219"/>
      <c r="AT896" s="220" t="s">
        <v>167</v>
      </c>
      <c r="AU896" s="220" t="s">
        <v>81</v>
      </c>
      <c r="AV896" s="11" t="s">
        <v>79</v>
      </c>
      <c r="AW896" s="11" t="s">
        <v>35</v>
      </c>
      <c r="AX896" s="11" t="s">
        <v>71</v>
      </c>
      <c r="AY896" s="220" t="s">
        <v>149</v>
      </c>
    </row>
    <row r="897" spans="2:51" s="11" customFormat="1" ht="13.5">
      <c r="B897" s="210"/>
      <c r="C897" s="211"/>
      <c r="D897" s="208" t="s">
        <v>167</v>
      </c>
      <c r="E897" s="212" t="s">
        <v>21</v>
      </c>
      <c r="F897" s="213" t="s">
        <v>194</v>
      </c>
      <c r="G897" s="211"/>
      <c r="H897" s="214" t="s">
        <v>21</v>
      </c>
      <c r="I897" s="215"/>
      <c r="J897" s="211"/>
      <c r="K897" s="211"/>
      <c r="L897" s="216"/>
      <c r="M897" s="217"/>
      <c r="N897" s="218"/>
      <c r="O897" s="218"/>
      <c r="P897" s="218"/>
      <c r="Q897" s="218"/>
      <c r="R897" s="218"/>
      <c r="S897" s="218"/>
      <c r="T897" s="219"/>
      <c r="AT897" s="220" t="s">
        <v>167</v>
      </c>
      <c r="AU897" s="220" t="s">
        <v>81</v>
      </c>
      <c r="AV897" s="11" t="s">
        <v>79</v>
      </c>
      <c r="AW897" s="11" t="s">
        <v>35</v>
      </c>
      <c r="AX897" s="11" t="s">
        <v>71</v>
      </c>
      <c r="AY897" s="220" t="s">
        <v>149</v>
      </c>
    </row>
    <row r="898" spans="2:51" s="12" customFormat="1" ht="13.5">
      <c r="B898" s="221"/>
      <c r="C898" s="222"/>
      <c r="D898" s="208" t="s">
        <v>167</v>
      </c>
      <c r="E898" s="223" t="s">
        <v>21</v>
      </c>
      <c r="F898" s="224" t="s">
        <v>1283</v>
      </c>
      <c r="G898" s="222"/>
      <c r="H898" s="225">
        <v>30.704</v>
      </c>
      <c r="I898" s="226"/>
      <c r="J898" s="222"/>
      <c r="K898" s="222"/>
      <c r="L898" s="227"/>
      <c r="M898" s="228"/>
      <c r="N898" s="229"/>
      <c r="O898" s="229"/>
      <c r="P898" s="229"/>
      <c r="Q898" s="229"/>
      <c r="R898" s="229"/>
      <c r="S898" s="229"/>
      <c r="T898" s="230"/>
      <c r="AT898" s="231" t="s">
        <v>167</v>
      </c>
      <c r="AU898" s="231" t="s">
        <v>81</v>
      </c>
      <c r="AV898" s="12" t="s">
        <v>81</v>
      </c>
      <c r="AW898" s="12" t="s">
        <v>35</v>
      </c>
      <c r="AX898" s="12" t="s">
        <v>71</v>
      </c>
      <c r="AY898" s="231" t="s">
        <v>149</v>
      </c>
    </row>
    <row r="899" spans="2:51" s="11" customFormat="1" ht="13.5">
      <c r="B899" s="210"/>
      <c r="C899" s="211"/>
      <c r="D899" s="208" t="s">
        <v>167</v>
      </c>
      <c r="E899" s="212" t="s">
        <v>21</v>
      </c>
      <c r="F899" s="213" t="s">
        <v>197</v>
      </c>
      <c r="G899" s="211"/>
      <c r="H899" s="214" t="s">
        <v>21</v>
      </c>
      <c r="I899" s="215"/>
      <c r="J899" s="211"/>
      <c r="K899" s="211"/>
      <c r="L899" s="216"/>
      <c r="M899" s="217"/>
      <c r="N899" s="218"/>
      <c r="O899" s="218"/>
      <c r="P899" s="218"/>
      <c r="Q899" s="218"/>
      <c r="R899" s="218"/>
      <c r="S899" s="218"/>
      <c r="T899" s="219"/>
      <c r="AT899" s="220" t="s">
        <v>167</v>
      </c>
      <c r="AU899" s="220" t="s">
        <v>81</v>
      </c>
      <c r="AV899" s="11" t="s">
        <v>79</v>
      </c>
      <c r="AW899" s="11" t="s">
        <v>35</v>
      </c>
      <c r="AX899" s="11" t="s">
        <v>71</v>
      </c>
      <c r="AY899" s="220" t="s">
        <v>149</v>
      </c>
    </row>
    <row r="900" spans="2:51" s="12" customFormat="1" ht="13.5">
      <c r="B900" s="221"/>
      <c r="C900" s="222"/>
      <c r="D900" s="208" t="s">
        <v>167</v>
      </c>
      <c r="E900" s="223" t="s">
        <v>21</v>
      </c>
      <c r="F900" s="224" t="s">
        <v>198</v>
      </c>
      <c r="G900" s="222"/>
      <c r="H900" s="225">
        <v>68.172</v>
      </c>
      <c r="I900" s="226"/>
      <c r="J900" s="222"/>
      <c r="K900" s="222"/>
      <c r="L900" s="227"/>
      <c r="M900" s="228"/>
      <c r="N900" s="229"/>
      <c r="O900" s="229"/>
      <c r="P900" s="229"/>
      <c r="Q900" s="229"/>
      <c r="R900" s="229"/>
      <c r="S900" s="229"/>
      <c r="T900" s="230"/>
      <c r="AT900" s="231" t="s">
        <v>167</v>
      </c>
      <c r="AU900" s="231" t="s">
        <v>81</v>
      </c>
      <c r="AV900" s="12" t="s">
        <v>81</v>
      </c>
      <c r="AW900" s="12" t="s">
        <v>35</v>
      </c>
      <c r="AX900" s="12" t="s">
        <v>71</v>
      </c>
      <c r="AY900" s="231" t="s">
        <v>149</v>
      </c>
    </row>
    <row r="901" spans="2:51" s="12" customFormat="1" ht="13.5">
      <c r="B901" s="221"/>
      <c r="C901" s="222"/>
      <c r="D901" s="208" t="s">
        <v>167</v>
      </c>
      <c r="E901" s="223" t="s">
        <v>21</v>
      </c>
      <c r="F901" s="224" t="s">
        <v>199</v>
      </c>
      <c r="G901" s="222"/>
      <c r="H901" s="225">
        <v>-1.6</v>
      </c>
      <c r="I901" s="226"/>
      <c r="J901" s="222"/>
      <c r="K901" s="222"/>
      <c r="L901" s="227"/>
      <c r="M901" s="228"/>
      <c r="N901" s="229"/>
      <c r="O901" s="229"/>
      <c r="P901" s="229"/>
      <c r="Q901" s="229"/>
      <c r="R901" s="229"/>
      <c r="S901" s="229"/>
      <c r="T901" s="230"/>
      <c r="AT901" s="231" t="s">
        <v>167</v>
      </c>
      <c r="AU901" s="231" t="s">
        <v>81</v>
      </c>
      <c r="AV901" s="12" t="s">
        <v>81</v>
      </c>
      <c r="AW901" s="12" t="s">
        <v>35</v>
      </c>
      <c r="AX901" s="12" t="s">
        <v>71</v>
      </c>
      <c r="AY901" s="231" t="s">
        <v>149</v>
      </c>
    </row>
    <row r="902" spans="2:51" s="12" customFormat="1" ht="13.5">
      <c r="B902" s="221"/>
      <c r="C902" s="222"/>
      <c r="D902" s="208" t="s">
        <v>167</v>
      </c>
      <c r="E902" s="223" t="s">
        <v>21</v>
      </c>
      <c r="F902" s="224" t="s">
        <v>196</v>
      </c>
      <c r="G902" s="222"/>
      <c r="H902" s="225">
        <v>-1.8</v>
      </c>
      <c r="I902" s="226"/>
      <c r="J902" s="222"/>
      <c r="K902" s="222"/>
      <c r="L902" s="227"/>
      <c r="M902" s="228"/>
      <c r="N902" s="229"/>
      <c r="O902" s="229"/>
      <c r="P902" s="229"/>
      <c r="Q902" s="229"/>
      <c r="R902" s="229"/>
      <c r="S902" s="229"/>
      <c r="T902" s="230"/>
      <c r="AT902" s="231" t="s">
        <v>167</v>
      </c>
      <c r="AU902" s="231" t="s">
        <v>81</v>
      </c>
      <c r="AV902" s="12" t="s">
        <v>81</v>
      </c>
      <c r="AW902" s="12" t="s">
        <v>35</v>
      </c>
      <c r="AX902" s="12" t="s">
        <v>71</v>
      </c>
      <c r="AY902" s="231" t="s">
        <v>149</v>
      </c>
    </row>
    <row r="903" spans="2:51" s="12" customFormat="1" ht="13.5">
      <c r="B903" s="221"/>
      <c r="C903" s="222"/>
      <c r="D903" s="208" t="s">
        <v>167</v>
      </c>
      <c r="E903" s="223" t="s">
        <v>21</v>
      </c>
      <c r="F903" s="224" t="s">
        <v>200</v>
      </c>
      <c r="G903" s="222"/>
      <c r="H903" s="225">
        <v>-4</v>
      </c>
      <c r="I903" s="226"/>
      <c r="J903" s="222"/>
      <c r="K903" s="222"/>
      <c r="L903" s="227"/>
      <c r="M903" s="228"/>
      <c r="N903" s="229"/>
      <c r="O903" s="229"/>
      <c r="P903" s="229"/>
      <c r="Q903" s="229"/>
      <c r="R903" s="229"/>
      <c r="S903" s="229"/>
      <c r="T903" s="230"/>
      <c r="AT903" s="231" t="s">
        <v>167</v>
      </c>
      <c r="AU903" s="231" t="s">
        <v>81</v>
      </c>
      <c r="AV903" s="12" t="s">
        <v>81</v>
      </c>
      <c r="AW903" s="12" t="s">
        <v>35</v>
      </c>
      <c r="AX903" s="12" t="s">
        <v>71</v>
      </c>
      <c r="AY903" s="231" t="s">
        <v>149</v>
      </c>
    </row>
    <row r="904" spans="2:51" s="11" customFormat="1" ht="13.5">
      <c r="B904" s="210"/>
      <c r="C904" s="211"/>
      <c r="D904" s="208" t="s">
        <v>167</v>
      </c>
      <c r="E904" s="212" t="s">
        <v>21</v>
      </c>
      <c r="F904" s="213" t="s">
        <v>201</v>
      </c>
      <c r="G904" s="211"/>
      <c r="H904" s="214" t="s">
        <v>21</v>
      </c>
      <c r="I904" s="215"/>
      <c r="J904" s="211"/>
      <c r="K904" s="211"/>
      <c r="L904" s="216"/>
      <c r="M904" s="217"/>
      <c r="N904" s="218"/>
      <c r="O904" s="218"/>
      <c r="P904" s="218"/>
      <c r="Q904" s="218"/>
      <c r="R904" s="218"/>
      <c r="S904" s="218"/>
      <c r="T904" s="219"/>
      <c r="AT904" s="220" t="s">
        <v>167</v>
      </c>
      <c r="AU904" s="220" t="s">
        <v>81</v>
      </c>
      <c r="AV904" s="11" t="s">
        <v>79</v>
      </c>
      <c r="AW904" s="11" t="s">
        <v>35</v>
      </c>
      <c r="AX904" s="11" t="s">
        <v>71</v>
      </c>
      <c r="AY904" s="220" t="s">
        <v>149</v>
      </c>
    </row>
    <row r="905" spans="2:51" s="12" customFormat="1" ht="13.5">
      <c r="B905" s="221"/>
      <c r="C905" s="222"/>
      <c r="D905" s="208" t="s">
        <v>167</v>
      </c>
      <c r="E905" s="223" t="s">
        <v>21</v>
      </c>
      <c r="F905" s="224" t="s">
        <v>202</v>
      </c>
      <c r="G905" s="222"/>
      <c r="H905" s="225">
        <v>5.11</v>
      </c>
      <c r="I905" s="226"/>
      <c r="J905" s="222"/>
      <c r="K905" s="222"/>
      <c r="L905" s="227"/>
      <c r="M905" s="228"/>
      <c r="N905" s="229"/>
      <c r="O905" s="229"/>
      <c r="P905" s="229"/>
      <c r="Q905" s="229"/>
      <c r="R905" s="229"/>
      <c r="S905" s="229"/>
      <c r="T905" s="230"/>
      <c r="AT905" s="231" t="s">
        <v>167</v>
      </c>
      <c r="AU905" s="231" t="s">
        <v>81</v>
      </c>
      <c r="AV905" s="12" t="s">
        <v>81</v>
      </c>
      <c r="AW905" s="12" t="s">
        <v>35</v>
      </c>
      <c r="AX905" s="12" t="s">
        <v>71</v>
      </c>
      <c r="AY905" s="231" t="s">
        <v>149</v>
      </c>
    </row>
    <row r="906" spans="2:51" s="11" customFormat="1" ht="13.5">
      <c r="B906" s="210"/>
      <c r="C906" s="211"/>
      <c r="D906" s="208" t="s">
        <v>167</v>
      </c>
      <c r="E906" s="212" t="s">
        <v>21</v>
      </c>
      <c r="F906" s="213" t="s">
        <v>175</v>
      </c>
      <c r="G906" s="211"/>
      <c r="H906" s="214" t="s">
        <v>21</v>
      </c>
      <c r="I906" s="215"/>
      <c r="J906" s="211"/>
      <c r="K906" s="211"/>
      <c r="L906" s="216"/>
      <c r="M906" s="217"/>
      <c r="N906" s="218"/>
      <c r="O906" s="218"/>
      <c r="P906" s="218"/>
      <c r="Q906" s="218"/>
      <c r="R906" s="218"/>
      <c r="S906" s="218"/>
      <c r="T906" s="219"/>
      <c r="AT906" s="220" t="s">
        <v>167</v>
      </c>
      <c r="AU906" s="220" t="s">
        <v>81</v>
      </c>
      <c r="AV906" s="11" t="s">
        <v>79</v>
      </c>
      <c r="AW906" s="11" t="s">
        <v>35</v>
      </c>
      <c r="AX906" s="11" t="s">
        <v>71</v>
      </c>
      <c r="AY906" s="220" t="s">
        <v>149</v>
      </c>
    </row>
    <row r="907" spans="2:51" s="12" customFormat="1" ht="13.5">
      <c r="B907" s="221"/>
      <c r="C907" s="222"/>
      <c r="D907" s="208" t="s">
        <v>167</v>
      </c>
      <c r="E907" s="223" t="s">
        <v>21</v>
      </c>
      <c r="F907" s="224" t="s">
        <v>203</v>
      </c>
      <c r="G907" s="222"/>
      <c r="H907" s="225">
        <v>53.56</v>
      </c>
      <c r="I907" s="226"/>
      <c r="J907" s="222"/>
      <c r="K907" s="222"/>
      <c r="L907" s="227"/>
      <c r="M907" s="228"/>
      <c r="N907" s="229"/>
      <c r="O907" s="229"/>
      <c r="P907" s="229"/>
      <c r="Q907" s="229"/>
      <c r="R907" s="229"/>
      <c r="S907" s="229"/>
      <c r="T907" s="230"/>
      <c r="AT907" s="231" t="s">
        <v>167</v>
      </c>
      <c r="AU907" s="231" t="s">
        <v>81</v>
      </c>
      <c r="AV907" s="12" t="s">
        <v>81</v>
      </c>
      <c r="AW907" s="12" t="s">
        <v>35</v>
      </c>
      <c r="AX907" s="12" t="s">
        <v>71</v>
      </c>
      <c r="AY907" s="231" t="s">
        <v>149</v>
      </c>
    </row>
    <row r="908" spans="2:51" s="12" customFormat="1" ht="13.5">
      <c r="B908" s="221"/>
      <c r="C908" s="222"/>
      <c r="D908" s="208" t="s">
        <v>167</v>
      </c>
      <c r="E908" s="223" t="s">
        <v>21</v>
      </c>
      <c r="F908" s="224" t="s">
        <v>204</v>
      </c>
      <c r="G908" s="222"/>
      <c r="H908" s="225">
        <v>-3.2</v>
      </c>
      <c r="I908" s="226"/>
      <c r="J908" s="222"/>
      <c r="K908" s="222"/>
      <c r="L908" s="227"/>
      <c r="M908" s="228"/>
      <c r="N908" s="229"/>
      <c r="O908" s="229"/>
      <c r="P908" s="229"/>
      <c r="Q908" s="229"/>
      <c r="R908" s="229"/>
      <c r="S908" s="229"/>
      <c r="T908" s="230"/>
      <c r="AT908" s="231" t="s">
        <v>167</v>
      </c>
      <c r="AU908" s="231" t="s">
        <v>81</v>
      </c>
      <c r="AV908" s="12" t="s">
        <v>81</v>
      </c>
      <c r="AW908" s="12" t="s">
        <v>35</v>
      </c>
      <c r="AX908" s="12" t="s">
        <v>71</v>
      </c>
      <c r="AY908" s="231" t="s">
        <v>149</v>
      </c>
    </row>
    <row r="909" spans="2:51" s="12" customFormat="1" ht="13.5">
      <c r="B909" s="221"/>
      <c r="C909" s="222"/>
      <c r="D909" s="208" t="s">
        <v>167</v>
      </c>
      <c r="E909" s="223" t="s">
        <v>21</v>
      </c>
      <c r="F909" s="224" t="s">
        <v>205</v>
      </c>
      <c r="G909" s="222"/>
      <c r="H909" s="225">
        <v>-2</v>
      </c>
      <c r="I909" s="226"/>
      <c r="J909" s="222"/>
      <c r="K909" s="222"/>
      <c r="L909" s="227"/>
      <c r="M909" s="228"/>
      <c r="N909" s="229"/>
      <c r="O909" s="229"/>
      <c r="P909" s="229"/>
      <c r="Q909" s="229"/>
      <c r="R909" s="229"/>
      <c r="S909" s="229"/>
      <c r="T909" s="230"/>
      <c r="AT909" s="231" t="s">
        <v>167</v>
      </c>
      <c r="AU909" s="231" t="s">
        <v>81</v>
      </c>
      <c r="AV909" s="12" t="s">
        <v>81</v>
      </c>
      <c r="AW909" s="12" t="s">
        <v>35</v>
      </c>
      <c r="AX909" s="12" t="s">
        <v>71</v>
      </c>
      <c r="AY909" s="231" t="s">
        <v>149</v>
      </c>
    </row>
    <row r="910" spans="2:51" s="11" customFormat="1" ht="13.5">
      <c r="B910" s="210"/>
      <c r="C910" s="211"/>
      <c r="D910" s="208" t="s">
        <v>167</v>
      </c>
      <c r="E910" s="212" t="s">
        <v>21</v>
      </c>
      <c r="F910" s="213" t="s">
        <v>177</v>
      </c>
      <c r="G910" s="211"/>
      <c r="H910" s="214" t="s">
        <v>21</v>
      </c>
      <c r="I910" s="215"/>
      <c r="J910" s="211"/>
      <c r="K910" s="211"/>
      <c r="L910" s="216"/>
      <c r="M910" s="217"/>
      <c r="N910" s="218"/>
      <c r="O910" s="218"/>
      <c r="P910" s="218"/>
      <c r="Q910" s="218"/>
      <c r="R910" s="218"/>
      <c r="S910" s="218"/>
      <c r="T910" s="219"/>
      <c r="AT910" s="220" t="s">
        <v>167</v>
      </c>
      <c r="AU910" s="220" t="s">
        <v>81</v>
      </c>
      <c r="AV910" s="11" t="s">
        <v>79</v>
      </c>
      <c r="AW910" s="11" t="s">
        <v>35</v>
      </c>
      <c r="AX910" s="11" t="s">
        <v>71</v>
      </c>
      <c r="AY910" s="220" t="s">
        <v>149</v>
      </c>
    </row>
    <row r="911" spans="2:51" s="12" customFormat="1" ht="13.5">
      <c r="B911" s="221"/>
      <c r="C911" s="222"/>
      <c r="D911" s="208" t="s">
        <v>167</v>
      </c>
      <c r="E911" s="223" t="s">
        <v>21</v>
      </c>
      <c r="F911" s="224" t="s">
        <v>206</v>
      </c>
      <c r="G911" s="222"/>
      <c r="H911" s="225">
        <v>3.8</v>
      </c>
      <c r="I911" s="226"/>
      <c r="J911" s="222"/>
      <c r="K911" s="222"/>
      <c r="L911" s="227"/>
      <c r="M911" s="228"/>
      <c r="N911" s="229"/>
      <c r="O911" s="229"/>
      <c r="P911" s="229"/>
      <c r="Q911" s="229"/>
      <c r="R911" s="229"/>
      <c r="S911" s="229"/>
      <c r="T911" s="230"/>
      <c r="AT911" s="231" t="s">
        <v>167</v>
      </c>
      <c r="AU911" s="231" t="s">
        <v>81</v>
      </c>
      <c r="AV911" s="12" t="s">
        <v>81</v>
      </c>
      <c r="AW911" s="12" t="s">
        <v>35</v>
      </c>
      <c r="AX911" s="12" t="s">
        <v>71</v>
      </c>
      <c r="AY911" s="231" t="s">
        <v>149</v>
      </c>
    </row>
    <row r="912" spans="2:51" s="11" customFormat="1" ht="13.5">
      <c r="B912" s="210"/>
      <c r="C912" s="211"/>
      <c r="D912" s="208" t="s">
        <v>167</v>
      </c>
      <c r="E912" s="212" t="s">
        <v>21</v>
      </c>
      <c r="F912" s="213" t="s">
        <v>207</v>
      </c>
      <c r="G912" s="211"/>
      <c r="H912" s="214" t="s">
        <v>21</v>
      </c>
      <c r="I912" s="215"/>
      <c r="J912" s="211"/>
      <c r="K912" s="211"/>
      <c r="L912" s="216"/>
      <c r="M912" s="217"/>
      <c r="N912" s="218"/>
      <c r="O912" s="218"/>
      <c r="P912" s="218"/>
      <c r="Q912" s="218"/>
      <c r="R912" s="218"/>
      <c r="S912" s="218"/>
      <c r="T912" s="219"/>
      <c r="AT912" s="220" t="s">
        <v>167</v>
      </c>
      <c r="AU912" s="220" t="s">
        <v>81</v>
      </c>
      <c r="AV912" s="11" t="s">
        <v>79</v>
      </c>
      <c r="AW912" s="11" t="s">
        <v>35</v>
      </c>
      <c r="AX912" s="11" t="s">
        <v>71</v>
      </c>
      <c r="AY912" s="220" t="s">
        <v>149</v>
      </c>
    </row>
    <row r="913" spans="2:51" s="12" customFormat="1" ht="13.5">
      <c r="B913" s="221"/>
      <c r="C913" s="222"/>
      <c r="D913" s="208" t="s">
        <v>167</v>
      </c>
      <c r="E913" s="223" t="s">
        <v>21</v>
      </c>
      <c r="F913" s="224" t="s">
        <v>208</v>
      </c>
      <c r="G913" s="222"/>
      <c r="H913" s="225">
        <v>34.32</v>
      </c>
      <c r="I913" s="226"/>
      <c r="J913" s="222"/>
      <c r="K913" s="222"/>
      <c r="L913" s="227"/>
      <c r="M913" s="228"/>
      <c r="N913" s="229"/>
      <c r="O913" s="229"/>
      <c r="P913" s="229"/>
      <c r="Q913" s="229"/>
      <c r="R913" s="229"/>
      <c r="S913" s="229"/>
      <c r="T913" s="230"/>
      <c r="AT913" s="231" t="s">
        <v>167</v>
      </c>
      <c r="AU913" s="231" t="s">
        <v>81</v>
      </c>
      <c r="AV913" s="12" t="s">
        <v>81</v>
      </c>
      <c r="AW913" s="12" t="s">
        <v>35</v>
      </c>
      <c r="AX913" s="12" t="s">
        <v>71</v>
      </c>
      <c r="AY913" s="231" t="s">
        <v>149</v>
      </c>
    </row>
    <row r="914" spans="2:51" s="12" customFormat="1" ht="13.5">
      <c r="B914" s="221"/>
      <c r="C914" s="222"/>
      <c r="D914" s="208" t="s">
        <v>167</v>
      </c>
      <c r="E914" s="223" t="s">
        <v>21</v>
      </c>
      <c r="F914" s="224" t="s">
        <v>204</v>
      </c>
      <c r="G914" s="222"/>
      <c r="H914" s="225">
        <v>-3.2</v>
      </c>
      <c r="I914" s="226"/>
      <c r="J914" s="222"/>
      <c r="K914" s="222"/>
      <c r="L914" s="227"/>
      <c r="M914" s="228"/>
      <c r="N914" s="229"/>
      <c r="O914" s="229"/>
      <c r="P914" s="229"/>
      <c r="Q914" s="229"/>
      <c r="R914" s="229"/>
      <c r="S914" s="229"/>
      <c r="T914" s="230"/>
      <c r="AT914" s="231" t="s">
        <v>167</v>
      </c>
      <c r="AU914" s="231" t="s">
        <v>81</v>
      </c>
      <c r="AV914" s="12" t="s">
        <v>81</v>
      </c>
      <c r="AW914" s="12" t="s">
        <v>35</v>
      </c>
      <c r="AX914" s="12" t="s">
        <v>71</v>
      </c>
      <c r="AY914" s="231" t="s">
        <v>149</v>
      </c>
    </row>
    <row r="915" spans="2:51" s="11" customFormat="1" ht="13.5">
      <c r="B915" s="210"/>
      <c r="C915" s="211"/>
      <c r="D915" s="208" t="s">
        <v>167</v>
      </c>
      <c r="E915" s="212" t="s">
        <v>21</v>
      </c>
      <c r="F915" s="213" t="s">
        <v>209</v>
      </c>
      <c r="G915" s="211"/>
      <c r="H915" s="214" t="s">
        <v>21</v>
      </c>
      <c r="I915" s="215"/>
      <c r="J915" s="211"/>
      <c r="K915" s="211"/>
      <c r="L915" s="216"/>
      <c r="M915" s="217"/>
      <c r="N915" s="218"/>
      <c r="O915" s="218"/>
      <c r="P915" s="218"/>
      <c r="Q915" s="218"/>
      <c r="R915" s="218"/>
      <c r="S915" s="218"/>
      <c r="T915" s="219"/>
      <c r="AT915" s="220" t="s">
        <v>167</v>
      </c>
      <c r="AU915" s="220" t="s">
        <v>81</v>
      </c>
      <c r="AV915" s="11" t="s">
        <v>79</v>
      </c>
      <c r="AW915" s="11" t="s">
        <v>35</v>
      </c>
      <c r="AX915" s="11" t="s">
        <v>71</v>
      </c>
      <c r="AY915" s="220" t="s">
        <v>149</v>
      </c>
    </row>
    <row r="916" spans="2:51" s="12" customFormat="1" ht="13.5">
      <c r="B916" s="221"/>
      <c r="C916" s="222"/>
      <c r="D916" s="208" t="s">
        <v>167</v>
      </c>
      <c r="E916" s="223" t="s">
        <v>21</v>
      </c>
      <c r="F916" s="224" t="s">
        <v>210</v>
      </c>
      <c r="G916" s="222"/>
      <c r="H916" s="225">
        <v>36.088</v>
      </c>
      <c r="I916" s="226"/>
      <c r="J916" s="222"/>
      <c r="K916" s="222"/>
      <c r="L916" s="227"/>
      <c r="M916" s="228"/>
      <c r="N916" s="229"/>
      <c r="O916" s="229"/>
      <c r="P916" s="229"/>
      <c r="Q916" s="229"/>
      <c r="R916" s="229"/>
      <c r="S916" s="229"/>
      <c r="T916" s="230"/>
      <c r="AT916" s="231" t="s">
        <v>167</v>
      </c>
      <c r="AU916" s="231" t="s">
        <v>81</v>
      </c>
      <c r="AV916" s="12" t="s">
        <v>81</v>
      </c>
      <c r="AW916" s="12" t="s">
        <v>35</v>
      </c>
      <c r="AX916" s="12" t="s">
        <v>71</v>
      </c>
      <c r="AY916" s="231" t="s">
        <v>149</v>
      </c>
    </row>
    <row r="917" spans="2:51" s="12" customFormat="1" ht="13.5">
      <c r="B917" s="221"/>
      <c r="C917" s="222"/>
      <c r="D917" s="208" t="s">
        <v>167</v>
      </c>
      <c r="E917" s="223" t="s">
        <v>21</v>
      </c>
      <c r="F917" s="224" t="s">
        <v>211</v>
      </c>
      <c r="G917" s="222"/>
      <c r="H917" s="225">
        <v>-4</v>
      </c>
      <c r="I917" s="226"/>
      <c r="J917" s="222"/>
      <c r="K917" s="222"/>
      <c r="L917" s="227"/>
      <c r="M917" s="228"/>
      <c r="N917" s="229"/>
      <c r="O917" s="229"/>
      <c r="P917" s="229"/>
      <c r="Q917" s="229"/>
      <c r="R917" s="229"/>
      <c r="S917" s="229"/>
      <c r="T917" s="230"/>
      <c r="AT917" s="231" t="s">
        <v>167</v>
      </c>
      <c r="AU917" s="231" t="s">
        <v>81</v>
      </c>
      <c r="AV917" s="12" t="s">
        <v>81</v>
      </c>
      <c r="AW917" s="12" t="s">
        <v>35</v>
      </c>
      <c r="AX917" s="12" t="s">
        <v>71</v>
      </c>
      <c r="AY917" s="231" t="s">
        <v>149</v>
      </c>
    </row>
    <row r="918" spans="2:51" s="12" customFormat="1" ht="13.5">
      <c r="B918" s="221"/>
      <c r="C918" s="222"/>
      <c r="D918" s="208" t="s">
        <v>167</v>
      </c>
      <c r="E918" s="223" t="s">
        <v>21</v>
      </c>
      <c r="F918" s="224" t="s">
        <v>204</v>
      </c>
      <c r="G918" s="222"/>
      <c r="H918" s="225">
        <v>-3.2</v>
      </c>
      <c r="I918" s="226"/>
      <c r="J918" s="222"/>
      <c r="K918" s="222"/>
      <c r="L918" s="227"/>
      <c r="M918" s="228"/>
      <c r="N918" s="229"/>
      <c r="O918" s="229"/>
      <c r="P918" s="229"/>
      <c r="Q918" s="229"/>
      <c r="R918" s="229"/>
      <c r="S918" s="229"/>
      <c r="T918" s="230"/>
      <c r="AT918" s="231" t="s">
        <v>167</v>
      </c>
      <c r="AU918" s="231" t="s">
        <v>81</v>
      </c>
      <c r="AV918" s="12" t="s">
        <v>81</v>
      </c>
      <c r="AW918" s="12" t="s">
        <v>35</v>
      </c>
      <c r="AX918" s="12" t="s">
        <v>71</v>
      </c>
      <c r="AY918" s="231" t="s">
        <v>149</v>
      </c>
    </row>
    <row r="919" spans="2:51" s="12" customFormat="1" ht="13.5">
      <c r="B919" s="221"/>
      <c r="C919" s="222"/>
      <c r="D919" s="208" t="s">
        <v>167</v>
      </c>
      <c r="E919" s="223" t="s">
        <v>21</v>
      </c>
      <c r="F919" s="224" t="s">
        <v>179</v>
      </c>
      <c r="G919" s="222"/>
      <c r="H919" s="225">
        <v>-1.2</v>
      </c>
      <c r="I919" s="226"/>
      <c r="J919" s="222"/>
      <c r="K919" s="222"/>
      <c r="L919" s="227"/>
      <c r="M919" s="228"/>
      <c r="N919" s="229"/>
      <c r="O919" s="229"/>
      <c r="P919" s="229"/>
      <c r="Q919" s="229"/>
      <c r="R919" s="229"/>
      <c r="S919" s="229"/>
      <c r="T919" s="230"/>
      <c r="AT919" s="231" t="s">
        <v>167</v>
      </c>
      <c r="AU919" s="231" t="s">
        <v>81</v>
      </c>
      <c r="AV919" s="12" t="s">
        <v>81</v>
      </c>
      <c r="AW919" s="12" t="s">
        <v>35</v>
      </c>
      <c r="AX919" s="12" t="s">
        <v>71</v>
      </c>
      <c r="AY919" s="231" t="s">
        <v>149</v>
      </c>
    </row>
    <row r="920" spans="2:51" s="11" customFormat="1" ht="13.5">
      <c r="B920" s="210"/>
      <c r="C920" s="211"/>
      <c r="D920" s="208" t="s">
        <v>167</v>
      </c>
      <c r="E920" s="212" t="s">
        <v>21</v>
      </c>
      <c r="F920" s="213" t="s">
        <v>180</v>
      </c>
      <c r="G920" s="211"/>
      <c r="H920" s="214" t="s">
        <v>21</v>
      </c>
      <c r="I920" s="215"/>
      <c r="J920" s="211"/>
      <c r="K920" s="211"/>
      <c r="L920" s="216"/>
      <c r="M920" s="217"/>
      <c r="N920" s="218"/>
      <c r="O920" s="218"/>
      <c r="P920" s="218"/>
      <c r="Q920" s="218"/>
      <c r="R920" s="218"/>
      <c r="S920" s="218"/>
      <c r="T920" s="219"/>
      <c r="AT920" s="220" t="s">
        <v>167</v>
      </c>
      <c r="AU920" s="220" t="s">
        <v>81</v>
      </c>
      <c r="AV920" s="11" t="s">
        <v>79</v>
      </c>
      <c r="AW920" s="11" t="s">
        <v>35</v>
      </c>
      <c r="AX920" s="11" t="s">
        <v>71</v>
      </c>
      <c r="AY920" s="220" t="s">
        <v>149</v>
      </c>
    </row>
    <row r="921" spans="2:51" s="12" customFormat="1" ht="13.5">
      <c r="B921" s="221"/>
      <c r="C921" s="222"/>
      <c r="D921" s="208" t="s">
        <v>167</v>
      </c>
      <c r="E921" s="223" t="s">
        <v>21</v>
      </c>
      <c r="F921" s="224" t="s">
        <v>212</v>
      </c>
      <c r="G921" s="222"/>
      <c r="H921" s="225">
        <v>3.52</v>
      </c>
      <c r="I921" s="226"/>
      <c r="J921" s="222"/>
      <c r="K921" s="222"/>
      <c r="L921" s="227"/>
      <c r="M921" s="228"/>
      <c r="N921" s="229"/>
      <c r="O921" s="229"/>
      <c r="P921" s="229"/>
      <c r="Q921" s="229"/>
      <c r="R921" s="229"/>
      <c r="S921" s="229"/>
      <c r="T921" s="230"/>
      <c r="AT921" s="231" t="s">
        <v>167</v>
      </c>
      <c r="AU921" s="231" t="s">
        <v>81</v>
      </c>
      <c r="AV921" s="12" t="s">
        <v>81</v>
      </c>
      <c r="AW921" s="12" t="s">
        <v>35</v>
      </c>
      <c r="AX921" s="12" t="s">
        <v>71</v>
      </c>
      <c r="AY921" s="231" t="s">
        <v>149</v>
      </c>
    </row>
    <row r="922" spans="2:51" s="11" customFormat="1" ht="13.5">
      <c r="B922" s="210"/>
      <c r="C922" s="211"/>
      <c r="D922" s="208" t="s">
        <v>167</v>
      </c>
      <c r="E922" s="212" t="s">
        <v>21</v>
      </c>
      <c r="F922" s="213" t="s">
        <v>182</v>
      </c>
      <c r="G922" s="211"/>
      <c r="H922" s="214" t="s">
        <v>21</v>
      </c>
      <c r="I922" s="215"/>
      <c r="J922" s="211"/>
      <c r="K922" s="211"/>
      <c r="L922" s="216"/>
      <c r="M922" s="217"/>
      <c r="N922" s="218"/>
      <c r="O922" s="218"/>
      <c r="P922" s="218"/>
      <c r="Q922" s="218"/>
      <c r="R922" s="218"/>
      <c r="S922" s="218"/>
      <c r="T922" s="219"/>
      <c r="AT922" s="220" t="s">
        <v>167</v>
      </c>
      <c r="AU922" s="220" t="s">
        <v>81</v>
      </c>
      <c r="AV922" s="11" t="s">
        <v>79</v>
      </c>
      <c r="AW922" s="11" t="s">
        <v>35</v>
      </c>
      <c r="AX922" s="11" t="s">
        <v>71</v>
      </c>
      <c r="AY922" s="220" t="s">
        <v>149</v>
      </c>
    </row>
    <row r="923" spans="2:51" s="12" customFormat="1" ht="13.5">
      <c r="B923" s="221"/>
      <c r="C923" s="222"/>
      <c r="D923" s="208" t="s">
        <v>167</v>
      </c>
      <c r="E923" s="223" t="s">
        <v>21</v>
      </c>
      <c r="F923" s="224" t="s">
        <v>213</v>
      </c>
      <c r="G923" s="222"/>
      <c r="H923" s="225">
        <v>5.81</v>
      </c>
      <c r="I923" s="226"/>
      <c r="J923" s="222"/>
      <c r="K923" s="222"/>
      <c r="L923" s="227"/>
      <c r="M923" s="228"/>
      <c r="N923" s="229"/>
      <c r="O923" s="229"/>
      <c r="P923" s="229"/>
      <c r="Q923" s="229"/>
      <c r="R923" s="229"/>
      <c r="S923" s="229"/>
      <c r="T923" s="230"/>
      <c r="AT923" s="231" t="s">
        <v>167</v>
      </c>
      <c r="AU923" s="231" t="s">
        <v>81</v>
      </c>
      <c r="AV923" s="12" t="s">
        <v>81</v>
      </c>
      <c r="AW923" s="12" t="s">
        <v>35</v>
      </c>
      <c r="AX923" s="12" t="s">
        <v>71</v>
      </c>
      <c r="AY923" s="231" t="s">
        <v>149</v>
      </c>
    </row>
    <row r="924" spans="2:51" s="11" customFormat="1" ht="13.5">
      <c r="B924" s="210"/>
      <c r="C924" s="211"/>
      <c r="D924" s="208" t="s">
        <v>167</v>
      </c>
      <c r="E924" s="212" t="s">
        <v>21</v>
      </c>
      <c r="F924" s="213" t="s">
        <v>214</v>
      </c>
      <c r="G924" s="211"/>
      <c r="H924" s="214" t="s">
        <v>21</v>
      </c>
      <c r="I924" s="215"/>
      <c r="J924" s="211"/>
      <c r="K924" s="211"/>
      <c r="L924" s="216"/>
      <c r="M924" s="217"/>
      <c r="N924" s="218"/>
      <c r="O924" s="218"/>
      <c r="P924" s="218"/>
      <c r="Q924" s="218"/>
      <c r="R924" s="218"/>
      <c r="S924" s="218"/>
      <c r="T924" s="219"/>
      <c r="AT924" s="220" t="s">
        <v>167</v>
      </c>
      <c r="AU924" s="220" t="s">
        <v>81</v>
      </c>
      <c r="AV924" s="11" t="s">
        <v>79</v>
      </c>
      <c r="AW924" s="11" t="s">
        <v>35</v>
      </c>
      <c r="AX924" s="11" t="s">
        <v>71</v>
      </c>
      <c r="AY924" s="220" t="s">
        <v>149</v>
      </c>
    </row>
    <row r="925" spans="2:51" s="12" customFormat="1" ht="13.5">
      <c r="B925" s="221"/>
      <c r="C925" s="222"/>
      <c r="D925" s="208" t="s">
        <v>167</v>
      </c>
      <c r="E925" s="223" t="s">
        <v>21</v>
      </c>
      <c r="F925" s="224" t="s">
        <v>215</v>
      </c>
      <c r="G925" s="222"/>
      <c r="H925" s="225">
        <v>25</v>
      </c>
      <c r="I925" s="226"/>
      <c r="J925" s="222"/>
      <c r="K925" s="222"/>
      <c r="L925" s="227"/>
      <c r="M925" s="228"/>
      <c r="N925" s="229"/>
      <c r="O925" s="229"/>
      <c r="P925" s="229"/>
      <c r="Q925" s="229"/>
      <c r="R925" s="229"/>
      <c r="S925" s="229"/>
      <c r="T925" s="230"/>
      <c r="AT925" s="231" t="s">
        <v>167</v>
      </c>
      <c r="AU925" s="231" t="s">
        <v>81</v>
      </c>
      <c r="AV925" s="12" t="s">
        <v>81</v>
      </c>
      <c r="AW925" s="12" t="s">
        <v>35</v>
      </c>
      <c r="AX925" s="12" t="s">
        <v>71</v>
      </c>
      <c r="AY925" s="231" t="s">
        <v>149</v>
      </c>
    </row>
    <row r="926" spans="2:51" s="13" customFormat="1" ht="13.5">
      <c r="B926" s="232"/>
      <c r="C926" s="233"/>
      <c r="D926" s="208" t="s">
        <v>167</v>
      </c>
      <c r="E926" s="246" t="s">
        <v>21</v>
      </c>
      <c r="F926" s="247" t="s">
        <v>184</v>
      </c>
      <c r="G926" s="233"/>
      <c r="H926" s="248">
        <v>241.884</v>
      </c>
      <c r="I926" s="237"/>
      <c r="J926" s="233"/>
      <c r="K926" s="233"/>
      <c r="L926" s="238"/>
      <c r="M926" s="239"/>
      <c r="N926" s="240"/>
      <c r="O926" s="240"/>
      <c r="P926" s="240"/>
      <c r="Q926" s="240"/>
      <c r="R926" s="240"/>
      <c r="S926" s="240"/>
      <c r="T926" s="241"/>
      <c r="AT926" s="242" t="s">
        <v>167</v>
      </c>
      <c r="AU926" s="242" t="s">
        <v>81</v>
      </c>
      <c r="AV926" s="13" t="s">
        <v>157</v>
      </c>
      <c r="AW926" s="13" t="s">
        <v>35</v>
      </c>
      <c r="AX926" s="13" t="s">
        <v>79</v>
      </c>
      <c r="AY926" s="242" t="s">
        <v>149</v>
      </c>
    </row>
    <row r="927" spans="2:63" s="10" customFormat="1" ht="29.85" customHeight="1">
      <c r="B927" s="176"/>
      <c r="C927" s="177"/>
      <c r="D927" s="190" t="s">
        <v>70</v>
      </c>
      <c r="E927" s="191" t="s">
        <v>1284</v>
      </c>
      <c r="F927" s="191" t="s">
        <v>1285</v>
      </c>
      <c r="G927" s="177"/>
      <c r="H927" s="177"/>
      <c r="I927" s="180"/>
      <c r="J927" s="192">
        <f>BK927</f>
        <v>0</v>
      </c>
      <c r="K927" s="177"/>
      <c r="L927" s="182"/>
      <c r="M927" s="183"/>
      <c r="N927" s="184"/>
      <c r="O927" s="184"/>
      <c r="P927" s="185">
        <f>SUM(P928:P940)</f>
        <v>0</v>
      </c>
      <c r="Q927" s="184"/>
      <c r="R927" s="185">
        <f>SUM(R928:R940)</f>
        <v>0.00037232000000000004</v>
      </c>
      <c r="S927" s="184"/>
      <c r="T927" s="186">
        <f>SUM(T928:T940)</f>
        <v>0</v>
      </c>
      <c r="AR927" s="187" t="s">
        <v>81</v>
      </c>
      <c r="AT927" s="188" t="s">
        <v>70</v>
      </c>
      <c r="AU927" s="188" t="s">
        <v>79</v>
      </c>
      <c r="AY927" s="187" t="s">
        <v>149</v>
      </c>
      <c r="BK927" s="189">
        <f>SUM(BK928:BK940)</f>
        <v>0</v>
      </c>
    </row>
    <row r="928" spans="2:65" s="1" customFormat="1" ht="22.5" customHeight="1">
      <c r="B928" s="41"/>
      <c r="C928" s="193" t="s">
        <v>1286</v>
      </c>
      <c r="D928" s="193" t="s">
        <v>152</v>
      </c>
      <c r="E928" s="194" t="s">
        <v>1287</v>
      </c>
      <c r="F928" s="195" t="s">
        <v>1288</v>
      </c>
      <c r="G928" s="196" t="s">
        <v>155</v>
      </c>
      <c r="H928" s="197">
        <v>37.232</v>
      </c>
      <c r="I928" s="198"/>
      <c r="J928" s="199">
        <f>ROUND(I928*H928,2)</f>
        <v>0</v>
      </c>
      <c r="K928" s="195" t="s">
        <v>21</v>
      </c>
      <c r="L928" s="61"/>
      <c r="M928" s="200" t="s">
        <v>21</v>
      </c>
      <c r="N928" s="201" t="s">
        <v>42</v>
      </c>
      <c r="O928" s="42"/>
      <c r="P928" s="202">
        <f>O928*H928</f>
        <v>0</v>
      </c>
      <c r="Q928" s="202">
        <v>1E-05</v>
      </c>
      <c r="R928" s="202">
        <f>Q928*H928</f>
        <v>0.00037232000000000004</v>
      </c>
      <c r="S928" s="202">
        <v>0</v>
      </c>
      <c r="T928" s="203">
        <f>S928*H928</f>
        <v>0</v>
      </c>
      <c r="AR928" s="24" t="s">
        <v>290</v>
      </c>
      <c r="AT928" s="24" t="s">
        <v>152</v>
      </c>
      <c r="AU928" s="24" t="s">
        <v>81</v>
      </c>
      <c r="AY928" s="24" t="s">
        <v>149</v>
      </c>
      <c r="BE928" s="204">
        <f>IF(N928="základní",J928,0)</f>
        <v>0</v>
      </c>
      <c r="BF928" s="204">
        <f>IF(N928="snížená",J928,0)</f>
        <v>0</v>
      </c>
      <c r="BG928" s="204">
        <f>IF(N928="zákl. přenesená",J928,0)</f>
        <v>0</v>
      </c>
      <c r="BH928" s="204">
        <f>IF(N928="sníž. přenesená",J928,0)</f>
        <v>0</v>
      </c>
      <c r="BI928" s="204">
        <f>IF(N928="nulová",J928,0)</f>
        <v>0</v>
      </c>
      <c r="BJ928" s="24" t="s">
        <v>79</v>
      </c>
      <c r="BK928" s="204">
        <f>ROUND(I928*H928,2)</f>
        <v>0</v>
      </c>
      <c r="BL928" s="24" t="s">
        <v>290</v>
      </c>
      <c r="BM928" s="24" t="s">
        <v>1289</v>
      </c>
    </row>
    <row r="929" spans="2:51" s="11" customFormat="1" ht="13.5">
      <c r="B929" s="210"/>
      <c r="C929" s="211"/>
      <c r="D929" s="208" t="s">
        <v>167</v>
      </c>
      <c r="E929" s="212" t="s">
        <v>21</v>
      </c>
      <c r="F929" s="213" t="s">
        <v>1290</v>
      </c>
      <c r="G929" s="211"/>
      <c r="H929" s="214" t="s">
        <v>21</v>
      </c>
      <c r="I929" s="215"/>
      <c r="J929" s="211"/>
      <c r="K929" s="211"/>
      <c r="L929" s="216"/>
      <c r="M929" s="217"/>
      <c r="N929" s="218"/>
      <c r="O929" s="218"/>
      <c r="P929" s="218"/>
      <c r="Q929" s="218"/>
      <c r="R929" s="218"/>
      <c r="S929" s="218"/>
      <c r="T929" s="219"/>
      <c r="AT929" s="220" t="s">
        <v>167</v>
      </c>
      <c r="AU929" s="220" t="s">
        <v>81</v>
      </c>
      <c r="AV929" s="11" t="s">
        <v>79</v>
      </c>
      <c r="AW929" s="11" t="s">
        <v>35</v>
      </c>
      <c r="AX929" s="11" t="s">
        <v>71</v>
      </c>
      <c r="AY929" s="220" t="s">
        <v>149</v>
      </c>
    </row>
    <row r="930" spans="2:51" s="12" customFormat="1" ht="13.5">
      <c r="B930" s="221"/>
      <c r="C930" s="222"/>
      <c r="D930" s="208" t="s">
        <v>167</v>
      </c>
      <c r="E930" s="223" t="s">
        <v>21</v>
      </c>
      <c r="F930" s="224" t="s">
        <v>1291</v>
      </c>
      <c r="G930" s="222"/>
      <c r="H930" s="225">
        <v>9.36</v>
      </c>
      <c r="I930" s="226"/>
      <c r="J930" s="222"/>
      <c r="K930" s="222"/>
      <c r="L930" s="227"/>
      <c r="M930" s="228"/>
      <c r="N930" s="229"/>
      <c r="O930" s="229"/>
      <c r="P930" s="229"/>
      <c r="Q930" s="229"/>
      <c r="R930" s="229"/>
      <c r="S930" s="229"/>
      <c r="T930" s="230"/>
      <c r="AT930" s="231" t="s">
        <v>167</v>
      </c>
      <c r="AU930" s="231" t="s">
        <v>81</v>
      </c>
      <c r="AV930" s="12" t="s">
        <v>81</v>
      </c>
      <c r="AW930" s="12" t="s">
        <v>35</v>
      </c>
      <c r="AX930" s="12" t="s">
        <v>71</v>
      </c>
      <c r="AY930" s="231" t="s">
        <v>149</v>
      </c>
    </row>
    <row r="931" spans="2:51" s="11" customFormat="1" ht="13.5">
      <c r="B931" s="210"/>
      <c r="C931" s="211"/>
      <c r="D931" s="208" t="s">
        <v>167</v>
      </c>
      <c r="E931" s="212" t="s">
        <v>21</v>
      </c>
      <c r="F931" s="213" t="s">
        <v>1292</v>
      </c>
      <c r="G931" s="211"/>
      <c r="H931" s="214" t="s">
        <v>21</v>
      </c>
      <c r="I931" s="215"/>
      <c r="J931" s="211"/>
      <c r="K931" s="211"/>
      <c r="L931" s="216"/>
      <c r="M931" s="217"/>
      <c r="N931" s="218"/>
      <c r="O931" s="218"/>
      <c r="P931" s="218"/>
      <c r="Q931" s="218"/>
      <c r="R931" s="218"/>
      <c r="S931" s="218"/>
      <c r="T931" s="219"/>
      <c r="AT931" s="220" t="s">
        <v>167</v>
      </c>
      <c r="AU931" s="220" t="s">
        <v>81</v>
      </c>
      <c r="AV931" s="11" t="s">
        <v>79</v>
      </c>
      <c r="AW931" s="11" t="s">
        <v>35</v>
      </c>
      <c r="AX931" s="11" t="s">
        <v>71</v>
      </c>
      <c r="AY931" s="220" t="s">
        <v>149</v>
      </c>
    </row>
    <row r="932" spans="2:51" s="12" customFormat="1" ht="13.5">
      <c r="B932" s="221"/>
      <c r="C932" s="222"/>
      <c r="D932" s="208" t="s">
        <v>167</v>
      </c>
      <c r="E932" s="223" t="s">
        <v>21</v>
      </c>
      <c r="F932" s="224" t="s">
        <v>1293</v>
      </c>
      <c r="G932" s="222"/>
      <c r="H932" s="225">
        <v>12.636</v>
      </c>
      <c r="I932" s="226"/>
      <c r="J932" s="222"/>
      <c r="K932" s="222"/>
      <c r="L932" s="227"/>
      <c r="M932" s="228"/>
      <c r="N932" s="229"/>
      <c r="O932" s="229"/>
      <c r="P932" s="229"/>
      <c r="Q932" s="229"/>
      <c r="R932" s="229"/>
      <c r="S932" s="229"/>
      <c r="T932" s="230"/>
      <c r="AT932" s="231" t="s">
        <v>167</v>
      </c>
      <c r="AU932" s="231" t="s">
        <v>81</v>
      </c>
      <c r="AV932" s="12" t="s">
        <v>81</v>
      </c>
      <c r="AW932" s="12" t="s">
        <v>35</v>
      </c>
      <c r="AX932" s="12" t="s">
        <v>71</v>
      </c>
      <c r="AY932" s="231" t="s">
        <v>149</v>
      </c>
    </row>
    <row r="933" spans="2:51" s="11" customFormat="1" ht="13.5">
      <c r="B933" s="210"/>
      <c r="C933" s="211"/>
      <c r="D933" s="208" t="s">
        <v>167</v>
      </c>
      <c r="E933" s="212" t="s">
        <v>21</v>
      </c>
      <c r="F933" s="213" t="s">
        <v>1294</v>
      </c>
      <c r="G933" s="211"/>
      <c r="H933" s="214" t="s">
        <v>21</v>
      </c>
      <c r="I933" s="215"/>
      <c r="J933" s="211"/>
      <c r="K933" s="211"/>
      <c r="L933" s="216"/>
      <c r="M933" s="217"/>
      <c r="N933" s="218"/>
      <c r="O933" s="218"/>
      <c r="P933" s="218"/>
      <c r="Q933" s="218"/>
      <c r="R933" s="218"/>
      <c r="S933" s="218"/>
      <c r="T933" s="219"/>
      <c r="AT933" s="220" t="s">
        <v>167</v>
      </c>
      <c r="AU933" s="220" t="s">
        <v>81</v>
      </c>
      <c r="AV933" s="11" t="s">
        <v>79</v>
      </c>
      <c r="AW933" s="11" t="s">
        <v>35</v>
      </c>
      <c r="AX933" s="11" t="s">
        <v>71</v>
      </c>
      <c r="AY933" s="220" t="s">
        <v>149</v>
      </c>
    </row>
    <row r="934" spans="2:51" s="12" customFormat="1" ht="13.5">
      <c r="B934" s="221"/>
      <c r="C934" s="222"/>
      <c r="D934" s="208" t="s">
        <v>167</v>
      </c>
      <c r="E934" s="223" t="s">
        <v>21</v>
      </c>
      <c r="F934" s="224" t="s">
        <v>1295</v>
      </c>
      <c r="G934" s="222"/>
      <c r="H934" s="225">
        <v>15.236</v>
      </c>
      <c r="I934" s="226"/>
      <c r="J934" s="222"/>
      <c r="K934" s="222"/>
      <c r="L934" s="227"/>
      <c r="M934" s="228"/>
      <c r="N934" s="229"/>
      <c r="O934" s="229"/>
      <c r="P934" s="229"/>
      <c r="Q934" s="229"/>
      <c r="R934" s="229"/>
      <c r="S934" s="229"/>
      <c r="T934" s="230"/>
      <c r="AT934" s="231" t="s">
        <v>167</v>
      </c>
      <c r="AU934" s="231" t="s">
        <v>81</v>
      </c>
      <c r="AV934" s="12" t="s">
        <v>81</v>
      </c>
      <c r="AW934" s="12" t="s">
        <v>35</v>
      </c>
      <c r="AX934" s="12" t="s">
        <v>71</v>
      </c>
      <c r="AY934" s="231" t="s">
        <v>149</v>
      </c>
    </row>
    <row r="935" spans="2:51" s="13" customFormat="1" ht="13.5">
      <c r="B935" s="232"/>
      <c r="C935" s="233"/>
      <c r="D935" s="205" t="s">
        <v>167</v>
      </c>
      <c r="E935" s="234" t="s">
        <v>21</v>
      </c>
      <c r="F935" s="235" t="s">
        <v>184</v>
      </c>
      <c r="G935" s="233"/>
      <c r="H935" s="236">
        <v>37.232</v>
      </c>
      <c r="I935" s="237"/>
      <c r="J935" s="233"/>
      <c r="K935" s="233"/>
      <c r="L935" s="238"/>
      <c r="M935" s="239"/>
      <c r="N935" s="240"/>
      <c r="O935" s="240"/>
      <c r="P935" s="240"/>
      <c r="Q935" s="240"/>
      <c r="R935" s="240"/>
      <c r="S935" s="240"/>
      <c r="T935" s="241"/>
      <c r="AT935" s="242" t="s">
        <v>167</v>
      </c>
      <c r="AU935" s="242" t="s">
        <v>81</v>
      </c>
      <c r="AV935" s="13" t="s">
        <v>157</v>
      </c>
      <c r="AW935" s="13" t="s">
        <v>35</v>
      </c>
      <c r="AX935" s="13" t="s">
        <v>79</v>
      </c>
      <c r="AY935" s="242" t="s">
        <v>149</v>
      </c>
    </row>
    <row r="936" spans="2:65" s="1" customFormat="1" ht="22.5" customHeight="1">
      <c r="B936" s="41"/>
      <c r="C936" s="250" t="s">
        <v>1296</v>
      </c>
      <c r="D936" s="250" t="s">
        <v>478</v>
      </c>
      <c r="E936" s="251" t="s">
        <v>1297</v>
      </c>
      <c r="F936" s="252" t="s">
        <v>1298</v>
      </c>
      <c r="G936" s="253" t="s">
        <v>306</v>
      </c>
      <c r="H936" s="254">
        <v>1</v>
      </c>
      <c r="I936" s="255"/>
      <c r="J936" s="256">
        <f>ROUND(I936*H936,2)</f>
        <v>0</v>
      </c>
      <c r="K936" s="252" t="s">
        <v>21</v>
      </c>
      <c r="L936" s="257"/>
      <c r="M936" s="258" t="s">
        <v>21</v>
      </c>
      <c r="N936" s="259" t="s">
        <v>42</v>
      </c>
      <c r="O936" s="42"/>
      <c r="P936" s="202">
        <f>O936*H936</f>
        <v>0</v>
      </c>
      <c r="Q936" s="202">
        <v>0</v>
      </c>
      <c r="R936" s="202">
        <f>Q936*H936</f>
        <v>0</v>
      </c>
      <c r="S936" s="202">
        <v>0</v>
      </c>
      <c r="T936" s="203">
        <f>S936*H936</f>
        <v>0</v>
      </c>
      <c r="AR936" s="24" t="s">
        <v>376</v>
      </c>
      <c r="AT936" s="24" t="s">
        <v>478</v>
      </c>
      <c r="AU936" s="24" t="s">
        <v>81</v>
      </c>
      <c r="AY936" s="24" t="s">
        <v>149</v>
      </c>
      <c r="BE936" s="204">
        <f>IF(N936="základní",J936,0)</f>
        <v>0</v>
      </c>
      <c r="BF936" s="204">
        <f>IF(N936="snížená",J936,0)</f>
        <v>0</v>
      </c>
      <c r="BG936" s="204">
        <f>IF(N936="zákl. přenesená",J936,0)</f>
        <v>0</v>
      </c>
      <c r="BH936" s="204">
        <f>IF(N936="sníž. přenesená",J936,0)</f>
        <v>0</v>
      </c>
      <c r="BI936" s="204">
        <f>IF(N936="nulová",J936,0)</f>
        <v>0</v>
      </c>
      <c r="BJ936" s="24" t="s">
        <v>79</v>
      </c>
      <c r="BK936" s="204">
        <f>ROUND(I936*H936,2)</f>
        <v>0</v>
      </c>
      <c r="BL936" s="24" t="s">
        <v>290</v>
      </c>
      <c r="BM936" s="24" t="s">
        <v>1299</v>
      </c>
    </row>
    <row r="937" spans="2:65" s="1" customFormat="1" ht="22.5" customHeight="1">
      <c r="B937" s="41"/>
      <c r="C937" s="250" t="s">
        <v>1300</v>
      </c>
      <c r="D937" s="250" t="s">
        <v>478</v>
      </c>
      <c r="E937" s="251" t="s">
        <v>1301</v>
      </c>
      <c r="F937" s="252" t="s">
        <v>1302</v>
      </c>
      <c r="G937" s="253" t="s">
        <v>306</v>
      </c>
      <c r="H937" s="254">
        <v>1</v>
      </c>
      <c r="I937" s="255"/>
      <c r="J937" s="256">
        <f>ROUND(I937*H937,2)</f>
        <v>0</v>
      </c>
      <c r="K937" s="252" t="s">
        <v>21</v>
      </c>
      <c r="L937" s="257"/>
      <c r="M937" s="258" t="s">
        <v>21</v>
      </c>
      <c r="N937" s="259" t="s">
        <v>42</v>
      </c>
      <c r="O937" s="42"/>
      <c r="P937" s="202">
        <f>O937*H937</f>
        <v>0</v>
      </c>
      <c r="Q937" s="202">
        <v>0</v>
      </c>
      <c r="R937" s="202">
        <f>Q937*H937</f>
        <v>0</v>
      </c>
      <c r="S937" s="202">
        <v>0</v>
      </c>
      <c r="T937" s="203">
        <f>S937*H937</f>
        <v>0</v>
      </c>
      <c r="AR937" s="24" t="s">
        <v>376</v>
      </c>
      <c r="AT937" s="24" t="s">
        <v>478</v>
      </c>
      <c r="AU937" s="24" t="s">
        <v>81</v>
      </c>
      <c r="AY937" s="24" t="s">
        <v>149</v>
      </c>
      <c r="BE937" s="204">
        <f>IF(N937="základní",J937,0)</f>
        <v>0</v>
      </c>
      <c r="BF937" s="204">
        <f>IF(N937="snížená",J937,0)</f>
        <v>0</v>
      </c>
      <c r="BG937" s="204">
        <f>IF(N937="zákl. přenesená",J937,0)</f>
        <v>0</v>
      </c>
      <c r="BH937" s="204">
        <f>IF(N937="sníž. přenesená",J937,0)</f>
        <v>0</v>
      </c>
      <c r="BI937" s="204">
        <f>IF(N937="nulová",J937,0)</f>
        <v>0</v>
      </c>
      <c r="BJ937" s="24" t="s">
        <v>79</v>
      </c>
      <c r="BK937" s="204">
        <f>ROUND(I937*H937,2)</f>
        <v>0</v>
      </c>
      <c r="BL937" s="24" t="s">
        <v>290</v>
      </c>
      <c r="BM937" s="24" t="s">
        <v>1303</v>
      </c>
    </row>
    <row r="938" spans="2:65" s="1" customFormat="1" ht="22.5" customHeight="1">
      <c r="B938" s="41"/>
      <c r="C938" s="250" t="s">
        <v>1304</v>
      </c>
      <c r="D938" s="250" t="s">
        <v>478</v>
      </c>
      <c r="E938" s="251" t="s">
        <v>1305</v>
      </c>
      <c r="F938" s="252" t="s">
        <v>1306</v>
      </c>
      <c r="G938" s="253" t="s">
        <v>306</v>
      </c>
      <c r="H938" s="254">
        <v>1</v>
      </c>
      <c r="I938" s="255"/>
      <c r="J938" s="256">
        <f>ROUND(I938*H938,2)</f>
        <v>0</v>
      </c>
      <c r="K938" s="252" t="s">
        <v>21</v>
      </c>
      <c r="L938" s="257"/>
      <c r="M938" s="258" t="s">
        <v>21</v>
      </c>
      <c r="N938" s="259" t="s">
        <v>42</v>
      </c>
      <c r="O938" s="42"/>
      <c r="P938" s="202">
        <f>O938*H938</f>
        <v>0</v>
      </c>
      <c r="Q938" s="202">
        <v>0</v>
      </c>
      <c r="R938" s="202">
        <f>Q938*H938</f>
        <v>0</v>
      </c>
      <c r="S938" s="202">
        <v>0</v>
      </c>
      <c r="T938" s="203">
        <f>S938*H938</f>
        <v>0</v>
      </c>
      <c r="AR938" s="24" t="s">
        <v>376</v>
      </c>
      <c r="AT938" s="24" t="s">
        <v>478</v>
      </c>
      <c r="AU938" s="24" t="s">
        <v>81</v>
      </c>
      <c r="AY938" s="24" t="s">
        <v>149</v>
      </c>
      <c r="BE938" s="204">
        <f>IF(N938="základní",J938,0)</f>
        <v>0</v>
      </c>
      <c r="BF938" s="204">
        <f>IF(N938="snížená",J938,0)</f>
        <v>0</v>
      </c>
      <c r="BG938" s="204">
        <f>IF(N938="zákl. přenesená",J938,0)</f>
        <v>0</v>
      </c>
      <c r="BH938" s="204">
        <f>IF(N938="sníž. přenesená",J938,0)</f>
        <v>0</v>
      </c>
      <c r="BI938" s="204">
        <f>IF(N938="nulová",J938,0)</f>
        <v>0</v>
      </c>
      <c r="BJ938" s="24" t="s">
        <v>79</v>
      </c>
      <c r="BK938" s="204">
        <f>ROUND(I938*H938,2)</f>
        <v>0</v>
      </c>
      <c r="BL938" s="24" t="s">
        <v>290</v>
      </c>
      <c r="BM938" s="24" t="s">
        <v>1307</v>
      </c>
    </row>
    <row r="939" spans="2:65" s="1" customFormat="1" ht="22.5" customHeight="1">
      <c r="B939" s="41"/>
      <c r="C939" s="193" t="s">
        <v>1308</v>
      </c>
      <c r="D939" s="193" t="s">
        <v>152</v>
      </c>
      <c r="E939" s="194" t="s">
        <v>1309</v>
      </c>
      <c r="F939" s="195" t="s">
        <v>1310</v>
      </c>
      <c r="G939" s="196" t="s">
        <v>397</v>
      </c>
      <c r="H939" s="249"/>
      <c r="I939" s="198"/>
      <c r="J939" s="199">
        <f>ROUND(I939*H939,2)</f>
        <v>0</v>
      </c>
      <c r="K939" s="195" t="s">
        <v>163</v>
      </c>
      <c r="L939" s="61"/>
      <c r="M939" s="200" t="s">
        <v>21</v>
      </c>
      <c r="N939" s="201" t="s">
        <v>42</v>
      </c>
      <c r="O939" s="42"/>
      <c r="P939" s="202">
        <f>O939*H939</f>
        <v>0</v>
      </c>
      <c r="Q939" s="202">
        <v>0</v>
      </c>
      <c r="R939" s="202">
        <f>Q939*H939</f>
        <v>0</v>
      </c>
      <c r="S939" s="202">
        <v>0</v>
      </c>
      <c r="T939" s="203">
        <f>S939*H939</f>
        <v>0</v>
      </c>
      <c r="AR939" s="24" t="s">
        <v>290</v>
      </c>
      <c r="AT939" s="24" t="s">
        <v>152</v>
      </c>
      <c r="AU939" s="24" t="s">
        <v>81</v>
      </c>
      <c r="AY939" s="24" t="s">
        <v>149</v>
      </c>
      <c r="BE939" s="204">
        <f>IF(N939="základní",J939,0)</f>
        <v>0</v>
      </c>
      <c r="BF939" s="204">
        <f>IF(N939="snížená",J939,0)</f>
        <v>0</v>
      </c>
      <c r="BG939" s="204">
        <f>IF(N939="zákl. přenesená",J939,0)</f>
        <v>0</v>
      </c>
      <c r="BH939" s="204">
        <f>IF(N939="sníž. přenesená",J939,0)</f>
        <v>0</v>
      </c>
      <c r="BI939" s="204">
        <f>IF(N939="nulová",J939,0)</f>
        <v>0</v>
      </c>
      <c r="BJ939" s="24" t="s">
        <v>79</v>
      </c>
      <c r="BK939" s="204">
        <f>ROUND(I939*H939,2)</f>
        <v>0</v>
      </c>
      <c r="BL939" s="24" t="s">
        <v>290</v>
      </c>
      <c r="BM939" s="24" t="s">
        <v>1311</v>
      </c>
    </row>
    <row r="940" spans="2:47" s="1" customFormat="1" ht="121.5">
      <c r="B940" s="41"/>
      <c r="C940" s="63"/>
      <c r="D940" s="208" t="s">
        <v>165</v>
      </c>
      <c r="E940" s="63"/>
      <c r="F940" s="209" t="s">
        <v>1049</v>
      </c>
      <c r="G940" s="63"/>
      <c r="H940" s="63"/>
      <c r="I940" s="163"/>
      <c r="J940" s="63"/>
      <c r="K940" s="63"/>
      <c r="L940" s="61"/>
      <c r="M940" s="207"/>
      <c r="N940" s="42"/>
      <c r="O940" s="42"/>
      <c r="P940" s="42"/>
      <c r="Q940" s="42"/>
      <c r="R940" s="42"/>
      <c r="S940" s="42"/>
      <c r="T940" s="78"/>
      <c r="AT940" s="24" t="s">
        <v>165</v>
      </c>
      <c r="AU940" s="24" t="s">
        <v>81</v>
      </c>
    </row>
    <row r="941" spans="2:63" s="10" customFormat="1" ht="37.35" customHeight="1">
      <c r="B941" s="176"/>
      <c r="C941" s="177"/>
      <c r="D941" s="178" t="s">
        <v>70</v>
      </c>
      <c r="E941" s="179" t="s">
        <v>478</v>
      </c>
      <c r="F941" s="179" t="s">
        <v>1312</v>
      </c>
      <c r="G941" s="177"/>
      <c r="H941" s="177"/>
      <c r="I941" s="180"/>
      <c r="J941" s="181">
        <f>BK941</f>
        <v>0</v>
      </c>
      <c r="K941" s="177"/>
      <c r="L941" s="182"/>
      <c r="M941" s="183"/>
      <c r="N941" s="184"/>
      <c r="O941" s="184"/>
      <c r="P941" s="185">
        <f>P942+P1056</f>
        <v>0</v>
      </c>
      <c r="Q941" s="184"/>
      <c r="R941" s="185">
        <f>R942+R1056</f>
        <v>0.8579399999999999</v>
      </c>
      <c r="S941" s="184"/>
      <c r="T941" s="186">
        <f>T942+T1056</f>
        <v>0</v>
      </c>
      <c r="AR941" s="187" t="s">
        <v>185</v>
      </c>
      <c r="AT941" s="188" t="s">
        <v>70</v>
      </c>
      <c r="AU941" s="188" t="s">
        <v>71</v>
      </c>
      <c r="AY941" s="187" t="s">
        <v>149</v>
      </c>
      <c r="BK941" s="189">
        <f>BK942+BK1056</f>
        <v>0</v>
      </c>
    </row>
    <row r="942" spans="2:63" s="10" customFormat="1" ht="19.9" customHeight="1">
      <c r="B942" s="176"/>
      <c r="C942" s="177"/>
      <c r="D942" s="190" t="s">
        <v>70</v>
      </c>
      <c r="E942" s="191" t="s">
        <v>1313</v>
      </c>
      <c r="F942" s="191" t="s">
        <v>1314</v>
      </c>
      <c r="G942" s="177"/>
      <c r="H942" s="177"/>
      <c r="I942" s="180"/>
      <c r="J942" s="192">
        <f>BK942</f>
        <v>0</v>
      </c>
      <c r="K942" s="177"/>
      <c r="L942" s="182"/>
      <c r="M942" s="183"/>
      <c r="N942" s="184"/>
      <c r="O942" s="184"/>
      <c r="P942" s="185">
        <f>SUM(P943:P1055)</f>
        <v>0</v>
      </c>
      <c r="Q942" s="184"/>
      <c r="R942" s="185">
        <f>SUM(R943:R1055)</f>
        <v>0.7529399999999999</v>
      </c>
      <c r="S942" s="184"/>
      <c r="T942" s="186">
        <f>SUM(T943:T1055)</f>
        <v>0</v>
      </c>
      <c r="AR942" s="187" t="s">
        <v>185</v>
      </c>
      <c r="AT942" s="188" t="s">
        <v>70</v>
      </c>
      <c r="AU942" s="188" t="s">
        <v>79</v>
      </c>
      <c r="AY942" s="187" t="s">
        <v>149</v>
      </c>
      <c r="BK942" s="189">
        <f>SUM(BK943:BK1055)</f>
        <v>0</v>
      </c>
    </row>
    <row r="943" spans="2:65" s="1" customFormat="1" ht="22.5" customHeight="1">
      <c r="B943" s="41"/>
      <c r="C943" s="193" t="s">
        <v>1315</v>
      </c>
      <c r="D943" s="193" t="s">
        <v>152</v>
      </c>
      <c r="E943" s="194" t="s">
        <v>1316</v>
      </c>
      <c r="F943" s="195" t="s">
        <v>1317</v>
      </c>
      <c r="G943" s="196" t="s">
        <v>306</v>
      </c>
      <c r="H943" s="197">
        <v>4</v>
      </c>
      <c r="I943" s="198"/>
      <c r="J943" s="199">
        <f>ROUND(I943*H943,2)</f>
        <v>0</v>
      </c>
      <c r="K943" s="195" t="s">
        <v>21</v>
      </c>
      <c r="L943" s="61"/>
      <c r="M943" s="200" t="s">
        <v>21</v>
      </c>
      <c r="N943" s="201" t="s">
        <v>42</v>
      </c>
      <c r="O943" s="42"/>
      <c r="P943" s="202">
        <f>O943*H943</f>
        <v>0</v>
      </c>
      <c r="Q943" s="202">
        <v>0</v>
      </c>
      <c r="R943" s="202">
        <f>Q943*H943</f>
        <v>0</v>
      </c>
      <c r="S943" s="202">
        <v>0</v>
      </c>
      <c r="T943" s="203">
        <f>S943*H943</f>
        <v>0</v>
      </c>
      <c r="AR943" s="24" t="s">
        <v>527</v>
      </c>
      <c r="AT943" s="24" t="s">
        <v>152</v>
      </c>
      <c r="AU943" s="24" t="s">
        <v>81</v>
      </c>
      <c r="AY943" s="24" t="s">
        <v>149</v>
      </c>
      <c r="BE943" s="204">
        <f>IF(N943="základní",J943,0)</f>
        <v>0</v>
      </c>
      <c r="BF943" s="204">
        <f>IF(N943="snížená",J943,0)</f>
        <v>0</v>
      </c>
      <c r="BG943" s="204">
        <f>IF(N943="zákl. přenesená",J943,0)</f>
        <v>0</v>
      </c>
      <c r="BH943" s="204">
        <f>IF(N943="sníž. přenesená",J943,0)</f>
        <v>0</v>
      </c>
      <c r="BI943" s="204">
        <f>IF(N943="nulová",J943,0)</f>
        <v>0</v>
      </c>
      <c r="BJ943" s="24" t="s">
        <v>79</v>
      </c>
      <c r="BK943" s="204">
        <f>ROUND(I943*H943,2)</f>
        <v>0</v>
      </c>
      <c r="BL943" s="24" t="s">
        <v>527</v>
      </c>
      <c r="BM943" s="24" t="s">
        <v>1318</v>
      </c>
    </row>
    <row r="944" spans="2:47" s="1" customFormat="1" ht="67.5">
      <c r="B944" s="41"/>
      <c r="C944" s="63"/>
      <c r="D944" s="205" t="s">
        <v>159</v>
      </c>
      <c r="E944" s="63"/>
      <c r="F944" s="206" t="s">
        <v>1319</v>
      </c>
      <c r="G944" s="63"/>
      <c r="H944" s="63"/>
      <c r="I944" s="163"/>
      <c r="J944" s="63"/>
      <c r="K944" s="63"/>
      <c r="L944" s="61"/>
      <c r="M944" s="207"/>
      <c r="N944" s="42"/>
      <c r="O944" s="42"/>
      <c r="P944" s="42"/>
      <c r="Q944" s="42"/>
      <c r="R944" s="42"/>
      <c r="S944" s="42"/>
      <c r="T944" s="78"/>
      <c r="AT944" s="24" t="s">
        <v>159</v>
      </c>
      <c r="AU944" s="24" t="s">
        <v>81</v>
      </c>
    </row>
    <row r="945" spans="2:65" s="1" customFormat="1" ht="22.5" customHeight="1">
      <c r="B945" s="41"/>
      <c r="C945" s="193" t="s">
        <v>1320</v>
      </c>
      <c r="D945" s="193" t="s">
        <v>152</v>
      </c>
      <c r="E945" s="194" t="s">
        <v>1321</v>
      </c>
      <c r="F945" s="195" t="s">
        <v>1322</v>
      </c>
      <c r="G945" s="196" t="s">
        <v>219</v>
      </c>
      <c r="H945" s="197">
        <v>18</v>
      </c>
      <c r="I945" s="198"/>
      <c r="J945" s="199">
        <f>ROUND(I945*H945,2)</f>
        <v>0</v>
      </c>
      <c r="K945" s="195" t="s">
        <v>1323</v>
      </c>
      <c r="L945" s="61"/>
      <c r="M945" s="200" t="s">
        <v>21</v>
      </c>
      <c r="N945" s="201" t="s">
        <v>42</v>
      </c>
      <c r="O945" s="42"/>
      <c r="P945" s="202">
        <f>O945*H945</f>
        <v>0</v>
      </c>
      <c r="Q945" s="202">
        <v>0</v>
      </c>
      <c r="R945" s="202">
        <f>Q945*H945</f>
        <v>0</v>
      </c>
      <c r="S945" s="202">
        <v>0</v>
      </c>
      <c r="T945" s="203">
        <f>S945*H945</f>
        <v>0</v>
      </c>
      <c r="AR945" s="24" t="s">
        <v>527</v>
      </c>
      <c r="AT945" s="24" t="s">
        <v>152</v>
      </c>
      <c r="AU945" s="24" t="s">
        <v>81</v>
      </c>
      <c r="AY945" s="24" t="s">
        <v>149</v>
      </c>
      <c r="BE945" s="204">
        <f>IF(N945="základní",J945,0)</f>
        <v>0</v>
      </c>
      <c r="BF945" s="204">
        <f>IF(N945="snížená",J945,0)</f>
        <v>0</v>
      </c>
      <c r="BG945" s="204">
        <f>IF(N945="zákl. přenesená",J945,0)</f>
        <v>0</v>
      </c>
      <c r="BH945" s="204">
        <f>IF(N945="sníž. přenesená",J945,0)</f>
        <v>0</v>
      </c>
      <c r="BI945" s="204">
        <f>IF(N945="nulová",J945,0)</f>
        <v>0</v>
      </c>
      <c r="BJ945" s="24" t="s">
        <v>79</v>
      </c>
      <c r="BK945" s="204">
        <f>ROUND(I945*H945,2)</f>
        <v>0</v>
      </c>
      <c r="BL945" s="24" t="s">
        <v>527</v>
      </c>
      <c r="BM945" s="24" t="s">
        <v>1324</v>
      </c>
    </row>
    <row r="946" spans="2:47" s="1" customFormat="1" ht="27">
      <c r="B946" s="41"/>
      <c r="C946" s="63"/>
      <c r="D946" s="205" t="s">
        <v>159</v>
      </c>
      <c r="E946" s="63"/>
      <c r="F946" s="206" t="s">
        <v>1325</v>
      </c>
      <c r="G946" s="63"/>
      <c r="H946" s="63"/>
      <c r="I946" s="163"/>
      <c r="J946" s="63"/>
      <c r="K946" s="63"/>
      <c r="L946" s="61"/>
      <c r="M946" s="207"/>
      <c r="N946" s="42"/>
      <c r="O946" s="42"/>
      <c r="P946" s="42"/>
      <c r="Q946" s="42"/>
      <c r="R946" s="42"/>
      <c r="S946" s="42"/>
      <c r="T946" s="78"/>
      <c r="AT946" s="24" t="s">
        <v>159</v>
      </c>
      <c r="AU946" s="24" t="s">
        <v>81</v>
      </c>
    </row>
    <row r="947" spans="2:65" s="1" customFormat="1" ht="22.5" customHeight="1">
      <c r="B947" s="41"/>
      <c r="C947" s="250" t="s">
        <v>1326</v>
      </c>
      <c r="D947" s="250" t="s">
        <v>478</v>
      </c>
      <c r="E947" s="251" t="s">
        <v>1327</v>
      </c>
      <c r="F947" s="252" t="s">
        <v>1328</v>
      </c>
      <c r="G947" s="253" t="s">
        <v>219</v>
      </c>
      <c r="H947" s="254">
        <v>18</v>
      </c>
      <c r="I947" s="255"/>
      <c r="J947" s="256">
        <f>ROUND(I947*H947,2)</f>
        <v>0</v>
      </c>
      <c r="K947" s="252" t="s">
        <v>1323</v>
      </c>
      <c r="L947" s="257"/>
      <c r="M947" s="258" t="s">
        <v>21</v>
      </c>
      <c r="N947" s="259" t="s">
        <v>42</v>
      </c>
      <c r="O947" s="42"/>
      <c r="P947" s="202">
        <f>O947*H947</f>
        <v>0</v>
      </c>
      <c r="Q947" s="202">
        <v>0.00014</v>
      </c>
      <c r="R947" s="202">
        <f>Q947*H947</f>
        <v>0.0025199999999999997</v>
      </c>
      <c r="S947" s="202">
        <v>0</v>
      </c>
      <c r="T947" s="203">
        <f>S947*H947</f>
        <v>0</v>
      </c>
      <c r="AR947" s="24" t="s">
        <v>818</v>
      </c>
      <c r="AT947" s="24" t="s">
        <v>478</v>
      </c>
      <c r="AU947" s="24" t="s">
        <v>81</v>
      </c>
      <c r="AY947" s="24" t="s">
        <v>149</v>
      </c>
      <c r="BE947" s="204">
        <f>IF(N947="základní",J947,0)</f>
        <v>0</v>
      </c>
      <c r="BF947" s="204">
        <f>IF(N947="snížená",J947,0)</f>
        <v>0</v>
      </c>
      <c r="BG947" s="204">
        <f>IF(N947="zákl. přenesená",J947,0)</f>
        <v>0</v>
      </c>
      <c r="BH947" s="204">
        <f>IF(N947="sníž. přenesená",J947,0)</f>
        <v>0</v>
      </c>
      <c r="BI947" s="204">
        <f>IF(N947="nulová",J947,0)</f>
        <v>0</v>
      </c>
      <c r="BJ947" s="24" t="s">
        <v>79</v>
      </c>
      <c r="BK947" s="204">
        <f>ROUND(I947*H947,2)</f>
        <v>0</v>
      </c>
      <c r="BL947" s="24" t="s">
        <v>818</v>
      </c>
      <c r="BM947" s="24" t="s">
        <v>1329</v>
      </c>
    </row>
    <row r="948" spans="2:65" s="1" customFormat="1" ht="22.5" customHeight="1">
      <c r="B948" s="41"/>
      <c r="C948" s="193" t="s">
        <v>1330</v>
      </c>
      <c r="D948" s="193" t="s">
        <v>152</v>
      </c>
      <c r="E948" s="194" t="s">
        <v>1331</v>
      </c>
      <c r="F948" s="195" t="s">
        <v>1332</v>
      </c>
      <c r="G948" s="196" t="s">
        <v>219</v>
      </c>
      <c r="H948" s="197">
        <v>12</v>
      </c>
      <c r="I948" s="198"/>
      <c r="J948" s="199">
        <f>ROUND(I948*H948,2)</f>
        <v>0</v>
      </c>
      <c r="K948" s="195" t="s">
        <v>1323</v>
      </c>
      <c r="L948" s="61"/>
      <c r="M948" s="200" t="s">
        <v>21</v>
      </c>
      <c r="N948" s="201" t="s">
        <v>42</v>
      </c>
      <c r="O948" s="42"/>
      <c r="P948" s="202">
        <f>O948*H948</f>
        <v>0</v>
      </c>
      <c r="Q948" s="202">
        <v>0</v>
      </c>
      <c r="R948" s="202">
        <f>Q948*H948</f>
        <v>0</v>
      </c>
      <c r="S948" s="202">
        <v>0</v>
      </c>
      <c r="T948" s="203">
        <f>S948*H948</f>
        <v>0</v>
      </c>
      <c r="AR948" s="24" t="s">
        <v>527</v>
      </c>
      <c r="AT948" s="24" t="s">
        <v>152</v>
      </c>
      <c r="AU948" s="24" t="s">
        <v>81</v>
      </c>
      <c r="AY948" s="24" t="s">
        <v>149</v>
      </c>
      <c r="BE948" s="204">
        <f>IF(N948="základní",J948,0)</f>
        <v>0</v>
      </c>
      <c r="BF948" s="204">
        <f>IF(N948="snížená",J948,0)</f>
        <v>0</v>
      </c>
      <c r="BG948" s="204">
        <f>IF(N948="zákl. přenesená",J948,0)</f>
        <v>0</v>
      </c>
      <c r="BH948" s="204">
        <f>IF(N948="sníž. přenesená",J948,0)</f>
        <v>0</v>
      </c>
      <c r="BI948" s="204">
        <f>IF(N948="nulová",J948,0)</f>
        <v>0</v>
      </c>
      <c r="BJ948" s="24" t="s">
        <v>79</v>
      </c>
      <c r="BK948" s="204">
        <f>ROUND(I948*H948,2)</f>
        <v>0</v>
      </c>
      <c r="BL948" s="24" t="s">
        <v>527</v>
      </c>
      <c r="BM948" s="24" t="s">
        <v>1333</v>
      </c>
    </row>
    <row r="949" spans="2:47" s="1" customFormat="1" ht="27">
      <c r="B949" s="41"/>
      <c r="C949" s="63"/>
      <c r="D949" s="205" t="s">
        <v>159</v>
      </c>
      <c r="E949" s="63"/>
      <c r="F949" s="206" t="s">
        <v>1334</v>
      </c>
      <c r="G949" s="63"/>
      <c r="H949" s="63"/>
      <c r="I949" s="163"/>
      <c r="J949" s="63"/>
      <c r="K949" s="63"/>
      <c r="L949" s="61"/>
      <c r="M949" s="207"/>
      <c r="N949" s="42"/>
      <c r="O949" s="42"/>
      <c r="P949" s="42"/>
      <c r="Q949" s="42"/>
      <c r="R949" s="42"/>
      <c r="S949" s="42"/>
      <c r="T949" s="78"/>
      <c r="AT949" s="24" t="s">
        <v>159</v>
      </c>
      <c r="AU949" s="24" t="s">
        <v>81</v>
      </c>
    </row>
    <row r="950" spans="2:65" s="1" customFormat="1" ht="22.5" customHeight="1">
      <c r="B950" s="41"/>
      <c r="C950" s="250" t="s">
        <v>1335</v>
      </c>
      <c r="D950" s="250" t="s">
        <v>478</v>
      </c>
      <c r="E950" s="251" t="s">
        <v>1336</v>
      </c>
      <c r="F950" s="252" t="s">
        <v>1337</v>
      </c>
      <c r="G950" s="253" t="s">
        <v>219</v>
      </c>
      <c r="H950" s="254">
        <v>12</v>
      </c>
      <c r="I950" s="255"/>
      <c r="J950" s="256">
        <f aca="true" t="shared" si="30" ref="J950:J955">ROUND(I950*H950,2)</f>
        <v>0</v>
      </c>
      <c r="K950" s="252" t="s">
        <v>1323</v>
      </c>
      <c r="L950" s="257"/>
      <c r="M950" s="258" t="s">
        <v>21</v>
      </c>
      <c r="N950" s="259" t="s">
        <v>42</v>
      </c>
      <c r="O950" s="42"/>
      <c r="P950" s="202">
        <f aca="true" t="shared" si="31" ref="P950:P955">O950*H950</f>
        <v>0</v>
      </c>
      <c r="Q950" s="202">
        <v>0.00016</v>
      </c>
      <c r="R950" s="202">
        <f aca="true" t="shared" si="32" ref="R950:R955">Q950*H950</f>
        <v>0.0019200000000000003</v>
      </c>
      <c r="S950" s="202">
        <v>0</v>
      </c>
      <c r="T950" s="203">
        <f aca="true" t="shared" si="33" ref="T950:T955">S950*H950</f>
        <v>0</v>
      </c>
      <c r="AR950" s="24" t="s">
        <v>818</v>
      </c>
      <c r="AT950" s="24" t="s">
        <v>478</v>
      </c>
      <c r="AU950" s="24" t="s">
        <v>81</v>
      </c>
      <c r="AY950" s="24" t="s">
        <v>149</v>
      </c>
      <c r="BE950" s="204">
        <f aca="true" t="shared" si="34" ref="BE950:BE955">IF(N950="základní",J950,0)</f>
        <v>0</v>
      </c>
      <c r="BF950" s="204">
        <f aca="true" t="shared" si="35" ref="BF950:BF955">IF(N950="snížená",J950,0)</f>
        <v>0</v>
      </c>
      <c r="BG950" s="204">
        <f aca="true" t="shared" si="36" ref="BG950:BG955">IF(N950="zákl. přenesená",J950,0)</f>
        <v>0</v>
      </c>
      <c r="BH950" s="204">
        <f aca="true" t="shared" si="37" ref="BH950:BH955">IF(N950="sníž. přenesená",J950,0)</f>
        <v>0</v>
      </c>
      <c r="BI950" s="204">
        <f aca="true" t="shared" si="38" ref="BI950:BI955">IF(N950="nulová",J950,0)</f>
        <v>0</v>
      </c>
      <c r="BJ950" s="24" t="s">
        <v>79</v>
      </c>
      <c r="BK950" s="204">
        <f aca="true" t="shared" si="39" ref="BK950:BK955">ROUND(I950*H950,2)</f>
        <v>0</v>
      </c>
      <c r="BL950" s="24" t="s">
        <v>818</v>
      </c>
      <c r="BM950" s="24" t="s">
        <v>1338</v>
      </c>
    </row>
    <row r="951" spans="2:65" s="1" customFormat="1" ht="22.5" customHeight="1">
      <c r="B951" s="41"/>
      <c r="C951" s="193" t="s">
        <v>1339</v>
      </c>
      <c r="D951" s="193" t="s">
        <v>152</v>
      </c>
      <c r="E951" s="194" t="s">
        <v>1340</v>
      </c>
      <c r="F951" s="195" t="s">
        <v>1341</v>
      </c>
      <c r="G951" s="196" t="s">
        <v>219</v>
      </c>
      <c r="H951" s="197">
        <v>26</v>
      </c>
      <c r="I951" s="198"/>
      <c r="J951" s="199">
        <f t="shared" si="30"/>
        <v>0</v>
      </c>
      <c r="K951" s="195" t="s">
        <v>156</v>
      </c>
      <c r="L951" s="61"/>
      <c r="M951" s="200" t="s">
        <v>21</v>
      </c>
      <c r="N951" s="201" t="s">
        <v>42</v>
      </c>
      <c r="O951" s="42"/>
      <c r="P951" s="202">
        <f t="shared" si="31"/>
        <v>0</v>
      </c>
      <c r="Q951" s="202">
        <v>0</v>
      </c>
      <c r="R951" s="202">
        <f t="shared" si="32"/>
        <v>0</v>
      </c>
      <c r="S951" s="202">
        <v>0</v>
      </c>
      <c r="T951" s="203">
        <f t="shared" si="33"/>
        <v>0</v>
      </c>
      <c r="AR951" s="24" t="s">
        <v>527</v>
      </c>
      <c r="AT951" s="24" t="s">
        <v>152</v>
      </c>
      <c r="AU951" s="24" t="s">
        <v>81</v>
      </c>
      <c r="AY951" s="24" t="s">
        <v>149</v>
      </c>
      <c r="BE951" s="204">
        <f t="shared" si="34"/>
        <v>0</v>
      </c>
      <c r="BF951" s="204">
        <f t="shared" si="35"/>
        <v>0</v>
      </c>
      <c r="BG951" s="204">
        <f t="shared" si="36"/>
        <v>0</v>
      </c>
      <c r="BH951" s="204">
        <f t="shared" si="37"/>
        <v>0</v>
      </c>
      <c r="BI951" s="204">
        <f t="shared" si="38"/>
        <v>0</v>
      </c>
      <c r="BJ951" s="24" t="s">
        <v>79</v>
      </c>
      <c r="BK951" s="204">
        <f t="shared" si="39"/>
        <v>0</v>
      </c>
      <c r="BL951" s="24" t="s">
        <v>527</v>
      </c>
      <c r="BM951" s="24" t="s">
        <v>1342</v>
      </c>
    </row>
    <row r="952" spans="2:65" s="1" customFormat="1" ht="22.5" customHeight="1">
      <c r="B952" s="41"/>
      <c r="C952" s="250" t="s">
        <v>1343</v>
      </c>
      <c r="D952" s="250" t="s">
        <v>478</v>
      </c>
      <c r="E952" s="251" t="s">
        <v>1344</v>
      </c>
      <c r="F952" s="252" t="s">
        <v>1345</v>
      </c>
      <c r="G952" s="253" t="s">
        <v>219</v>
      </c>
      <c r="H952" s="254">
        <v>26</v>
      </c>
      <c r="I952" s="255"/>
      <c r="J952" s="256">
        <f t="shared" si="30"/>
        <v>0</v>
      </c>
      <c r="K952" s="252" t="s">
        <v>21</v>
      </c>
      <c r="L952" s="257"/>
      <c r="M952" s="258" t="s">
        <v>21</v>
      </c>
      <c r="N952" s="259" t="s">
        <v>42</v>
      </c>
      <c r="O952" s="42"/>
      <c r="P952" s="202">
        <f t="shared" si="31"/>
        <v>0</v>
      </c>
      <c r="Q952" s="202">
        <v>4E-05</v>
      </c>
      <c r="R952" s="202">
        <f t="shared" si="32"/>
        <v>0.0010400000000000001</v>
      </c>
      <c r="S952" s="202">
        <v>0</v>
      </c>
      <c r="T952" s="203">
        <f t="shared" si="33"/>
        <v>0</v>
      </c>
      <c r="AR952" s="24" t="s">
        <v>818</v>
      </c>
      <c r="AT952" s="24" t="s">
        <v>478</v>
      </c>
      <c r="AU952" s="24" t="s">
        <v>81</v>
      </c>
      <c r="AY952" s="24" t="s">
        <v>149</v>
      </c>
      <c r="BE952" s="204">
        <f t="shared" si="34"/>
        <v>0</v>
      </c>
      <c r="BF952" s="204">
        <f t="shared" si="35"/>
        <v>0</v>
      </c>
      <c r="BG952" s="204">
        <f t="shared" si="36"/>
        <v>0</v>
      </c>
      <c r="BH952" s="204">
        <f t="shared" si="37"/>
        <v>0</v>
      </c>
      <c r="BI952" s="204">
        <f t="shared" si="38"/>
        <v>0</v>
      </c>
      <c r="BJ952" s="24" t="s">
        <v>79</v>
      </c>
      <c r="BK952" s="204">
        <f t="shared" si="39"/>
        <v>0</v>
      </c>
      <c r="BL952" s="24" t="s">
        <v>818</v>
      </c>
      <c r="BM952" s="24" t="s">
        <v>1346</v>
      </c>
    </row>
    <row r="953" spans="2:65" s="1" customFormat="1" ht="22.5" customHeight="1">
      <c r="B953" s="41"/>
      <c r="C953" s="193" t="s">
        <v>1347</v>
      </c>
      <c r="D953" s="193" t="s">
        <v>152</v>
      </c>
      <c r="E953" s="194" t="s">
        <v>1348</v>
      </c>
      <c r="F953" s="195" t="s">
        <v>1349</v>
      </c>
      <c r="G953" s="196" t="s">
        <v>219</v>
      </c>
      <c r="H953" s="197">
        <v>8</v>
      </c>
      <c r="I953" s="198"/>
      <c r="J953" s="199">
        <f t="shared" si="30"/>
        <v>0</v>
      </c>
      <c r="K953" s="195" t="s">
        <v>156</v>
      </c>
      <c r="L953" s="61"/>
      <c r="M953" s="200" t="s">
        <v>21</v>
      </c>
      <c r="N953" s="201" t="s">
        <v>42</v>
      </c>
      <c r="O953" s="42"/>
      <c r="P953" s="202">
        <f t="shared" si="31"/>
        <v>0</v>
      </c>
      <c r="Q953" s="202">
        <v>0</v>
      </c>
      <c r="R953" s="202">
        <f t="shared" si="32"/>
        <v>0</v>
      </c>
      <c r="S953" s="202">
        <v>0</v>
      </c>
      <c r="T953" s="203">
        <f t="shared" si="33"/>
        <v>0</v>
      </c>
      <c r="AR953" s="24" t="s">
        <v>527</v>
      </c>
      <c r="AT953" s="24" t="s">
        <v>152</v>
      </c>
      <c r="AU953" s="24" t="s">
        <v>81</v>
      </c>
      <c r="AY953" s="24" t="s">
        <v>149</v>
      </c>
      <c r="BE953" s="204">
        <f t="shared" si="34"/>
        <v>0</v>
      </c>
      <c r="BF953" s="204">
        <f t="shared" si="35"/>
        <v>0</v>
      </c>
      <c r="BG953" s="204">
        <f t="shared" si="36"/>
        <v>0</v>
      </c>
      <c r="BH953" s="204">
        <f t="shared" si="37"/>
        <v>0</v>
      </c>
      <c r="BI953" s="204">
        <f t="shared" si="38"/>
        <v>0</v>
      </c>
      <c r="BJ953" s="24" t="s">
        <v>79</v>
      </c>
      <c r="BK953" s="204">
        <f t="shared" si="39"/>
        <v>0</v>
      </c>
      <c r="BL953" s="24" t="s">
        <v>527</v>
      </c>
      <c r="BM953" s="24" t="s">
        <v>1350</v>
      </c>
    </row>
    <row r="954" spans="2:65" s="1" customFormat="1" ht="22.5" customHeight="1">
      <c r="B954" s="41"/>
      <c r="C954" s="250" t="s">
        <v>1351</v>
      </c>
      <c r="D954" s="250" t="s">
        <v>478</v>
      </c>
      <c r="E954" s="251" t="s">
        <v>1352</v>
      </c>
      <c r="F954" s="252" t="s">
        <v>1353</v>
      </c>
      <c r="G954" s="253" t="s">
        <v>219</v>
      </c>
      <c r="H954" s="254">
        <v>8</v>
      </c>
      <c r="I954" s="255"/>
      <c r="J954" s="256">
        <f t="shared" si="30"/>
        <v>0</v>
      </c>
      <c r="K954" s="252" t="s">
        <v>21</v>
      </c>
      <c r="L954" s="257"/>
      <c r="M954" s="258" t="s">
        <v>21</v>
      </c>
      <c r="N954" s="259" t="s">
        <v>42</v>
      </c>
      <c r="O954" s="42"/>
      <c r="P954" s="202">
        <f t="shared" si="31"/>
        <v>0</v>
      </c>
      <c r="Q954" s="202">
        <v>0.00033</v>
      </c>
      <c r="R954" s="202">
        <f t="shared" si="32"/>
        <v>0.00264</v>
      </c>
      <c r="S954" s="202">
        <v>0</v>
      </c>
      <c r="T954" s="203">
        <f t="shared" si="33"/>
        <v>0</v>
      </c>
      <c r="AR954" s="24" t="s">
        <v>818</v>
      </c>
      <c r="AT954" s="24" t="s">
        <v>478</v>
      </c>
      <c r="AU954" s="24" t="s">
        <v>81</v>
      </c>
      <c r="AY954" s="24" t="s">
        <v>149</v>
      </c>
      <c r="BE954" s="204">
        <f t="shared" si="34"/>
        <v>0</v>
      </c>
      <c r="BF954" s="204">
        <f t="shared" si="35"/>
        <v>0</v>
      </c>
      <c r="BG954" s="204">
        <f t="shared" si="36"/>
        <v>0</v>
      </c>
      <c r="BH954" s="204">
        <f t="shared" si="37"/>
        <v>0</v>
      </c>
      <c r="BI954" s="204">
        <f t="shared" si="38"/>
        <v>0</v>
      </c>
      <c r="BJ954" s="24" t="s">
        <v>79</v>
      </c>
      <c r="BK954" s="204">
        <f t="shared" si="39"/>
        <v>0</v>
      </c>
      <c r="BL954" s="24" t="s">
        <v>818</v>
      </c>
      <c r="BM954" s="24" t="s">
        <v>1354</v>
      </c>
    </row>
    <row r="955" spans="2:65" s="1" customFormat="1" ht="22.5" customHeight="1">
      <c r="B955" s="41"/>
      <c r="C955" s="193" t="s">
        <v>1355</v>
      </c>
      <c r="D955" s="193" t="s">
        <v>152</v>
      </c>
      <c r="E955" s="194" t="s">
        <v>1356</v>
      </c>
      <c r="F955" s="195" t="s">
        <v>1357</v>
      </c>
      <c r="G955" s="196" t="s">
        <v>219</v>
      </c>
      <c r="H955" s="197">
        <v>91</v>
      </c>
      <c r="I955" s="198"/>
      <c r="J955" s="199">
        <f t="shared" si="30"/>
        <v>0</v>
      </c>
      <c r="K955" s="195" t="s">
        <v>21</v>
      </c>
      <c r="L955" s="61"/>
      <c r="M955" s="200" t="s">
        <v>21</v>
      </c>
      <c r="N955" s="201" t="s">
        <v>42</v>
      </c>
      <c r="O955" s="42"/>
      <c r="P955" s="202">
        <f t="shared" si="31"/>
        <v>0</v>
      </c>
      <c r="Q955" s="202">
        <v>0</v>
      </c>
      <c r="R955" s="202">
        <f t="shared" si="32"/>
        <v>0</v>
      </c>
      <c r="S955" s="202">
        <v>0</v>
      </c>
      <c r="T955" s="203">
        <f t="shared" si="33"/>
        <v>0</v>
      </c>
      <c r="AR955" s="24" t="s">
        <v>527</v>
      </c>
      <c r="AT955" s="24" t="s">
        <v>152</v>
      </c>
      <c r="AU955" s="24" t="s">
        <v>81</v>
      </c>
      <c r="AY955" s="24" t="s">
        <v>149</v>
      </c>
      <c r="BE955" s="204">
        <f t="shared" si="34"/>
        <v>0</v>
      </c>
      <c r="BF955" s="204">
        <f t="shared" si="35"/>
        <v>0</v>
      </c>
      <c r="BG955" s="204">
        <f t="shared" si="36"/>
        <v>0</v>
      </c>
      <c r="BH955" s="204">
        <f t="shared" si="37"/>
        <v>0</v>
      </c>
      <c r="BI955" s="204">
        <f t="shared" si="38"/>
        <v>0</v>
      </c>
      <c r="BJ955" s="24" t="s">
        <v>79</v>
      </c>
      <c r="BK955" s="204">
        <f t="shared" si="39"/>
        <v>0</v>
      </c>
      <c r="BL955" s="24" t="s">
        <v>527</v>
      </c>
      <c r="BM955" s="24" t="s">
        <v>1358</v>
      </c>
    </row>
    <row r="956" spans="2:47" s="1" customFormat="1" ht="27">
      <c r="B956" s="41"/>
      <c r="C956" s="63"/>
      <c r="D956" s="205" t="s">
        <v>159</v>
      </c>
      <c r="E956" s="63"/>
      <c r="F956" s="206" t="s">
        <v>1359</v>
      </c>
      <c r="G956" s="63"/>
      <c r="H956" s="63"/>
      <c r="I956" s="163"/>
      <c r="J956" s="63"/>
      <c r="K956" s="63"/>
      <c r="L956" s="61"/>
      <c r="M956" s="207"/>
      <c r="N956" s="42"/>
      <c r="O956" s="42"/>
      <c r="P956" s="42"/>
      <c r="Q956" s="42"/>
      <c r="R956" s="42"/>
      <c r="S956" s="42"/>
      <c r="T956" s="78"/>
      <c r="AT956" s="24" t="s">
        <v>159</v>
      </c>
      <c r="AU956" s="24" t="s">
        <v>81</v>
      </c>
    </row>
    <row r="957" spans="2:65" s="1" customFormat="1" ht="22.5" customHeight="1">
      <c r="B957" s="41"/>
      <c r="C957" s="250" t="s">
        <v>1360</v>
      </c>
      <c r="D957" s="250" t="s">
        <v>478</v>
      </c>
      <c r="E957" s="251" t="s">
        <v>984</v>
      </c>
      <c r="F957" s="252" t="s">
        <v>1361</v>
      </c>
      <c r="G957" s="253" t="s">
        <v>219</v>
      </c>
      <c r="H957" s="254">
        <v>28</v>
      </c>
      <c r="I957" s="255"/>
      <c r="J957" s="256">
        <f>ROUND(I957*H957,2)</f>
        <v>0</v>
      </c>
      <c r="K957" s="252" t="s">
        <v>21</v>
      </c>
      <c r="L957" s="257"/>
      <c r="M957" s="258" t="s">
        <v>21</v>
      </c>
      <c r="N957" s="259" t="s">
        <v>42</v>
      </c>
      <c r="O957" s="42"/>
      <c r="P957" s="202">
        <f>O957*H957</f>
        <v>0</v>
      </c>
      <c r="Q957" s="202">
        <v>0</v>
      </c>
      <c r="R957" s="202">
        <f>Q957*H957</f>
        <v>0</v>
      </c>
      <c r="S957" s="202">
        <v>0</v>
      </c>
      <c r="T957" s="203">
        <f>S957*H957</f>
        <v>0</v>
      </c>
      <c r="AR957" s="24" t="s">
        <v>1362</v>
      </c>
      <c r="AT957" s="24" t="s">
        <v>478</v>
      </c>
      <c r="AU957" s="24" t="s">
        <v>81</v>
      </c>
      <c r="AY957" s="24" t="s">
        <v>149</v>
      </c>
      <c r="BE957" s="204">
        <f>IF(N957="základní",J957,0)</f>
        <v>0</v>
      </c>
      <c r="BF957" s="204">
        <f>IF(N957="snížená",J957,0)</f>
        <v>0</v>
      </c>
      <c r="BG957" s="204">
        <f>IF(N957="zákl. přenesená",J957,0)</f>
        <v>0</v>
      </c>
      <c r="BH957" s="204">
        <f>IF(N957="sníž. přenesená",J957,0)</f>
        <v>0</v>
      </c>
      <c r="BI957" s="204">
        <f>IF(N957="nulová",J957,0)</f>
        <v>0</v>
      </c>
      <c r="BJ957" s="24" t="s">
        <v>79</v>
      </c>
      <c r="BK957" s="204">
        <f>ROUND(I957*H957,2)</f>
        <v>0</v>
      </c>
      <c r="BL957" s="24" t="s">
        <v>527</v>
      </c>
      <c r="BM957" s="24" t="s">
        <v>1363</v>
      </c>
    </row>
    <row r="958" spans="2:65" s="1" customFormat="1" ht="22.5" customHeight="1">
      <c r="B958" s="41"/>
      <c r="C958" s="250" t="s">
        <v>1364</v>
      </c>
      <c r="D958" s="250" t="s">
        <v>478</v>
      </c>
      <c r="E958" s="251" t="s">
        <v>995</v>
      </c>
      <c r="F958" s="252" t="s">
        <v>1365</v>
      </c>
      <c r="G958" s="253" t="s">
        <v>219</v>
      </c>
      <c r="H958" s="254">
        <v>19</v>
      </c>
      <c r="I958" s="255"/>
      <c r="J958" s="256">
        <f>ROUND(I958*H958,2)</f>
        <v>0</v>
      </c>
      <c r="K958" s="252" t="s">
        <v>21</v>
      </c>
      <c r="L958" s="257"/>
      <c r="M958" s="258" t="s">
        <v>21</v>
      </c>
      <c r="N958" s="259" t="s">
        <v>42</v>
      </c>
      <c r="O958" s="42"/>
      <c r="P958" s="202">
        <f>O958*H958</f>
        <v>0</v>
      </c>
      <c r="Q958" s="202">
        <v>0</v>
      </c>
      <c r="R958" s="202">
        <f>Q958*H958</f>
        <v>0</v>
      </c>
      <c r="S958" s="202">
        <v>0</v>
      </c>
      <c r="T958" s="203">
        <f>S958*H958</f>
        <v>0</v>
      </c>
      <c r="AR958" s="24" t="s">
        <v>1362</v>
      </c>
      <c r="AT958" s="24" t="s">
        <v>478</v>
      </c>
      <c r="AU958" s="24" t="s">
        <v>81</v>
      </c>
      <c r="AY958" s="24" t="s">
        <v>149</v>
      </c>
      <c r="BE958" s="204">
        <f>IF(N958="základní",J958,0)</f>
        <v>0</v>
      </c>
      <c r="BF958" s="204">
        <f>IF(N958="snížená",J958,0)</f>
        <v>0</v>
      </c>
      <c r="BG958" s="204">
        <f>IF(N958="zákl. přenesená",J958,0)</f>
        <v>0</v>
      </c>
      <c r="BH958" s="204">
        <f>IF(N958="sníž. přenesená",J958,0)</f>
        <v>0</v>
      </c>
      <c r="BI958" s="204">
        <f>IF(N958="nulová",J958,0)</f>
        <v>0</v>
      </c>
      <c r="BJ958" s="24" t="s">
        <v>79</v>
      </c>
      <c r="BK958" s="204">
        <f>ROUND(I958*H958,2)</f>
        <v>0</v>
      </c>
      <c r="BL958" s="24" t="s">
        <v>527</v>
      </c>
      <c r="BM958" s="24" t="s">
        <v>1366</v>
      </c>
    </row>
    <row r="959" spans="2:65" s="1" customFormat="1" ht="22.5" customHeight="1">
      <c r="B959" s="41"/>
      <c r="C959" s="250" t="s">
        <v>1367</v>
      </c>
      <c r="D959" s="250" t="s">
        <v>478</v>
      </c>
      <c r="E959" s="251" t="s">
        <v>1002</v>
      </c>
      <c r="F959" s="252" t="s">
        <v>1368</v>
      </c>
      <c r="G959" s="253" t="s">
        <v>219</v>
      </c>
      <c r="H959" s="254">
        <v>36</v>
      </c>
      <c r="I959" s="255"/>
      <c r="J959" s="256">
        <f>ROUND(I959*H959,2)</f>
        <v>0</v>
      </c>
      <c r="K959" s="252" t="s">
        <v>21</v>
      </c>
      <c r="L959" s="257"/>
      <c r="M959" s="258" t="s">
        <v>21</v>
      </c>
      <c r="N959" s="259" t="s">
        <v>42</v>
      </c>
      <c r="O959" s="42"/>
      <c r="P959" s="202">
        <f>O959*H959</f>
        <v>0</v>
      </c>
      <c r="Q959" s="202">
        <v>0</v>
      </c>
      <c r="R959" s="202">
        <f>Q959*H959</f>
        <v>0</v>
      </c>
      <c r="S959" s="202">
        <v>0</v>
      </c>
      <c r="T959" s="203">
        <f>S959*H959</f>
        <v>0</v>
      </c>
      <c r="AR959" s="24" t="s">
        <v>1362</v>
      </c>
      <c r="AT959" s="24" t="s">
        <v>478</v>
      </c>
      <c r="AU959" s="24" t="s">
        <v>81</v>
      </c>
      <c r="AY959" s="24" t="s">
        <v>149</v>
      </c>
      <c r="BE959" s="204">
        <f>IF(N959="základní",J959,0)</f>
        <v>0</v>
      </c>
      <c r="BF959" s="204">
        <f>IF(N959="snížená",J959,0)</f>
        <v>0</v>
      </c>
      <c r="BG959" s="204">
        <f>IF(N959="zákl. přenesená",J959,0)</f>
        <v>0</v>
      </c>
      <c r="BH959" s="204">
        <f>IF(N959="sníž. přenesená",J959,0)</f>
        <v>0</v>
      </c>
      <c r="BI959" s="204">
        <f>IF(N959="nulová",J959,0)</f>
        <v>0</v>
      </c>
      <c r="BJ959" s="24" t="s">
        <v>79</v>
      </c>
      <c r="BK959" s="204">
        <f>ROUND(I959*H959,2)</f>
        <v>0</v>
      </c>
      <c r="BL959" s="24" t="s">
        <v>527</v>
      </c>
      <c r="BM959" s="24" t="s">
        <v>1369</v>
      </c>
    </row>
    <row r="960" spans="2:65" s="1" customFormat="1" ht="22.5" customHeight="1">
      <c r="B960" s="41"/>
      <c r="C960" s="250" t="s">
        <v>1370</v>
      </c>
      <c r="D960" s="250" t="s">
        <v>478</v>
      </c>
      <c r="E960" s="251" t="s">
        <v>1371</v>
      </c>
      <c r="F960" s="252" t="s">
        <v>1372</v>
      </c>
      <c r="G960" s="253" t="s">
        <v>219</v>
      </c>
      <c r="H960" s="254">
        <v>16</v>
      </c>
      <c r="I960" s="255"/>
      <c r="J960" s="256">
        <f>ROUND(I960*H960,2)</f>
        <v>0</v>
      </c>
      <c r="K960" s="252" t="s">
        <v>21</v>
      </c>
      <c r="L960" s="257"/>
      <c r="M960" s="258" t="s">
        <v>21</v>
      </c>
      <c r="N960" s="259" t="s">
        <v>42</v>
      </c>
      <c r="O960" s="42"/>
      <c r="P960" s="202">
        <f>O960*H960</f>
        <v>0</v>
      </c>
      <c r="Q960" s="202">
        <v>0</v>
      </c>
      <c r="R960" s="202">
        <f>Q960*H960</f>
        <v>0</v>
      </c>
      <c r="S960" s="202">
        <v>0</v>
      </c>
      <c r="T960" s="203">
        <f>S960*H960</f>
        <v>0</v>
      </c>
      <c r="AR960" s="24" t="s">
        <v>1362</v>
      </c>
      <c r="AT960" s="24" t="s">
        <v>478</v>
      </c>
      <c r="AU960" s="24" t="s">
        <v>81</v>
      </c>
      <c r="AY960" s="24" t="s">
        <v>149</v>
      </c>
      <c r="BE960" s="204">
        <f>IF(N960="základní",J960,0)</f>
        <v>0</v>
      </c>
      <c r="BF960" s="204">
        <f>IF(N960="snížená",J960,0)</f>
        <v>0</v>
      </c>
      <c r="BG960" s="204">
        <f>IF(N960="zákl. přenesená",J960,0)</f>
        <v>0</v>
      </c>
      <c r="BH960" s="204">
        <f>IF(N960="sníž. přenesená",J960,0)</f>
        <v>0</v>
      </c>
      <c r="BI960" s="204">
        <f>IF(N960="nulová",J960,0)</f>
        <v>0</v>
      </c>
      <c r="BJ960" s="24" t="s">
        <v>79</v>
      </c>
      <c r="BK960" s="204">
        <f>ROUND(I960*H960,2)</f>
        <v>0</v>
      </c>
      <c r="BL960" s="24" t="s">
        <v>527</v>
      </c>
      <c r="BM960" s="24" t="s">
        <v>1373</v>
      </c>
    </row>
    <row r="961" spans="2:47" s="1" customFormat="1" ht="27">
      <c r="B961" s="41"/>
      <c r="C961" s="63"/>
      <c r="D961" s="205" t="s">
        <v>159</v>
      </c>
      <c r="E961" s="63"/>
      <c r="F961" s="206" t="s">
        <v>1374</v>
      </c>
      <c r="G961" s="63"/>
      <c r="H961" s="63"/>
      <c r="I961" s="163"/>
      <c r="J961" s="63"/>
      <c r="K961" s="63"/>
      <c r="L961" s="61"/>
      <c r="M961" s="207"/>
      <c r="N961" s="42"/>
      <c r="O961" s="42"/>
      <c r="P961" s="42"/>
      <c r="Q961" s="42"/>
      <c r="R961" s="42"/>
      <c r="S961" s="42"/>
      <c r="T961" s="78"/>
      <c r="AT961" s="24" t="s">
        <v>159</v>
      </c>
      <c r="AU961" s="24" t="s">
        <v>81</v>
      </c>
    </row>
    <row r="962" spans="2:65" s="1" customFormat="1" ht="22.5" customHeight="1">
      <c r="B962" s="41"/>
      <c r="C962" s="250" t="s">
        <v>1375</v>
      </c>
      <c r="D962" s="250" t="s">
        <v>478</v>
      </c>
      <c r="E962" s="251" t="s">
        <v>1376</v>
      </c>
      <c r="F962" s="252" t="s">
        <v>1377</v>
      </c>
      <c r="G962" s="253" t="s">
        <v>219</v>
      </c>
      <c r="H962" s="254">
        <v>22</v>
      </c>
      <c r="I962" s="255"/>
      <c r="J962" s="256">
        <f>ROUND(I962*H962,2)</f>
        <v>0</v>
      </c>
      <c r="K962" s="252" t="s">
        <v>21</v>
      </c>
      <c r="L962" s="257"/>
      <c r="M962" s="258" t="s">
        <v>21</v>
      </c>
      <c r="N962" s="259" t="s">
        <v>42</v>
      </c>
      <c r="O962" s="42"/>
      <c r="P962" s="202">
        <f>O962*H962</f>
        <v>0</v>
      </c>
      <c r="Q962" s="202">
        <v>0</v>
      </c>
      <c r="R962" s="202">
        <f>Q962*H962</f>
        <v>0</v>
      </c>
      <c r="S962" s="202">
        <v>0</v>
      </c>
      <c r="T962" s="203">
        <f>S962*H962</f>
        <v>0</v>
      </c>
      <c r="AR962" s="24" t="s">
        <v>1362</v>
      </c>
      <c r="AT962" s="24" t="s">
        <v>478</v>
      </c>
      <c r="AU962" s="24" t="s">
        <v>81</v>
      </c>
      <c r="AY962" s="24" t="s">
        <v>149</v>
      </c>
      <c r="BE962" s="204">
        <f>IF(N962="základní",J962,0)</f>
        <v>0</v>
      </c>
      <c r="BF962" s="204">
        <f>IF(N962="snížená",J962,0)</f>
        <v>0</v>
      </c>
      <c r="BG962" s="204">
        <f>IF(N962="zákl. přenesená",J962,0)</f>
        <v>0</v>
      </c>
      <c r="BH962" s="204">
        <f>IF(N962="sníž. přenesená",J962,0)</f>
        <v>0</v>
      </c>
      <c r="BI962" s="204">
        <f>IF(N962="nulová",J962,0)</f>
        <v>0</v>
      </c>
      <c r="BJ962" s="24" t="s">
        <v>79</v>
      </c>
      <c r="BK962" s="204">
        <f>ROUND(I962*H962,2)</f>
        <v>0</v>
      </c>
      <c r="BL962" s="24" t="s">
        <v>527</v>
      </c>
      <c r="BM962" s="24" t="s">
        <v>1378</v>
      </c>
    </row>
    <row r="963" spans="2:47" s="1" customFormat="1" ht="27">
      <c r="B963" s="41"/>
      <c r="C963" s="63"/>
      <c r="D963" s="205" t="s">
        <v>159</v>
      </c>
      <c r="E963" s="63"/>
      <c r="F963" s="206" t="s">
        <v>1374</v>
      </c>
      <c r="G963" s="63"/>
      <c r="H963" s="63"/>
      <c r="I963" s="163"/>
      <c r="J963" s="63"/>
      <c r="K963" s="63"/>
      <c r="L963" s="61"/>
      <c r="M963" s="207"/>
      <c r="N963" s="42"/>
      <c r="O963" s="42"/>
      <c r="P963" s="42"/>
      <c r="Q963" s="42"/>
      <c r="R963" s="42"/>
      <c r="S963" s="42"/>
      <c r="T963" s="78"/>
      <c r="AT963" s="24" t="s">
        <v>159</v>
      </c>
      <c r="AU963" s="24" t="s">
        <v>81</v>
      </c>
    </row>
    <row r="964" spans="2:65" s="1" customFormat="1" ht="31.5" customHeight="1">
      <c r="B964" s="41"/>
      <c r="C964" s="193" t="s">
        <v>1379</v>
      </c>
      <c r="D964" s="193" t="s">
        <v>152</v>
      </c>
      <c r="E964" s="194" t="s">
        <v>1380</v>
      </c>
      <c r="F964" s="195" t="s">
        <v>1381</v>
      </c>
      <c r="G964" s="196" t="s">
        <v>306</v>
      </c>
      <c r="H964" s="197">
        <v>86</v>
      </c>
      <c r="I964" s="198"/>
      <c r="J964" s="199">
        <f>ROUND(I964*H964,2)</f>
        <v>0</v>
      </c>
      <c r="K964" s="195" t="s">
        <v>156</v>
      </c>
      <c r="L964" s="61"/>
      <c r="M964" s="200" t="s">
        <v>21</v>
      </c>
      <c r="N964" s="201" t="s">
        <v>42</v>
      </c>
      <c r="O964" s="42"/>
      <c r="P964" s="202">
        <f>O964*H964</f>
        <v>0</v>
      </c>
      <c r="Q964" s="202">
        <v>0</v>
      </c>
      <c r="R964" s="202">
        <f>Q964*H964</f>
        <v>0</v>
      </c>
      <c r="S964" s="202">
        <v>0</v>
      </c>
      <c r="T964" s="203">
        <f>S964*H964</f>
        <v>0</v>
      </c>
      <c r="AR964" s="24" t="s">
        <v>527</v>
      </c>
      <c r="AT964" s="24" t="s">
        <v>152</v>
      </c>
      <c r="AU964" s="24" t="s">
        <v>81</v>
      </c>
      <c r="AY964" s="24" t="s">
        <v>149</v>
      </c>
      <c r="BE964" s="204">
        <f>IF(N964="základní",J964,0)</f>
        <v>0</v>
      </c>
      <c r="BF964" s="204">
        <f>IF(N964="snížená",J964,0)</f>
        <v>0</v>
      </c>
      <c r="BG964" s="204">
        <f>IF(N964="zákl. přenesená",J964,0)</f>
        <v>0</v>
      </c>
      <c r="BH964" s="204">
        <f>IF(N964="sníž. přenesená",J964,0)</f>
        <v>0</v>
      </c>
      <c r="BI964" s="204">
        <f>IF(N964="nulová",J964,0)</f>
        <v>0</v>
      </c>
      <c r="BJ964" s="24" t="s">
        <v>79</v>
      </c>
      <c r="BK964" s="204">
        <f>ROUND(I964*H964,2)</f>
        <v>0</v>
      </c>
      <c r="BL964" s="24" t="s">
        <v>527</v>
      </c>
      <c r="BM964" s="24" t="s">
        <v>1382</v>
      </c>
    </row>
    <row r="965" spans="2:47" s="1" customFormat="1" ht="27">
      <c r="B965" s="41"/>
      <c r="C965" s="63"/>
      <c r="D965" s="205" t="s">
        <v>159</v>
      </c>
      <c r="E965" s="63"/>
      <c r="F965" s="206" t="s">
        <v>1383</v>
      </c>
      <c r="G965" s="63"/>
      <c r="H965" s="63"/>
      <c r="I965" s="163"/>
      <c r="J965" s="63"/>
      <c r="K965" s="63"/>
      <c r="L965" s="61"/>
      <c r="M965" s="207"/>
      <c r="N965" s="42"/>
      <c r="O965" s="42"/>
      <c r="P965" s="42"/>
      <c r="Q965" s="42"/>
      <c r="R965" s="42"/>
      <c r="S965" s="42"/>
      <c r="T965" s="78"/>
      <c r="AT965" s="24" t="s">
        <v>159</v>
      </c>
      <c r="AU965" s="24" t="s">
        <v>81</v>
      </c>
    </row>
    <row r="966" spans="2:65" s="1" customFormat="1" ht="22.5" customHeight="1">
      <c r="B966" s="41"/>
      <c r="C966" s="250" t="s">
        <v>1384</v>
      </c>
      <c r="D966" s="250" t="s">
        <v>478</v>
      </c>
      <c r="E966" s="251" t="s">
        <v>1385</v>
      </c>
      <c r="F966" s="252" t="s">
        <v>1386</v>
      </c>
      <c r="G966" s="253" t="s">
        <v>306</v>
      </c>
      <c r="H966" s="254">
        <v>86</v>
      </c>
      <c r="I966" s="255"/>
      <c r="J966" s="256">
        <f>ROUND(I966*H966,2)</f>
        <v>0</v>
      </c>
      <c r="K966" s="252" t="s">
        <v>156</v>
      </c>
      <c r="L966" s="257"/>
      <c r="M966" s="258" t="s">
        <v>21</v>
      </c>
      <c r="N966" s="259" t="s">
        <v>42</v>
      </c>
      <c r="O966" s="42"/>
      <c r="P966" s="202">
        <f>O966*H966</f>
        <v>0</v>
      </c>
      <c r="Q966" s="202">
        <v>3E-05</v>
      </c>
      <c r="R966" s="202">
        <f>Q966*H966</f>
        <v>0.0025800000000000003</v>
      </c>
      <c r="S966" s="202">
        <v>0</v>
      </c>
      <c r="T966" s="203">
        <f>S966*H966</f>
        <v>0</v>
      </c>
      <c r="AR966" s="24" t="s">
        <v>818</v>
      </c>
      <c r="AT966" s="24" t="s">
        <v>478</v>
      </c>
      <c r="AU966" s="24" t="s">
        <v>81</v>
      </c>
      <c r="AY966" s="24" t="s">
        <v>149</v>
      </c>
      <c r="BE966" s="204">
        <f>IF(N966="základní",J966,0)</f>
        <v>0</v>
      </c>
      <c r="BF966" s="204">
        <f>IF(N966="snížená",J966,0)</f>
        <v>0</v>
      </c>
      <c r="BG966" s="204">
        <f>IF(N966="zákl. přenesená",J966,0)</f>
        <v>0</v>
      </c>
      <c r="BH966" s="204">
        <f>IF(N966="sníž. přenesená",J966,0)</f>
        <v>0</v>
      </c>
      <c r="BI966" s="204">
        <f>IF(N966="nulová",J966,0)</f>
        <v>0</v>
      </c>
      <c r="BJ966" s="24" t="s">
        <v>79</v>
      </c>
      <c r="BK966" s="204">
        <f>ROUND(I966*H966,2)</f>
        <v>0</v>
      </c>
      <c r="BL966" s="24" t="s">
        <v>818</v>
      </c>
      <c r="BM966" s="24" t="s">
        <v>1387</v>
      </c>
    </row>
    <row r="967" spans="2:65" s="1" customFormat="1" ht="31.5" customHeight="1">
      <c r="B967" s="41"/>
      <c r="C967" s="193" t="s">
        <v>1388</v>
      </c>
      <c r="D967" s="193" t="s">
        <v>152</v>
      </c>
      <c r="E967" s="194" t="s">
        <v>1389</v>
      </c>
      <c r="F967" s="195" t="s">
        <v>1390</v>
      </c>
      <c r="G967" s="196" t="s">
        <v>306</v>
      </c>
      <c r="H967" s="197">
        <v>38</v>
      </c>
      <c r="I967" s="198"/>
      <c r="J967" s="199">
        <f>ROUND(I967*H967,2)</f>
        <v>0</v>
      </c>
      <c r="K967" s="195" t="s">
        <v>156</v>
      </c>
      <c r="L967" s="61"/>
      <c r="M967" s="200" t="s">
        <v>21</v>
      </c>
      <c r="N967" s="201" t="s">
        <v>42</v>
      </c>
      <c r="O967" s="42"/>
      <c r="P967" s="202">
        <f>O967*H967</f>
        <v>0</v>
      </c>
      <c r="Q967" s="202">
        <v>0</v>
      </c>
      <c r="R967" s="202">
        <f>Q967*H967</f>
        <v>0</v>
      </c>
      <c r="S967" s="202">
        <v>0</v>
      </c>
      <c r="T967" s="203">
        <f>S967*H967</f>
        <v>0</v>
      </c>
      <c r="AR967" s="24" t="s">
        <v>527</v>
      </c>
      <c r="AT967" s="24" t="s">
        <v>152</v>
      </c>
      <c r="AU967" s="24" t="s">
        <v>81</v>
      </c>
      <c r="AY967" s="24" t="s">
        <v>149</v>
      </c>
      <c r="BE967" s="204">
        <f>IF(N967="základní",J967,0)</f>
        <v>0</v>
      </c>
      <c r="BF967" s="204">
        <f>IF(N967="snížená",J967,0)</f>
        <v>0</v>
      </c>
      <c r="BG967" s="204">
        <f>IF(N967="zákl. přenesená",J967,0)</f>
        <v>0</v>
      </c>
      <c r="BH967" s="204">
        <f>IF(N967="sníž. přenesená",J967,0)</f>
        <v>0</v>
      </c>
      <c r="BI967" s="204">
        <f>IF(N967="nulová",J967,0)</f>
        <v>0</v>
      </c>
      <c r="BJ967" s="24" t="s">
        <v>79</v>
      </c>
      <c r="BK967" s="204">
        <f>ROUND(I967*H967,2)</f>
        <v>0</v>
      </c>
      <c r="BL967" s="24" t="s">
        <v>527</v>
      </c>
      <c r="BM967" s="24" t="s">
        <v>1391</v>
      </c>
    </row>
    <row r="968" spans="2:47" s="1" customFormat="1" ht="27">
      <c r="B968" s="41"/>
      <c r="C968" s="63"/>
      <c r="D968" s="205" t="s">
        <v>159</v>
      </c>
      <c r="E968" s="63"/>
      <c r="F968" s="206" t="s">
        <v>1383</v>
      </c>
      <c r="G968" s="63"/>
      <c r="H968" s="63"/>
      <c r="I968" s="163"/>
      <c r="J968" s="63"/>
      <c r="K968" s="63"/>
      <c r="L968" s="61"/>
      <c r="M968" s="207"/>
      <c r="N968" s="42"/>
      <c r="O968" s="42"/>
      <c r="P968" s="42"/>
      <c r="Q968" s="42"/>
      <c r="R968" s="42"/>
      <c r="S968" s="42"/>
      <c r="T968" s="78"/>
      <c r="AT968" s="24" t="s">
        <v>159</v>
      </c>
      <c r="AU968" s="24" t="s">
        <v>81</v>
      </c>
    </row>
    <row r="969" spans="2:65" s="1" customFormat="1" ht="22.5" customHeight="1">
      <c r="B969" s="41"/>
      <c r="C969" s="250" t="s">
        <v>1392</v>
      </c>
      <c r="D969" s="250" t="s">
        <v>478</v>
      </c>
      <c r="E969" s="251" t="s">
        <v>1393</v>
      </c>
      <c r="F969" s="252" t="s">
        <v>1394</v>
      </c>
      <c r="G969" s="253" t="s">
        <v>306</v>
      </c>
      <c r="H969" s="254">
        <v>32</v>
      </c>
      <c r="I969" s="255"/>
      <c r="J969" s="256">
        <f>ROUND(I969*H969,2)</f>
        <v>0</v>
      </c>
      <c r="K969" s="252" t="s">
        <v>156</v>
      </c>
      <c r="L969" s="257"/>
      <c r="M969" s="258" t="s">
        <v>21</v>
      </c>
      <c r="N969" s="259" t="s">
        <v>42</v>
      </c>
      <c r="O969" s="42"/>
      <c r="P969" s="202">
        <f>O969*H969</f>
        <v>0</v>
      </c>
      <c r="Q969" s="202">
        <v>9E-05</v>
      </c>
      <c r="R969" s="202">
        <f>Q969*H969</f>
        <v>0.00288</v>
      </c>
      <c r="S969" s="202">
        <v>0</v>
      </c>
      <c r="T969" s="203">
        <f>S969*H969</f>
        <v>0</v>
      </c>
      <c r="AR969" s="24" t="s">
        <v>818</v>
      </c>
      <c r="AT969" s="24" t="s">
        <v>478</v>
      </c>
      <c r="AU969" s="24" t="s">
        <v>81</v>
      </c>
      <c r="AY969" s="24" t="s">
        <v>149</v>
      </c>
      <c r="BE969" s="204">
        <f>IF(N969="základní",J969,0)</f>
        <v>0</v>
      </c>
      <c r="BF969" s="204">
        <f>IF(N969="snížená",J969,0)</f>
        <v>0</v>
      </c>
      <c r="BG969" s="204">
        <f>IF(N969="zákl. přenesená",J969,0)</f>
        <v>0</v>
      </c>
      <c r="BH969" s="204">
        <f>IF(N969="sníž. přenesená",J969,0)</f>
        <v>0</v>
      </c>
      <c r="BI969" s="204">
        <f>IF(N969="nulová",J969,0)</f>
        <v>0</v>
      </c>
      <c r="BJ969" s="24" t="s">
        <v>79</v>
      </c>
      <c r="BK969" s="204">
        <f>ROUND(I969*H969,2)</f>
        <v>0</v>
      </c>
      <c r="BL969" s="24" t="s">
        <v>818</v>
      </c>
      <c r="BM969" s="24" t="s">
        <v>1395</v>
      </c>
    </row>
    <row r="970" spans="2:65" s="1" customFormat="1" ht="22.5" customHeight="1">
      <c r="B970" s="41"/>
      <c r="C970" s="250" t="s">
        <v>1396</v>
      </c>
      <c r="D970" s="250" t="s">
        <v>478</v>
      </c>
      <c r="E970" s="251" t="s">
        <v>1397</v>
      </c>
      <c r="F970" s="252" t="s">
        <v>1398</v>
      </c>
      <c r="G970" s="253" t="s">
        <v>306</v>
      </c>
      <c r="H970" s="254">
        <v>6</v>
      </c>
      <c r="I970" s="255"/>
      <c r="J970" s="256">
        <f>ROUND(I970*H970,2)</f>
        <v>0</v>
      </c>
      <c r="K970" s="252" t="s">
        <v>156</v>
      </c>
      <c r="L970" s="257"/>
      <c r="M970" s="258" t="s">
        <v>21</v>
      </c>
      <c r="N970" s="259" t="s">
        <v>42</v>
      </c>
      <c r="O970" s="42"/>
      <c r="P970" s="202">
        <f>O970*H970</f>
        <v>0</v>
      </c>
      <c r="Q970" s="202">
        <v>4E-05</v>
      </c>
      <c r="R970" s="202">
        <f>Q970*H970</f>
        <v>0.00024000000000000003</v>
      </c>
      <c r="S970" s="202">
        <v>0</v>
      </c>
      <c r="T970" s="203">
        <f>S970*H970</f>
        <v>0</v>
      </c>
      <c r="AR970" s="24" t="s">
        <v>818</v>
      </c>
      <c r="AT970" s="24" t="s">
        <v>478</v>
      </c>
      <c r="AU970" s="24" t="s">
        <v>81</v>
      </c>
      <c r="AY970" s="24" t="s">
        <v>149</v>
      </c>
      <c r="BE970" s="204">
        <f>IF(N970="základní",J970,0)</f>
        <v>0</v>
      </c>
      <c r="BF970" s="204">
        <f>IF(N970="snížená",J970,0)</f>
        <v>0</v>
      </c>
      <c r="BG970" s="204">
        <f>IF(N970="zákl. přenesená",J970,0)</f>
        <v>0</v>
      </c>
      <c r="BH970" s="204">
        <f>IF(N970="sníž. přenesená",J970,0)</f>
        <v>0</v>
      </c>
      <c r="BI970" s="204">
        <f>IF(N970="nulová",J970,0)</f>
        <v>0</v>
      </c>
      <c r="BJ970" s="24" t="s">
        <v>79</v>
      </c>
      <c r="BK970" s="204">
        <f>ROUND(I970*H970,2)</f>
        <v>0</v>
      </c>
      <c r="BL970" s="24" t="s">
        <v>818</v>
      </c>
      <c r="BM970" s="24" t="s">
        <v>1399</v>
      </c>
    </row>
    <row r="971" spans="2:47" s="1" customFormat="1" ht="27">
      <c r="B971" s="41"/>
      <c r="C971" s="63"/>
      <c r="D971" s="205" t="s">
        <v>159</v>
      </c>
      <c r="E971" s="63"/>
      <c r="F971" s="206" t="s">
        <v>1400</v>
      </c>
      <c r="G971" s="63"/>
      <c r="H971" s="63"/>
      <c r="I971" s="163"/>
      <c r="J971" s="63"/>
      <c r="K971" s="63"/>
      <c r="L971" s="61"/>
      <c r="M971" s="207"/>
      <c r="N971" s="42"/>
      <c r="O971" s="42"/>
      <c r="P971" s="42"/>
      <c r="Q971" s="42"/>
      <c r="R971" s="42"/>
      <c r="S971" s="42"/>
      <c r="T971" s="78"/>
      <c r="AT971" s="24" t="s">
        <v>159</v>
      </c>
      <c r="AU971" s="24" t="s">
        <v>81</v>
      </c>
    </row>
    <row r="972" spans="2:65" s="1" customFormat="1" ht="22.5" customHeight="1">
      <c r="B972" s="41"/>
      <c r="C972" s="193" t="s">
        <v>1401</v>
      </c>
      <c r="D972" s="193" t="s">
        <v>152</v>
      </c>
      <c r="E972" s="194" t="s">
        <v>1402</v>
      </c>
      <c r="F972" s="195" t="s">
        <v>1403</v>
      </c>
      <c r="G972" s="196" t="s">
        <v>306</v>
      </c>
      <c r="H972" s="197">
        <v>12</v>
      </c>
      <c r="I972" s="198"/>
      <c r="J972" s="199">
        <f aca="true" t="shared" si="40" ref="J972:J980">ROUND(I972*H972,2)</f>
        <v>0</v>
      </c>
      <c r="K972" s="195" t="s">
        <v>156</v>
      </c>
      <c r="L972" s="61"/>
      <c r="M972" s="200" t="s">
        <v>21</v>
      </c>
      <c r="N972" s="201" t="s">
        <v>42</v>
      </c>
      <c r="O972" s="42"/>
      <c r="P972" s="202">
        <f aca="true" t="shared" si="41" ref="P972:P980">O972*H972</f>
        <v>0</v>
      </c>
      <c r="Q972" s="202">
        <v>0</v>
      </c>
      <c r="R972" s="202">
        <f aca="true" t="shared" si="42" ref="R972:R980">Q972*H972</f>
        <v>0</v>
      </c>
      <c r="S972" s="202">
        <v>0</v>
      </c>
      <c r="T972" s="203">
        <f aca="true" t="shared" si="43" ref="T972:T980">S972*H972</f>
        <v>0</v>
      </c>
      <c r="AR972" s="24" t="s">
        <v>527</v>
      </c>
      <c r="AT972" s="24" t="s">
        <v>152</v>
      </c>
      <c r="AU972" s="24" t="s">
        <v>81</v>
      </c>
      <c r="AY972" s="24" t="s">
        <v>149</v>
      </c>
      <c r="BE972" s="204">
        <f aca="true" t="shared" si="44" ref="BE972:BE980">IF(N972="základní",J972,0)</f>
        <v>0</v>
      </c>
      <c r="BF972" s="204">
        <f aca="true" t="shared" si="45" ref="BF972:BF980">IF(N972="snížená",J972,0)</f>
        <v>0</v>
      </c>
      <c r="BG972" s="204">
        <f aca="true" t="shared" si="46" ref="BG972:BG980">IF(N972="zákl. přenesená",J972,0)</f>
        <v>0</v>
      </c>
      <c r="BH972" s="204">
        <f aca="true" t="shared" si="47" ref="BH972:BH980">IF(N972="sníž. přenesená",J972,0)</f>
        <v>0</v>
      </c>
      <c r="BI972" s="204">
        <f aca="true" t="shared" si="48" ref="BI972:BI980">IF(N972="nulová",J972,0)</f>
        <v>0</v>
      </c>
      <c r="BJ972" s="24" t="s">
        <v>79</v>
      </c>
      <c r="BK972" s="204">
        <f aca="true" t="shared" si="49" ref="BK972:BK980">ROUND(I972*H972,2)</f>
        <v>0</v>
      </c>
      <c r="BL972" s="24" t="s">
        <v>527</v>
      </c>
      <c r="BM972" s="24" t="s">
        <v>1404</v>
      </c>
    </row>
    <row r="973" spans="2:65" s="1" customFormat="1" ht="22.5" customHeight="1">
      <c r="B973" s="41"/>
      <c r="C973" s="250" t="s">
        <v>1405</v>
      </c>
      <c r="D973" s="250" t="s">
        <v>478</v>
      </c>
      <c r="E973" s="251" t="s">
        <v>1406</v>
      </c>
      <c r="F973" s="252" t="s">
        <v>1407</v>
      </c>
      <c r="G973" s="253" t="s">
        <v>306</v>
      </c>
      <c r="H973" s="254">
        <v>12</v>
      </c>
      <c r="I973" s="255"/>
      <c r="J973" s="256">
        <f t="shared" si="40"/>
        <v>0</v>
      </c>
      <c r="K973" s="252" t="s">
        <v>21</v>
      </c>
      <c r="L973" s="257"/>
      <c r="M973" s="258" t="s">
        <v>21</v>
      </c>
      <c r="N973" s="259" t="s">
        <v>42</v>
      </c>
      <c r="O973" s="42"/>
      <c r="P973" s="202">
        <f t="shared" si="41"/>
        <v>0</v>
      </c>
      <c r="Q973" s="202">
        <v>0.00019</v>
      </c>
      <c r="R973" s="202">
        <f t="shared" si="42"/>
        <v>0.00228</v>
      </c>
      <c r="S973" s="202">
        <v>0</v>
      </c>
      <c r="T973" s="203">
        <f t="shared" si="43"/>
        <v>0</v>
      </c>
      <c r="AR973" s="24" t="s">
        <v>818</v>
      </c>
      <c r="AT973" s="24" t="s">
        <v>478</v>
      </c>
      <c r="AU973" s="24" t="s">
        <v>81</v>
      </c>
      <c r="AY973" s="24" t="s">
        <v>149</v>
      </c>
      <c r="BE973" s="204">
        <f t="shared" si="44"/>
        <v>0</v>
      </c>
      <c r="BF973" s="204">
        <f t="shared" si="45"/>
        <v>0</v>
      </c>
      <c r="BG973" s="204">
        <f t="shared" si="46"/>
        <v>0</v>
      </c>
      <c r="BH973" s="204">
        <f t="shared" si="47"/>
        <v>0</v>
      </c>
      <c r="BI973" s="204">
        <f t="shared" si="48"/>
        <v>0</v>
      </c>
      <c r="BJ973" s="24" t="s">
        <v>79</v>
      </c>
      <c r="BK973" s="204">
        <f t="shared" si="49"/>
        <v>0</v>
      </c>
      <c r="BL973" s="24" t="s">
        <v>818</v>
      </c>
      <c r="BM973" s="24" t="s">
        <v>1408</v>
      </c>
    </row>
    <row r="974" spans="2:65" s="1" customFormat="1" ht="22.5" customHeight="1">
      <c r="B974" s="41"/>
      <c r="C974" s="250" t="s">
        <v>1409</v>
      </c>
      <c r="D974" s="250" t="s">
        <v>478</v>
      </c>
      <c r="E974" s="251" t="s">
        <v>1410</v>
      </c>
      <c r="F974" s="252" t="s">
        <v>1411</v>
      </c>
      <c r="G974" s="253" t="s">
        <v>306</v>
      </c>
      <c r="H974" s="254">
        <v>8</v>
      </c>
      <c r="I974" s="255"/>
      <c r="J974" s="256">
        <f t="shared" si="40"/>
        <v>0</v>
      </c>
      <c r="K974" s="252" t="s">
        <v>21</v>
      </c>
      <c r="L974" s="257"/>
      <c r="M974" s="258" t="s">
        <v>21</v>
      </c>
      <c r="N974" s="259" t="s">
        <v>42</v>
      </c>
      <c r="O974" s="42"/>
      <c r="P974" s="202">
        <f t="shared" si="41"/>
        <v>0</v>
      </c>
      <c r="Q974" s="202">
        <v>0</v>
      </c>
      <c r="R974" s="202">
        <f t="shared" si="42"/>
        <v>0</v>
      </c>
      <c r="S974" s="202">
        <v>0</v>
      </c>
      <c r="T974" s="203">
        <f t="shared" si="43"/>
        <v>0</v>
      </c>
      <c r="AR974" s="24" t="s">
        <v>818</v>
      </c>
      <c r="AT974" s="24" t="s">
        <v>478</v>
      </c>
      <c r="AU974" s="24" t="s">
        <v>81</v>
      </c>
      <c r="AY974" s="24" t="s">
        <v>149</v>
      </c>
      <c r="BE974" s="204">
        <f t="shared" si="44"/>
        <v>0</v>
      </c>
      <c r="BF974" s="204">
        <f t="shared" si="45"/>
        <v>0</v>
      </c>
      <c r="BG974" s="204">
        <f t="shared" si="46"/>
        <v>0</v>
      </c>
      <c r="BH974" s="204">
        <f t="shared" si="47"/>
        <v>0</v>
      </c>
      <c r="BI974" s="204">
        <f t="shared" si="48"/>
        <v>0</v>
      </c>
      <c r="BJ974" s="24" t="s">
        <v>79</v>
      </c>
      <c r="BK974" s="204">
        <f t="shared" si="49"/>
        <v>0</v>
      </c>
      <c r="BL974" s="24" t="s">
        <v>818</v>
      </c>
      <c r="BM974" s="24" t="s">
        <v>1412</v>
      </c>
    </row>
    <row r="975" spans="2:65" s="1" customFormat="1" ht="22.5" customHeight="1">
      <c r="B975" s="41"/>
      <c r="C975" s="193" t="s">
        <v>1413</v>
      </c>
      <c r="D975" s="193" t="s">
        <v>152</v>
      </c>
      <c r="E975" s="194" t="s">
        <v>1414</v>
      </c>
      <c r="F975" s="195" t="s">
        <v>1415</v>
      </c>
      <c r="G975" s="196" t="s">
        <v>306</v>
      </c>
      <c r="H975" s="197">
        <v>38</v>
      </c>
      <c r="I975" s="198"/>
      <c r="J975" s="199">
        <f t="shared" si="40"/>
        <v>0</v>
      </c>
      <c r="K975" s="195" t="s">
        <v>156</v>
      </c>
      <c r="L975" s="61"/>
      <c r="M975" s="200" t="s">
        <v>21</v>
      </c>
      <c r="N975" s="201" t="s">
        <v>42</v>
      </c>
      <c r="O975" s="42"/>
      <c r="P975" s="202">
        <f t="shared" si="41"/>
        <v>0</v>
      </c>
      <c r="Q975" s="202">
        <v>0</v>
      </c>
      <c r="R975" s="202">
        <f t="shared" si="42"/>
        <v>0</v>
      </c>
      <c r="S975" s="202">
        <v>0</v>
      </c>
      <c r="T975" s="203">
        <f t="shared" si="43"/>
        <v>0</v>
      </c>
      <c r="AR975" s="24" t="s">
        <v>527</v>
      </c>
      <c r="AT975" s="24" t="s">
        <v>152</v>
      </c>
      <c r="AU975" s="24" t="s">
        <v>81</v>
      </c>
      <c r="AY975" s="24" t="s">
        <v>149</v>
      </c>
      <c r="BE975" s="204">
        <f t="shared" si="44"/>
        <v>0</v>
      </c>
      <c r="BF975" s="204">
        <f t="shared" si="45"/>
        <v>0</v>
      </c>
      <c r="BG975" s="204">
        <f t="shared" si="46"/>
        <v>0</v>
      </c>
      <c r="BH975" s="204">
        <f t="shared" si="47"/>
        <v>0</v>
      </c>
      <c r="BI975" s="204">
        <f t="shared" si="48"/>
        <v>0</v>
      </c>
      <c r="BJ975" s="24" t="s">
        <v>79</v>
      </c>
      <c r="BK975" s="204">
        <f t="shared" si="49"/>
        <v>0</v>
      </c>
      <c r="BL975" s="24" t="s">
        <v>527</v>
      </c>
      <c r="BM975" s="24" t="s">
        <v>1416</v>
      </c>
    </row>
    <row r="976" spans="2:65" s="1" customFormat="1" ht="22.5" customHeight="1">
      <c r="B976" s="41"/>
      <c r="C976" s="193" t="s">
        <v>1417</v>
      </c>
      <c r="D976" s="193" t="s">
        <v>152</v>
      </c>
      <c r="E976" s="194" t="s">
        <v>1418</v>
      </c>
      <c r="F976" s="195" t="s">
        <v>1419</v>
      </c>
      <c r="G976" s="196" t="s">
        <v>306</v>
      </c>
      <c r="H976" s="197">
        <v>12</v>
      </c>
      <c r="I976" s="198"/>
      <c r="J976" s="199">
        <f t="shared" si="40"/>
        <v>0</v>
      </c>
      <c r="K976" s="195" t="s">
        <v>1323</v>
      </c>
      <c r="L976" s="61"/>
      <c r="M976" s="200" t="s">
        <v>21</v>
      </c>
      <c r="N976" s="201" t="s">
        <v>42</v>
      </c>
      <c r="O976" s="42"/>
      <c r="P976" s="202">
        <f t="shared" si="41"/>
        <v>0</v>
      </c>
      <c r="Q976" s="202">
        <v>0</v>
      </c>
      <c r="R976" s="202">
        <f t="shared" si="42"/>
        <v>0</v>
      </c>
      <c r="S976" s="202">
        <v>0</v>
      </c>
      <c r="T976" s="203">
        <f t="shared" si="43"/>
        <v>0</v>
      </c>
      <c r="AR976" s="24" t="s">
        <v>527</v>
      </c>
      <c r="AT976" s="24" t="s">
        <v>152</v>
      </c>
      <c r="AU976" s="24" t="s">
        <v>81</v>
      </c>
      <c r="AY976" s="24" t="s">
        <v>149</v>
      </c>
      <c r="BE976" s="204">
        <f t="shared" si="44"/>
        <v>0</v>
      </c>
      <c r="BF976" s="204">
        <f t="shared" si="45"/>
        <v>0</v>
      </c>
      <c r="BG976" s="204">
        <f t="shared" si="46"/>
        <v>0</v>
      </c>
      <c r="BH976" s="204">
        <f t="shared" si="47"/>
        <v>0</v>
      </c>
      <c r="BI976" s="204">
        <f t="shared" si="48"/>
        <v>0</v>
      </c>
      <c r="BJ976" s="24" t="s">
        <v>79</v>
      </c>
      <c r="BK976" s="204">
        <f t="shared" si="49"/>
        <v>0</v>
      </c>
      <c r="BL976" s="24" t="s">
        <v>527</v>
      </c>
      <c r="BM976" s="24" t="s">
        <v>1420</v>
      </c>
    </row>
    <row r="977" spans="2:65" s="1" customFormat="1" ht="22.5" customHeight="1">
      <c r="B977" s="41"/>
      <c r="C977" s="193" t="s">
        <v>1421</v>
      </c>
      <c r="D977" s="193" t="s">
        <v>152</v>
      </c>
      <c r="E977" s="194" t="s">
        <v>1422</v>
      </c>
      <c r="F977" s="195" t="s">
        <v>1423</v>
      </c>
      <c r="G977" s="196" t="s">
        <v>219</v>
      </c>
      <c r="H977" s="197">
        <v>60</v>
      </c>
      <c r="I977" s="198"/>
      <c r="J977" s="199">
        <f t="shared" si="40"/>
        <v>0</v>
      </c>
      <c r="K977" s="195" t="s">
        <v>21</v>
      </c>
      <c r="L977" s="61"/>
      <c r="M977" s="200" t="s">
        <v>21</v>
      </c>
      <c r="N977" s="201" t="s">
        <v>42</v>
      </c>
      <c r="O977" s="42"/>
      <c r="P977" s="202">
        <f t="shared" si="41"/>
        <v>0</v>
      </c>
      <c r="Q977" s="202">
        <v>0</v>
      </c>
      <c r="R977" s="202">
        <f t="shared" si="42"/>
        <v>0</v>
      </c>
      <c r="S977" s="202">
        <v>0</v>
      </c>
      <c r="T977" s="203">
        <f t="shared" si="43"/>
        <v>0</v>
      </c>
      <c r="AR977" s="24" t="s">
        <v>527</v>
      </c>
      <c r="AT977" s="24" t="s">
        <v>152</v>
      </c>
      <c r="AU977" s="24" t="s">
        <v>81</v>
      </c>
      <c r="AY977" s="24" t="s">
        <v>149</v>
      </c>
      <c r="BE977" s="204">
        <f t="shared" si="44"/>
        <v>0</v>
      </c>
      <c r="BF977" s="204">
        <f t="shared" si="45"/>
        <v>0</v>
      </c>
      <c r="BG977" s="204">
        <f t="shared" si="46"/>
        <v>0</v>
      </c>
      <c r="BH977" s="204">
        <f t="shared" si="47"/>
        <v>0</v>
      </c>
      <c r="BI977" s="204">
        <f t="shared" si="48"/>
        <v>0</v>
      </c>
      <c r="BJ977" s="24" t="s">
        <v>79</v>
      </c>
      <c r="BK977" s="204">
        <f t="shared" si="49"/>
        <v>0</v>
      </c>
      <c r="BL977" s="24" t="s">
        <v>527</v>
      </c>
      <c r="BM977" s="24" t="s">
        <v>1424</v>
      </c>
    </row>
    <row r="978" spans="2:65" s="1" customFormat="1" ht="22.5" customHeight="1">
      <c r="B978" s="41"/>
      <c r="C978" s="250" t="s">
        <v>1425</v>
      </c>
      <c r="D978" s="250" t="s">
        <v>478</v>
      </c>
      <c r="E978" s="251" t="s">
        <v>1426</v>
      </c>
      <c r="F978" s="252" t="s">
        <v>1427</v>
      </c>
      <c r="G978" s="253" t="s">
        <v>306</v>
      </c>
      <c r="H978" s="254">
        <v>26</v>
      </c>
      <c r="I978" s="255"/>
      <c r="J978" s="256">
        <f t="shared" si="40"/>
        <v>0</v>
      </c>
      <c r="K978" s="252" t="s">
        <v>21</v>
      </c>
      <c r="L978" s="257"/>
      <c r="M978" s="258" t="s">
        <v>21</v>
      </c>
      <c r="N978" s="259" t="s">
        <v>42</v>
      </c>
      <c r="O978" s="42"/>
      <c r="P978" s="202">
        <f t="shared" si="41"/>
        <v>0</v>
      </c>
      <c r="Q978" s="202">
        <v>0.0065</v>
      </c>
      <c r="R978" s="202">
        <f t="shared" si="42"/>
        <v>0.16899999999999998</v>
      </c>
      <c r="S978" s="202">
        <v>0</v>
      </c>
      <c r="T978" s="203">
        <f t="shared" si="43"/>
        <v>0</v>
      </c>
      <c r="AR978" s="24" t="s">
        <v>818</v>
      </c>
      <c r="AT978" s="24" t="s">
        <v>478</v>
      </c>
      <c r="AU978" s="24" t="s">
        <v>81</v>
      </c>
      <c r="AY978" s="24" t="s">
        <v>149</v>
      </c>
      <c r="BE978" s="204">
        <f t="shared" si="44"/>
        <v>0</v>
      </c>
      <c r="BF978" s="204">
        <f t="shared" si="45"/>
        <v>0</v>
      </c>
      <c r="BG978" s="204">
        <f t="shared" si="46"/>
        <v>0</v>
      </c>
      <c r="BH978" s="204">
        <f t="shared" si="47"/>
        <v>0</v>
      </c>
      <c r="BI978" s="204">
        <f t="shared" si="48"/>
        <v>0</v>
      </c>
      <c r="BJ978" s="24" t="s">
        <v>79</v>
      </c>
      <c r="BK978" s="204">
        <f t="shared" si="49"/>
        <v>0</v>
      </c>
      <c r="BL978" s="24" t="s">
        <v>818</v>
      </c>
      <c r="BM978" s="24" t="s">
        <v>1428</v>
      </c>
    </row>
    <row r="979" spans="2:65" s="1" customFormat="1" ht="22.5" customHeight="1">
      <c r="B979" s="41"/>
      <c r="C979" s="250" t="s">
        <v>1429</v>
      </c>
      <c r="D979" s="250" t="s">
        <v>478</v>
      </c>
      <c r="E979" s="251" t="s">
        <v>1430</v>
      </c>
      <c r="F979" s="252" t="s">
        <v>1431</v>
      </c>
      <c r="G979" s="253" t="s">
        <v>306</v>
      </c>
      <c r="H979" s="254">
        <v>34</v>
      </c>
      <c r="I979" s="255"/>
      <c r="J979" s="256">
        <f t="shared" si="40"/>
        <v>0</v>
      </c>
      <c r="K979" s="252" t="s">
        <v>21</v>
      </c>
      <c r="L979" s="257"/>
      <c r="M979" s="258" t="s">
        <v>21</v>
      </c>
      <c r="N979" s="259" t="s">
        <v>42</v>
      </c>
      <c r="O979" s="42"/>
      <c r="P979" s="202">
        <f t="shared" si="41"/>
        <v>0</v>
      </c>
      <c r="Q979" s="202">
        <v>0.0065</v>
      </c>
      <c r="R979" s="202">
        <f t="shared" si="42"/>
        <v>0.221</v>
      </c>
      <c r="S979" s="202">
        <v>0</v>
      </c>
      <c r="T979" s="203">
        <f t="shared" si="43"/>
        <v>0</v>
      </c>
      <c r="AR979" s="24" t="s">
        <v>818</v>
      </c>
      <c r="AT979" s="24" t="s">
        <v>478</v>
      </c>
      <c r="AU979" s="24" t="s">
        <v>81</v>
      </c>
      <c r="AY979" s="24" t="s">
        <v>149</v>
      </c>
      <c r="BE979" s="204">
        <f t="shared" si="44"/>
        <v>0</v>
      </c>
      <c r="BF979" s="204">
        <f t="shared" si="45"/>
        <v>0</v>
      </c>
      <c r="BG979" s="204">
        <f t="shared" si="46"/>
        <v>0</v>
      </c>
      <c r="BH979" s="204">
        <f t="shared" si="47"/>
        <v>0</v>
      </c>
      <c r="BI979" s="204">
        <f t="shared" si="48"/>
        <v>0</v>
      </c>
      <c r="BJ979" s="24" t="s">
        <v>79</v>
      </c>
      <c r="BK979" s="204">
        <f t="shared" si="49"/>
        <v>0</v>
      </c>
      <c r="BL979" s="24" t="s">
        <v>818</v>
      </c>
      <c r="BM979" s="24" t="s">
        <v>1432</v>
      </c>
    </row>
    <row r="980" spans="2:65" s="1" customFormat="1" ht="22.5" customHeight="1">
      <c r="B980" s="41"/>
      <c r="C980" s="193" t="s">
        <v>1433</v>
      </c>
      <c r="D980" s="193" t="s">
        <v>152</v>
      </c>
      <c r="E980" s="194" t="s">
        <v>1434</v>
      </c>
      <c r="F980" s="195" t="s">
        <v>1435</v>
      </c>
      <c r="G980" s="196" t="s">
        <v>306</v>
      </c>
      <c r="H980" s="197">
        <v>86</v>
      </c>
      <c r="I980" s="198"/>
      <c r="J980" s="199">
        <f t="shared" si="40"/>
        <v>0</v>
      </c>
      <c r="K980" s="195" t="s">
        <v>21</v>
      </c>
      <c r="L980" s="61"/>
      <c r="M980" s="200" t="s">
        <v>21</v>
      </c>
      <c r="N980" s="201" t="s">
        <v>42</v>
      </c>
      <c r="O980" s="42"/>
      <c r="P980" s="202">
        <f t="shared" si="41"/>
        <v>0</v>
      </c>
      <c r="Q980" s="202">
        <v>0</v>
      </c>
      <c r="R980" s="202">
        <f t="shared" si="42"/>
        <v>0</v>
      </c>
      <c r="S980" s="202">
        <v>0</v>
      </c>
      <c r="T980" s="203">
        <f t="shared" si="43"/>
        <v>0</v>
      </c>
      <c r="AR980" s="24" t="s">
        <v>527</v>
      </c>
      <c r="AT980" s="24" t="s">
        <v>152</v>
      </c>
      <c r="AU980" s="24" t="s">
        <v>81</v>
      </c>
      <c r="AY980" s="24" t="s">
        <v>149</v>
      </c>
      <c r="BE980" s="204">
        <f t="shared" si="44"/>
        <v>0</v>
      </c>
      <c r="BF980" s="204">
        <f t="shared" si="45"/>
        <v>0</v>
      </c>
      <c r="BG980" s="204">
        <f t="shared" si="46"/>
        <v>0</v>
      </c>
      <c r="BH980" s="204">
        <f t="shared" si="47"/>
        <v>0</v>
      </c>
      <c r="BI980" s="204">
        <f t="shared" si="48"/>
        <v>0</v>
      </c>
      <c r="BJ980" s="24" t="s">
        <v>79</v>
      </c>
      <c r="BK980" s="204">
        <f t="shared" si="49"/>
        <v>0</v>
      </c>
      <c r="BL980" s="24" t="s">
        <v>527</v>
      </c>
      <c r="BM980" s="24" t="s">
        <v>1436</v>
      </c>
    </row>
    <row r="981" spans="2:47" s="1" customFormat="1" ht="27">
      <c r="B981" s="41"/>
      <c r="C981" s="63"/>
      <c r="D981" s="205" t="s">
        <v>159</v>
      </c>
      <c r="E981" s="63"/>
      <c r="F981" s="206" t="s">
        <v>1437</v>
      </c>
      <c r="G981" s="63"/>
      <c r="H981" s="63"/>
      <c r="I981" s="163"/>
      <c r="J981" s="63"/>
      <c r="K981" s="63"/>
      <c r="L981" s="61"/>
      <c r="M981" s="207"/>
      <c r="N981" s="42"/>
      <c r="O981" s="42"/>
      <c r="P981" s="42"/>
      <c r="Q981" s="42"/>
      <c r="R981" s="42"/>
      <c r="S981" s="42"/>
      <c r="T981" s="78"/>
      <c r="AT981" s="24" t="s">
        <v>159</v>
      </c>
      <c r="AU981" s="24" t="s">
        <v>81</v>
      </c>
    </row>
    <row r="982" spans="2:65" s="1" customFormat="1" ht="22.5" customHeight="1">
      <c r="B982" s="41"/>
      <c r="C982" s="193" t="s">
        <v>1438</v>
      </c>
      <c r="D982" s="193" t="s">
        <v>152</v>
      </c>
      <c r="E982" s="194" t="s">
        <v>1439</v>
      </c>
      <c r="F982" s="195" t="s">
        <v>1440</v>
      </c>
      <c r="G982" s="196" t="s">
        <v>306</v>
      </c>
      <c r="H982" s="197">
        <v>20</v>
      </c>
      <c r="I982" s="198"/>
      <c r="J982" s="199">
        <f>ROUND(I982*H982,2)</f>
        <v>0</v>
      </c>
      <c r="K982" s="195" t="s">
        <v>156</v>
      </c>
      <c r="L982" s="61"/>
      <c r="M982" s="200" t="s">
        <v>21</v>
      </c>
      <c r="N982" s="201" t="s">
        <v>42</v>
      </c>
      <c r="O982" s="42"/>
      <c r="P982" s="202">
        <f>O982*H982</f>
        <v>0</v>
      </c>
      <c r="Q982" s="202">
        <v>0</v>
      </c>
      <c r="R982" s="202">
        <f>Q982*H982</f>
        <v>0</v>
      </c>
      <c r="S982" s="202">
        <v>0</v>
      </c>
      <c r="T982" s="203">
        <f>S982*H982</f>
        <v>0</v>
      </c>
      <c r="AR982" s="24" t="s">
        <v>527</v>
      </c>
      <c r="AT982" s="24" t="s">
        <v>152</v>
      </c>
      <c r="AU982" s="24" t="s">
        <v>81</v>
      </c>
      <c r="AY982" s="24" t="s">
        <v>149</v>
      </c>
      <c r="BE982" s="204">
        <f>IF(N982="základní",J982,0)</f>
        <v>0</v>
      </c>
      <c r="BF982" s="204">
        <f>IF(N982="snížená",J982,0)</f>
        <v>0</v>
      </c>
      <c r="BG982" s="204">
        <f>IF(N982="zákl. přenesená",J982,0)</f>
        <v>0</v>
      </c>
      <c r="BH982" s="204">
        <f>IF(N982="sníž. přenesená",J982,0)</f>
        <v>0</v>
      </c>
      <c r="BI982" s="204">
        <f>IF(N982="nulová",J982,0)</f>
        <v>0</v>
      </c>
      <c r="BJ982" s="24" t="s">
        <v>79</v>
      </c>
      <c r="BK982" s="204">
        <f>ROUND(I982*H982,2)</f>
        <v>0</v>
      </c>
      <c r="BL982" s="24" t="s">
        <v>527</v>
      </c>
      <c r="BM982" s="24" t="s">
        <v>1441</v>
      </c>
    </row>
    <row r="983" spans="2:47" s="1" customFormat="1" ht="27">
      <c r="B983" s="41"/>
      <c r="C983" s="63"/>
      <c r="D983" s="205" t="s">
        <v>159</v>
      </c>
      <c r="E983" s="63"/>
      <c r="F983" s="206" t="s">
        <v>1442</v>
      </c>
      <c r="G983" s="63"/>
      <c r="H983" s="63"/>
      <c r="I983" s="163"/>
      <c r="J983" s="63"/>
      <c r="K983" s="63"/>
      <c r="L983" s="61"/>
      <c r="M983" s="207"/>
      <c r="N983" s="42"/>
      <c r="O983" s="42"/>
      <c r="P983" s="42"/>
      <c r="Q983" s="42"/>
      <c r="R983" s="42"/>
      <c r="S983" s="42"/>
      <c r="T983" s="78"/>
      <c r="AT983" s="24" t="s">
        <v>159</v>
      </c>
      <c r="AU983" s="24" t="s">
        <v>81</v>
      </c>
    </row>
    <row r="984" spans="2:65" s="1" customFormat="1" ht="22.5" customHeight="1">
      <c r="B984" s="41"/>
      <c r="C984" s="193" t="s">
        <v>1443</v>
      </c>
      <c r="D984" s="193" t="s">
        <v>152</v>
      </c>
      <c r="E984" s="194" t="s">
        <v>1444</v>
      </c>
      <c r="F984" s="195" t="s">
        <v>1445</v>
      </c>
      <c r="G984" s="196" t="s">
        <v>306</v>
      </c>
      <c r="H984" s="197">
        <v>4</v>
      </c>
      <c r="I984" s="198"/>
      <c r="J984" s="199">
        <f>ROUND(I984*H984,2)</f>
        <v>0</v>
      </c>
      <c r="K984" s="195" t="s">
        <v>21</v>
      </c>
      <c r="L984" s="61"/>
      <c r="M984" s="200" t="s">
        <v>21</v>
      </c>
      <c r="N984" s="201" t="s">
        <v>42</v>
      </c>
      <c r="O984" s="42"/>
      <c r="P984" s="202">
        <f>O984*H984</f>
        <v>0</v>
      </c>
      <c r="Q984" s="202">
        <v>0</v>
      </c>
      <c r="R984" s="202">
        <f>Q984*H984</f>
        <v>0</v>
      </c>
      <c r="S984" s="202">
        <v>0</v>
      </c>
      <c r="T984" s="203">
        <f>S984*H984</f>
        <v>0</v>
      </c>
      <c r="AR984" s="24" t="s">
        <v>527</v>
      </c>
      <c r="AT984" s="24" t="s">
        <v>152</v>
      </c>
      <c r="AU984" s="24" t="s">
        <v>81</v>
      </c>
      <c r="AY984" s="24" t="s">
        <v>149</v>
      </c>
      <c r="BE984" s="204">
        <f>IF(N984="základní",J984,0)</f>
        <v>0</v>
      </c>
      <c r="BF984" s="204">
        <f>IF(N984="snížená",J984,0)</f>
        <v>0</v>
      </c>
      <c r="BG984" s="204">
        <f>IF(N984="zákl. přenesená",J984,0)</f>
        <v>0</v>
      </c>
      <c r="BH984" s="204">
        <f>IF(N984="sníž. přenesená",J984,0)</f>
        <v>0</v>
      </c>
      <c r="BI984" s="204">
        <f>IF(N984="nulová",J984,0)</f>
        <v>0</v>
      </c>
      <c r="BJ984" s="24" t="s">
        <v>79</v>
      </c>
      <c r="BK984" s="204">
        <f>ROUND(I984*H984,2)</f>
        <v>0</v>
      </c>
      <c r="BL984" s="24" t="s">
        <v>527</v>
      </c>
      <c r="BM984" s="24" t="s">
        <v>1446</v>
      </c>
    </row>
    <row r="985" spans="2:47" s="1" customFormat="1" ht="27">
      <c r="B985" s="41"/>
      <c r="C985" s="63"/>
      <c r="D985" s="205" t="s">
        <v>159</v>
      </c>
      <c r="E985" s="63"/>
      <c r="F985" s="206" t="s">
        <v>1447</v>
      </c>
      <c r="G985" s="63"/>
      <c r="H985" s="63"/>
      <c r="I985" s="163"/>
      <c r="J985" s="63"/>
      <c r="K985" s="63"/>
      <c r="L985" s="61"/>
      <c r="M985" s="207"/>
      <c r="N985" s="42"/>
      <c r="O985" s="42"/>
      <c r="P985" s="42"/>
      <c r="Q985" s="42"/>
      <c r="R985" s="42"/>
      <c r="S985" s="42"/>
      <c r="T985" s="78"/>
      <c r="AT985" s="24" t="s">
        <v>159</v>
      </c>
      <c r="AU985" s="24" t="s">
        <v>81</v>
      </c>
    </row>
    <row r="986" spans="2:65" s="1" customFormat="1" ht="22.5" customHeight="1">
      <c r="B986" s="41"/>
      <c r="C986" s="193" t="s">
        <v>1448</v>
      </c>
      <c r="D986" s="193" t="s">
        <v>152</v>
      </c>
      <c r="E986" s="194" t="s">
        <v>1449</v>
      </c>
      <c r="F986" s="195" t="s">
        <v>1450</v>
      </c>
      <c r="G986" s="196" t="s">
        <v>306</v>
      </c>
      <c r="H986" s="197">
        <v>4</v>
      </c>
      <c r="I986" s="198"/>
      <c r="J986" s="199">
        <f>ROUND(I986*H986,2)</f>
        <v>0</v>
      </c>
      <c r="K986" s="195" t="s">
        <v>156</v>
      </c>
      <c r="L986" s="61"/>
      <c r="M986" s="200" t="s">
        <v>21</v>
      </c>
      <c r="N986" s="201" t="s">
        <v>42</v>
      </c>
      <c r="O986" s="42"/>
      <c r="P986" s="202">
        <f>O986*H986</f>
        <v>0</v>
      </c>
      <c r="Q986" s="202">
        <v>0</v>
      </c>
      <c r="R986" s="202">
        <f>Q986*H986</f>
        <v>0</v>
      </c>
      <c r="S986" s="202">
        <v>0</v>
      </c>
      <c r="T986" s="203">
        <f>S986*H986</f>
        <v>0</v>
      </c>
      <c r="AR986" s="24" t="s">
        <v>527</v>
      </c>
      <c r="AT986" s="24" t="s">
        <v>152</v>
      </c>
      <c r="AU986" s="24" t="s">
        <v>81</v>
      </c>
      <c r="AY986" s="24" t="s">
        <v>149</v>
      </c>
      <c r="BE986" s="204">
        <f>IF(N986="základní",J986,0)</f>
        <v>0</v>
      </c>
      <c r="BF986" s="204">
        <f>IF(N986="snížená",J986,0)</f>
        <v>0</v>
      </c>
      <c r="BG986" s="204">
        <f>IF(N986="zákl. přenesená",J986,0)</f>
        <v>0</v>
      </c>
      <c r="BH986" s="204">
        <f>IF(N986="sníž. přenesená",J986,0)</f>
        <v>0</v>
      </c>
      <c r="BI986" s="204">
        <f>IF(N986="nulová",J986,0)</f>
        <v>0</v>
      </c>
      <c r="BJ986" s="24" t="s">
        <v>79</v>
      </c>
      <c r="BK986" s="204">
        <f>ROUND(I986*H986,2)</f>
        <v>0</v>
      </c>
      <c r="BL986" s="24" t="s">
        <v>527</v>
      </c>
      <c r="BM986" s="24" t="s">
        <v>1451</v>
      </c>
    </row>
    <row r="987" spans="2:65" s="1" customFormat="1" ht="22.5" customHeight="1">
      <c r="B987" s="41"/>
      <c r="C987" s="193" t="s">
        <v>1452</v>
      </c>
      <c r="D987" s="193" t="s">
        <v>152</v>
      </c>
      <c r="E987" s="194" t="s">
        <v>1453</v>
      </c>
      <c r="F987" s="195" t="s">
        <v>1454</v>
      </c>
      <c r="G987" s="196" t="s">
        <v>306</v>
      </c>
      <c r="H987" s="197">
        <v>12</v>
      </c>
      <c r="I987" s="198"/>
      <c r="J987" s="199">
        <f>ROUND(I987*H987,2)</f>
        <v>0</v>
      </c>
      <c r="K987" s="195" t="s">
        <v>156</v>
      </c>
      <c r="L987" s="61"/>
      <c r="M987" s="200" t="s">
        <v>21</v>
      </c>
      <c r="N987" s="201" t="s">
        <v>42</v>
      </c>
      <c r="O987" s="42"/>
      <c r="P987" s="202">
        <f>O987*H987</f>
        <v>0</v>
      </c>
      <c r="Q987" s="202">
        <v>0</v>
      </c>
      <c r="R987" s="202">
        <f>Q987*H987</f>
        <v>0</v>
      </c>
      <c r="S987" s="202">
        <v>0</v>
      </c>
      <c r="T987" s="203">
        <f>S987*H987</f>
        <v>0</v>
      </c>
      <c r="AR987" s="24" t="s">
        <v>527</v>
      </c>
      <c r="AT987" s="24" t="s">
        <v>152</v>
      </c>
      <c r="AU987" s="24" t="s">
        <v>81</v>
      </c>
      <c r="AY987" s="24" t="s">
        <v>149</v>
      </c>
      <c r="BE987" s="204">
        <f>IF(N987="základní",J987,0)</f>
        <v>0</v>
      </c>
      <c r="BF987" s="204">
        <f>IF(N987="snížená",J987,0)</f>
        <v>0</v>
      </c>
      <c r="BG987" s="204">
        <f>IF(N987="zákl. přenesená",J987,0)</f>
        <v>0</v>
      </c>
      <c r="BH987" s="204">
        <f>IF(N987="sníž. přenesená",J987,0)</f>
        <v>0</v>
      </c>
      <c r="BI987" s="204">
        <f>IF(N987="nulová",J987,0)</f>
        <v>0</v>
      </c>
      <c r="BJ987" s="24" t="s">
        <v>79</v>
      </c>
      <c r="BK987" s="204">
        <f>ROUND(I987*H987,2)</f>
        <v>0</v>
      </c>
      <c r="BL987" s="24" t="s">
        <v>527</v>
      </c>
      <c r="BM987" s="24" t="s">
        <v>1455</v>
      </c>
    </row>
    <row r="988" spans="2:65" s="1" customFormat="1" ht="22.5" customHeight="1">
      <c r="B988" s="41"/>
      <c r="C988" s="250" t="s">
        <v>1456</v>
      </c>
      <c r="D988" s="250" t="s">
        <v>478</v>
      </c>
      <c r="E988" s="251" t="s">
        <v>1457</v>
      </c>
      <c r="F988" s="252" t="s">
        <v>1458</v>
      </c>
      <c r="G988" s="253" t="s">
        <v>306</v>
      </c>
      <c r="H988" s="254">
        <v>4</v>
      </c>
      <c r="I988" s="255"/>
      <c r="J988" s="256">
        <f>ROUND(I988*H988,2)</f>
        <v>0</v>
      </c>
      <c r="K988" s="252" t="s">
        <v>21</v>
      </c>
      <c r="L988" s="257"/>
      <c r="M988" s="258" t="s">
        <v>21</v>
      </c>
      <c r="N988" s="259" t="s">
        <v>42</v>
      </c>
      <c r="O988" s="42"/>
      <c r="P988" s="202">
        <f>O988*H988</f>
        <v>0</v>
      </c>
      <c r="Q988" s="202">
        <v>6E-05</v>
      </c>
      <c r="R988" s="202">
        <f>Q988*H988</f>
        <v>0.00024</v>
      </c>
      <c r="S988" s="202">
        <v>0</v>
      </c>
      <c r="T988" s="203">
        <f>S988*H988</f>
        <v>0</v>
      </c>
      <c r="AR988" s="24" t="s">
        <v>1362</v>
      </c>
      <c r="AT988" s="24" t="s">
        <v>478</v>
      </c>
      <c r="AU988" s="24" t="s">
        <v>81</v>
      </c>
      <c r="AY988" s="24" t="s">
        <v>149</v>
      </c>
      <c r="BE988" s="204">
        <f>IF(N988="základní",J988,0)</f>
        <v>0</v>
      </c>
      <c r="BF988" s="204">
        <f>IF(N988="snížená",J988,0)</f>
        <v>0</v>
      </c>
      <c r="BG988" s="204">
        <f>IF(N988="zákl. přenesená",J988,0)</f>
        <v>0</v>
      </c>
      <c r="BH988" s="204">
        <f>IF(N988="sníž. přenesená",J988,0)</f>
        <v>0</v>
      </c>
      <c r="BI988" s="204">
        <f>IF(N988="nulová",J988,0)</f>
        <v>0</v>
      </c>
      <c r="BJ988" s="24" t="s">
        <v>79</v>
      </c>
      <c r="BK988" s="204">
        <f>ROUND(I988*H988,2)</f>
        <v>0</v>
      </c>
      <c r="BL988" s="24" t="s">
        <v>527</v>
      </c>
      <c r="BM988" s="24" t="s">
        <v>1459</v>
      </c>
    </row>
    <row r="989" spans="2:47" s="1" customFormat="1" ht="40.5">
      <c r="B989" s="41"/>
      <c r="C989" s="63"/>
      <c r="D989" s="205" t="s">
        <v>159</v>
      </c>
      <c r="E989" s="63"/>
      <c r="F989" s="206" t="s">
        <v>1460</v>
      </c>
      <c r="G989" s="63"/>
      <c r="H989" s="63"/>
      <c r="I989" s="163"/>
      <c r="J989" s="63"/>
      <c r="K989" s="63"/>
      <c r="L989" s="61"/>
      <c r="M989" s="207"/>
      <c r="N989" s="42"/>
      <c r="O989" s="42"/>
      <c r="P989" s="42"/>
      <c r="Q989" s="42"/>
      <c r="R989" s="42"/>
      <c r="S989" s="42"/>
      <c r="T989" s="78"/>
      <c r="AT989" s="24" t="s">
        <v>159</v>
      </c>
      <c r="AU989" s="24" t="s">
        <v>81</v>
      </c>
    </row>
    <row r="990" spans="2:65" s="1" customFormat="1" ht="22.5" customHeight="1">
      <c r="B990" s="41"/>
      <c r="C990" s="250" t="s">
        <v>1461</v>
      </c>
      <c r="D990" s="250" t="s">
        <v>478</v>
      </c>
      <c r="E990" s="251" t="s">
        <v>1462</v>
      </c>
      <c r="F990" s="252" t="s">
        <v>1463</v>
      </c>
      <c r="G990" s="253" t="s">
        <v>306</v>
      </c>
      <c r="H990" s="254">
        <v>8</v>
      </c>
      <c r="I990" s="255"/>
      <c r="J990" s="256">
        <f>ROUND(I990*H990,2)</f>
        <v>0</v>
      </c>
      <c r="K990" s="252" t="s">
        <v>21</v>
      </c>
      <c r="L990" s="257"/>
      <c r="M990" s="258" t="s">
        <v>21</v>
      </c>
      <c r="N990" s="259" t="s">
        <v>42</v>
      </c>
      <c r="O990" s="42"/>
      <c r="P990" s="202">
        <f>O990*H990</f>
        <v>0</v>
      </c>
      <c r="Q990" s="202">
        <v>6E-05</v>
      </c>
      <c r="R990" s="202">
        <f>Q990*H990</f>
        <v>0.00048</v>
      </c>
      <c r="S990" s="202">
        <v>0</v>
      </c>
      <c r="T990" s="203">
        <f>S990*H990</f>
        <v>0</v>
      </c>
      <c r="AR990" s="24" t="s">
        <v>1362</v>
      </c>
      <c r="AT990" s="24" t="s">
        <v>478</v>
      </c>
      <c r="AU990" s="24" t="s">
        <v>81</v>
      </c>
      <c r="AY990" s="24" t="s">
        <v>149</v>
      </c>
      <c r="BE990" s="204">
        <f>IF(N990="základní",J990,0)</f>
        <v>0</v>
      </c>
      <c r="BF990" s="204">
        <f>IF(N990="snížená",J990,0)</f>
        <v>0</v>
      </c>
      <c r="BG990" s="204">
        <f>IF(N990="zákl. přenesená",J990,0)</f>
        <v>0</v>
      </c>
      <c r="BH990" s="204">
        <f>IF(N990="sníž. přenesená",J990,0)</f>
        <v>0</v>
      </c>
      <c r="BI990" s="204">
        <f>IF(N990="nulová",J990,0)</f>
        <v>0</v>
      </c>
      <c r="BJ990" s="24" t="s">
        <v>79</v>
      </c>
      <c r="BK990" s="204">
        <f>ROUND(I990*H990,2)</f>
        <v>0</v>
      </c>
      <c r="BL990" s="24" t="s">
        <v>527</v>
      </c>
      <c r="BM990" s="24" t="s">
        <v>1464</v>
      </c>
    </row>
    <row r="991" spans="2:47" s="1" customFormat="1" ht="27">
      <c r="B991" s="41"/>
      <c r="C991" s="63"/>
      <c r="D991" s="205" t="s">
        <v>159</v>
      </c>
      <c r="E991" s="63"/>
      <c r="F991" s="206" t="s">
        <v>1465</v>
      </c>
      <c r="G991" s="63"/>
      <c r="H991" s="63"/>
      <c r="I991" s="163"/>
      <c r="J991" s="63"/>
      <c r="K991" s="63"/>
      <c r="L991" s="61"/>
      <c r="M991" s="207"/>
      <c r="N991" s="42"/>
      <c r="O991" s="42"/>
      <c r="P991" s="42"/>
      <c r="Q991" s="42"/>
      <c r="R991" s="42"/>
      <c r="S991" s="42"/>
      <c r="T991" s="78"/>
      <c r="AT991" s="24" t="s">
        <v>159</v>
      </c>
      <c r="AU991" s="24" t="s">
        <v>81</v>
      </c>
    </row>
    <row r="992" spans="2:65" s="1" customFormat="1" ht="22.5" customHeight="1">
      <c r="B992" s="41"/>
      <c r="C992" s="193" t="s">
        <v>1466</v>
      </c>
      <c r="D992" s="193" t="s">
        <v>152</v>
      </c>
      <c r="E992" s="194" t="s">
        <v>1467</v>
      </c>
      <c r="F992" s="195" t="s">
        <v>1468</v>
      </c>
      <c r="G992" s="196" t="s">
        <v>306</v>
      </c>
      <c r="H992" s="197">
        <v>6</v>
      </c>
      <c r="I992" s="198"/>
      <c r="J992" s="199">
        <f>ROUND(I992*H992,2)</f>
        <v>0</v>
      </c>
      <c r="K992" s="195" t="s">
        <v>156</v>
      </c>
      <c r="L992" s="61"/>
      <c r="M992" s="200" t="s">
        <v>21</v>
      </c>
      <c r="N992" s="201" t="s">
        <v>42</v>
      </c>
      <c r="O992" s="42"/>
      <c r="P992" s="202">
        <f>O992*H992</f>
        <v>0</v>
      </c>
      <c r="Q992" s="202">
        <v>0</v>
      </c>
      <c r="R992" s="202">
        <f>Q992*H992</f>
        <v>0</v>
      </c>
      <c r="S992" s="202">
        <v>0</v>
      </c>
      <c r="T992" s="203">
        <f>S992*H992</f>
        <v>0</v>
      </c>
      <c r="AR992" s="24" t="s">
        <v>527</v>
      </c>
      <c r="AT992" s="24" t="s">
        <v>152</v>
      </c>
      <c r="AU992" s="24" t="s">
        <v>81</v>
      </c>
      <c r="AY992" s="24" t="s">
        <v>149</v>
      </c>
      <c r="BE992" s="204">
        <f>IF(N992="základní",J992,0)</f>
        <v>0</v>
      </c>
      <c r="BF992" s="204">
        <f>IF(N992="snížená",J992,0)</f>
        <v>0</v>
      </c>
      <c r="BG992" s="204">
        <f>IF(N992="zákl. přenesená",J992,0)</f>
        <v>0</v>
      </c>
      <c r="BH992" s="204">
        <f>IF(N992="sníž. přenesená",J992,0)</f>
        <v>0</v>
      </c>
      <c r="BI992" s="204">
        <f>IF(N992="nulová",J992,0)</f>
        <v>0</v>
      </c>
      <c r="BJ992" s="24" t="s">
        <v>79</v>
      </c>
      <c r="BK992" s="204">
        <f>ROUND(I992*H992,2)</f>
        <v>0</v>
      </c>
      <c r="BL992" s="24" t="s">
        <v>527</v>
      </c>
      <c r="BM992" s="24" t="s">
        <v>1469</v>
      </c>
    </row>
    <row r="993" spans="2:65" s="1" customFormat="1" ht="22.5" customHeight="1">
      <c r="B993" s="41"/>
      <c r="C993" s="250" t="s">
        <v>1470</v>
      </c>
      <c r="D993" s="250" t="s">
        <v>478</v>
      </c>
      <c r="E993" s="251" t="s">
        <v>1471</v>
      </c>
      <c r="F993" s="252" t="s">
        <v>1472</v>
      </c>
      <c r="G993" s="253" t="s">
        <v>306</v>
      </c>
      <c r="H993" s="254">
        <v>4</v>
      </c>
      <c r="I993" s="255"/>
      <c r="J993" s="256">
        <f>ROUND(I993*H993,2)</f>
        <v>0</v>
      </c>
      <c r="K993" s="252" t="s">
        <v>21</v>
      </c>
      <c r="L993" s="257"/>
      <c r="M993" s="258" t="s">
        <v>21</v>
      </c>
      <c r="N993" s="259" t="s">
        <v>42</v>
      </c>
      <c r="O993" s="42"/>
      <c r="P993" s="202">
        <f>O993*H993</f>
        <v>0</v>
      </c>
      <c r="Q993" s="202">
        <v>6E-05</v>
      </c>
      <c r="R993" s="202">
        <f>Q993*H993</f>
        <v>0.00024</v>
      </c>
      <c r="S993" s="202">
        <v>0</v>
      </c>
      <c r="T993" s="203">
        <f>S993*H993</f>
        <v>0</v>
      </c>
      <c r="AR993" s="24" t="s">
        <v>1362</v>
      </c>
      <c r="AT993" s="24" t="s">
        <v>478</v>
      </c>
      <c r="AU993" s="24" t="s">
        <v>81</v>
      </c>
      <c r="AY993" s="24" t="s">
        <v>149</v>
      </c>
      <c r="BE993" s="204">
        <f>IF(N993="základní",J993,0)</f>
        <v>0</v>
      </c>
      <c r="BF993" s="204">
        <f>IF(N993="snížená",J993,0)</f>
        <v>0</v>
      </c>
      <c r="BG993" s="204">
        <f>IF(N993="zákl. přenesená",J993,0)</f>
        <v>0</v>
      </c>
      <c r="BH993" s="204">
        <f>IF(N993="sníž. přenesená",J993,0)</f>
        <v>0</v>
      </c>
      <c r="BI993" s="204">
        <f>IF(N993="nulová",J993,0)</f>
        <v>0</v>
      </c>
      <c r="BJ993" s="24" t="s">
        <v>79</v>
      </c>
      <c r="BK993" s="204">
        <f>ROUND(I993*H993,2)</f>
        <v>0</v>
      </c>
      <c r="BL993" s="24" t="s">
        <v>527</v>
      </c>
      <c r="BM993" s="24" t="s">
        <v>1473</v>
      </c>
    </row>
    <row r="994" spans="2:47" s="1" customFormat="1" ht="40.5">
      <c r="B994" s="41"/>
      <c r="C994" s="63"/>
      <c r="D994" s="205" t="s">
        <v>159</v>
      </c>
      <c r="E994" s="63"/>
      <c r="F994" s="206" t="s">
        <v>1474</v>
      </c>
      <c r="G994" s="63"/>
      <c r="H994" s="63"/>
      <c r="I994" s="163"/>
      <c r="J994" s="63"/>
      <c r="K994" s="63"/>
      <c r="L994" s="61"/>
      <c r="M994" s="207"/>
      <c r="N994" s="42"/>
      <c r="O994" s="42"/>
      <c r="P994" s="42"/>
      <c r="Q994" s="42"/>
      <c r="R994" s="42"/>
      <c r="S994" s="42"/>
      <c r="T994" s="78"/>
      <c r="AT994" s="24" t="s">
        <v>159</v>
      </c>
      <c r="AU994" s="24" t="s">
        <v>81</v>
      </c>
    </row>
    <row r="995" spans="2:65" s="1" customFormat="1" ht="22.5" customHeight="1">
      <c r="B995" s="41"/>
      <c r="C995" s="250" t="s">
        <v>1362</v>
      </c>
      <c r="D995" s="250" t="s">
        <v>478</v>
      </c>
      <c r="E995" s="251" t="s">
        <v>1475</v>
      </c>
      <c r="F995" s="252" t="s">
        <v>1476</v>
      </c>
      <c r="G995" s="253" t="s">
        <v>306</v>
      </c>
      <c r="H995" s="254">
        <v>2</v>
      </c>
      <c r="I995" s="255"/>
      <c r="J995" s="256">
        <f>ROUND(I995*H995,2)</f>
        <v>0</v>
      </c>
      <c r="K995" s="252" t="s">
        <v>21</v>
      </c>
      <c r="L995" s="257"/>
      <c r="M995" s="258" t="s">
        <v>21</v>
      </c>
      <c r="N995" s="259" t="s">
        <v>42</v>
      </c>
      <c r="O995" s="42"/>
      <c r="P995" s="202">
        <f>O995*H995</f>
        <v>0</v>
      </c>
      <c r="Q995" s="202">
        <v>6E-05</v>
      </c>
      <c r="R995" s="202">
        <f>Q995*H995</f>
        <v>0.00012</v>
      </c>
      <c r="S995" s="202">
        <v>0</v>
      </c>
      <c r="T995" s="203">
        <f>S995*H995</f>
        <v>0</v>
      </c>
      <c r="AR995" s="24" t="s">
        <v>1362</v>
      </c>
      <c r="AT995" s="24" t="s">
        <v>478</v>
      </c>
      <c r="AU995" s="24" t="s">
        <v>81</v>
      </c>
      <c r="AY995" s="24" t="s">
        <v>149</v>
      </c>
      <c r="BE995" s="204">
        <f>IF(N995="základní",J995,0)</f>
        <v>0</v>
      </c>
      <c r="BF995" s="204">
        <f>IF(N995="snížená",J995,0)</f>
        <v>0</v>
      </c>
      <c r="BG995" s="204">
        <f>IF(N995="zákl. přenesená",J995,0)</f>
        <v>0</v>
      </c>
      <c r="BH995" s="204">
        <f>IF(N995="sníž. přenesená",J995,0)</f>
        <v>0</v>
      </c>
      <c r="BI995" s="204">
        <f>IF(N995="nulová",J995,0)</f>
        <v>0</v>
      </c>
      <c r="BJ995" s="24" t="s">
        <v>79</v>
      </c>
      <c r="BK995" s="204">
        <f>ROUND(I995*H995,2)</f>
        <v>0</v>
      </c>
      <c r="BL995" s="24" t="s">
        <v>527</v>
      </c>
      <c r="BM995" s="24" t="s">
        <v>1477</v>
      </c>
    </row>
    <row r="996" spans="2:47" s="1" customFormat="1" ht="40.5">
      <c r="B996" s="41"/>
      <c r="C996" s="63"/>
      <c r="D996" s="205" t="s">
        <v>159</v>
      </c>
      <c r="E996" s="63"/>
      <c r="F996" s="206" t="s">
        <v>1474</v>
      </c>
      <c r="G996" s="63"/>
      <c r="H996" s="63"/>
      <c r="I996" s="163"/>
      <c r="J996" s="63"/>
      <c r="K996" s="63"/>
      <c r="L996" s="61"/>
      <c r="M996" s="207"/>
      <c r="N996" s="42"/>
      <c r="O996" s="42"/>
      <c r="P996" s="42"/>
      <c r="Q996" s="42"/>
      <c r="R996" s="42"/>
      <c r="S996" s="42"/>
      <c r="T996" s="78"/>
      <c r="AT996" s="24" t="s">
        <v>159</v>
      </c>
      <c r="AU996" s="24" t="s">
        <v>81</v>
      </c>
    </row>
    <row r="997" spans="2:65" s="1" customFormat="1" ht="22.5" customHeight="1">
      <c r="B997" s="41"/>
      <c r="C997" s="193" t="s">
        <v>1478</v>
      </c>
      <c r="D997" s="193" t="s">
        <v>152</v>
      </c>
      <c r="E997" s="194" t="s">
        <v>1479</v>
      </c>
      <c r="F997" s="195" t="s">
        <v>1480</v>
      </c>
      <c r="G997" s="196" t="s">
        <v>306</v>
      </c>
      <c r="H997" s="197">
        <v>4</v>
      </c>
      <c r="I997" s="198"/>
      <c r="J997" s="199">
        <f>ROUND(I997*H997,2)</f>
        <v>0</v>
      </c>
      <c r="K997" s="195" t="s">
        <v>156</v>
      </c>
      <c r="L997" s="61"/>
      <c r="M997" s="200" t="s">
        <v>21</v>
      </c>
      <c r="N997" s="201" t="s">
        <v>42</v>
      </c>
      <c r="O997" s="42"/>
      <c r="P997" s="202">
        <f>O997*H997</f>
        <v>0</v>
      </c>
      <c r="Q997" s="202">
        <v>0</v>
      </c>
      <c r="R997" s="202">
        <f>Q997*H997</f>
        <v>0</v>
      </c>
      <c r="S997" s="202">
        <v>0</v>
      </c>
      <c r="T997" s="203">
        <f>S997*H997</f>
        <v>0</v>
      </c>
      <c r="AR997" s="24" t="s">
        <v>527</v>
      </c>
      <c r="AT997" s="24" t="s">
        <v>152</v>
      </c>
      <c r="AU997" s="24" t="s">
        <v>81</v>
      </c>
      <c r="AY997" s="24" t="s">
        <v>149</v>
      </c>
      <c r="BE997" s="204">
        <f>IF(N997="základní",J997,0)</f>
        <v>0</v>
      </c>
      <c r="BF997" s="204">
        <f>IF(N997="snížená",J997,0)</f>
        <v>0</v>
      </c>
      <c r="BG997" s="204">
        <f>IF(N997="zákl. přenesená",J997,0)</f>
        <v>0</v>
      </c>
      <c r="BH997" s="204">
        <f>IF(N997="sníž. přenesená",J997,0)</f>
        <v>0</v>
      </c>
      <c r="BI997" s="204">
        <f>IF(N997="nulová",J997,0)</f>
        <v>0</v>
      </c>
      <c r="BJ997" s="24" t="s">
        <v>79</v>
      </c>
      <c r="BK997" s="204">
        <f>ROUND(I997*H997,2)</f>
        <v>0</v>
      </c>
      <c r="BL997" s="24" t="s">
        <v>527</v>
      </c>
      <c r="BM997" s="24" t="s">
        <v>1481</v>
      </c>
    </row>
    <row r="998" spans="2:65" s="1" customFormat="1" ht="22.5" customHeight="1">
      <c r="B998" s="41"/>
      <c r="C998" s="250" t="s">
        <v>1482</v>
      </c>
      <c r="D998" s="250" t="s">
        <v>478</v>
      </c>
      <c r="E998" s="251" t="s">
        <v>1483</v>
      </c>
      <c r="F998" s="252" t="s">
        <v>1484</v>
      </c>
      <c r="G998" s="253" t="s">
        <v>306</v>
      </c>
      <c r="H998" s="254">
        <v>4</v>
      </c>
      <c r="I998" s="255"/>
      <c r="J998" s="256">
        <f>ROUND(I998*H998,2)</f>
        <v>0</v>
      </c>
      <c r="K998" s="252" t="s">
        <v>21</v>
      </c>
      <c r="L998" s="257"/>
      <c r="M998" s="258" t="s">
        <v>21</v>
      </c>
      <c r="N998" s="259" t="s">
        <v>42</v>
      </c>
      <c r="O998" s="42"/>
      <c r="P998" s="202">
        <f>O998*H998</f>
        <v>0</v>
      </c>
      <c r="Q998" s="202">
        <v>6E-05</v>
      </c>
      <c r="R998" s="202">
        <f>Q998*H998</f>
        <v>0.00024</v>
      </c>
      <c r="S998" s="202">
        <v>0</v>
      </c>
      <c r="T998" s="203">
        <f>S998*H998</f>
        <v>0</v>
      </c>
      <c r="AR998" s="24" t="s">
        <v>1362</v>
      </c>
      <c r="AT998" s="24" t="s">
        <v>478</v>
      </c>
      <c r="AU998" s="24" t="s">
        <v>81</v>
      </c>
      <c r="AY998" s="24" t="s">
        <v>149</v>
      </c>
      <c r="BE998" s="204">
        <f>IF(N998="základní",J998,0)</f>
        <v>0</v>
      </c>
      <c r="BF998" s="204">
        <f>IF(N998="snížená",J998,0)</f>
        <v>0</v>
      </c>
      <c r="BG998" s="204">
        <f>IF(N998="zákl. přenesená",J998,0)</f>
        <v>0</v>
      </c>
      <c r="BH998" s="204">
        <f>IF(N998="sníž. přenesená",J998,0)</f>
        <v>0</v>
      </c>
      <c r="BI998" s="204">
        <f>IF(N998="nulová",J998,0)</f>
        <v>0</v>
      </c>
      <c r="BJ998" s="24" t="s">
        <v>79</v>
      </c>
      <c r="BK998" s="204">
        <f>ROUND(I998*H998,2)</f>
        <v>0</v>
      </c>
      <c r="BL998" s="24" t="s">
        <v>527</v>
      </c>
      <c r="BM998" s="24" t="s">
        <v>1485</v>
      </c>
    </row>
    <row r="999" spans="2:47" s="1" customFormat="1" ht="40.5">
      <c r="B999" s="41"/>
      <c r="C999" s="63"/>
      <c r="D999" s="205" t="s">
        <v>159</v>
      </c>
      <c r="E999" s="63"/>
      <c r="F999" s="206" t="s">
        <v>1486</v>
      </c>
      <c r="G999" s="63"/>
      <c r="H999" s="63"/>
      <c r="I999" s="163"/>
      <c r="J999" s="63"/>
      <c r="K999" s="63"/>
      <c r="L999" s="61"/>
      <c r="M999" s="207"/>
      <c r="N999" s="42"/>
      <c r="O999" s="42"/>
      <c r="P999" s="42"/>
      <c r="Q999" s="42"/>
      <c r="R999" s="42"/>
      <c r="S999" s="42"/>
      <c r="T999" s="78"/>
      <c r="AT999" s="24" t="s">
        <v>159</v>
      </c>
      <c r="AU999" s="24" t="s">
        <v>81</v>
      </c>
    </row>
    <row r="1000" spans="2:65" s="1" customFormat="1" ht="22.5" customHeight="1">
      <c r="B1000" s="41"/>
      <c r="C1000" s="193" t="s">
        <v>1487</v>
      </c>
      <c r="D1000" s="193" t="s">
        <v>152</v>
      </c>
      <c r="E1000" s="194" t="s">
        <v>1488</v>
      </c>
      <c r="F1000" s="195" t="s">
        <v>1489</v>
      </c>
      <c r="G1000" s="196" t="s">
        <v>306</v>
      </c>
      <c r="H1000" s="197">
        <v>4</v>
      </c>
      <c r="I1000" s="198"/>
      <c r="J1000" s="199">
        <f aca="true" t="shared" si="50" ref="J1000:J1008">ROUND(I1000*H1000,2)</f>
        <v>0</v>
      </c>
      <c r="K1000" s="195" t="s">
        <v>156</v>
      </c>
      <c r="L1000" s="61"/>
      <c r="M1000" s="200" t="s">
        <v>21</v>
      </c>
      <c r="N1000" s="201" t="s">
        <v>42</v>
      </c>
      <c r="O1000" s="42"/>
      <c r="P1000" s="202">
        <f aca="true" t="shared" si="51" ref="P1000:P1008">O1000*H1000</f>
        <v>0</v>
      </c>
      <c r="Q1000" s="202">
        <v>0</v>
      </c>
      <c r="R1000" s="202">
        <f aca="true" t="shared" si="52" ref="R1000:R1008">Q1000*H1000</f>
        <v>0</v>
      </c>
      <c r="S1000" s="202">
        <v>0</v>
      </c>
      <c r="T1000" s="203">
        <f aca="true" t="shared" si="53" ref="T1000:T1008">S1000*H1000</f>
        <v>0</v>
      </c>
      <c r="AR1000" s="24" t="s">
        <v>527</v>
      </c>
      <c r="AT1000" s="24" t="s">
        <v>152</v>
      </c>
      <c r="AU1000" s="24" t="s">
        <v>81</v>
      </c>
      <c r="AY1000" s="24" t="s">
        <v>149</v>
      </c>
      <c r="BE1000" s="204">
        <f aca="true" t="shared" si="54" ref="BE1000:BE1008">IF(N1000="základní",J1000,0)</f>
        <v>0</v>
      </c>
      <c r="BF1000" s="204">
        <f aca="true" t="shared" si="55" ref="BF1000:BF1008">IF(N1000="snížená",J1000,0)</f>
        <v>0</v>
      </c>
      <c r="BG1000" s="204">
        <f aca="true" t="shared" si="56" ref="BG1000:BG1008">IF(N1000="zákl. přenesená",J1000,0)</f>
        <v>0</v>
      </c>
      <c r="BH1000" s="204">
        <f aca="true" t="shared" si="57" ref="BH1000:BH1008">IF(N1000="sníž. přenesená",J1000,0)</f>
        <v>0</v>
      </c>
      <c r="BI1000" s="204">
        <f aca="true" t="shared" si="58" ref="BI1000:BI1008">IF(N1000="nulová",J1000,0)</f>
        <v>0</v>
      </c>
      <c r="BJ1000" s="24" t="s">
        <v>79</v>
      </c>
      <c r="BK1000" s="204">
        <f aca="true" t="shared" si="59" ref="BK1000:BK1008">ROUND(I1000*H1000,2)</f>
        <v>0</v>
      </c>
      <c r="BL1000" s="24" t="s">
        <v>527</v>
      </c>
      <c r="BM1000" s="24" t="s">
        <v>1490</v>
      </c>
    </row>
    <row r="1001" spans="2:65" s="1" customFormat="1" ht="22.5" customHeight="1">
      <c r="B1001" s="41"/>
      <c r="C1001" s="250" t="s">
        <v>1491</v>
      </c>
      <c r="D1001" s="250" t="s">
        <v>478</v>
      </c>
      <c r="E1001" s="251" t="s">
        <v>1492</v>
      </c>
      <c r="F1001" s="252" t="s">
        <v>1493</v>
      </c>
      <c r="G1001" s="253" t="s">
        <v>306</v>
      </c>
      <c r="H1001" s="254">
        <v>4</v>
      </c>
      <c r="I1001" s="255"/>
      <c r="J1001" s="256">
        <f t="shared" si="50"/>
        <v>0</v>
      </c>
      <c r="K1001" s="252" t="s">
        <v>21</v>
      </c>
      <c r="L1001" s="257"/>
      <c r="M1001" s="258" t="s">
        <v>21</v>
      </c>
      <c r="N1001" s="259" t="s">
        <v>42</v>
      </c>
      <c r="O1001" s="42"/>
      <c r="P1001" s="202">
        <f t="shared" si="51"/>
        <v>0</v>
      </c>
      <c r="Q1001" s="202">
        <v>5E-05</v>
      </c>
      <c r="R1001" s="202">
        <f t="shared" si="52"/>
        <v>0.0002</v>
      </c>
      <c r="S1001" s="202">
        <v>0</v>
      </c>
      <c r="T1001" s="203">
        <f t="shared" si="53"/>
        <v>0</v>
      </c>
      <c r="AR1001" s="24" t="s">
        <v>818</v>
      </c>
      <c r="AT1001" s="24" t="s">
        <v>478</v>
      </c>
      <c r="AU1001" s="24" t="s">
        <v>81</v>
      </c>
      <c r="AY1001" s="24" t="s">
        <v>149</v>
      </c>
      <c r="BE1001" s="204">
        <f t="shared" si="54"/>
        <v>0</v>
      </c>
      <c r="BF1001" s="204">
        <f t="shared" si="55"/>
        <v>0</v>
      </c>
      <c r="BG1001" s="204">
        <f t="shared" si="56"/>
        <v>0</v>
      </c>
      <c r="BH1001" s="204">
        <f t="shared" si="57"/>
        <v>0</v>
      </c>
      <c r="BI1001" s="204">
        <f t="shared" si="58"/>
        <v>0</v>
      </c>
      <c r="BJ1001" s="24" t="s">
        <v>79</v>
      </c>
      <c r="BK1001" s="204">
        <f t="shared" si="59"/>
        <v>0</v>
      </c>
      <c r="BL1001" s="24" t="s">
        <v>818</v>
      </c>
      <c r="BM1001" s="24" t="s">
        <v>1494</v>
      </c>
    </row>
    <row r="1002" spans="2:65" s="1" customFormat="1" ht="22.5" customHeight="1">
      <c r="B1002" s="41"/>
      <c r="C1002" s="193" t="s">
        <v>1495</v>
      </c>
      <c r="D1002" s="193" t="s">
        <v>152</v>
      </c>
      <c r="E1002" s="194" t="s">
        <v>1496</v>
      </c>
      <c r="F1002" s="195" t="s">
        <v>1497</v>
      </c>
      <c r="G1002" s="196" t="s">
        <v>306</v>
      </c>
      <c r="H1002" s="197">
        <v>2</v>
      </c>
      <c r="I1002" s="198"/>
      <c r="J1002" s="199">
        <f t="shared" si="50"/>
        <v>0</v>
      </c>
      <c r="K1002" s="195" t="s">
        <v>156</v>
      </c>
      <c r="L1002" s="61"/>
      <c r="M1002" s="200" t="s">
        <v>21</v>
      </c>
      <c r="N1002" s="201" t="s">
        <v>42</v>
      </c>
      <c r="O1002" s="42"/>
      <c r="P1002" s="202">
        <f t="shared" si="51"/>
        <v>0</v>
      </c>
      <c r="Q1002" s="202">
        <v>0</v>
      </c>
      <c r="R1002" s="202">
        <f t="shared" si="52"/>
        <v>0</v>
      </c>
      <c r="S1002" s="202">
        <v>0</v>
      </c>
      <c r="T1002" s="203">
        <f t="shared" si="53"/>
        <v>0</v>
      </c>
      <c r="AR1002" s="24" t="s">
        <v>527</v>
      </c>
      <c r="AT1002" s="24" t="s">
        <v>152</v>
      </c>
      <c r="AU1002" s="24" t="s">
        <v>81</v>
      </c>
      <c r="AY1002" s="24" t="s">
        <v>149</v>
      </c>
      <c r="BE1002" s="204">
        <f t="shared" si="54"/>
        <v>0</v>
      </c>
      <c r="BF1002" s="204">
        <f t="shared" si="55"/>
        <v>0</v>
      </c>
      <c r="BG1002" s="204">
        <f t="shared" si="56"/>
        <v>0</v>
      </c>
      <c r="BH1002" s="204">
        <f t="shared" si="57"/>
        <v>0</v>
      </c>
      <c r="BI1002" s="204">
        <f t="shared" si="58"/>
        <v>0</v>
      </c>
      <c r="BJ1002" s="24" t="s">
        <v>79</v>
      </c>
      <c r="BK1002" s="204">
        <f t="shared" si="59"/>
        <v>0</v>
      </c>
      <c r="BL1002" s="24" t="s">
        <v>527</v>
      </c>
      <c r="BM1002" s="24" t="s">
        <v>1498</v>
      </c>
    </row>
    <row r="1003" spans="2:65" s="1" customFormat="1" ht="22.5" customHeight="1">
      <c r="B1003" s="41"/>
      <c r="C1003" s="250" t="s">
        <v>1499</v>
      </c>
      <c r="D1003" s="250" t="s">
        <v>478</v>
      </c>
      <c r="E1003" s="251" t="s">
        <v>1500</v>
      </c>
      <c r="F1003" s="252" t="s">
        <v>1501</v>
      </c>
      <c r="G1003" s="253" t="s">
        <v>306</v>
      </c>
      <c r="H1003" s="254">
        <v>2</v>
      </c>
      <c r="I1003" s="255"/>
      <c r="J1003" s="256">
        <f t="shared" si="50"/>
        <v>0</v>
      </c>
      <c r="K1003" s="252" t="s">
        <v>21</v>
      </c>
      <c r="L1003" s="257"/>
      <c r="M1003" s="258" t="s">
        <v>21</v>
      </c>
      <c r="N1003" s="259" t="s">
        <v>42</v>
      </c>
      <c r="O1003" s="42"/>
      <c r="P1003" s="202">
        <f t="shared" si="51"/>
        <v>0</v>
      </c>
      <c r="Q1003" s="202">
        <v>0.0001</v>
      </c>
      <c r="R1003" s="202">
        <f t="shared" si="52"/>
        <v>0.0002</v>
      </c>
      <c r="S1003" s="202">
        <v>0</v>
      </c>
      <c r="T1003" s="203">
        <f t="shared" si="53"/>
        <v>0</v>
      </c>
      <c r="AR1003" s="24" t="s">
        <v>818</v>
      </c>
      <c r="AT1003" s="24" t="s">
        <v>478</v>
      </c>
      <c r="AU1003" s="24" t="s">
        <v>81</v>
      </c>
      <c r="AY1003" s="24" t="s">
        <v>149</v>
      </c>
      <c r="BE1003" s="204">
        <f t="shared" si="54"/>
        <v>0</v>
      </c>
      <c r="BF1003" s="204">
        <f t="shared" si="55"/>
        <v>0</v>
      </c>
      <c r="BG1003" s="204">
        <f t="shared" si="56"/>
        <v>0</v>
      </c>
      <c r="BH1003" s="204">
        <f t="shared" si="57"/>
        <v>0</v>
      </c>
      <c r="BI1003" s="204">
        <f t="shared" si="58"/>
        <v>0</v>
      </c>
      <c r="BJ1003" s="24" t="s">
        <v>79</v>
      </c>
      <c r="BK1003" s="204">
        <f t="shared" si="59"/>
        <v>0</v>
      </c>
      <c r="BL1003" s="24" t="s">
        <v>818</v>
      </c>
      <c r="BM1003" s="24" t="s">
        <v>1502</v>
      </c>
    </row>
    <row r="1004" spans="2:65" s="1" customFormat="1" ht="22.5" customHeight="1">
      <c r="B1004" s="41"/>
      <c r="C1004" s="193" t="s">
        <v>1503</v>
      </c>
      <c r="D1004" s="193" t="s">
        <v>152</v>
      </c>
      <c r="E1004" s="194" t="s">
        <v>1504</v>
      </c>
      <c r="F1004" s="195" t="s">
        <v>1505</v>
      </c>
      <c r="G1004" s="196" t="s">
        <v>306</v>
      </c>
      <c r="H1004" s="197">
        <v>6</v>
      </c>
      <c r="I1004" s="198"/>
      <c r="J1004" s="199">
        <f t="shared" si="50"/>
        <v>0</v>
      </c>
      <c r="K1004" s="195" t="s">
        <v>156</v>
      </c>
      <c r="L1004" s="61"/>
      <c r="M1004" s="200" t="s">
        <v>21</v>
      </c>
      <c r="N1004" s="201" t="s">
        <v>42</v>
      </c>
      <c r="O1004" s="42"/>
      <c r="P1004" s="202">
        <f t="shared" si="51"/>
        <v>0</v>
      </c>
      <c r="Q1004" s="202">
        <v>0</v>
      </c>
      <c r="R1004" s="202">
        <f t="shared" si="52"/>
        <v>0</v>
      </c>
      <c r="S1004" s="202">
        <v>0</v>
      </c>
      <c r="T1004" s="203">
        <f t="shared" si="53"/>
        <v>0</v>
      </c>
      <c r="AR1004" s="24" t="s">
        <v>527</v>
      </c>
      <c r="AT1004" s="24" t="s">
        <v>152</v>
      </c>
      <c r="AU1004" s="24" t="s">
        <v>81</v>
      </c>
      <c r="AY1004" s="24" t="s">
        <v>149</v>
      </c>
      <c r="BE1004" s="204">
        <f t="shared" si="54"/>
        <v>0</v>
      </c>
      <c r="BF1004" s="204">
        <f t="shared" si="55"/>
        <v>0</v>
      </c>
      <c r="BG1004" s="204">
        <f t="shared" si="56"/>
        <v>0</v>
      </c>
      <c r="BH1004" s="204">
        <f t="shared" si="57"/>
        <v>0</v>
      </c>
      <c r="BI1004" s="204">
        <f t="shared" si="58"/>
        <v>0</v>
      </c>
      <c r="BJ1004" s="24" t="s">
        <v>79</v>
      </c>
      <c r="BK1004" s="204">
        <f t="shared" si="59"/>
        <v>0</v>
      </c>
      <c r="BL1004" s="24" t="s">
        <v>527</v>
      </c>
      <c r="BM1004" s="24" t="s">
        <v>1506</v>
      </c>
    </row>
    <row r="1005" spans="2:65" s="1" customFormat="1" ht="22.5" customHeight="1">
      <c r="B1005" s="41"/>
      <c r="C1005" s="250" t="s">
        <v>1507</v>
      </c>
      <c r="D1005" s="250" t="s">
        <v>478</v>
      </c>
      <c r="E1005" s="251" t="s">
        <v>1508</v>
      </c>
      <c r="F1005" s="252" t="s">
        <v>1509</v>
      </c>
      <c r="G1005" s="253" t="s">
        <v>306</v>
      </c>
      <c r="H1005" s="254">
        <v>5</v>
      </c>
      <c r="I1005" s="255"/>
      <c r="J1005" s="256">
        <f t="shared" si="50"/>
        <v>0</v>
      </c>
      <c r="K1005" s="252" t="s">
        <v>21</v>
      </c>
      <c r="L1005" s="257"/>
      <c r="M1005" s="258" t="s">
        <v>21</v>
      </c>
      <c r="N1005" s="259" t="s">
        <v>42</v>
      </c>
      <c r="O1005" s="42"/>
      <c r="P1005" s="202">
        <f t="shared" si="51"/>
        <v>0</v>
      </c>
      <c r="Q1005" s="202">
        <v>6E-05</v>
      </c>
      <c r="R1005" s="202">
        <f t="shared" si="52"/>
        <v>0.00030000000000000003</v>
      </c>
      <c r="S1005" s="202">
        <v>0</v>
      </c>
      <c r="T1005" s="203">
        <f t="shared" si="53"/>
        <v>0</v>
      </c>
      <c r="AR1005" s="24" t="s">
        <v>818</v>
      </c>
      <c r="AT1005" s="24" t="s">
        <v>478</v>
      </c>
      <c r="AU1005" s="24" t="s">
        <v>81</v>
      </c>
      <c r="AY1005" s="24" t="s">
        <v>149</v>
      </c>
      <c r="BE1005" s="204">
        <f t="shared" si="54"/>
        <v>0</v>
      </c>
      <c r="BF1005" s="204">
        <f t="shared" si="55"/>
        <v>0</v>
      </c>
      <c r="BG1005" s="204">
        <f t="shared" si="56"/>
        <v>0</v>
      </c>
      <c r="BH1005" s="204">
        <f t="shared" si="57"/>
        <v>0</v>
      </c>
      <c r="BI1005" s="204">
        <f t="shared" si="58"/>
        <v>0</v>
      </c>
      <c r="BJ1005" s="24" t="s">
        <v>79</v>
      </c>
      <c r="BK1005" s="204">
        <f t="shared" si="59"/>
        <v>0</v>
      </c>
      <c r="BL1005" s="24" t="s">
        <v>818</v>
      </c>
      <c r="BM1005" s="24" t="s">
        <v>1510</v>
      </c>
    </row>
    <row r="1006" spans="2:65" s="1" customFormat="1" ht="22.5" customHeight="1">
      <c r="B1006" s="41"/>
      <c r="C1006" s="250" t="s">
        <v>1511</v>
      </c>
      <c r="D1006" s="250" t="s">
        <v>478</v>
      </c>
      <c r="E1006" s="251" t="s">
        <v>1512</v>
      </c>
      <c r="F1006" s="252" t="s">
        <v>1513</v>
      </c>
      <c r="G1006" s="253" t="s">
        <v>306</v>
      </c>
      <c r="H1006" s="254">
        <v>1</v>
      </c>
      <c r="I1006" s="255"/>
      <c r="J1006" s="256">
        <f t="shared" si="50"/>
        <v>0</v>
      </c>
      <c r="K1006" s="252" t="s">
        <v>21</v>
      </c>
      <c r="L1006" s="257"/>
      <c r="M1006" s="258" t="s">
        <v>21</v>
      </c>
      <c r="N1006" s="259" t="s">
        <v>42</v>
      </c>
      <c r="O1006" s="42"/>
      <c r="P1006" s="202">
        <f t="shared" si="51"/>
        <v>0</v>
      </c>
      <c r="Q1006" s="202">
        <v>6E-05</v>
      </c>
      <c r="R1006" s="202">
        <f t="shared" si="52"/>
        <v>6E-05</v>
      </c>
      <c r="S1006" s="202">
        <v>0</v>
      </c>
      <c r="T1006" s="203">
        <f t="shared" si="53"/>
        <v>0</v>
      </c>
      <c r="AR1006" s="24" t="s">
        <v>818</v>
      </c>
      <c r="AT1006" s="24" t="s">
        <v>478</v>
      </c>
      <c r="AU1006" s="24" t="s">
        <v>81</v>
      </c>
      <c r="AY1006" s="24" t="s">
        <v>149</v>
      </c>
      <c r="BE1006" s="204">
        <f t="shared" si="54"/>
        <v>0</v>
      </c>
      <c r="BF1006" s="204">
        <f t="shared" si="55"/>
        <v>0</v>
      </c>
      <c r="BG1006" s="204">
        <f t="shared" si="56"/>
        <v>0</v>
      </c>
      <c r="BH1006" s="204">
        <f t="shared" si="57"/>
        <v>0</v>
      </c>
      <c r="BI1006" s="204">
        <f t="shared" si="58"/>
        <v>0</v>
      </c>
      <c r="BJ1006" s="24" t="s">
        <v>79</v>
      </c>
      <c r="BK1006" s="204">
        <f t="shared" si="59"/>
        <v>0</v>
      </c>
      <c r="BL1006" s="24" t="s">
        <v>818</v>
      </c>
      <c r="BM1006" s="24" t="s">
        <v>1514</v>
      </c>
    </row>
    <row r="1007" spans="2:65" s="1" customFormat="1" ht="22.5" customHeight="1">
      <c r="B1007" s="41"/>
      <c r="C1007" s="193" t="s">
        <v>1515</v>
      </c>
      <c r="D1007" s="193" t="s">
        <v>152</v>
      </c>
      <c r="E1007" s="194" t="s">
        <v>1516</v>
      </c>
      <c r="F1007" s="195" t="s">
        <v>1517</v>
      </c>
      <c r="G1007" s="196" t="s">
        <v>306</v>
      </c>
      <c r="H1007" s="197">
        <v>43</v>
      </c>
      <c r="I1007" s="198"/>
      <c r="J1007" s="199">
        <f t="shared" si="50"/>
        <v>0</v>
      </c>
      <c r="K1007" s="195" t="s">
        <v>156</v>
      </c>
      <c r="L1007" s="61"/>
      <c r="M1007" s="200" t="s">
        <v>21</v>
      </c>
      <c r="N1007" s="201" t="s">
        <v>42</v>
      </c>
      <c r="O1007" s="42"/>
      <c r="P1007" s="202">
        <f t="shared" si="51"/>
        <v>0</v>
      </c>
      <c r="Q1007" s="202">
        <v>0</v>
      </c>
      <c r="R1007" s="202">
        <f t="shared" si="52"/>
        <v>0</v>
      </c>
      <c r="S1007" s="202">
        <v>0</v>
      </c>
      <c r="T1007" s="203">
        <f t="shared" si="53"/>
        <v>0</v>
      </c>
      <c r="AR1007" s="24" t="s">
        <v>527</v>
      </c>
      <c r="AT1007" s="24" t="s">
        <v>152</v>
      </c>
      <c r="AU1007" s="24" t="s">
        <v>81</v>
      </c>
      <c r="AY1007" s="24" t="s">
        <v>149</v>
      </c>
      <c r="BE1007" s="204">
        <f t="shared" si="54"/>
        <v>0</v>
      </c>
      <c r="BF1007" s="204">
        <f t="shared" si="55"/>
        <v>0</v>
      </c>
      <c r="BG1007" s="204">
        <f t="shared" si="56"/>
        <v>0</v>
      </c>
      <c r="BH1007" s="204">
        <f t="shared" si="57"/>
        <v>0</v>
      </c>
      <c r="BI1007" s="204">
        <f t="shared" si="58"/>
        <v>0</v>
      </c>
      <c r="BJ1007" s="24" t="s">
        <v>79</v>
      </c>
      <c r="BK1007" s="204">
        <f t="shared" si="59"/>
        <v>0</v>
      </c>
      <c r="BL1007" s="24" t="s">
        <v>527</v>
      </c>
      <c r="BM1007" s="24" t="s">
        <v>1518</v>
      </c>
    </row>
    <row r="1008" spans="2:65" s="1" customFormat="1" ht="31.5" customHeight="1">
      <c r="B1008" s="41"/>
      <c r="C1008" s="250" t="s">
        <v>1519</v>
      </c>
      <c r="D1008" s="250" t="s">
        <v>478</v>
      </c>
      <c r="E1008" s="251" t="s">
        <v>1520</v>
      </c>
      <c r="F1008" s="252" t="s">
        <v>1521</v>
      </c>
      <c r="G1008" s="253" t="s">
        <v>306</v>
      </c>
      <c r="H1008" s="254">
        <v>28</v>
      </c>
      <c r="I1008" s="255"/>
      <c r="J1008" s="256">
        <f t="shared" si="50"/>
        <v>0</v>
      </c>
      <c r="K1008" s="252" t="s">
        <v>21</v>
      </c>
      <c r="L1008" s="257"/>
      <c r="M1008" s="258" t="s">
        <v>21</v>
      </c>
      <c r="N1008" s="259" t="s">
        <v>42</v>
      </c>
      <c r="O1008" s="42"/>
      <c r="P1008" s="202">
        <f t="shared" si="51"/>
        <v>0</v>
      </c>
      <c r="Q1008" s="202">
        <v>0.00035</v>
      </c>
      <c r="R1008" s="202">
        <f t="shared" si="52"/>
        <v>0.0098</v>
      </c>
      <c r="S1008" s="202">
        <v>0</v>
      </c>
      <c r="T1008" s="203">
        <f t="shared" si="53"/>
        <v>0</v>
      </c>
      <c r="AR1008" s="24" t="s">
        <v>1362</v>
      </c>
      <c r="AT1008" s="24" t="s">
        <v>478</v>
      </c>
      <c r="AU1008" s="24" t="s">
        <v>81</v>
      </c>
      <c r="AY1008" s="24" t="s">
        <v>149</v>
      </c>
      <c r="BE1008" s="204">
        <f t="shared" si="54"/>
        <v>0</v>
      </c>
      <c r="BF1008" s="204">
        <f t="shared" si="55"/>
        <v>0</v>
      </c>
      <c r="BG1008" s="204">
        <f t="shared" si="56"/>
        <v>0</v>
      </c>
      <c r="BH1008" s="204">
        <f t="shared" si="57"/>
        <v>0</v>
      </c>
      <c r="BI1008" s="204">
        <f t="shared" si="58"/>
        <v>0</v>
      </c>
      <c r="BJ1008" s="24" t="s">
        <v>79</v>
      </c>
      <c r="BK1008" s="204">
        <f t="shared" si="59"/>
        <v>0</v>
      </c>
      <c r="BL1008" s="24" t="s">
        <v>527</v>
      </c>
      <c r="BM1008" s="24" t="s">
        <v>1522</v>
      </c>
    </row>
    <row r="1009" spans="2:47" s="1" customFormat="1" ht="54">
      <c r="B1009" s="41"/>
      <c r="C1009" s="63"/>
      <c r="D1009" s="205" t="s">
        <v>159</v>
      </c>
      <c r="E1009" s="63"/>
      <c r="F1009" s="206" t="s">
        <v>1523</v>
      </c>
      <c r="G1009" s="63"/>
      <c r="H1009" s="63"/>
      <c r="I1009" s="163"/>
      <c r="J1009" s="63"/>
      <c r="K1009" s="63"/>
      <c r="L1009" s="61"/>
      <c r="M1009" s="207"/>
      <c r="N1009" s="42"/>
      <c r="O1009" s="42"/>
      <c r="P1009" s="42"/>
      <c r="Q1009" s="42"/>
      <c r="R1009" s="42"/>
      <c r="S1009" s="42"/>
      <c r="T1009" s="78"/>
      <c r="AT1009" s="24" t="s">
        <v>159</v>
      </c>
      <c r="AU1009" s="24" t="s">
        <v>81</v>
      </c>
    </row>
    <row r="1010" spans="2:65" s="1" customFormat="1" ht="31.5" customHeight="1">
      <c r="B1010" s="41"/>
      <c r="C1010" s="250" t="s">
        <v>1524</v>
      </c>
      <c r="D1010" s="250" t="s">
        <v>478</v>
      </c>
      <c r="E1010" s="251" t="s">
        <v>1525</v>
      </c>
      <c r="F1010" s="252" t="s">
        <v>1521</v>
      </c>
      <c r="G1010" s="253" t="s">
        <v>306</v>
      </c>
      <c r="H1010" s="254">
        <v>8</v>
      </c>
      <c r="I1010" s="255"/>
      <c r="J1010" s="256">
        <f>ROUND(I1010*H1010,2)</f>
        <v>0</v>
      </c>
      <c r="K1010" s="252" t="s">
        <v>21</v>
      </c>
      <c r="L1010" s="257"/>
      <c r="M1010" s="258" t="s">
        <v>21</v>
      </c>
      <c r="N1010" s="259" t="s">
        <v>42</v>
      </c>
      <c r="O1010" s="42"/>
      <c r="P1010" s="202">
        <f>O1010*H1010</f>
        <v>0</v>
      </c>
      <c r="Q1010" s="202">
        <v>0.00035</v>
      </c>
      <c r="R1010" s="202">
        <f>Q1010*H1010</f>
        <v>0.0028</v>
      </c>
      <c r="S1010" s="202">
        <v>0</v>
      </c>
      <c r="T1010" s="203">
        <f>S1010*H1010</f>
        <v>0</v>
      </c>
      <c r="AR1010" s="24" t="s">
        <v>1362</v>
      </c>
      <c r="AT1010" s="24" t="s">
        <v>478</v>
      </c>
      <c r="AU1010" s="24" t="s">
        <v>81</v>
      </c>
      <c r="AY1010" s="24" t="s">
        <v>149</v>
      </c>
      <c r="BE1010" s="204">
        <f>IF(N1010="základní",J1010,0)</f>
        <v>0</v>
      </c>
      <c r="BF1010" s="204">
        <f>IF(N1010="snížená",J1010,0)</f>
        <v>0</v>
      </c>
      <c r="BG1010" s="204">
        <f>IF(N1010="zákl. přenesená",J1010,0)</f>
        <v>0</v>
      </c>
      <c r="BH1010" s="204">
        <f>IF(N1010="sníž. přenesená",J1010,0)</f>
        <v>0</v>
      </c>
      <c r="BI1010" s="204">
        <f>IF(N1010="nulová",J1010,0)</f>
        <v>0</v>
      </c>
      <c r="BJ1010" s="24" t="s">
        <v>79</v>
      </c>
      <c r="BK1010" s="204">
        <f>ROUND(I1010*H1010,2)</f>
        <v>0</v>
      </c>
      <c r="BL1010" s="24" t="s">
        <v>527</v>
      </c>
      <c r="BM1010" s="24" t="s">
        <v>1526</v>
      </c>
    </row>
    <row r="1011" spans="2:47" s="1" customFormat="1" ht="54">
      <c r="B1011" s="41"/>
      <c r="C1011" s="63"/>
      <c r="D1011" s="205" t="s">
        <v>159</v>
      </c>
      <c r="E1011" s="63"/>
      <c r="F1011" s="206" t="s">
        <v>1527</v>
      </c>
      <c r="G1011" s="63"/>
      <c r="H1011" s="63"/>
      <c r="I1011" s="163"/>
      <c r="J1011" s="63"/>
      <c r="K1011" s="63"/>
      <c r="L1011" s="61"/>
      <c r="M1011" s="207"/>
      <c r="N1011" s="42"/>
      <c r="O1011" s="42"/>
      <c r="P1011" s="42"/>
      <c r="Q1011" s="42"/>
      <c r="R1011" s="42"/>
      <c r="S1011" s="42"/>
      <c r="T1011" s="78"/>
      <c r="AT1011" s="24" t="s">
        <v>159</v>
      </c>
      <c r="AU1011" s="24" t="s">
        <v>81</v>
      </c>
    </row>
    <row r="1012" spans="2:65" s="1" customFormat="1" ht="31.5" customHeight="1">
      <c r="B1012" s="41"/>
      <c r="C1012" s="250" t="s">
        <v>1528</v>
      </c>
      <c r="D1012" s="250" t="s">
        <v>478</v>
      </c>
      <c r="E1012" s="251" t="s">
        <v>1529</v>
      </c>
      <c r="F1012" s="252" t="s">
        <v>1530</v>
      </c>
      <c r="G1012" s="253" t="s">
        <v>306</v>
      </c>
      <c r="H1012" s="254">
        <v>7</v>
      </c>
      <c r="I1012" s="255"/>
      <c r="J1012" s="256">
        <f>ROUND(I1012*H1012,2)</f>
        <v>0</v>
      </c>
      <c r="K1012" s="252" t="s">
        <v>21</v>
      </c>
      <c r="L1012" s="257"/>
      <c r="M1012" s="258" t="s">
        <v>21</v>
      </c>
      <c r="N1012" s="259" t="s">
        <v>42</v>
      </c>
      <c r="O1012" s="42"/>
      <c r="P1012" s="202">
        <f>O1012*H1012</f>
        <v>0</v>
      </c>
      <c r="Q1012" s="202">
        <v>0.00035</v>
      </c>
      <c r="R1012" s="202">
        <f>Q1012*H1012</f>
        <v>0.00245</v>
      </c>
      <c r="S1012" s="202">
        <v>0</v>
      </c>
      <c r="T1012" s="203">
        <f>S1012*H1012</f>
        <v>0</v>
      </c>
      <c r="AR1012" s="24" t="s">
        <v>1362</v>
      </c>
      <c r="AT1012" s="24" t="s">
        <v>478</v>
      </c>
      <c r="AU1012" s="24" t="s">
        <v>81</v>
      </c>
      <c r="AY1012" s="24" t="s">
        <v>149</v>
      </c>
      <c r="BE1012" s="204">
        <f>IF(N1012="základní",J1012,0)</f>
        <v>0</v>
      </c>
      <c r="BF1012" s="204">
        <f>IF(N1012="snížená",J1012,0)</f>
        <v>0</v>
      </c>
      <c r="BG1012" s="204">
        <f>IF(N1012="zákl. přenesená",J1012,0)</f>
        <v>0</v>
      </c>
      <c r="BH1012" s="204">
        <f>IF(N1012="sníž. přenesená",J1012,0)</f>
        <v>0</v>
      </c>
      <c r="BI1012" s="204">
        <f>IF(N1012="nulová",J1012,0)</f>
        <v>0</v>
      </c>
      <c r="BJ1012" s="24" t="s">
        <v>79</v>
      </c>
      <c r="BK1012" s="204">
        <f>ROUND(I1012*H1012,2)</f>
        <v>0</v>
      </c>
      <c r="BL1012" s="24" t="s">
        <v>527</v>
      </c>
      <c r="BM1012" s="24" t="s">
        <v>1531</v>
      </c>
    </row>
    <row r="1013" spans="2:47" s="1" customFormat="1" ht="67.5">
      <c r="B1013" s="41"/>
      <c r="C1013" s="63"/>
      <c r="D1013" s="205" t="s">
        <v>159</v>
      </c>
      <c r="E1013" s="63"/>
      <c r="F1013" s="206" t="s">
        <v>1532</v>
      </c>
      <c r="G1013" s="63"/>
      <c r="H1013" s="63"/>
      <c r="I1013" s="163"/>
      <c r="J1013" s="63"/>
      <c r="K1013" s="63"/>
      <c r="L1013" s="61"/>
      <c r="M1013" s="207"/>
      <c r="N1013" s="42"/>
      <c r="O1013" s="42"/>
      <c r="P1013" s="42"/>
      <c r="Q1013" s="42"/>
      <c r="R1013" s="42"/>
      <c r="S1013" s="42"/>
      <c r="T1013" s="78"/>
      <c r="AT1013" s="24" t="s">
        <v>159</v>
      </c>
      <c r="AU1013" s="24" t="s">
        <v>81</v>
      </c>
    </row>
    <row r="1014" spans="2:65" s="1" customFormat="1" ht="22.5" customHeight="1">
      <c r="B1014" s="41"/>
      <c r="C1014" s="193" t="s">
        <v>1533</v>
      </c>
      <c r="D1014" s="193" t="s">
        <v>152</v>
      </c>
      <c r="E1014" s="194" t="s">
        <v>1534</v>
      </c>
      <c r="F1014" s="195" t="s">
        <v>1535</v>
      </c>
      <c r="G1014" s="196" t="s">
        <v>306</v>
      </c>
      <c r="H1014" s="197">
        <v>2</v>
      </c>
      <c r="I1014" s="198"/>
      <c r="J1014" s="199">
        <f>ROUND(I1014*H1014,2)</f>
        <v>0</v>
      </c>
      <c r="K1014" s="195" t="s">
        <v>156</v>
      </c>
      <c r="L1014" s="61"/>
      <c r="M1014" s="200" t="s">
        <v>21</v>
      </c>
      <c r="N1014" s="201" t="s">
        <v>42</v>
      </c>
      <c r="O1014" s="42"/>
      <c r="P1014" s="202">
        <f>O1014*H1014</f>
        <v>0</v>
      </c>
      <c r="Q1014" s="202">
        <v>0</v>
      </c>
      <c r="R1014" s="202">
        <f>Q1014*H1014</f>
        <v>0</v>
      </c>
      <c r="S1014" s="202">
        <v>0</v>
      </c>
      <c r="T1014" s="203">
        <f>S1014*H1014</f>
        <v>0</v>
      </c>
      <c r="AR1014" s="24" t="s">
        <v>527</v>
      </c>
      <c r="AT1014" s="24" t="s">
        <v>152</v>
      </c>
      <c r="AU1014" s="24" t="s">
        <v>81</v>
      </c>
      <c r="AY1014" s="24" t="s">
        <v>149</v>
      </c>
      <c r="BE1014" s="204">
        <f>IF(N1014="základní",J1014,0)</f>
        <v>0</v>
      </c>
      <c r="BF1014" s="204">
        <f>IF(N1014="snížená",J1014,0)</f>
        <v>0</v>
      </c>
      <c r="BG1014" s="204">
        <f>IF(N1014="zákl. přenesená",J1014,0)</f>
        <v>0</v>
      </c>
      <c r="BH1014" s="204">
        <f>IF(N1014="sníž. přenesená",J1014,0)</f>
        <v>0</v>
      </c>
      <c r="BI1014" s="204">
        <f>IF(N1014="nulová",J1014,0)</f>
        <v>0</v>
      </c>
      <c r="BJ1014" s="24" t="s">
        <v>79</v>
      </c>
      <c r="BK1014" s="204">
        <f>ROUND(I1014*H1014,2)</f>
        <v>0</v>
      </c>
      <c r="BL1014" s="24" t="s">
        <v>527</v>
      </c>
      <c r="BM1014" s="24" t="s">
        <v>1536</v>
      </c>
    </row>
    <row r="1015" spans="2:47" s="1" customFormat="1" ht="27">
      <c r="B1015" s="41"/>
      <c r="C1015" s="63"/>
      <c r="D1015" s="205" t="s">
        <v>159</v>
      </c>
      <c r="E1015" s="63"/>
      <c r="F1015" s="206" t="s">
        <v>1537</v>
      </c>
      <c r="G1015" s="63"/>
      <c r="H1015" s="63"/>
      <c r="I1015" s="163"/>
      <c r="J1015" s="63"/>
      <c r="K1015" s="63"/>
      <c r="L1015" s="61"/>
      <c r="M1015" s="207"/>
      <c r="N1015" s="42"/>
      <c r="O1015" s="42"/>
      <c r="P1015" s="42"/>
      <c r="Q1015" s="42"/>
      <c r="R1015" s="42"/>
      <c r="S1015" s="42"/>
      <c r="T1015" s="78"/>
      <c r="AT1015" s="24" t="s">
        <v>159</v>
      </c>
      <c r="AU1015" s="24" t="s">
        <v>81</v>
      </c>
    </row>
    <row r="1016" spans="2:65" s="1" customFormat="1" ht="22.5" customHeight="1">
      <c r="B1016" s="41"/>
      <c r="C1016" s="250" t="s">
        <v>1538</v>
      </c>
      <c r="D1016" s="250" t="s">
        <v>478</v>
      </c>
      <c r="E1016" s="251" t="s">
        <v>1539</v>
      </c>
      <c r="F1016" s="252" t="s">
        <v>1540</v>
      </c>
      <c r="G1016" s="253" t="s">
        <v>306</v>
      </c>
      <c r="H1016" s="254">
        <v>2</v>
      </c>
      <c r="I1016" s="255"/>
      <c r="J1016" s="256">
        <f aca="true" t="shared" si="60" ref="J1016:J1022">ROUND(I1016*H1016,2)</f>
        <v>0</v>
      </c>
      <c r="K1016" s="252" t="s">
        <v>156</v>
      </c>
      <c r="L1016" s="257"/>
      <c r="M1016" s="258" t="s">
        <v>21</v>
      </c>
      <c r="N1016" s="259" t="s">
        <v>42</v>
      </c>
      <c r="O1016" s="42"/>
      <c r="P1016" s="202">
        <f aca="true" t="shared" si="61" ref="P1016:P1022">O1016*H1016</f>
        <v>0</v>
      </c>
      <c r="Q1016" s="202">
        <v>0.0004</v>
      </c>
      <c r="R1016" s="202">
        <f aca="true" t="shared" si="62" ref="R1016:R1022">Q1016*H1016</f>
        <v>0.0008</v>
      </c>
      <c r="S1016" s="202">
        <v>0</v>
      </c>
      <c r="T1016" s="203">
        <f aca="true" t="shared" si="63" ref="T1016:T1022">S1016*H1016</f>
        <v>0</v>
      </c>
      <c r="AR1016" s="24" t="s">
        <v>818</v>
      </c>
      <c r="AT1016" s="24" t="s">
        <v>478</v>
      </c>
      <c r="AU1016" s="24" t="s">
        <v>81</v>
      </c>
      <c r="AY1016" s="24" t="s">
        <v>149</v>
      </c>
      <c r="BE1016" s="204">
        <f aca="true" t="shared" si="64" ref="BE1016:BE1022">IF(N1016="základní",J1016,0)</f>
        <v>0</v>
      </c>
      <c r="BF1016" s="204">
        <f aca="true" t="shared" si="65" ref="BF1016:BF1022">IF(N1016="snížená",J1016,0)</f>
        <v>0</v>
      </c>
      <c r="BG1016" s="204">
        <f aca="true" t="shared" si="66" ref="BG1016:BG1022">IF(N1016="zákl. přenesená",J1016,0)</f>
        <v>0</v>
      </c>
      <c r="BH1016" s="204">
        <f aca="true" t="shared" si="67" ref="BH1016:BH1022">IF(N1016="sníž. přenesená",J1016,0)</f>
        <v>0</v>
      </c>
      <c r="BI1016" s="204">
        <f aca="true" t="shared" si="68" ref="BI1016:BI1022">IF(N1016="nulová",J1016,0)</f>
        <v>0</v>
      </c>
      <c r="BJ1016" s="24" t="s">
        <v>79</v>
      </c>
      <c r="BK1016" s="204">
        <f aca="true" t="shared" si="69" ref="BK1016:BK1022">ROUND(I1016*H1016,2)</f>
        <v>0</v>
      </c>
      <c r="BL1016" s="24" t="s">
        <v>818</v>
      </c>
      <c r="BM1016" s="24" t="s">
        <v>1541</v>
      </c>
    </row>
    <row r="1017" spans="2:65" s="1" customFormat="1" ht="22.5" customHeight="1">
      <c r="B1017" s="41"/>
      <c r="C1017" s="193" t="s">
        <v>1542</v>
      </c>
      <c r="D1017" s="193" t="s">
        <v>152</v>
      </c>
      <c r="E1017" s="194" t="s">
        <v>1543</v>
      </c>
      <c r="F1017" s="195" t="s">
        <v>1544</v>
      </c>
      <c r="G1017" s="196" t="s">
        <v>306</v>
      </c>
      <c r="H1017" s="197">
        <v>2</v>
      </c>
      <c r="I1017" s="198"/>
      <c r="J1017" s="199">
        <f t="shared" si="60"/>
        <v>0</v>
      </c>
      <c r="K1017" s="195" t="s">
        <v>156</v>
      </c>
      <c r="L1017" s="61"/>
      <c r="M1017" s="200" t="s">
        <v>21</v>
      </c>
      <c r="N1017" s="201" t="s">
        <v>42</v>
      </c>
      <c r="O1017" s="42"/>
      <c r="P1017" s="202">
        <f t="shared" si="61"/>
        <v>0</v>
      </c>
      <c r="Q1017" s="202">
        <v>0</v>
      </c>
      <c r="R1017" s="202">
        <f t="shared" si="62"/>
        <v>0</v>
      </c>
      <c r="S1017" s="202">
        <v>0</v>
      </c>
      <c r="T1017" s="203">
        <f t="shared" si="63"/>
        <v>0</v>
      </c>
      <c r="AR1017" s="24" t="s">
        <v>527</v>
      </c>
      <c r="AT1017" s="24" t="s">
        <v>152</v>
      </c>
      <c r="AU1017" s="24" t="s">
        <v>81</v>
      </c>
      <c r="AY1017" s="24" t="s">
        <v>149</v>
      </c>
      <c r="BE1017" s="204">
        <f t="shared" si="64"/>
        <v>0</v>
      </c>
      <c r="BF1017" s="204">
        <f t="shared" si="65"/>
        <v>0</v>
      </c>
      <c r="BG1017" s="204">
        <f t="shared" si="66"/>
        <v>0</v>
      </c>
      <c r="BH1017" s="204">
        <f t="shared" si="67"/>
        <v>0</v>
      </c>
      <c r="BI1017" s="204">
        <f t="shared" si="68"/>
        <v>0</v>
      </c>
      <c r="BJ1017" s="24" t="s">
        <v>79</v>
      </c>
      <c r="BK1017" s="204">
        <f t="shared" si="69"/>
        <v>0</v>
      </c>
      <c r="BL1017" s="24" t="s">
        <v>527</v>
      </c>
      <c r="BM1017" s="24" t="s">
        <v>1545</v>
      </c>
    </row>
    <row r="1018" spans="2:65" s="1" customFormat="1" ht="22.5" customHeight="1">
      <c r="B1018" s="41"/>
      <c r="C1018" s="250" t="s">
        <v>1546</v>
      </c>
      <c r="D1018" s="250" t="s">
        <v>478</v>
      </c>
      <c r="E1018" s="251" t="s">
        <v>1547</v>
      </c>
      <c r="F1018" s="252" t="s">
        <v>1548</v>
      </c>
      <c r="G1018" s="253" t="s">
        <v>306</v>
      </c>
      <c r="H1018" s="254">
        <v>1</v>
      </c>
      <c r="I1018" s="255"/>
      <c r="J1018" s="256">
        <f t="shared" si="60"/>
        <v>0</v>
      </c>
      <c r="K1018" s="252" t="s">
        <v>21</v>
      </c>
      <c r="L1018" s="257"/>
      <c r="M1018" s="258" t="s">
        <v>21</v>
      </c>
      <c r="N1018" s="259" t="s">
        <v>42</v>
      </c>
      <c r="O1018" s="42"/>
      <c r="P1018" s="202">
        <f t="shared" si="61"/>
        <v>0</v>
      </c>
      <c r="Q1018" s="202">
        <v>0.01</v>
      </c>
      <c r="R1018" s="202">
        <f t="shared" si="62"/>
        <v>0.01</v>
      </c>
      <c r="S1018" s="202">
        <v>0</v>
      </c>
      <c r="T1018" s="203">
        <f t="shared" si="63"/>
        <v>0</v>
      </c>
      <c r="AR1018" s="24" t="s">
        <v>1362</v>
      </c>
      <c r="AT1018" s="24" t="s">
        <v>478</v>
      </c>
      <c r="AU1018" s="24" t="s">
        <v>81</v>
      </c>
      <c r="AY1018" s="24" t="s">
        <v>149</v>
      </c>
      <c r="BE1018" s="204">
        <f t="shared" si="64"/>
        <v>0</v>
      </c>
      <c r="BF1018" s="204">
        <f t="shared" si="65"/>
        <v>0</v>
      </c>
      <c r="BG1018" s="204">
        <f t="shared" si="66"/>
        <v>0</v>
      </c>
      <c r="BH1018" s="204">
        <f t="shared" si="67"/>
        <v>0</v>
      </c>
      <c r="BI1018" s="204">
        <f t="shared" si="68"/>
        <v>0</v>
      </c>
      <c r="BJ1018" s="24" t="s">
        <v>79</v>
      </c>
      <c r="BK1018" s="204">
        <f t="shared" si="69"/>
        <v>0</v>
      </c>
      <c r="BL1018" s="24" t="s">
        <v>527</v>
      </c>
      <c r="BM1018" s="24" t="s">
        <v>1549</v>
      </c>
    </row>
    <row r="1019" spans="2:65" s="1" customFormat="1" ht="22.5" customHeight="1">
      <c r="B1019" s="41"/>
      <c r="C1019" s="250" t="s">
        <v>1550</v>
      </c>
      <c r="D1019" s="250" t="s">
        <v>478</v>
      </c>
      <c r="E1019" s="251" t="s">
        <v>1551</v>
      </c>
      <c r="F1019" s="252" t="s">
        <v>1552</v>
      </c>
      <c r="G1019" s="253" t="s">
        <v>306</v>
      </c>
      <c r="H1019" s="254">
        <v>1</v>
      </c>
      <c r="I1019" s="255"/>
      <c r="J1019" s="256">
        <f t="shared" si="60"/>
        <v>0</v>
      </c>
      <c r="K1019" s="252" t="s">
        <v>21</v>
      </c>
      <c r="L1019" s="257"/>
      <c r="M1019" s="258" t="s">
        <v>21</v>
      </c>
      <c r="N1019" s="259" t="s">
        <v>42</v>
      </c>
      <c r="O1019" s="42"/>
      <c r="P1019" s="202">
        <f t="shared" si="61"/>
        <v>0</v>
      </c>
      <c r="Q1019" s="202">
        <v>0.01</v>
      </c>
      <c r="R1019" s="202">
        <f t="shared" si="62"/>
        <v>0.01</v>
      </c>
      <c r="S1019" s="202">
        <v>0</v>
      </c>
      <c r="T1019" s="203">
        <f t="shared" si="63"/>
        <v>0</v>
      </c>
      <c r="AR1019" s="24" t="s">
        <v>1362</v>
      </c>
      <c r="AT1019" s="24" t="s">
        <v>478</v>
      </c>
      <c r="AU1019" s="24" t="s">
        <v>81</v>
      </c>
      <c r="AY1019" s="24" t="s">
        <v>149</v>
      </c>
      <c r="BE1019" s="204">
        <f t="shared" si="64"/>
        <v>0</v>
      </c>
      <c r="BF1019" s="204">
        <f t="shared" si="65"/>
        <v>0</v>
      </c>
      <c r="BG1019" s="204">
        <f t="shared" si="66"/>
        <v>0</v>
      </c>
      <c r="BH1019" s="204">
        <f t="shared" si="67"/>
        <v>0</v>
      </c>
      <c r="BI1019" s="204">
        <f t="shared" si="68"/>
        <v>0</v>
      </c>
      <c r="BJ1019" s="24" t="s">
        <v>79</v>
      </c>
      <c r="BK1019" s="204">
        <f t="shared" si="69"/>
        <v>0</v>
      </c>
      <c r="BL1019" s="24" t="s">
        <v>527</v>
      </c>
      <c r="BM1019" s="24" t="s">
        <v>1553</v>
      </c>
    </row>
    <row r="1020" spans="2:65" s="1" customFormat="1" ht="22.5" customHeight="1">
      <c r="B1020" s="41"/>
      <c r="C1020" s="193" t="s">
        <v>1554</v>
      </c>
      <c r="D1020" s="193" t="s">
        <v>152</v>
      </c>
      <c r="E1020" s="194" t="s">
        <v>1555</v>
      </c>
      <c r="F1020" s="195" t="s">
        <v>1556</v>
      </c>
      <c r="G1020" s="196" t="s">
        <v>306</v>
      </c>
      <c r="H1020" s="197">
        <v>2</v>
      </c>
      <c r="I1020" s="198"/>
      <c r="J1020" s="199">
        <f t="shared" si="60"/>
        <v>0</v>
      </c>
      <c r="K1020" s="195" t="s">
        <v>21</v>
      </c>
      <c r="L1020" s="61"/>
      <c r="M1020" s="200" t="s">
        <v>21</v>
      </c>
      <c r="N1020" s="201" t="s">
        <v>42</v>
      </c>
      <c r="O1020" s="42"/>
      <c r="P1020" s="202">
        <f t="shared" si="61"/>
        <v>0</v>
      </c>
      <c r="Q1020" s="202">
        <v>0</v>
      </c>
      <c r="R1020" s="202">
        <f t="shared" si="62"/>
        <v>0</v>
      </c>
      <c r="S1020" s="202">
        <v>0</v>
      </c>
      <c r="T1020" s="203">
        <f t="shared" si="63"/>
        <v>0</v>
      </c>
      <c r="AR1020" s="24" t="s">
        <v>527</v>
      </c>
      <c r="AT1020" s="24" t="s">
        <v>152</v>
      </c>
      <c r="AU1020" s="24" t="s">
        <v>81</v>
      </c>
      <c r="AY1020" s="24" t="s">
        <v>149</v>
      </c>
      <c r="BE1020" s="204">
        <f t="shared" si="64"/>
        <v>0</v>
      </c>
      <c r="BF1020" s="204">
        <f t="shared" si="65"/>
        <v>0</v>
      </c>
      <c r="BG1020" s="204">
        <f t="shared" si="66"/>
        <v>0</v>
      </c>
      <c r="BH1020" s="204">
        <f t="shared" si="67"/>
        <v>0</v>
      </c>
      <c r="BI1020" s="204">
        <f t="shared" si="68"/>
        <v>0</v>
      </c>
      <c r="BJ1020" s="24" t="s">
        <v>79</v>
      </c>
      <c r="BK1020" s="204">
        <f t="shared" si="69"/>
        <v>0</v>
      </c>
      <c r="BL1020" s="24" t="s">
        <v>527</v>
      </c>
      <c r="BM1020" s="24" t="s">
        <v>1557</v>
      </c>
    </row>
    <row r="1021" spans="2:65" s="1" customFormat="1" ht="22.5" customHeight="1">
      <c r="B1021" s="41"/>
      <c r="C1021" s="250" t="s">
        <v>1558</v>
      </c>
      <c r="D1021" s="250" t="s">
        <v>478</v>
      </c>
      <c r="E1021" s="251" t="s">
        <v>1559</v>
      </c>
      <c r="F1021" s="252" t="s">
        <v>1560</v>
      </c>
      <c r="G1021" s="253" t="s">
        <v>306</v>
      </c>
      <c r="H1021" s="254">
        <v>2</v>
      </c>
      <c r="I1021" s="255"/>
      <c r="J1021" s="256">
        <f t="shared" si="60"/>
        <v>0</v>
      </c>
      <c r="K1021" s="252" t="s">
        <v>21</v>
      </c>
      <c r="L1021" s="257"/>
      <c r="M1021" s="258" t="s">
        <v>21</v>
      </c>
      <c r="N1021" s="259" t="s">
        <v>42</v>
      </c>
      <c r="O1021" s="42"/>
      <c r="P1021" s="202">
        <f t="shared" si="61"/>
        <v>0</v>
      </c>
      <c r="Q1021" s="202">
        <v>0.00186</v>
      </c>
      <c r="R1021" s="202">
        <f t="shared" si="62"/>
        <v>0.00372</v>
      </c>
      <c r="S1021" s="202">
        <v>0</v>
      </c>
      <c r="T1021" s="203">
        <f t="shared" si="63"/>
        <v>0</v>
      </c>
      <c r="AR1021" s="24" t="s">
        <v>818</v>
      </c>
      <c r="AT1021" s="24" t="s">
        <v>478</v>
      </c>
      <c r="AU1021" s="24" t="s">
        <v>81</v>
      </c>
      <c r="AY1021" s="24" t="s">
        <v>149</v>
      </c>
      <c r="BE1021" s="204">
        <f t="shared" si="64"/>
        <v>0</v>
      </c>
      <c r="BF1021" s="204">
        <f t="shared" si="65"/>
        <v>0</v>
      </c>
      <c r="BG1021" s="204">
        <f t="shared" si="66"/>
        <v>0</v>
      </c>
      <c r="BH1021" s="204">
        <f t="shared" si="67"/>
        <v>0</v>
      </c>
      <c r="BI1021" s="204">
        <f t="shared" si="68"/>
        <v>0</v>
      </c>
      <c r="BJ1021" s="24" t="s">
        <v>79</v>
      </c>
      <c r="BK1021" s="204">
        <f t="shared" si="69"/>
        <v>0</v>
      </c>
      <c r="BL1021" s="24" t="s">
        <v>818</v>
      </c>
      <c r="BM1021" s="24" t="s">
        <v>1561</v>
      </c>
    </row>
    <row r="1022" spans="2:65" s="1" customFormat="1" ht="22.5" customHeight="1">
      <c r="B1022" s="41"/>
      <c r="C1022" s="193" t="s">
        <v>1562</v>
      </c>
      <c r="D1022" s="193" t="s">
        <v>152</v>
      </c>
      <c r="E1022" s="194" t="s">
        <v>1563</v>
      </c>
      <c r="F1022" s="195" t="s">
        <v>1564</v>
      </c>
      <c r="G1022" s="196" t="s">
        <v>306</v>
      </c>
      <c r="H1022" s="197">
        <v>94</v>
      </c>
      <c r="I1022" s="198"/>
      <c r="J1022" s="199">
        <f t="shared" si="60"/>
        <v>0</v>
      </c>
      <c r="K1022" s="195" t="s">
        <v>156</v>
      </c>
      <c r="L1022" s="61"/>
      <c r="M1022" s="200" t="s">
        <v>21</v>
      </c>
      <c r="N1022" s="201" t="s">
        <v>42</v>
      </c>
      <c r="O1022" s="42"/>
      <c r="P1022" s="202">
        <f t="shared" si="61"/>
        <v>0</v>
      </c>
      <c r="Q1022" s="202">
        <v>0</v>
      </c>
      <c r="R1022" s="202">
        <f t="shared" si="62"/>
        <v>0</v>
      </c>
      <c r="S1022" s="202">
        <v>0</v>
      </c>
      <c r="T1022" s="203">
        <f t="shared" si="63"/>
        <v>0</v>
      </c>
      <c r="AR1022" s="24" t="s">
        <v>527</v>
      </c>
      <c r="AT1022" s="24" t="s">
        <v>152</v>
      </c>
      <c r="AU1022" s="24" t="s">
        <v>81</v>
      </c>
      <c r="AY1022" s="24" t="s">
        <v>149</v>
      </c>
      <c r="BE1022" s="204">
        <f t="shared" si="64"/>
        <v>0</v>
      </c>
      <c r="BF1022" s="204">
        <f t="shared" si="65"/>
        <v>0</v>
      </c>
      <c r="BG1022" s="204">
        <f t="shared" si="66"/>
        <v>0</v>
      </c>
      <c r="BH1022" s="204">
        <f t="shared" si="67"/>
        <v>0</v>
      </c>
      <c r="BI1022" s="204">
        <f t="shared" si="68"/>
        <v>0</v>
      </c>
      <c r="BJ1022" s="24" t="s">
        <v>79</v>
      </c>
      <c r="BK1022" s="204">
        <f t="shared" si="69"/>
        <v>0</v>
      </c>
      <c r="BL1022" s="24" t="s">
        <v>527</v>
      </c>
      <c r="BM1022" s="24" t="s">
        <v>1565</v>
      </c>
    </row>
    <row r="1023" spans="2:47" s="1" customFormat="1" ht="27">
      <c r="B1023" s="41"/>
      <c r="C1023" s="63"/>
      <c r="D1023" s="205" t="s">
        <v>159</v>
      </c>
      <c r="E1023" s="63"/>
      <c r="F1023" s="206" t="s">
        <v>1566</v>
      </c>
      <c r="G1023" s="63"/>
      <c r="H1023" s="63"/>
      <c r="I1023" s="163"/>
      <c r="J1023" s="63"/>
      <c r="K1023" s="63"/>
      <c r="L1023" s="61"/>
      <c r="M1023" s="207"/>
      <c r="N1023" s="42"/>
      <c r="O1023" s="42"/>
      <c r="P1023" s="42"/>
      <c r="Q1023" s="42"/>
      <c r="R1023" s="42"/>
      <c r="S1023" s="42"/>
      <c r="T1023" s="78"/>
      <c r="AT1023" s="24" t="s">
        <v>159</v>
      </c>
      <c r="AU1023" s="24" t="s">
        <v>81</v>
      </c>
    </row>
    <row r="1024" spans="2:65" s="1" customFormat="1" ht="22.5" customHeight="1">
      <c r="B1024" s="41"/>
      <c r="C1024" s="250" t="s">
        <v>1567</v>
      </c>
      <c r="D1024" s="250" t="s">
        <v>478</v>
      </c>
      <c r="E1024" s="251" t="s">
        <v>1568</v>
      </c>
      <c r="F1024" s="252" t="s">
        <v>1569</v>
      </c>
      <c r="G1024" s="253" t="s">
        <v>306</v>
      </c>
      <c r="H1024" s="254">
        <v>94</v>
      </c>
      <c r="I1024" s="255"/>
      <c r="J1024" s="256">
        <f>ROUND(I1024*H1024,2)</f>
        <v>0</v>
      </c>
      <c r="K1024" s="252" t="s">
        <v>156</v>
      </c>
      <c r="L1024" s="257"/>
      <c r="M1024" s="258" t="s">
        <v>21</v>
      </c>
      <c r="N1024" s="259" t="s">
        <v>42</v>
      </c>
      <c r="O1024" s="42"/>
      <c r="P1024" s="202">
        <f>O1024*H1024</f>
        <v>0</v>
      </c>
      <c r="Q1024" s="202">
        <v>0.00028</v>
      </c>
      <c r="R1024" s="202">
        <f>Q1024*H1024</f>
        <v>0.026319999999999996</v>
      </c>
      <c r="S1024" s="202">
        <v>0</v>
      </c>
      <c r="T1024" s="203">
        <f>S1024*H1024</f>
        <v>0</v>
      </c>
      <c r="AR1024" s="24" t="s">
        <v>818</v>
      </c>
      <c r="AT1024" s="24" t="s">
        <v>478</v>
      </c>
      <c r="AU1024" s="24" t="s">
        <v>81</v>
      </c>
      <c r="AY1024" s="24" t="s">
        <v>149</v>
      </c>
      <c r="BE1024" s="204">
        <f>IF(N1024="základní",J1024,0)</f>
        <v>0</v>
      </c>
      <c r="BF1024" s="204">
        <f>IF(N1024="snížená",J1024,0)</f>
        <v>0</v>
      </c>
      <c r="BG1024" s="204">
        <f>IF(N1024="zákl. přenesená",J1024,0)</f>
        <v>0</v>
      </c>
      <c r="BH1024" s="204">
        <f>IF(N1024="sníž. přenesená",J1024,0)</f>
        <v>0</v>
      </c>
      <c r="BI1024" s="204">
        <f>IF(N1024="nulová",J1024,0)</f>
        <v>0</v>
      </c>
      <c r="BJ1024" s="24" t="s">
        <v>79</v>
      </c>
      <c r="BK1024" s="204">
        <f>ROUND(I1024*H1024,2)</f>
        <v>0</v>
      </c>
      <c r="BL1024" s="24" t="s">
        <v>818</v>
      </c>
      <c r="BM1024" s="24" t="s">
        <v>1570</v>
      </c>
    </row>
    <row r="1025" spans="2:65" s="1" customFormat="1" ht="22.5" customHeight="1">
      <c r="B1025" s="41"/>
      <c r="C1025" s="193" t="s">
        <v>1571</v>
      </c>
      <c r="D1025" s="193" t="s">
        <v>152</v>
      </c>
      <c r="E1025" s="194" t="s">
        <v>1572</v>
      </c>
      <c r="F1025" s="195" t="s">
        <v>1573</v>
      </c>
      <c r="G1025" s="196" t="s">
        <v>219</v>
      </c>
      <c r="H1025" s="197">
        <v>140</v>
      </c>
      <c r="I1025" s="198"/>
      <c r="J1025" s="199">
        <f>ROUND(I1025*H1025,2)</f>
        <v>0</v>
      </c>
      <c r="K1025" s="195" t="s">
        <v>156</v>
      </c>
      <c r="L1025" s="61"/>
      <c r="M1025" s="200" t="s">
        <v>21</v>
      </c>
      <c r="N1025" s="201" t="s">
        <v>42</v>
      </c>
      <c r="O1025" s="42"/>
      <c r="P1025" s="202">
        <f>O1025*H1025</f>
        <v>0</v>
      </c>
      <c r="Q1025" s="202">
        <v>0</v>
      </c>
      <c r="R1025" s="202">
        <f>Q1025*H1025</f>
        <v>0</v>
      </c>
      <c r="S1025" s="202">
        <v>0</v>
      </c>
      <c r="T1025" s="203">
        <f>S1025*H1025</f>
        <v>0</v>
      </c>
      <c r="AR1025" s="24" t="s">
        <v>527</v>
      </c>
      <c r="AT1025" s="24" t="s">
        <v>152</v>
      </c>
      <c r="AU1025" s="24" t="s">
        <v>81</v>
      </c>
      <c r="AY1025" s="24" t="s">
        <v>149</v>
      </c>
      <c r="BE1025" s="204">
        <f>IF(N1025="základní",J1025,0)</f>
        <v>0</v>
      </c>
      <c r="BF1025" s="204">
        <f>IF(N1025="snížená",J1025,0)</f>
        <v>0</v>
      </c>
      <c r="BG1025" s="204">
        <f>IF(N1025="zákl. přenesená",J1025,0)</f>
        <v>0</v>
      </c>
      <c r="BH1025" s="204">
        <f>IF(N1025="sníž. přenesená",J1025,0)</f>
        <v>0</v>
      </c>
      <c r="BI1025" s="204">
        <f>IF(N1025="nulová",J1025,0)</f>
        <v>0</v>
      </c>
      <c r="BJ1025" s="24" t="s">
        <v>79</v>
      </c>
      <c r="BK1025" s="204">
        <f>ROUND(I1025*H1025,2)</f>
        <v>0</v>
      </c>
      <c r="BL1025" s="24" t="s">
        <v>527</v>
      </c>
      <c r="BM1025" s="24" t="s">
        <v>1574</v>
      </c>
    </row>
    <row r="1026" spans="2:47" s="1" customFormat="1" ht="27">
      <c r="B1026" s="41"/>
      <c r="C1026" s="63"/>
      <c r="D1026" s="205" t="s">
        <v>159</v>
      </c>
      <c r="E1026" s="63"/>
      <c r="F1026" s="206" t="s">
        <v>1447</v>
      </c>
      <c r="G1026" s="63"/>
      <c r="H1026" s="63"/>
      <c r="I1026" s="163"/>
      <c r="J1026" s="63"/>
      <c r="K1026" s="63"/>
      <c r="L1026" s="61"/>
      <c r="M1026" s="207"/>
      <c r="N1026" s="42"/>
      <c r="O1026" s="42"/>
      <c r="P1026" s="42"/>
      <c r="Q1026" s="42"/>
      <c r="R1026" s="42"/>
      <c r="S1026" s="42"/>
      <c r="T1026" s="78"/>
      <c r="AT1026" s="24" t="s">
        <v>159</v>
      </c>
      <c r="AU1026" s="24" t="s">
        <v>81</v>
      </c>
    </row>
    <row r="1027" spans="2:65" s="1" customFormat="1" ht="22.5" customHeight="1">
      <c r="B1027" s="41"/>
      <c r="C1027" s="250" t="s">
        <v>1575</v>
      </c>
      <c r="D1027" s="250" t="s">
        <v>478</v>
      </c>
      <c r="E1027" s="251" t="s">
        <v>1576</v>
      </c>
      <c r="F1027" s="252" t="s">
        <v>1577</v>
      </c>
      <c r="G1027" s="253" t="s">
        <v>219</v>
      </c>
      <c r="H1027" s="254">
        <v>36</v>
      </c>
      <c r="I1027" s="255"/>
      <c r="J1027" s="256">
        <f>ROUND(I1027*H1027,2)</f>
        <v>0</v>
      </c>
      <c r="K1027" s="252" t="s">
        <v>156</v>
      </c>
      <c r="L1027" s="257"/>
      <c r="M1027" s="258" t="s">
        <v>21</v>
      </c>
      <c r="N1027" s="259" t="s">
        <v>42</v>
      </c>
      <c r="O1027" s="42"/>
      <c r="P1027" s="202">
        <f>O1027*H1027</f>
        <v>0</v>
      </c>
      <c r="Q1027" s="202">
        <v>6E-05</v>
      </c>
      <c r="R1027" s="202">
        <f>Q1027*H1027</f>
        <v>0.00216</v>
      </c>
      <c r="S1027" s="202">
        <v>0</v>
      </c>
      <c r="T1027" s="203">
        <f>S1027*H1027</f>
        <v>0</v>
      </c>
      <c r="AR1027" s="24" t="s">
        <v>1362</v>
      </c>
      <c r="AT1027" s="24" t="s">
        <v>478</v>
      </c>
      <c r="AU1027" s="24" t="s">
        <v>81</v>
      </c>
      <c r="AY1027" s="24" t="s">
        <v>149</v>
      </c>
      <c r="BE1027" s="204">
        <f>IF(N1027="základní",J1027,0)</f>
        <v>0</v>
      </c>
      <c r="BF1027" s="204">
        <f>IF(N1027="snížená",J1027,0)</f>
        <v>0</v>
      </c>
      <c r="BG1027" s="204">
        <f>IF(N1027="zákl. přenesená",J1027,0)</f>
        <v>0</v>
      </c>
      <c r="BH1027" s="204">
        <f>IF(N1027="sníž. přenesená",J1027,0)</f>
        <v>0</v>
      </c>
      <c r="BI1027" s="204">
        <f>IF(N1027="nulová",J1027,0)</f>
        <v>0</v>
      </c>
      <c r="BJ1027" s="24" t="s">
        <v>79</v>
      </c>
      <c r="BK1027" s="204">
        <f>ROUND(I1027*H1027,2)</f>
        <v>0</v>
      </c>
      <c r="BL1027" s="24" t="s">
        <v>527</v>
      </c>
      <c r="BM1027" s="24" t="s">
        <v>1578</v>
      </c>
    </row>
    <row r="1028" spans="2:47" s="1" customFormat="1" ht="27">
      <c r="B1028" s="41"/>
      <c r="C1028" s="63"/>
      <c r="D1028" s="205" t="s">
        <v>159</v>
      </c>
      <c r="E1028" s="63"/>
      <c r="F1028" s="206" t="s">
        <v>1447</v>
      </c>
      <c r="G1028" s="63"/>
      <c r="H1028" s="63"/>
      <c r="I1028" s="163"/>
      <c r="J1028" s="63"/>
      <c r="K1028" s="63"/>
      <c r="L1028" s="61"/>
      <c r="M1028" s="207"/>
      <c r="N1028" s="42"/>
      <c r="O1028" s="42"/>
      <c r="P1028" s="42"/>
      <c r="Q1028" s="42"/>
      <c r="R1028" s="42"/>
      <c r="S1028" s="42"/>
      <c r="T1028" s="78"/>
      <c r="AT1028" s="24" t="s">
        <v>159</v>
      </c>
      <c r="AU1028" s="24" t="s">
        <v>81</v>
      </c>
    </row>
    <row r="1029" spans="2:65" s="1" customFormat="1" ht="22.5" customHeight="1">
      <c r="B1029" s="41"/>
      <c r="C1029" s="250" t="s">
        <v>1579</v>
      </c>
      <c r="D1029" s="250" t="s">
        <v>478</v>
      </c>
      <c r="E1029" s="251" t="s">
        <v>1580</v>
      </c>
      <c r="F1029" s="252" t="s">
        <v>1581</v>
      </c>
      <c r="G1029" s="253" t="s">
        <v>219</v>
      </c>
      <c r="H1029" s="254">
        <v>42</v>
      </c>
      <c r="I1029" s="255"/>
      <c r="J1029" s="256">
        <f>ROUND(I1029*H1029,2)</f>
        <v>0</v>
      </c>
      <c r="K1029" s="252" t="s">
        <v>21</v>
      </c>
      <c r="L1029" s="257"/>
      <c r="M1029" s="258" t="s">
        <v>21</v>
      </c>
      <c r="N1029" s="259" t="s">
        <v>42</v>
      </c>
      <c r="O1029" s="42"/>
      <c r="P1029" s="202">
        <f>O1029*H1029</f>
        <v>0</v>
      </c>
      <c r="Q1029" s="202">
        <v>4E-05</v>
      </c>
      <c r="R1029" s="202">
        <f>Q1029*H1029</f>
        <v>0.00168</v>
      </c>
      <c r="S1029" s="202">
        <v>0</v>
      </c>
      <c r="T1029" s="203">
        <f>S1029*H1029</f>
        <v>0</v>
      </c>
      <c r="AR1029" s="24" t="s">
        <v>1362</v>
      </c>
      <c r="AT1029" s="24" t="s">
        <v>478</v>
      </c>
      <c r="AU1029" s="24" t="s">
        <v>81</v>
      </c>
      <c r="AY1029" s="24" t="s">
        <v>149</v>
      </c>
      <c r="BE1029" s="204">
        <f>IF(N1029="základní",J1029,0)</f>
        <v>0</v>
      </c>
      <c r="BF1029" s="204">
        <f>IF(N1029="snížená",J1029,0)</f>
        <v>0</v>
      </c>
      <c r="BG1029" s="204">
        <f>IF(N1029="zákl. přenesená",J1029,0)</f>
        <v>0</v>
      </c>
      <c r="BH1029" s="204">
        <f>IF(N1029="sníž. přenesená",J1029,0)</f>
        <v>0</v>
      </c>
      <c r="BI1029" s="204">
        <f>IF(N1029="nulová",J1029,0)</f>
        <v>0</v>
      </c>
      <c r="BJ1029" s="24" t="s">
        <v>79</v>
      </c>
      <c r="BK1029" s="204">
        <f>ROUND(I1029*H1029,2)</f>
        <v>0</v>
      </c>
      <c r="BL1029" s="24" t="s">
        <v>527</v>
      </c>
      <c r="BM1029" s="24" t="s">
        <v>1582</v>
      </c>
    </row>
    <row r="1030" spans="2:47" s="1" customFormat="1" ht="27">
      <c r="B1030" s="41"/>
      <c r="C1030" s="63"/>
      <c r="D1030" s="205" t="s">
        <v>159</v>
      </c>
      <c r="E1030" s="63"/>
      <c r="F1030" s="206" t="s">
        <v>1447</v>
      </c>
      <c r="G1030" s="63"/>
      <c r="H1030" s="63"/>
      <c r="I1030" s="163"/>
      <c r="J1030" s="63"/>
      <c r="K1030" s="63"/>
      <c r="L1030" s="61"/>
      <c r="M1030" s="207"/>
      <c r="N1030" s="42"/>
      <c r="O1030" s="42"/>
      <c r="P1030" s="42"/>
      <c r="Q1030" s="42"/>
      <c r="R1030" s="42"/>
      <c r="S1030" s="42"/>
      <c r="T1030" s="78"/>
      <c r="AT1030" s="24" t="s">
        <v>159</v>
      </c>
      <c r="AU1030" s="24" t="s">
        <v>81</v>
      </c>
    </row>
    <row r="1031" spans="2:65" s="1" customFormat="1" ht="22.5" customHeight="1">
      <c r="B1031" s="41"/>
      <c r="C1031" s="250" t="s">
        <v>1583</v>
      </c>
      <c r="D1031" s="250" t="s">
        <v>478</v>
      </c>
      <c r="E1031" s="251" t="s">
        <v>1584</v>
      </c>
      <c r="F1031" s="252" t="s">
        <v>1585</v>
      </c>
      <c r="G1031" s="253" t="s">
        <v>219</v>
      </c>
      <c r="H1031" s="254">
        <v>62</v>
      </c>
      <c r="I1031" s="255"/>
      <c r="J1031" s="256">
        <f>ROUND(I1031*H1031,2)</f>
        <v>0</v>
      </c>
      <c r="K1031" s="252" t="s">
        <v>156</v>
      </c>
      <c r="L1031" s="257"/>
      <c r="M1031" s="258" t="s">
        <v>21</v>
      </c>
      <c r="N1031" s="259" t="s">
        <v>42</v>
      </c>
      <c r="O1031" s="42"/>
      <c r="P1031" s="202">
        <f>O1031*H1031</f>
        <v>0</v>
      </c>
      <c r="Q1031" s="202">
        <v>0.000183</v>
      </c>
      <c r="R1031" s="202">
        <f>Q1031*H1031</f>
        <v>0.011346</v>
      </c>
      <c r="S1031" s="202">
        <v>0</v>
      </c>
      <c r="T1031" s="203">
        <f>S1031*H1031</f>
        <v>0</v>
      </c>
      <c r="AR1031" s="24" t="s">
        <v>1362</v>
      </c>
      <c r="AT1031" s="24" t="s">
        <v>478</v>
      </c>
      <c r="AU1031" s="24" t="s">
        <v>81</v>
      </c>
      <c r="AY1031" s="24" t="s">
        <v>149</v>
      </c>
      <c r="BE1031" s="204">
        <f>IF(N1031="základní",J1031,0)</f>
        <v>0</v>
      </c>
      <c r="BF1031" s="204">
        <f>IF(N1031="snížená",J1031,0)</f>
        <v>0</v>
      </c>
      <c r="BG1031" s="204">
        <f>IF(N1031="zákl. přenesená",J1031,0)</f>
        <v>0</v>
      </c>
      <c r="BH1031" s="204">
        <f>IF(N1031="sníž. přenesená",J1031,0)</f>
        <v>0</v>
      </c>
      <c r="BI1031" s="204">
        <f>IF(N1031="nulová",J1031,0)</f>
        <v>0</v>
      </c>
      <c r="BJ1031" s="24" t="s">
        <v>79</v>
      </c>
      <c r="BK1031" s="204">
        <f>ROUND(I1031*H1031,2)</f>
        <v>0</v>
      </c>
      <c r="BL1031" s="24" t="s">
        <v>527</v>
      </c>
      <c r="BM1031" s="24" t="s">
        <v>1586</v>
      </c>
    </row>
    <row r="1032" spans="2:65" s="1" customFormat="1" ht="31.5" customHeight="1">
      <c r="B1032" s="41"/>
      <c r="C1032" s="193" t="s">
        <v>1587</v>
      </c>
      <c r="D1032" s="193" t="s">
        <v>152</v>
      </c>
      <c r="E1032" s="194" t="s">
        <v>1588</v>
      </c>
      <c r="F1032" s="195" t="s">
        <v>1589</v>
      </c>
      <c r="G1032" s="196" t="s">
        <v>306</v>
      </c>
      <c r="H1032" s="197">
        <v>1</v>
      </c>
      <c r="I1032" s="198"/>
      <c r="J1032" s="199">
        <f>ROUND(I1032*H1032,2)</f>
        <v>0</v>
      </c>
      <c r="K1032" s="195" t="s">
        <v>156</v>
      </c>
      <c r="L1032" s="61"/>
      <c r="M1032" s="200" t="s">
        <v>21</v>
      </c>
      <c r="N1032" s="201" t="s">
        <v>42</v>
      </c>
      <c r="O1032" s="42"/>
      <c r="P1032" s="202">
        <f>O1032*H1032</f>
        <v>0</v>
      </c>
      <c r="Q1032" s="202">
        <v>0</v>
      </c>
      <c r="R1032" s="202">
        <f>Q1032*H1032</f>
        <v>0</v>
      </c>
      <c r="S1032" s="202">
        <v>0</v>
      </c>
      <c r="T1032" s="203">
        <f>S1032*H1032</f>
        <v>0</v>
      </c>
      <c r="AR1032" s="24" t="s">
        <v>527</v>
      </c>
      <c r="AT1032" s="24" t="s">
        <v>152</v>
      </c>
      <c r="AU1032" s="24" t="s">
        <v>81</v>
      </c>
      <c r="AY1032" s="24" t="s">
        <v>149</v>
      </c>
      <c r="BE1032" s="204">
        <f>IF(N1032="základní",J1032,0)</f>
        <v>0</v>
      </c>
      <c r="BF1032" s="204">
        <f>IF(N1032="snížená",J1032,0)</f>
        <v>0</v>
      </c>
      <c r="BG1032" s="204">
        <f>IF(N1032="zákl. přenesená",J1032,0)</f>
        <v>0</v>
      </c>
      <c r="BH1032" s="204">
        <f>IF(N1032="sníž. přenesená",J1032,0)</f>
        <v>0</v>
      </c>
      <c r="BI1032" s="204">
        <f>IF(N1032="nulová",J1032,0)</f>
        <v>0</v>
      </c>
      <c r="BJ1032" s="24" t="s">
        <v>79</v>
      </c>
      <c r="BK1032" s="204">
        <f>ROUND(I1032*H1032,2)</f>
        <v>0</v>
      </c>
      <c r="BL1032" s="24" t="s">
        <v>527</v>
      </c>
      <c r="BM1032" s="24" t="s">
        <v>1590</v>
      </c>
    </row>
    <row r="1033" spans="2:65" s="1" customFormat="1" ht="22.5" customHeight="1">
      <c r="B1033" s="41"/>
      <c r="C1033" s="193" t="s">
        <v>1591</v>
      </c>
      <c r="D1033" s="193" t="s">
        <v>152</v>
      </c>
      <c r="E1033" s="194" t="s">
        <v>1592</v>
      </c>
      <c r="F1033" s="195" t="s">
        <v>1593</v>
      </c>
      <c r="G1033" s="196" t="s">
        <v>306</v>
      </c>
      <c r="H1033" s="197">
        <v>5</v>
      </c>
      <c r="I1033" s="198"/>
      <c r="J1033" s="199">
        <f>ROUND(I1033*H1033,2)</f>
        <v>0</v>
      </c>
      <c r="K1033" s="195" t="s">
        <v>1323</v>
      </c>
      <c r="L1033" s="61"/>
      <c r="M1033" s="200" t="s">
        <v>21</v>
      </c>
      <c r="N1033" s="201" t="s">
        <v>42</v>
      </c>
      <c r="O1033" s="42"/>
      <c r="P1033" s="202">
        <f>O1033*H1033</f>
        <v>0</v>
      </c>
      <c r="Q1033" s="202">
        <v>0</v>
      </c>
      <c r="R1033" s="202">
        <f>Q1033*H1033</f>
        <v>0</v>
      </c>
      <c r="S1033" s="202">
        <v>0</v>
      </c>
      <c r="T1033" s="203">
        <f>S1033*H1033</f>
        <v>0</v>
      </c>
      <c r="AR1033" s="24" t="s">
        <v>527</v>
      </c>
      <c r="AT1033" s="24" t="s">
        <v>152</v>
      </c>
      <c r="AU1033" s="24" t="s">
        <v>81</v>
      </c>
      <c r="AY1033" s="24" t="s">
        <v>149</v>
      </c>
      <c r="BE1033" s="204">
        <f>IF(N1033="základní",J1033,0)</f>
        <v>0</v>
      </c>
      <c r="BF1033" s="204">
        <f>IF(N1033="snížená",J1033,0)</f>
        <v>0</v>
      </c>
      <c r="BG1033" s="204">
        <f>IF(N1033="zákl. přenesená",J1033,0)</f>
        <v>0</v>
      </c>
      <c r="BH1033" s="204">
        <f>IF(N1033="sníž. přenesená",J1033,0)</f>
        <v>0</v>
      </c>
      <c r="BI1033" s="204">
        <f>IF(N1033="nulová",J1033,0)</f>
        <v>0</v>
      </c>
      <c r="BJ1033" s="24" t="s">
        <v>79</v>
      </c>
      <c r="BK1033" s="204">
        <f>ROUND(I1033*H1033,2)</f>
        <v>0</v>
      </c>
      <c r="BL1033" s="24" t="s">
        <v>527</v>
      </c>
      <c r="BM1033" s="24" t="s">
        <v>1594</v>
      </c>
    </row>
    <row r="1034" spans="2:47" s="1" customFormat="1" ht="27">
      <c r="B1034" s="41"/>
      <c r="C1034" s="63"/>
      <c r="D1034" s="205" t="s">
        <v>159</v>
      </c>
      <c r="E1034" s="63"/>
      <c r="F1034" s="206" t="s">
        <v>1595</v>
      </c>
      <c r="G1034" s="63"/>
      <c r="H1034" s="63"/>
      <c r="I1034" s="163"/>
      <c r="J1034" s="63"/>
      <c r="K1034" s="63"/>
      <c r="L1034" s="61"/>
      <c r="M1034" s="207"/>
      <c r="N1034" s="42"/>
      <c r="O1034" s="42"/>
      <c r="P1034" s="42"/>
      <c r="Q1034" s="42"/>
      <c r="R1034" s="42"/>
      <c r="S1034" s="42"/>
      <c r="T1034" s="78"/>
      <c r="AT1034" s="24" t="s">
        <v>159</v>
      </c>
      <c r="AU1034" s="24" t="s">
        <v>81</v>
      </c>
    </row>
    <row r="1035" spans="2:65" s="1" customFormat="1" ht="22.5" customHeight="1">
      <c r="B1035" s="41"/>
      <c r="C1035" s="193" t="s">
        <v>1596</v>
      </c>
      <c r="D1035" s="193" t="s">
        <v>152</v>
      </c>
      <c r="E1035" s="194" t="s">
        <v>1597</v>
      </c>
      <c r="F1035" s="195" t="s">
        <v>1598</v>
      </c>
      <c r="G1035" s="196" t="s">
        <v>306</v>
      </c>
      <c r="H1035" s="197">
        <v>2</v>
      </c>
      <c r="I1035" s="198"/>
      <c r="J1035" s="199">
        <f aca="true" t="shared" si="70" ref="J1035:J1046">ROUND(I1035*H1035,2)</f>
        <v>0</v>
      </c>
      <c r="K1035" s="195" t="s">
        <v>156</v>
      </c>
      <c r="L1035" s="61"/>
      <c r="M1035" s="200" t="s">
        <v>21</v>
      </c>
      <c r="N1035" s="201" t="s">
        <v>42</v>
      </c>
      <c r="O1035" s="42"/>
      <c r="P1035" s="202">
        <f aca="true" t="shared" si="71" ref="P1035:P1046">O1035*H1035</f>
        <v>0</v>
      </c>
      <c r="Q1035" s="202">
        <v>0</v>
      </c>
      <c r="R1035" s="202">
        <f aca="true" t="shared" si="72" ref="R1035:R1046">Q1035*H1035</f>
        <v>0</v>
      </c>
      <c r="S1035" s="202">
        <v>0</v>
      </c>
      <c r="T1035" s="203">
        <f aca="true" t="shared" si="73" ref="T1035:T1046">S1035*H1035</f>
        <v>0</v>
      </c>
      <c r="AR1035" s="24" t="s">
        <v>527</v>
      </c>
      <c r="AT1035" s="24" t="s">
        <v>152</v>
      </c>
      <c r="AU1035" s="24" t="s">
        <v>81</v>
      </c>
      <c r="AY1035" s="24" t="s">
        <v>149</v>
      </c>
      <c r="BE1035" s="204">
        <f aca="true" t="shared" si="74" ref="BE1035:BE1046">IF(N1035="základní",J1035,0)</f>
        <v>0</v>
      </c>
      <c r="BF1035" s="204">
        <f aca="true" t="shared" si="75" ref="BF1035:BF1046">IF(N1035="snížená",J1035,0)</f>
        <v>0</v>
      </c>
      <c r="BG1035" s="204">
        <f aca="true" t="shared" si="76" ref="BG1035:BG1046">IF(N1035="zákl. přenesená",J1035,0)</f>
        <v>0</v>
      </c>
      <c r="BH1035" s="204">
        <f aca="true" t="shared" si="77" ref="BH1035:BH1046">IF(N1035="sníž. přenesená",J1035,0)</f>
        <v>0</v>
      </c>
      <c r="BI1035" s="204">
        <f aca="true" t="shared" si="78" ref="BI1035:BI1046">IF(N1035="nulová",J1035,0)</f>
        <v>0</v>
      </c>
      <c r="BJ1035" s="24" t="s">
        <v>79</v>
      </c>
      <c r="BK1035" s="204">
        <f aca="true" t="shared" si="79" ref="BK1035:BK1046">ROUND(I1035*H1035,2)</f>
        <v>0</v>
      </c>
      <c r="BL1035" s="24" t="s">
        <v>527</v>
      </c>
      <c r="BM1035" s="24" t="s">
        <v>1599</v>
      </c>
    </row>
    <row r="1036" spans="2:65" s="1" customFormat="1" ht="31.5" customHeight="1">
      <c r="B1036" s="41"/>
      <c r="C1036" s="193" t="s">
        <v>1600</v>
      </c>
      <c r="D1036" s="193" t="s">
        <v>152</v>
      </c>
      <c r="E1036" s="194" t="s">
        <v>1601</v>
      </c>
      <c r="F1036" s="195" t="s">
        <v>1602</v>
      </c>
      <c r="G1036" s="196" t="s">
        <v>219</v>
      </c>
      <c r="H1036" s="197">
        <v>318</v>
      </c>
      <c r="I1036" s="198"/>
      <c r="J1036" s="199">
        <f t="shared" si="70"/>
        <v>0</v>
      </c>
      <c r="K1036" s="195" t="s">
        <v>156</v>
      </c>
      <c r="L1036" s="61"/>
      <c r="M1036" s="200" t="s">
        <v>21</v>
      </c>
      <c r="N1036" s="201" t="s">
        <v>42</v>
      </c>
      <c r="O1036" s="42"/>
      <c r="P1036" s="202">
        <f t="shared" si="71"/>
        <v>0</v>
      </c>
      <c r="Q1036" s="202">
        <v>0</v>
      </c>
      <c r="R1036" s="202">
        <f t="shared" si="72"/>
        <v>0</v>
      </c>
      <c r="S1036" s="202">
        <v>0</v>
      </c>
      <c r="T1036" s="203">
        <f t="shared" si="73"/>
        <v>0</v>
      </c>
      <c r="AR1036" s="24" t="s">
        <v>527</v>
      </c>
      <c r="AT1036" s="24" t="s">
        <v>152</v>
      </c>
      <c r="AU1036" s="24" t="s">
        <v>81</v>
      </c>
      <c r="AY1036" s="24" t="s">
        <v>149</v>
      </c>
      <c r="BE1036" s="204">
        <f t="shared" si="74"/>
        <v>0</v>
      </c>
      <c r="BF1036" s="204">
        <f t="shared" si="75"/>
        <v>0</v>
      </c>
      <c r="BG1036" s="204">
        <f t="shared" si="76"/>
        <v>0</v>
      </c>
      <c r="BH1036" s="204">
        <f t="shared" si="77"/>
        <v>0</v>
      </c>
      <c r="BI1036" s="204">
        <f t="shared" si="78"/>
        <v>0</v>
      </c>
      <c r="BJ1036" s="24" t="s">
        <v>79</v>
      </c>
      <c r="BK1036" s="204">
        <f t="shared" si="79"/>
        <v>0</v>
      </c>
      <c r="BL1036" s="24" t="s">
        <v>527</v>
      </c>
      <c r="BM1036" s="24" t="s">
        <v>1603</v>
      </c>
    </row>
    <row r="1037" spans="2:65" s="1" customFormat="1" ht="22.5" customHeight="1">
      <c r="B1037" s="41"/>
      <c r="C1037" s="250" t="s">
        <v>1604</v>
      </c>
      <c r="D1037" s="250" t="s">
        <v>478</v>
      </c>
      <c r="E1037" s="251" t="s">
        <v>1605</v>
      </c>
      <c r="F1037" s="252" t="s">
        <v>1606</v>
      </c>
      <c r="G1037" s="253" t="s">
        <v>219</v>
      </c>
      <c r="H1037" s="254">
        <v>318</v>
      </c>
      <c r="I1037" s="255"/>
      <c r="J1037" s="256">
        <f t="shared" si="70"/>
        <v>0</v>
      </c>
      <c r="K1037" s="252" t="s">
        <v>156</v>
      </c>
      <c r="L1037" s="257"/>
      <c r="M1037" s="258" t="s">
        <v>21</v>
      </c>
      <c r="N1037" s="259" t="s">
        <v>42</v>
      </c>
      <c r="O1037" s="42"/>
      <c r="P1037" s="202">
        <f t="shared" si="71"/>
        <v>0</v>
      </c>
      <c r="Q1037" s="202">
        <v>0.000119</v>
      </c>
      <c r="R1037" s="202">
        <f t="shared" si="72"/>
        <v>0.037842</v>
      </c>
      <c r="S1037" s="202">
        <v>0</v>
      </c>
      <c r="T1037" s="203">
        <f t="shared" si="73"/>
        <v>0</v>
      </c>
      <c r="AR1037" s="24" t="s">
        <v>818</v>
      </c>
      <c r="AT1037" s="24" t="s">
        <v>478</v>
      </c>
      <c r="AU1037" s="24" t="s">
        <v>81</v>
      </c>
      <c r="AY1037" s="24" t="s">
        <v>149</v>
      </c>
      <c r="BE1037" s="204">
        <f t="shared" si="74"/>
        <v>0</v>
      </c>
      <c r="BF1037" s="204">
        <f t="shared" si="75"/>
        <v>0</v>
      </c>
      <c r="BG1037" s="204">
        <f t="shared" si="76"/>
        <v>0</v>
      </c>
      <c r="BH1037" s="204">
        <f t="shared" si="77"/>
        <v>0</v>
      </c>
      <c r="BI1037" s="204">
        <f t="shared" si="78"/>
        <v>0</v>
      </c>
      <c r="BJ1037" s="24" t="s">
        <v>79</v>
      </c>
      <c r="BK1037" s="204">
        <f t="shared" si="79"/>
        <v>0</v>
      </c>
      <c r="BL1037" s="24" t="s">
        <v>818</v>
      </c>
      <c r="BM1037" s="24" t="s">
        <v>1607</v>
      </c>
    </row>
    <row r="1038" spans="2:65" s="1" customFormat="1" ht="31.5" customHeight="1">
      <c r="B1038" s="41"/>
      <c r="C1038" s="193" t="s">
        <v>1608</v>
      </c>
      <c r="D1038" s="193" t="s">
        <v>152</v>
      </c>
      <c r="E1038" s="194" t="s">
        <v>1609</v>
      </c>
      <c r="F1038" s="195" t="s">
        <v>1610</v>
      </c>
      <c r="G1038" s="196" t="s">
        <v>219</v>
      </c>
      <c r="H1038" s="197">
        <v>636</v>
      </c>
      <c r="I1038" s="198"/>
      <c r="J1038" s="199">
        <f t="shared" si="70"/>
        <v>0</v>
      </c>
      <c r="K1038" s="195" t="s">
        <v>156</v>
      </c>
      <c r="L1038" s="61"/>
      <c r="M1038" s="200" t="s">
        <v>21</v>
      </c>
      <c r="N1038" s="201" t="s">
        <v>42</v>
      </c>
      <c r="O1038" s="42"/>
      <c r="P1038" s="202">
        <f t="shared" si="71"/>
        <v>0</v>
      </c>
      <c r="Q1038" s="202">
        <v>0</v>
      </c>
      <c r="R1038" s="202">
        <f t="shared" si="72"/>
        <v>0</v>
      </c>
      <c r="S1038" s="202">
        <v>0</v>
      </c>
      <c r="T1038" s="203">
        <f t="shared" si="73"/>
        <v>0</v>
      </c>
      <c r="AR1038" s="24" t="s">
        <v>527</v>
      </c>
      <c r="AT1038" s="24" t="s">
        <v>152</v>
      </c>
      <c r="AU1038" s="24" t="s">
        <v>81</v>
      </c>
      <c r="AY1038" s="24" t="s">
        <v>149</v>
      </c>
      <c r="BE1038" s="204">
        <f t="shared" si="74"/>
        <v>0</v>
      </c>
      <c r="BF1038" s="204">
        <f t="shared" si="75"/>
        <v>0</v>
      </c>
      <c r="BG1038" s="204">
        <f t="shared" si="76"/>
        <v>0</v>
      </c>
      <c r="BH1038" s="204">
        <f t="shared" si="77"/>
        <v>0</v>
      </c>
      <c r="BI1038" s="204">
        <f t="shared" si="78"/>
        <v>0</v>
      </c>
      <c r="BJ1038" s="24" t="s">
        <v>79</v>
      </c>
      <c r="BK1038" s="204">
        <f t="shared" si="79"/>
        <v>0</v>
      </c>
      <c r="BL1038" s="24" t="s">
        <v>527</v>
      </c>
      <c r="BM1038" s="24" t="s">
        <v>1611</v>
      </c>
    </row>
    <row r="1039" spans="2:65" s="1" customFormat="1" ht="22.5" customHeight="1">
      <c r="B1039" s="41"/>
      <c r="C1039" s="250" t="s">
        <v>1612</v>
      </c>
      <c r="D1039" s="250" t="s">
        <v>478</v>
      </c>
      <c r="E1039" s="251" t="s">
        <v>1613</v>
      </c>
      <c r="F1039" s="252" t="s">
        <v>1614</v>
      </c>
      <c r="G1039" s="253" t="s">
        <v>219</v>
      </c>
      <c r="H1039" s="254">
        <v>636</v>
      </c>
      <c r="I1039" s="255"/>
      <c r="J1039" s="256">
        <f t="shared" si="70"/>
        <v>0</v>
      </c>
      <c r="K1039" s="252" t="s">
        <v>156</v>
      </c>
      <c r="L1039" s="257"/>
      <c r="M1039" s="258" t="s">
        <v>21</v>
      </c>
      <c r="N1039" s="259" t="s">
        <v>42</v>
      </c>
      <c r="O1039" s="42"/>
      <c r="P1039" s="202">
        <f t="shared" si="71"/>
        <v>0</v>
      </c>
      <c r="Q1039" s="202">
        <v>0.000175</v>
      </c>
      <c r="R1039" s="202">
        <f t="shared" si="72"/>
        <v>0.1113</v>
      </c>
      <c r="S1039" s="202">
        <v>0</v>
      </c>
      <c r="T1039" s="203">
        <f t="shared" si="73"/>
        <v>0</v>
      </c>
      <c r="AR1039" s="24" t="s">
        <v>818</v>
      </c>
      <c r="AT1039" s="24" t="s">
        <v>478</v>
      </c>
      <c r="AU1039" s="24" t="s">
        <v>81</v>
      </c>
      <c r="AY1039" s="24" t="s">
        <v>149</v>
      </c>
      <c r="BE1039" s="204">
        <f t="shared" si="74"/>
        <v>0</v>
      </c>
      <c r="BF1039" s="204">
        <f t="shared" si="75"/>
        <v>0</v>
      </c>
      <c r="BG1039" s="204">
        <f t="shared" si="76"/>
        <v>0</v>
      </c>
      <c r="BH1039" s="204">
        <f t="shared" si="77"/>
        <v>0</v>
      </c>
      <c r="BI1039" s="204">
        <f t="shared" si="78"/>
        <v>0</v>
      </c>
      <c r="BJ1039" s="24" t="s">
        <v>79</v>
      </c>
      <c r="BK1039" s="204">
        <f t="shared" si="79"/>
        <v>0</v>
      </c>
      <c r="BL1039" s="24" t="s">
        <v>818</v>
      </c>
      <c r="BM1039" s="24" t="s">
        <v>1615</v>
      </c>
    </row>
    <row r="1040" spans="2:65" s="1" customFormat="1" ht="31.5" customHeight="1">
      <c r="B1040" s="41"/>
      <c r="C1040" s="193" t="s">
        <v>1616</v>
      </c>
      <c r="D1040" s="193" t="s">
        <v>152</v>
      </c>
      <c r="E1040" s="194" t="s">
        <v>1617</v>
      </c>
      <c r="F1040" s="195" t="s">
        <v>1618</v>
      </c>
      <c r="G1040" s="196" t="s">
        <v>219</v>
      </c>
      <c r="H1040" s="197">
        <v>156</v>
      </c>
      <c r="I1040" s="198"/>
      <c r="J1040" s="199">
        <f t="shared" si="70"/>
        <v>0</v>
      </c>
      <c r="K1040" s="195" t="s">
        <v>156</v>
      </c>
      <c r="L1040" s="61"/>
      <c r="M1040" s="200" t="s">
        <v>21</v>
      </c>
      <c r="N1040" s="201" t="s">
        <v>42</v>
      </c>
      <c r="O1040" s="42"/>
      <c r="P1040" s="202">
        <f t="shared" si="71"/>
        <v>0</v>
      </c>
      <c r="Q1040" s="202">
        <v>0</v>
      </c>
      <c r="R1040" s="202">
        <f t="shared" si="72"/>
        <v>0</v>
      </c>
      <c r="S1040" s="202">
        <v>0</v>
      </c>
      <c r="T1040" s="203">
        <f t="shared" si="73"/>
        <v>0</v>
      </c>
      <c r="AR1040" s="24" t="s">
        <v>527</v>
      </c>
      <c r="AT1040" s="24" t="s">
        <v>152</v>
      </c>
      <c r="AU1040" s="24" t="s">
        <v>81</v>
      </c>
      <c r="AY1040" s="24" t="s">
        <v>149</v>
      </c>
      <c r="BE1040" s="204">
        <f t="shared" si="74"/>
        <v>0</v>
      </c>
      <c r="BF1040" s="204">
        <f t="shared" si="75"/>
        <v>0</v>
      </c>
      <c r="BG1040" s="204">
        <f t="shared" si="76"/>
        <v>0</v>
      </c>
      <c r="BH1040" s="204">
        <f t="shared" si="77"/>
        <v>0</v>
      </c>
      <c r="BI1040" s="204">
        <f t="shared" si="78"/>
        <v>0</v>
      </c>
      <c r="BJ1040" s="24" t="s">
        <v>79</v>
      </c>
      <c r="BK1040" s="204">
        <f t="shared" si="79"/>
        <v>0</v>
      </c>
      <c r="BL1040" s="24" t="s">
        <v>527</v>
      </c>
      <c r="BM1040" s="24" t="s">
        <v>1619</v>
      </c>
    </row>
    <row r="1041" spans="2:65" s="1" customFormat="1" ht="22.5" customHeight="1">
      <c r="B1041" s="41"/>
      <c r="C1041" s="250" t="s">
        <v>1620</v>
      </c>
      <c r="D1041" s="250" t="s">
        <v>478</v>
      </c>
      <c r="E1041" s="251" t="s">
        <v>1621</v>
      </c>
      <c r="F1041" s="252" t="s">
        <v>1622</v>
      </c>
      <c r="G1041" s="253" t="s">
        <v>219</v>
      </c>
      <c r="H1041" s="254">
        <v>156</v>
      </c>
      <c r="I1041" s="255"/>
      <c r="J1041" s="256">
        <f t="shared" si="70"/>
        <v>0</v>
      </c>
      <c r="K1041" s="252" t="s">
        <v>156</v>
      </c>
      <c r="L1041" s="257"/>
      <c r="M1041" s="258" t="s">
        <v>21</v>
      </c>
      <c r="N1041" s="259" t="s">
        <v>42</v>
      </c>
      <c r="O1041" s="42"/>
      <c r="P1041" s="202">
        <f t="shared" si="71"/>
        <v>0</v>
      </c>
      <c r="Q1041" s="202">
        <v>0.000144</v>
      </c>
      <c r="R1041" s="202">
        <f t="shared" si="72"/>
        <v>0.022464</v>
      </c>
      <c r="S1041" s="202">
        <v>0</v>
      </c>
      <c r="T1041" s="203">
        <f t="shared" si="73"/>
        <v>0</v>
      </c>
      <c r="AR1041" s="24" t="s">
        <v>818</v>
      </c>
      <c r="AT1041" s="24" t="s">
        <v>478</v>
      </c>
      <c r="AU1041" s="24" t="s">
        <v>81</v>
      </c>
      <c r="AY1041" s="24" t="s">
        <v>149</v>
      </c>
      <c r="BE1041" s="204">
        <f t="shared" si="74"/>
        <v>0</v>
      </c>
      <c r="BF1041" s="204">
        <f t="shared" si="75"/>
        <v>0</v>
      </c>
      <c r="BG1041" s="204">
        <f t="shared" si="76"/>
        <v>0</v>
      </c>
      <c r="BH1041" s="204">
        <f t="shared" si="77"/>
        <v>0</v>
      </c>
      <c r="BI1041" s="204">
        <f t="shared" si="78"/>
        <v>0</v>
      </c>
      <c r="BJ1041" s="24" t="s">
        <v>79</v>
      </c>
      <c r="BK1041" s="204">
        <f t="shared" si="79"/>
        <v>0</v>
      </c>
      <c r="BL1041" s="24" t="s">
        <v>818</v>
      </c>
      <c r="BM1041" s="24" t="s">
        <v>1623</v>
      </c>
    </row>
    <row r="1042" spans="2:65" s="1" customFormat="1" ht="31.5" customHeight="1">
      <c r="B1042" s="41"/>
      <c r="C1042" s="193" t="s">
        <v>1624</v>
      </c>
      <c r="D1042" s="193" t="s">
        <v>152</v>
      </c>
      <c r="E1042" s="194" t="s">
        <v>1625</v>
      </c>
      <c r="F1042" s="195" t="s">
        <v>1626</v>
      </c>
      <c r="G1042" s="196" t="s">
        <v>219</v>
      </c>
      <c r="H1042" s="197">
        <v>62</v>
      </c>
      <c r="I1042" s="198"/>
      <c r="J1042" s="199">
        <f t="shared" si="70"/>
        <v>0</v>
      </c>
      <c r="K1042" s="195" t="s">
        <v>156</v>
      </c>
      <c r="L1042" s="61"/>
      <c r="M1042" s="200" t="s">
        <v>21</v>
      </c>
      <c r="N1042" s="201" t="s">
        <v>42</v>
      </c>
      <c r="O1042" s="42"/>
      <c r="P1042" s="202">
        <f t="shared" si="71"/>
        <v>0</v>
      </c>
      <c r="Q1042" s="202">
        <v>0</v>
      </c>
      <c r="R1042" s="202">
        <f t="shared" si="72"/>
        <v>0</v>
      </c>
      <c r="S1042" s="202">
        <v>0</v>
      </c>
      <c r="T1042" s="203">
        <f t="shared" si="73"/>
        <v>0</v>
      </c>
      <c r="AR1042" s="24" t="s">
        <v>527</v>
      </c>
      <c r="AT1042" s="24" t="s">
        <v>152</v>
      </c>
      <c r="AU1042" s="24" t="s">
        <v>81</v>
      </c>
      <c r="AY1042" s="24" t="s">
        <v>149</v>
      </c>
      <c r="BE1042" s="204">
        <f t="shared" si="74"/>
        <v>0</v>
      </c>
      <c r="BF1042" s="204">
        <f t="shared" si="75"/>
        <v>0</v>
      </c>
      <c r="BG1042" s="204">
        <f t="shared" si="76"/>
        <v>0</v>
      </c>
      <c r="BH1042" s="204">
        <f t="shared" si="77"/>
        <v>0</v>
      </c>
      <c r="BI1042" s="204">
        <f t="shared" si="78"/>
        <v>0</v>
      </c>
      <c r="BJ1042" s="24" t="s">
        <v>79</v>
      </c>
      <c r="BK1042" s="204">
        <f t="shared" si="79"/>
        <v>0</v>
      </c>
      <c r="BL1042" s="24" t="s">
        <v>527</v>
      </c>
      <c r="BM1042" s="24" t="s">
        <v>1627</v>
      </c>
    </row>
    <row r="1043" spans="2:65" s="1" customFormat="1" ht="22.5" customHeight="1">
      <c r="B1043" s="41"/>
      <c r="C1043" s="250" t="s">
        <v>1628</v>
      </c>
      <c r="D1043" s="250" t="s">
        <v>478</v>
      </c>
      <c r="E1043" s="251" t="s">
        <v>1629</v>
      </c>
      <c r="F1043" s="252" t="s">
        <v>1630</v>
      </c>
      <c r="G1043" s="253" t="s">
        <v>219</v>
      </c>
      <c r="H1043" s="254">
        <v>62</v>
      </c>
      <c r="I1043" s="255"/>
      <c r="J1043" s="256">
        <f t="shared" si="70"/>
        <v>0</v>
      </c>
      <c r="K1043" s="252" t="s">
        <v>156</v>
      </c>
      <c r="L1043" s="257"/>
      <c r="M1043" s="258" t="s">
        <v>21</v>
      </c>
      <c r="N1043" s="259" t="s">
        <v>42</v>
      </c>
      <c r="O1043" s="42"/>
      <c r="P1043" s="202">
        <f t="shared" si="71"/>
        <v>0</v>
      </c>
      <c r="Q1043" s="202">
        <v>0.000509</v>
      </c>
      <c r="R1043" s="202">
        <f t="shared" si="72"/>
        <v>0.031558</v>
      </c>
      <c r="S1043" s="202">
        <v>0</v>
      </c>
      <c r="T1043" s="203">
        <f t="shared" si="73"/>
        <v>0</v>
      </c>
      <c r="AR1043" s="24" t="s">
        <v>818</v>
      </c>
      <c r="AT1043" s="24" t="s">
        <v>478</v>
      </c>
      <c r="AU1043" s="24" t="s">
        <v>81</v>
      </c>
      <c r="AY1043" s="24" t="s">
        <v>149</v>
      </c>
      <c r="BE1043" s="204">
        <f t="shared" si="74"/>
        <v>0</v>
      </c>
      <c r="BF1043" s="204">
        <f t="shared" si="75"/>
        <v>0</v>
      </c>
      <c r="BG1043" s="204">
        <f t="shared" si="76"/>
        <v>0</v>
      </c>
      <c r="BH1043" s="204">
        <f t="shared" si="77"/>
        <v>0</v>
      </c>
      <c r="BI1043" s="204">
        <f t="shared" si="78"/>
        <v>0</v>
      </c>
      <c r="BJ1043" s="24" t="s">
        <v>79</v>
      </c>
      <c r="BK1043" s="204">
        <f t="shared" si="79"/>
        <v>0</v>
      </c>
      <c r="BL1043" s="24" t="s">
        <v>818</v>
      </c>
      <c r="BM1043" s="24" t="s">
        <v>1631</v>
      </c>
    </row>
    <row r="1044" spans="2:65" s="1" customFormat="1" ht="31.5" customHeight="1">
      <c r="B1044" s="41"/>
      <c r="C1044" s="193" t="s">
        <v>1632</v>
      </c>
      <c r="D1044" s="193" t="s">
        <v>152</v>
      </c>
      <c r="E1044" s="194" t="s">
        <v>1633</v>
      </c>
      <c r="F1044" s="195" t="s">
        <v>1634</v>
      </c>
      <c r="G1044" s="196" t="s">
        <v>219</v>
      </c>
      <c r="H1044" s="197">
        <v>212</v>
      </c>
      <c r="I1044" s="198"/>
      <c r="J1044" s="199">
        <f t="shared" si="70"/>
        <v>0</v>
      </c>
      <c r="K1044" s="195" t="s">
        <v>156</v>
      </c>
      <c r="L1044" s="61"/>
      <c r="M1044" s="200" t="s">
        <v>21</v>
      </c>
      <c r="N1044" s="201" t="s">
        <v>42</v>
      </c>
      <c r="O1044" s="42"/>
      <c r="P1044" s="202">
        <f t="shared" si="71"/>
        <v>0</v>
      </c>
      <c r="Q1044" s="202">
        <v>0</v>
      </c>
      <c r="R1044" s="202">
        <f t="shared" si="72"/>
        <v>0</v>
      </c>
      <c r="S1044" s="202">
        <v>0</v>
      </c>
      <c r="T1044" s="203">
        <f t="shared" si="73"/>
        <v>0</v>
      </c>
      <c r="AR1044" s="24" t="s">
        <v>527</v>
      </c>
      <c r="AT1044" s="24" t="s">
        <v>152</v>
      </c>
      <c r="AU1044" s="24" t="s">
        <v>81</v>
      </c>
      <c r="AY1044" s="24" t="s">
        <v>149</v>
      </c>
      <c r="BE1044" s="204">
        <f t="shared" si="74"/>
        <v>0</v>
      </c>
      <c r="BF1044" s="204">
        <f t="shared" si="75"/>
        <v>0</v>
      </c>
      <c r="BG1044" s="204">
        <f t="shared" si="76"/>
        <v>0</v>
      </c>
      <c r="BH1044" s="204">
        <f t="shared" si="77"/>
        <v>0</v>
      </c>
      <c r="BI1044" s="204">
        <f t="shared" si="78"/>
        <v>0</v>
      </c>
      <c r="BJ1044" s="24" t="s">
        <v>79</v>
      </c>
      <c r="BK1044" s="204">
        <f t="shared" si="79"/>
        <v>0</v>
      </c>
      <c r="BL1044" s="24" t="s">
        <v>527</v>
      </c>
      <c r="BM1044" s="24" t="s">
        <v>1635</v>
      </c>
    </row>
    <row r="1045" spans="2:65" s="1" customFormat="1" ht="22.5" customHeight="1">
      <c r="B1045" s="41"/>
      <c r="C1045" s="250" t="s">
        <v>1636</v>
      </c>
      <c r="D1045" s="250" t="s">
        <v>478</v>
      </c>
      <c r="E1045" s="251" t="s">
        <v>1637</v>
      </c>
      <c r="F1045" s="252" t="s">
        <v>1638</v>
      </c>
      <c r="G1045" s="253" t="s">
        <v>219</v>
      </c>
      <c r="H1045" s="254">
        <v>212</v>
      </c>
      <c r="I1045" s="255"/>
      <c r="J1045" s="256">
        <f t="shared" si="70"/>
        <v>0</v>
      </c>
      <c r="K1045" s="252" t="s">
        <v>156</v>
      </c>
      <c r="L1045" s="257"/>
      <c r="M1045" s="258" t="s">
        <v>21</v>
      </c>
      <c r="N1045" s="259" t="s">
        <v>42</v>
      </c>
      <c r="O1045" s="42"/>
      <c r="P1045" s="202">
        <f t="shared" si="71"/>
        <v>0</v>
      </c>
      <c r="Q1045" s="202">
        <v>0.00018</v>
      </c>
      <c r="R1045" s="202">
        <f t="shared" si="72"/>
        <v>0.03816</v>
      </c>
      <c r="S1045" s="202">
        <v>0</v>
      </c>
      <c r="T1045" s="203">
        <f t="shared" si="73"/>
        <v>0</v>
      </c>
      <c r="AR1045" s="24" t="s">
        <v>818</v>
      </c>
      <c r="AT1045" s="24" t="s">
        <v>478</v>
      </c>
      <c r="AU1045" s="24" t="s">
        <v>81</v>
      </c>
      <c r="AY1045" s="24" t="s">
        <v>149</v>
      </c>
      <c r="BE1045" s="204">
        <f t="shared" si="74"/>
        <v>0</v>
      </c>
      <c r="BF1045" s="204">
        <f t="shared" si="75"/>
        <v>0</v>
      </c>
      <c r="BG1045" s="204">
        <f t="shared" si="76"/>
        <v>0</v>
      </c>
      <c r="BH1045" s="204">
        <f t="shared" si="77"/>
        <v>0</v>
      </c>
      <c r="BI1045" s="204">
        <f t="shared" si="78"/>
        <v>0</v>
      </c>
      <c r="BJ1045" s="24" t="s">
        <v>79</v>
      </c>
      <c r="BK1045" s="204">
        <f t="shared" si="79"/>
        <v>0</v>
      </c>
      <c r="BL1045" s="24" t="s">
        <v>818</v>
      </c>
      <c r="BM1045" s="24" t="s">
        <v>1639</v>
      </c>
    </row>
    <row r="1046" spans="2:65" s="1" customFormat="1" ht="22.5" customHeight="1">
      <c r="B1046" s="41"/>
      <c r="C1046" s="193" t="s">
        <v>1640</v>
      </c>
      <c r="D1046" s="193" t="s">
        <v>152</v>
      </c>
      <c r="E1046" s="194" t="s">
        <v>1641</v>
      </c>
      <c r="F1046" s="195" t="s">
        <v>1642</v>
      </c>
      <c r="G1046" s="196" t="s">
        <v>306</v>
      </c>
      <c r="H1046" s="197">
        <v>5</v>
      </c>
      <c r="I1046" s="198"/>
      <c r="J1046" s="199">
        <f t="shared" si="70"/>
        <v>0</v>
      </c>
      <c r="K1046" s="195" t="s">
        <v>21</v>
      </c>
      <c r="L1046" s="61"/>
      <c r="M1046" s="200" t="s">
        <v>21</v>
      </c>
      <c r="N1046" s="201" t="s">
        <v>42</v>
      </c>
      <c r="O1046" s="42"/>
      <c r="P1046" s="202">
        <f t="shared" si="71"/>
        <v>0</v>
      </c>
      <c r="Q1046" s="202">
        <v>0</v>
      </c>
      <c r="R1046" s="202">
        <f t="shared" si="72"/>
        <v>0</v>
      </c>
      <c r="S1046" s="202">
        <v>0</v>
      </c>
      <c r="T1046" s="203">
        <f t="shared" si="73"/>
        <v>0</v>
      </c>
      <c r="AR1046" s="24" t="s">
        <v>527</v>
      </c>
      <c r="AT1046" s="24" t="s">
        <v>152</v>
      </c>
      <c r="AU1046" s="24" t="s">
        <v>81</v>
      </c>
      <c r="AY1046" s="24" t="s">
        <v>149</v>
      </c>
      <c r="BE1046" s="204">
        <f t="shared" si="74"/>
        <v>0</v>
      </c>
      <c r="BF1046" s="204">
        <f t="shared" si="75"/>
        <v>0</v>
      </c>
      <c r="BG1046" s="204">
        <f t="shared" si="76"/>
        <v>0</v>
      </c>
      <c r="BH1046" s="204">
        <f t="shared" si="77"/>
        <v>0</v>
      </c>
      <c r="BI1046" s="204">
        <f t="shared" si="78"/>
        <v>0</v>
      </c>
      <c r="BJ1046" s="24" t="s">
        <v>79</v>
      </c>
      <c r="BK1046" s="204">
        <f t="shared" si="79"/>
        <v>0</v>
      </c>
      <c r="BL1046" s="24" t="s">
        <v>527</v>
      </c>
      <c r="BM1046" s="24" t="s">
        <v>1643</v>
      </c>
    </row>
    <row r="1047" spans="2:47" s="1" customFormat="1" ht="27">
      <c r="B1047" s="41"/>
      <c r="C1047" s="63"/>
      <c r="D1047" s="205" t="s">
        <v>159</v>
      </c>
      <c r="E1047" s="63"/>
      <c r="F1047" s="206" t="s">
        <v>1644</v>
      </c>
      <c r="G1047" s="63"/>
      <c r="H1047" s="63"/>
      <c r="I1047" s="163"/>
      <c r="J1047" s="63"/>
      <c r="K1047" s="63"/>
      <c r="L1047" s="61"/>
      <c r="M1047" s="207"/>
      <c r="N1047" s="42"/>
      <c r="O1047" s="42"/>
      <c r="P1047" s="42"/>
      <c r="Q1047" s="42"/>
      <c r="R1047" s="42"/>
      <c r="S1047" s="42"/>
      <c r="T1047" s="78"/>
      <c r="AT1047" s="24" t="s">
        <v>159</v>
      </c>
      <c r="AU1047" s="24" t="s">
        <v>81</v>
      </c>
    </row>
    <row r="1048" spans="2:65" s="1" customFormat="1" ht="22.5" customHeight="1">
      <c r="B1048" s="41"/>
      <c r="C1048" s="193" t="s">
        <v>1645</v>
      </c>
      <c r="D1048" s="193" t="s">
        <v>152</v>
      </c>
      <c r="E1048" s="194" t="s">
        <v>1646</v>
      </c>
      <c r="F1048" s="195" t="s">
        <v>1647</v>
      </c>
      <c r="G1048" s="196" t="s">
        <v>219</v>
      </c>
      <c r="H1048" s="197">
        <v>86</v>
      </c>
      <c r="I1048" s="198"/>
      <c r="J1048" s="199">
        <f aca="true" t="shared" si="80" ref="J1048:J1055">ROUND(I1048*H1048,2)</f>
        <v>0</v>
      </c>
      <c r="K1048" s="195" t="s">
        <v>156</v>
      </c>
      <c r="L1048" s="61"/>
      <c r="M1048" s="200" t="s">
        <v>21</v>
      </c>
      <c r="N1048" s="201" t="s">
        <v>42</v>
      </c>
      <c r="O1048" s="42"/>
      <c r="P1048" s="202">
        <f aca="true" t="shared" si="81" ref="P1048:P1055">O1048*H1048</f>
        <v>0</v>
      </c>
      <c r="Q1048" s="202">
        <v>1E-05</v>
      </c>
      <c r="R1048" s="202">
        <f aca="true" t="shared" si="82" ref="R1048:R1055">Q1048*H1048</f>
        <v>0.0008600000000000001</v>
      </c>
      <c r="S1048" s="202">
        <v>0</v>
      </c>
      <c r="T1048" s="203">
        <f aca="true" t="shared" si="83" ref="T1048:T1055">S1048*H1048</f>
        <v>0</v>
      </c>
      <c r="AR1048" s="24" t="s">
        <v>527</v>
      </c>
      <c r="AT1048" s="24" t="s">
        <v>152</v>
      </c>
      <c r="AU1048" s="24" t="s">
        <v>81</v>
      </c>
      <c r="AY1048" s="24" t="s">
        <v>149</v>
      </c>
      <c r="BE1048" s="204">
        <f aca="true" t="shared" si="84" ref="BE1048:BE1055">IF(N1048="základní",J1048,0)</f>
        <v>0</v>
      </c>
      <c r="BF1048" s="204">
        <f aca="true" t="shared" si="85" ref="BF1048:BF1055">IF(N1048="snížená",J1048,0)</f>
        <v>0</v>
      </c>
      <c r="BG1048" s="204">
        <f aca="true" t="shared" si="86" ref="BG1048:BG1055">IF(N1048="zákl. přenesená",J1048,0)</f>
        <v>0</v>
      </c>
      <c r="BH1048" s="204">
        <f aca="true" t="shared" si="87" ref="BH1048:BH1055">IF(N1048="sníž. přenesená",J1048,0)</f>
        <v>0</v>
      </c>
      <c r="BI1048" s="204">
        <f aca="true" t="shared" si="88" ref="BI1048:BI1055">IF(N1048="nulová",J1048,0)</f>
        <v>0</v>
      </c>
      <c r="BJ1048" s="24" t="s">
        <v>79</v>
      </c>
      <c r="BK1048" s="204">
        <f aca="true" t="shared" si="89" ref="BK1048:BK1055">ROUND(I1048*H1048,2)</f>
        <v>0</v>
      </c>
      <c r="BL1048" s="24" t="s">
        <v>527</v>
      </c>
      <c r="BM1048" s="24" t="s">
        <v>1648</v>
      </c>
    </row>
    <row r="1049" spans="2:65" s="1" customFormat="1" ht="22.5" customHeight="1">
      <c r="B1049" s="41"/>
      <c r="C1049" s="250" t="s">
        <v>1649</v>
      </c>
      <c r="D1049" s="250" t="s">
        <v>478</v>
      </c>
      <c r="E1049" s="251" t="s">
        <v>1650</v>
      </c>
      <c r="F1049" s="252" t="s">
        <v>1651</v>
      </c>
      <c r="G1049" s="253" t="s">
        <v>219</v>
      </c>
      <c r="H1049" s="254">
        <v>86</v>
      </c>
      <c r="I1049" s="255"/>
      <c r="J1049" s="256">
        <f t="shared" si="80"/>
        <v>0</v>
      </c>
      <c r="K1049" s="252" t="s">
        <v>21</v>
      </c>
      <c r="L1049" s="257"/>
      <c r="M1049" s="258" t="s">
        <v>21</v>
      </c>
      <c r="N1049" s="259" t="s">
        <v>42</v>
      </c>
      <c r="O1049" s="42"/>
      <c r="P1049" s="202">
        <f t="shared" si="81"/>
        <v>0</v>
      </c>
      <c r="Q1049" s="202">
        <v>1E-05</v>
      </c>
      <c r="R1049" s="202">
        <f t="shared" si="82"/>
        <v>0.0008600000000000001</v>
      </c>
      <c r="S1049" s="202">
        <v>0</v>
      </c>
      <c r="T1049" s="203">
        <f t="shared" si="83"/>
        <v>0</v>
      </c>
      <c r="AR1049" s="24" t="s">
        <v>1362</v>
      </c>
      <c r="AT1049" s="24" t="s">
        <v>478</v>
      </c>
      <c r="AU1049" s="24" t="s">
        <v>81</v>
      </c>
      <c r="AY1049" s="24" t="s">
        <v>149</v>
      </c>
      <c r="BE1049" s="204">
        <f t="shared" si="84"/>
        <v>0</v>
      </c>
      <c r="BF1049" s="204">
        <f t="shared" si="85"/>
        <v>0</v>
      </c>
      <c r="BG1049" s="204">
        <f t="shared" si="86"/>
        <v>0</v>
      </c>
      <c r="BH1049" s="204">
        <f t="shared" si="87"/>
        <v>0</v>
      </c>
      <c r="BI1049" s="204">
        <f t="shared" si="88"/>
        <v>0</v>
      </c>
      <c r="BJ1049" s="24" t="s">
        <v>79</v>
      </c>
      <c r="BK1049" s="204">
        <f t="shared" si="89"/>
        <v>0</v>
      </c>
      <c r="BL1049" s="24" t="s">
        <v>527</v>
      </c>
      <c r="BM1049" s="24" t="s">
        <v>1652</v>
      </c>
    </row>
    <row r="1050" spans="2:65" s="1" customFormat="1" ht="22.5" customHeight="1">
      <c r="B1050" s="41"/>
      <c r="C1050" s="193" t="s">
        <v>1653</v>
      </c>
      <c r="D1050" s="193" t="s">
        <v>152</v>
      </c>
      <c r="E1050" s="194" t="s">
        <v>1654</v>
      </c>
      <c r="F1050" s="195" t="s">
        <v>1655</v>
      </c>
      <c r="G1050" s="196" t="s">
        <v>219</v>
      </c>
      <c r="H1050" s="197">
        <v>1760</v>
      </c>
      <c r="I1050" s="198"/>
      <c r="J1050" s="199">
        <f t="shared" si="80"/>
        <v>0</v>
      </c>
      <c r="K1050" s="195" t="s">
        <v>156</v>
      </c>
      <c r="L1050" s="61"/>
      <c r="M1050" s="200" t="s">
        <v>21</v>
      </c>
      <c r="N1050" s="201" t="s">
        <v>42</v>
      </c>
      <c r="O1050" s="42"/>
      <c r="P1050" s="202">
        <f t="shared" si="81"/>
        <v>0</v>
      </c>
      <c r="Q1050" s="202">
        <v>1E-05</v>
      </c>
      <c r="R1050" s="202">
        <f t="shared" si="82"/>
        <v>0.0176</v>
      </c>
      <c r="S1050" s="202">
        <v>0</v>
      </c>
      <c r="T1050" s="203">
        <f t="shared" si="83"/>
        <v>0</v>
      </c>
      <c r="AR1050" s="24" t="s">
        <v>818</v>
      </c>
      <c r="AT1050" s="24" t="s">
        <v>152</v>
      </c>
      <c r="AU1050" s="24" t="s">
        <v>81</v>
      </c>
      <c r="AY1050" s="24" t="s">
        <v>149</v>
      </c>
      <c r="BE1050" s="204">
        <f t="shared" si="84"/>
        <v>0</v>
      </c>
      <c r="BF1050" s="204">
        <f t="shared" si="85"/>
        <v>0</v>
      </c>
      <c r="BG1050" s="204">
        <f t="shared" si="86"/>
        <v>0</v>
      </c>
      <c r="BH1050" s="204">
        <f t="shared" si="87"/>
        <v>0</v>
      </c>
      <c r="BI1050" s="204">
        <f t="shared" si="88"/>
        <v>0</v>
      </c>
      <c r="BJ1050" s="24" t="s">
        <v>79</v>
      </c>
      <c r="BK1050" s="204">
        <f t="shared" si="89"/>
        <v>0</v>
      </c>
      <c r="BL1050" s="24" t="s">
        <v>818</v>
      </c>
      <c r="BM1050" s="24" t="s">
        <v>1656</v>
      </c>
    </row>
    <row r="1051" spans="2:65" s="1" customFormat="1" ht="22.5" customHeight="1">
      <c r="B1051" s="41"/>
      <c r="C1051" s="250" t="s">
        <v>1657</v>
      </c>
      <c r="D1051" s="250" t="s">
        <v>478</v>
      </c>
      <c r="E1051" s="251" t="s">
        <v>1658</v>
      </c>
      <c r="F1051" s="252" t="s">
        <v>1659</v>
      </c>
      <c r="G1051" s="253" t="s">
        <v>219</v>
      </c>
      <c r="H1051" s="254">
        <v>126</v>
      </c>
      <c r="I1051" s="255"/>
      <c r="J1051" s="256">
        <f t="shared" si="80"/>
        <v>0</v>
      </c>
      <c r="K1051" s="252" t="s">
        <v>21</v>
      </c>
      <c r="L1051" s="257"/>
      <c r="M1051" s="258" t="s">
        <v>21</v>
      </c>
      <c r="N1051" s="259" t="s">
        <v>42</v>
      </c>
      <c r="O1051" s="42"/>
      <c r="P1051" s="202">
        <f t="shared" si="81"/>
        <v>0</v>
      </c>
      <c r="Q1051" s="202">
        <v>1E-05</v>
      </c>
      <c r="R1051" s="202">
        <f t="shared" si="82"/>
        <v>0.00126</v>
      </c>
      <c r="S1051" s="202">
        <v>0</v>
      </c>
      <c r="T1051" s="203">
        <f t="shared" si="83"/>
        <v>0</v>
      </c>
      <c r="AR1051" s="24" t="s">
        <v>818</v>
      </c>
      <c r="AT1051" s="24" t="s">
        <v>478</v>
      </c>
      <c r="AU1051" s="24" t="s">
        <v>81</v>
      </c>
      <c r="AY1051" s="24" t="s">
        <v>149</v>
      </c>
      <c r="BE1051" s="204">
        <f t="shared" si="84"/>
        <v>0</v>
      </c>
      <c r="BF1051" s="204">
        <f t="shared" si="85"/>
        <v>0</v>
      </c>
      <c r="BG1051" s="204">
        <f t="shared" si="86"/>
        <v>0</v>
      </c>
      <c r="BH1051" s="204">
        <f t="shared" si="87"/>
        <v>0</v>
      </c>
      <c r="BI1051" s="204">
        <f t="shared" si="88"/>
        <v>0</v>
      </c>
      <c r="BJ1051" s="24" t="s">
        <v>79</v>
      </c>
      <c r="BK1051" s="204">
        <f t="shared" si="89"/>
        <v>0</v>
      </c>
      <c r="BL1051" s="24" t="s">
        <v>818</v>
      </c>
      <c r="BM1051" s="24" t="s">
        <v>1660</v>
      </c>
    </row>
    <row r="1052" spans="2:65" s="1" customFormat="1" ht="22.5" customHeight="1">
      <c r="B1052" s="41"/>
      <c r="C1052" s="193" t="s">
        <v>1661</v>
      </c>
      <c r="D1052" s="193" t="s">
        <v>152</v>
      </c>
      <c r="E1052" s="194" t="s">
        <v>1662</v>
      </c>
      <c r="F1052" s="195" t="s">
        <v>1663</v>
      </c>
      <c r="G1052" s="196" t="s">
        <v>306</v>
      </c>
      <c r="H1052" s="197">
        <v>6</v>
      </c>
      <c r="I1052" s="198"/>
      <c r="J1052" s="199">
        <f t="shared" si="80"/>
        <v>0</v>
      </c>
      <c r="K1052" s="195" t="s">
        <v>156</v>
      </c>
      <c r="L1052" s="61"/>
      <c r="M1052" s="200" t="s">
        <v>21</v>
      </c>
      <c r="N1052" s="201" t="s">
        <v>42</v>
      </c>
      <c r="O1052" s="42"/>
      <c r="P1052" s="202">
        <f t="shared" si="81"/>
        <v>0</v>
      </c>
      <c r="Q1052" s="202">
        <v>0.00013</v>
      </c>
      <c r="R1052" s="202">
        <f t="shared" si="82"/>
        <v>0.0007799999999999999</v>
      </c>
      <c r="S1052" s="202">
        <v>0</v>
      </c>
      <c r="T1052" s="203">
        <f t="shared" si="83"/>
        <v>0</v>
      </c>
      <c r="AR1052" s="24" t="s">
        <v>527</v>
      </c>
      <c r="AT1052" s="24" t="s">
        <v>152</v>
      </c>
      <c r="AU1052" s="24" t="s">
        <v>81</v>
      </c>
      <c r="AY1052" s="24" t="s">
        <v>149</v>
      </c>
      <c r="BE1052" s="204">
        <f t="shared" si="84"/>
        <v>0</v>
      </c>
      <c r="BF1052" s="204">
        <f t="shared" si="85"/>
        <v>0</v>
      </c>
      <c r="BG1052" s="204">
        <f t="shared" si="86"/>
        <v>0</v>
      </c>
      <c r="BH1052" s="204">
        <f t="shared" si="87"/>
        <v>0</v>
      </c>
      <c r="BI1052" s="204">
        <f t="shared" si="88"/>
        <v>0</v>
      </c>
      <c r="BJ1052" s="24" t="s">
        <v>79</v>
      </c>
      <c r="BK1052" s="204">
        <f t="shared" si="89"/>
        <v>0</v>
      </c>
      <c r="BL1052" s="24" t="s">
        <v>527</v>
      </c>
      <c r="BM1052" s="24" t="s">
        <v>1664</v>
      </c>
    </row>
    <row r="1053" spans="2:65" s="1" customFormat="1" ht="22.5" customHeight="1">
      <c r="B1053" s="41"/>
      <c r="C1053" s="250" t="s">
        <v>1665</v>
      </c>
      <c r="D1053" s="250" t="s">
        <v>478</v>
      </c>
      <c r="E1053" s="251" t="s">
        <v>1666</v>
      </c>
      <c r="F1053" s="252" t="s">
        <v>1667</v>
      </c>
      <c r="G1053" s="253" t="s">
        <v>306</v>
      </c>
      <c r="H1053" s="254">
        <v>5</v>
      </c>
      <c r="I1053" s="255"/>
      <c r="J1053" s="256">
        <f t="shared" si="80"/>
        <v>0</v>
      </c>
      <c r="K1053" s="252" t="s">
        <v>21</v>
      </c>
      <c r="L1053" s="257"/>
      <c r="M1053" s="258" t="s">
        <v>21</v>
      </c>
      <c r="N1053" s="259" t="s">
        <v>42</v>
      </c>
      <c r="O1053" s="42"/>
      <c r="P1053" s="202">
        <f t="shared" si="81"/>
        <v>0</v>
      </c>
      <c r="Q1053" s="202">
        <v>0.0001</v>
      </c>
      <c r="R1053" s="202">
        <f t="shared" si="82"/>
        <v>0.0005</v>
      </c>
      <c r="S1053" s="202">
        <v>0</v>
      </c>
      <c r="T1053" s="203">
        <f t="shared" si="83"/>
        <v>0</v>
      </c>
      <c r="AR1053" s="24" t="s">
        <v>1362</v>
      </c>
      <c r="AT1053" s="24" t="s">
        <v>478</v>
      </c>
      <c r="AU1053" s="24" t="s">
        <v>81</v>
      </c>
      <c r="AY1053" s="24" t="s">
        <v>149</v>
      </c>
      <c r="BE1053" s="204">
        <f t="shared" si="84"/>
        <v>0</v>
      </c>
      <c r="BF1053" s="204">
        <f t="shared" si="85"/>
        <v>0</v>
      </c>
      <c r="BG1053" s="204">
        <f t="shared" si="86"/>
        <v>0</v>
      </c>
      <c r="BH1053" s="204">
        <f t="shared" si="87"/>
        <v>0</v>
      </c>
      <c r="BI1053" s="204">
        <f t="shared" si="88"/>
        <v>0</v>
      </c>
      <c r="BJ1053" s="24" t="s">
        <v>79</v>
      </c>
      <c r="BK1053" s="204">
        <f t="shared" si="89"/>
        <v>0</v>
      </c>
      <c r="BL1053" s="24" t="s">
        <v>527</v>
      </c>
      <c r="BM1053" s="24" t="s">
        <v>1668</v>
      </c>
    </row>
    <row r="1054" spans="2:65" s="1" customFormat="1" ht="22.5" customHeight="1">
      <c r="B1054" s="41"/>
      <c r="C1054" s="250" t="s">
        <v>1669</v>
      </c>
      <c r="D1054" s="250" t="s">
        <v>478</v>
      </c>
      <c r="E1054" s="251" t="s">
        <v>1670</v>
      </c>
      <c r="F1054" s="252" t="s">
        <v>1671</v>
      </c>
      <c r="G1054" s="253" t="s">
        <v>306</v>
      </c>
      <c r="H1054" s="254">
        <v>1</v>
      </c>
      <c r="I1054" s="255"/>
      <c r="J1054" s="256">
        <f t="shared" si="80"/>
        <v>0</v>
      </c>
      <c r="K1054" s="252" t="s">
        <v>21</v>
      </c>
      <c r="L1054" s="257"/>
      <c r="M1054" s="258" t="s">
        <v>21</v>
      </c>
      <c r="N1054" s="259" t="s">
        <v>42</v>
      </c>
      <c r="O1054" s="42"/>
      <c r="P1054" s="202">
        <f t="shared" si="81"/>
        <v>0</v>
      </c>
      <c r="Q1054" s="202">
        <v>0.0001</v>
      </c>
      <c r="R1054" s="202">
        <f t="shared" si="82"/>
        <v>0.0001</v>
      </c>
      <c r="S1054" s="202">
        <v>0</v>
      </c>
      <c r="T1054" s="203">
        <f t="shared" si="83"/>
        <v>0</v>
      </c>
      <c r="AR1054" s="24" t="s">
        <v>1362</v>
      </c>
      <c r="AT1054" s="24" t="s">
        <v>478</v>
      </c>
      <c r="AU1054" s="24" t="s">
        <v>81</v>
      </c>
      <c r="AY1054" s="24" t="s">
        <v>149</v>
      </c>
      <c r="BE1054" s="204">
        <f t="shared" si="84"/>
        <v>0</v>
      </c>
      <c r="BF1054" s="204">
        <f t="shared" si="85"/>
        <v>0</v>
      </c>
      <c r="BG1054" s="204">
        <f t="shared" si="86"/>
        <v>0</v>
      </c>
      <c r="BH1054" s="204">
        <f t="shared" si="87"/>
        <v>0</v>
      </c>
      <c r="BI1054" s="204">
        <f t="shared" si="88"/>
        <v>0</v>
      </c>
      <c r="BJ1054" s="24" t="s">
        <v>79</v>
      </c>
      <c r="BK1054" s="204">
        <f t="shared" si="89"/>
        <v>0</v>
      </c>
      <c r="BL1054" s="24" t="s">
        <v>527</v>
      </c>
      <c r="BM1054" s="24" t="s">
        <v>1672</v>
      </c>
    </row>
    <row r="1055" spans="2:65" s="1" customFormat="1" ht="22.5" customHeight="1">
      <c r="B1055" s="41"/>
      <c r="C1055" s="193" t="s">
        <v>1673</v>
      </c>
      <c r="D1055" s="193" t="s">
        <v>152</v>
      </c>
      <c r="E1055" s="194" t="s">
        <v>1674</v>
      </c>
      <c r="F1055" s="195" t="s">
        <v>1675</v>
      </c>
      <c r="G1055" s="196" t="s">
        <v>306</v>
      </c>
      <c r="H1055" s="197">
        <v>5</v>
      </c>
      <c r="I1055" s="198"/>
      <c r="J1055" s="199">
        <f t="shared" si="80"/>
        <v>0</v>
      </c>
      <c r="K1055" s="195" t="s">
        <v>21</v>
      </c>
      <c r="L1055" s="61"/>
      <c r="M1055" s="200" t="s">
        <v>21</v>
      </c>
      <c r="N1055" s="201" t="s">
        <v>42</v>
      </c>
      <c r="O1055" s="42"/>
      <c r="P1055" s="202">
        <f t="shared" si="81"/>
        <v>0</v>
      </c>
      <c r="Q1055" s="202">
        <v>8E-05</v>
      </c>
      <c r="R1055" s="202">
        <f t="shared" si="82"/>
        <v>0.0004</v>
      </c>
      <c r="S1055" s="202">
        <v>0</v>
      </c>
      <c r="T1055" s="203">
        <f t="shared" si="83"/>
        <v>0</v>
      </c>
      <c r="AR1055" s="24" t="s">
        <v>527</v>
      </c>
      <c r="AT1055" s="24" t="s">
        <v>152</v>
      </c>
      <c r="AU1055" s="24" t="s">
        <v>81</v>
      </c>
      <c r="AY1055" s="24" t="s">
        <v>149</v>
      </c>
      <c r="BE1055" s="204">
        <f t="shared" si="84"/>
        <v>0</v>
      </c>
      <c r="BF1055" s="204">
        <f t="shared" si="85"/>
        <v>0</v>
      </c>
      <c r="BG1055" s="204">
        <f t="shared" si="86"/>
        <v>0</v>
      </c>
      <c r="BH1055" s="204">
        <f t="shared" si="87"/>
        <v>0</v>
      </c>
      <c r="BI1055" s="204">
        <f t="shared" si="88"/>
        <v>0</v>
      </c>
      <c r="BJ1055" s="24" t="s">
        <v>79</v>
      </c>
      <c r="BK1055" s="204">
        <f t="shared" si="89"/>
        <v>0</v>
      </c>
      <c r="BL1055" s="24" t="s">
        <v>527</v>
      </c>
      <c r="BM1055" s="24" t="s">
        <v>1676</v>
      </c>
    </row>
    <row r="1056" spans="2:63" s="10" customFormat="1" ht="29.85" customHeight="1">
      <c r="B1056" s="176"/>
      <c r="C1056" s="177"/>
      <c r="D1056" s="190" t="s">
        <v>70</v>
      </c>
      <c r="E1056" s="191" t="s">
        <v>1677</v>
      </c>
      <c r="F1056" s="191" t="s">
        <v>1678</v>
      </c>
      <c r="G1056" s="177"/>
      <c r="H1056" s="177"/>
      <c r="I1056" s="180"/>
      <c r="J1056" s="192">
        <f>BK1056</f>
        <v>0</v>
      </c>
      <c r="K1056" s="177"/>
      <c r="L1056" s="182"/>
      <c r="M1056" s="183"/>
      <c r="N1056" s="184"/>
      <c r="O1056" s="184"/>
      <c r="P1056" s="185">
        <f>SUM(P1057:P1076)</f>
        <v>0</v>
      </c>
      <c r="Q1056" s="184"/>
      <c r="R1056" s="185">
        <f>SUM(R1057:R1076)</f>
        <v>0.10500000000000001</v>
      </c>
      <c r="S1056" s="184"/>
      <c r="T1056" s="186">
        <f>SUM(T1057:T1076)</f>
        <v>0</v>
      </c>
      <c r="AR1056" s="187" t="s">
        <v>185</v>
      </c>
      <c r="AT1056" s="188" t="s">
        <v>70</v>
      </c>
      <c r="AU1056" s="188" t="s">
        <v>79</v>
      </c>
      <c r="AY1056" s="187" t="s">
        <v>149</v>
      </c>
      <c r="BK1056" s="189">
        <f>SUM(BK1057:BK1076)</f>
        <v>0</v>
      </c>
    </row>
    <row r="1057" spans="2:65" s="1" customFormat="1" ht="22.5" customHeight="1">
      <c r="B1057" s="41"/>
      <c r="C1057" s="193" t="s">
        <v>1679</v>
      </c>
      <c r="D1057" s="193" t="s">
        <v>152</v>
      </c>
      <c r="E1057" s="194" t="s">
        <v>1680</v>
      </c>
      <c r="F1057" s="195" t="s">
        <v>1681</v>
      </c>
      <c r="G1057" s="196" t="s">
        <v>306</v>
      </c>
      <c r="H1057" s="197">
        <v>6</v>
      </c>
      <c r="I1057" s="198"/>
      <c r="J1057" s="199">
        <f>ROUND(I1057*H1057,2)</f>
        <v>0</v>
      </c>
      <c r="K1057" s="195" t="s">
        <v>156</v>
      </c>
      <c r="L1057" s="61"/>
      <c r="M1057" s="200" t="s">
        <v>21</v>
      </c>
      <c r="N1057" s="201" t="s">
        <v>42</v>
      </c>
      <c r="O1057" s="42"/>
      <c r="P1057" s="202">
        <f>O1057*H1057</f>
        <v>0</v>
      </c>
      <c r="Q1057" s="202">
        <v>0</v>
      </c>
      <c r="R1057" s="202">
        <f>Q1057*H1057</f>
        <v>0</v>
      </c>
      <c r="S1057" s="202">
        <v>0</v>
      </c>
      <c r="T1057" s="203">
        <f>S1057*H1057</f>
        <v>0</v>
      </c>
      <c r="AR1057" s="24" t="s">
        <v>527</v>
      </c>
      <c r="AT1057" s="24" t="s">
        <v>152</v>
      </c>
      <c r="AU1057" s="24" t="s">
        <v>81</v>
      </c>
      <c r="AY1057" s="24" t="s">
        <v>149</v>
      </c>
      <c r="BE1057" s="204">
        <f>IF(N1057="základní",J1057,0)</f>
        <v>0</v>
      </c>
      <c r="BF1057" s="204">
        <f>IF(N1057="snížená",J1057,0)</f>
        <v>0</v>
      </c>
      <c r="BG1057" s="204">
        <f>IF(N1057="zákl. přenesená",J1057,0)</f>
        <v>0</v>
      </c>
      <c r="BH1057" s="204">
        <f>IF(N1057="sníž. přenesená",J1057,0)</f>
        <v>0</v>
      </c>
      <c r="BI1057" s="204">
        <f>IF(N1057="nulová",J1057,0)</f>
        <v>0</v>
      </c>
      <c r="BJ1057" s="24" t="s">
        <v>79</v>
      </c>
      <c r="BK1057" s="204">
        <f>ROUND(I1057*H1057,2)</f>
        <v>0</v>
      </c>
      <c r="BL1057" s="24" t="s">
        <v>527</v>
      </c>
      <c r="BM1057" s="24" t="s">
        <v>1682</v>
      </c>
    </row>
    <row r="1058" spans="2:65" s="1" customFormat="1" ht="22.5" customHeight="1">
      <c r="B1058" s="41"/>
      <c r="C1058" s="250" t="s">
        <v>1683</v>
      </c>
      <c r="D1058" s="250" t="s">
        <v>478</v>
      </c>
      <c r="E1058" s="251" t="s">
        <v>1684</v>
      </c>
      <c r="F1058" s="252" t="s">
        <v>1685</v>
      </c>
      <c r="G1058" s="253" t="s">
        <v>306</v>
      </c>
      <c r="H1058" s="254">
        <v>6</v>
      </c>
      <c r="I1058" s="255"/>
      <c r="J1058" s="256">
        <f>ROUND(I1058*H1058,2)</f>
        <v>0</v>
      </c>
      <c r="K1058" s="252" t="s">
        <v>21</v>
      </c>
      <c r="L1058" s="257"/>
      <c r="M1058" s="258" t="s">
        <v>21</v>
      </c>
      <c r="N1058" s="259" t="s">
        <v>42</v>
      </c>
      <c r="O1058" s="42"/>
      <c r="P1058" s="202">
        <f>O1058*H1058</f>
        <v>0</v>
      </c>
      <c r="Q1058" s="202">
        <v>0.0025</v>
      </c>
      <c r="R1058" s="202">
        <f>Q1058*H1058</f>
        <v>0.015</v>
      </c>
      <c r="S1058" s="202">
        <v>0</v>
      </c>
      <c r="T1058" s="203">
        <f>S1058*H1058</f>
        <v>0</v>
      </c>
      <c r="AR1058" s="24" t="s">
        <v>1362</v>
      </c>
      <c r="AT1058" s="24" t="s">
        <v>478</v>
      </c>
      <c r="AU1058" s="24" t="s">
        <v>81</v>
      </c>
      <c r="AY1058" s="24" t="s">
        <v>149</v>
      </c>
      <c r="BE1058" s="204">
        <f>IF(N1058="základní",J1058,0)</f>
        <v>0</v>
      </c>
      <c r="BF1058" s="204">
        <f>IF(N1058="snížená",J1058,0)</f>
        <v>0</v>
      </c>
      <c r="BG1058" s="204">
        <f>IF(N1058="zákl. přenesená",J1058,0)</f>
        <v>0</v>
      </c>
      <c r="BH1058" s="204">
        <f>IF(N1058="sníž. přenesená",J1058,0)</f>
        <v>0</v>
      </c>
      <c r="BI1058" s="204">
        <f>IF(N1058="nulová",J1058,0)</f>
        <v>0</v>
      </c>
      <c r="BJ1058" s="24" t="s">
        <v>79</v>
      </c>
      <c r="BK1058" s="204">
        <f>ROUND(I1058*H1058,2)</f>
        <v>0</v>
      </c>
      <c r="BL1058" s="24" t="s">
        <v>527</v>
      </c>
      <c r="BM1058" s="24" t="s">
        <v>1686</v>
      </c>
    </row>
    <row r="1059" spans="2:47" s="1" customFormat="1" ht="67.5">
      <c r="B1059" s="41"/>
      <c r="C1059" s="63"/>
      <c r="D1059" s="205" t="s">
        <v>159</v>
      </c>
      <c r="E1059" s="63"/>
      <c r="F1059" s="206" t="s">
        <v>1687</v>
      </c>
      <c r="G1059" s="63"/>
      <c r="H1059" s="63"/>
      <c r="I1059" s="163"/>
      <c r="J1059" s="63"/>
      <c r="K1059" s="63"/>
      <c r="L1059" s="61"/>
      <c r="M1059" s="207"/>
      <c r="N1059" s="42"/>
      <c r="O1059" s="42"/>
      <c r="P1059" s="42"/>
      <c r="Q1059" s="42"/>
      <c r="R1059" s="42"/>
      <c r="S1059" s="42"/>
      <c r="T1059" s="78"/>
      <c r="AT1059" s="24" t="s">
        <v>159</v>
      </c>
      <c r="AU1059" s="24" t="s">
        <v>81</v>
      </c>
    </row>
    <row r="1060" spans="2:65" s="1" customFormat="1" ht="22.5" customHeight="1">
      <c r="B1060" s="41"/>
      <c r="C1060" s="250" t="s">
        <v>1688</v>
      </c>
      <c r="D1060" s="250" t="s">
        <v>478</v>
      </c>
      <c r="E1060" s="251" t="s">
        <v>1689</v>
      </c>
      <c r="F1060" s="252" t="s">
        <v>1690</v>
      </c>
      <c r="G1060" s="253" t="s">
        <v>306</v>
      </c>
      <c r="H1060" s="254">
        <v>42</v>
      </c>
      <c r="I1060" s="255"/>
      <c r="J1060" s="256">
        <f>ROUND(I1060*H1060,2)</f>
        <v>0</v>
      </c>
      <c r="K1060" s="252" t="s">
        <v>21</v>
      </c>
      <c r="L1060" s="257"/>
      <c r="M1060" s="258" t="s">
        <v>21</v>
      </c>
      <c r="N1060" s="259" t="s">
        <v>42</v>
      </c>
      <c r="O1060" s="42"/>
      <c r="P1060" s="202">
        <f>O1060*H1060</f>
        <v>0</v>
      </c>
      <c r="Q1060" s="202">
        <v>0</v>
      </c>
      <c r="R1060" s="202">
        <f>Q1060*H1060</f>
        <v>0</v>
      </c>
      <c r="S1060" s="202">
        <v>0</v>
      </c>
      <c r="T1060" s="203">
        <f>S1060*H1060</f>
        <v>0</v>
      </c>
      <c r="AR1060" s="24" t="s">
        <v>1362</v>
      </c>
      <c r="AT1060" s="24" t="s">
        <v>478</v>
      </c>
      <c r="AU1060" s="24" t="s">
        <v>81</v>
      </c>
      <c r="AY1060" s="24" t="s">
        <v>149</v>
      </c>
      <c r="BE1060" s="204">
        <f>IF(N1060="základní",J1060,0)</f>
        <v>0</v>
      </c>
      <c r="BF1060" s="204">
        <f>IF(N1060="snížená",J1060,0)</f>
        <v>0</v>
      </c>
      <c r="BG1060" s="204">
        <f>IF(N1060="zákl. přenesená",J1060,0)</f>
        <v>0</v>
      </c>
      <c r="BH1060" s="204">
        <f>IF(N1060="sníž. přenesená",J1060,0)</f>
        <v>0</v>
      </c>
      <c r="BI1060" s="204">
        <f>IF(N1060="nulová",J1060,0)</f>
        <v>0</v>
      </c>
      <c r="BJ1060" s="24" t="s">
        <v>79</v>
      </c>
      <c r="BK1060" s="204">
        <f>ROUND(I1060*H1060,2)</f>
        <v>0</v>
      </c>
      <c r="BL1060" s="24" t="s">
        <v>527</v>
      </c>
      <c r="BM1060" s="24" t="s">
        <v>1691</v>
      </c>
    </row>
    <row r="1061" spans="2:65" s="1" customFormat="1" ht="22.5" customHeight="1">
      <c r="B1061" s="41"/>
      <c r="C1061" s="250" t="s">
        <v>1692</v>
      </c>
      <c r="D1061" s="250" t="s">
        <v>478</v>
      </c>
      <c r="E1061" s="251" t="s">
        <v>1693</v>
      </c>
      <c r="F1061" s="252" t="s">
        <v>1694</v>
      </c>
      <c r="G1061" s="253" t="s">
        <v>306</v>
      </c>
      <c r="H1061" s="254">
        <v>42</v>
      </c>
      <c r="I1061" s="255"/>
      <c r="J1061" s="256">
        <f>ROUND(I1061*H1061,2)</f>
        <v>0</v>
      </c>
      <c r="K1061" s="252" t="s">
        <v>21</v>
      </c>
      <c r="L1061" s="257"/>
      <c r="M1061" s="258" t="s">
        <v>21</v>
      </c>
      <c r="N1061" s="259" t="s">
        <v>42</v>
      </c>
      <c r="O1061" s="42"/>
      <c r="P1061" s="202">
        <f>O1061*H1061</f>
        <v>0</v>
      </c>
      <c r="Q1061" s="202">
        <v>0</v>
      </c>
      <c r="R1061" s="202">
        <f>Q1061*H1061</f>
        <v>0</v>
      </c>
      <c r="S1061" s="202">
        <v>0</v>
      </c>
      <c r="T1061" s="203">
        <f>S1061*H1061</f>
        <v>0</v>
      </c>
      <c r="AR1061" s="24" t="s">
        <v>1362</v>
      </c>
      <c r="AT1061" s="24" t="s">
        <v>478</v>
      </c>
      <c r="AU1061" s="24" t="s">
        <v>81</v>
      </c>
      <c r="AY1061" s="24" t="s">
        <v>149</v>
      </c>
      <c r="BE1061" s="204">
        <f>IF(N1061="základní",J1061,0)</f>
        <v>0</v>
      </c>
      <c r="BF1061" s="204">
        <f>IF(N1061="snížená",J1061,0)</f>
        <v>0</v>
      </c>
      <c r="BG1061" s="204">
        <f>IF(N1061="zákl. přenesená",J1061,0)</f>
        <v>0</v>
      </c>
      <c r="BH1061" s="204">
        <f>IF(N1061="sníž. přenesená",J1061,0)</f>
        <v>0</v>
      </c>
      <c r="BI1061" s="204">
        <f>IF(N1061="nulová",J1061,0)</f>
        <v>0</v>
      </c>
      <c r="BJ1061" s="24" t="s">
        <v>79</v>
      </c>
      <c r="BK1061" s="204">
        <f>ROUND(I1061*H1061,2)</f>
        <v>0</v>
      </c>
      <c r="BL1061" s="24" t="s">
        <v>527</v>
      </c>
      <c r="BM1061" s="24" t="s">
        <v>1695</v>
      </c>
    </row>
    <row r="1062" spans="2:47" s="1" customFormat="1" ht="27">
      <c r="B1062" s="41"/>
      <c r="C1062" s="63"/>
      <c r="D1062" s="205" t="s">
        <v>159</v>
      </c>
      <c r="E1062" s="63"/>
      <c r="F1062" s="206" t="s">
        <v>1696</v>
      </c>
      <c r="G1062" s="63"/>
      <c r="H1062" s="63"/>
      <c r="I1062" s="163"/>
      <c r="J1062" s="63"/>
      <c r="K1062" s="63"/>
      <c r="L1062" s="61"/>
      <c r="M1062" s="207"/>
      <c r="N1062" s="42"/>
      <c r="O1062" s="42"/>
      <c r="P1062" s="42"/>
      <c r="Q1062" s="42"/>
      <c r="R1062" s="42"/>
      <c r="S1062" s="42"/>
      <c r="T1062" s="78"/>
      <c r="AT1062" s="24" t="s">
        <v>159</v>
      </c>
      <c r="AU1062" s="24" t="s">
        <v>81</v>
      </c>
    </row>
    <row r="1063" spans="2:65" s="1" customFormat="1" ht="22.5" customHeight="1">
      <c r="B1063" s="41"/>
      <c r="C1063" s="193" t="s">
        <v>1697</v>
      </c>
      <c r="D1063" s="193" t="s">
        <v>152</v>
      </c>
      <c r="E1063" s="194" t="s">
        <v>1698</v>
      </c>
      <c r="F1063" s="195" t="s">
        <v>1699</v>
      </c>
      <c r="G1063" s="196" t="s">
        <v>306</v>
      </c>
      <c r="H1063" s="197">
        <v>36</v>
      </c>
      <c r="I1063" s="198"/>
      <c r="J1063" s="199">
        <f>ROUND(I1063*H1063,2)</f>
        <v>0</v>
      </c>
      <c r="K1063" s="195" t="s">
        <v>156</v>
      </c>
      <c r="L1063" s="61"/>
      <c r="M1063" s="200" t="s">
        <v>21</v>
      </c>
      <c r="N1063" s="201" t="s">
        <v>42</v>
      </c>
      <c r="O1063" s="42"/>
      <c r="P1063" s="202">
        <f>O1063*H1063</f>
        <v>0</v>
      </c>
      <c r="Q1063" s="202">
        <v>0</v>
      </c>
      <c r="R1063" s="202">
        <f>Q1063*H1063</f>
        <v>0</v>
      </c>
      <c r="S1063" s="202">
        <v>0</v>
      </c>
      <c r="T1063" s="203">
        <f>S1063*H1063</f>
        <v>0</v>
      </c>
      <c r="AR1063" s="24" t="s">
        <v>527</v>
      </c>
      <c r="AT1063" s="24" t="s">
        <v>152</v>
      </c>
      <c r="AU1063" s="24" t="s">
        <v>81</v>
      </c>
      <c r="AY1063" s="24" t="s">
        <v>149</v>
      </c>
      <c r="BE1063" s="204">
        <f>IF(N1063="základní",J1063,0)</f>
        <v>0</v>
      </c>
      <c r="BF1063" s="204">
        <f>IF(N1063="snížená",J1063,0)</f>
        <v>0</v>
      </c>
      <c r="BG1063" s="204">
        <f>IF(N1063="zákl. přenesená",J1063,0)</f>
        <v>0</v>
      </c>
      <c r="BH1063" s="204">
        <f>IF(N1063="sníž. přenesená",J1063,0)</f>
        <v>0</v>
      </c>
      <c r="BI1063" s="204">
        <f>IF(N1063="nulová",J1063,0)</f>
        <v>0</v>
      </c>
      <c r="BJ1063" s="24" t="s">
        <v>79</v>
      </c>
      <c r="BK1063" s="204">
        <f>ROUND(I1063*H1063,2)</f>
        <v>0</v>
      </c>
      <c r="BL1063" s="24" t="s">
        <v>527</v>
      </c>
      <c r="BM1063" s="24" t="s">
        <v>1700</v>
      </c>
    </row>
    <row r="1064" spans="2:65" s="1" customFormat="1" ht="22.5" customHeight="1">
      <c r="B1064" s="41"/>
      <c r="C1064" s="250" t="s">
        <v>1701</v>
      </c>
      <c r="D1064" s="250" t="s">
        <v>478</v>
      </c>
      <c r="E1064" s="251" t="s">
        <v>1702</v>
      </c>
      <c r="F1064" s="252" t="s">
        <v>1703</v>
      </c>
      <c r="G1064" s="253" t="s">
        <v>306</v>
      </c>
      <c r="H1064" s="254">
        <v>5</v>
      </c>
      <c r="I1064" s="255"/>
      <c r="J1064" s="256">
        <f>ROUND(I1064*H1064,2)</f>
        <v>0</v>
      </c>
      <c r="K1064" s="252" t="s">
        <v>21</v>
      </c>
      <c r="L1064" s="257"/>
      <c r="M1064" s="258" t="s">
        <v>21</v>
      </c>
      <c r="N1064" s="259" t="s">
        <v>42</v>
      </c>
      <c r="O1064" s="42"/>
      <c r="P1064" s="202">
        <f>O1064*H1064</f>
        <v>0</v>
      </c>
      <c r="Q1064" s="202">
        <v>0.0025</v>
      </c>
      <c r="R1064" s="202">
        <f>Q1064*H1064</f>
        <v>0.0125</v>
      </c>
      <c r="S1064" s="202">
        <v>0</v>
      </c>
      <c r="T1064" s="203">
        <f>S1064*H1064</f>
        <v>0</v>
      </c>
      <c r="AR1064" s="24" t="s">
        <v>1362</v>
      </c>
      <c r="AT1064" s="24" t="s">
        <v>478</v>
      </c>
      <c r="AU1064" s="24" t="s">
        <v>81</v>
      </c>
      <c r="AY1064" s="24" t="s">
        <v>149</v>
      </c>
      <c r="BE1064" s="204">
        <f>IF(N1064="základní",J1064,0)</f>
        <v>0</v>
      </c>
      <c r="BF1064" s="204">
        <f>IF(N1064="snížená",J1064,0)</f>
        <v>0</v>
      </c>
      <c r="BG1064" s="204">
        <f>IF(N1064="zákl. přenesená",J1064,0)</f>
        <v>0</v>
      </c>
      <c r="BH1064" s="204">
        <f>IF(N1064="sníž. přenesená",J1064,0)</f>
        <v>0</v>
      </c>
      <c r="BI1064" s="204">
        <f>IF(N1064="nulová",J1064,0)</f>
        <v>0</v>
      </c>
      <c r="BJ1064" s="24" t="s">
        <v>79</v>
      </c>
      <c r="BK1064" s="204">
        <f>ROUND(I1064*H1064,2)</f>
        <v>0</v>
      </c>
      <c r="BL1064" s="24" t="s">
        <v>527</v>
      </c>
      <c r="BM1064" s="24" t="s">
        <v>1704</v>
      </c>
    </row>
    <row r="1065" spans="2:47" s="1" customFormat="1" ht="67.5">
      <c r="B1065" s="41"/>
      <c r="C1065" s="63"/>
      <c r="D1065" s="205" t="s">
        <v>159</v>
      </c>
      <c r="E1065" s="63"/>
      <c r="F1065" s="206" t="s">
        <v>1705</v>
      </c>
      <c r="G1065" s="63"/>
      <c r="H1065" s="63"/>
      <c r="I1065" s="163"/>
      <c r="J1065" s="63"/>
      <c r="K1065" s="63"/>
      <c r="L1065" s="61"/>
      <c r="M1065" s="207"/>
      <c r="N1065" s="42"/>
      <c r="O1065" s="42"/>
      <c r="P1065" s="42"/>
      <c r="Q1065" s="42"/>
      <c r="R1065" s="42"/>
      <c r="S1065" s="42"/>
      <c r="T1065" s="78"/>
      <c r="AT1065" s="24" t="s">
        <v>159</v>
      </c>
      <c r="AU1065" s="24" t="s">
        <v>81</v>
      </c>
    </row>
    <row r="1066" spans="2:65" s="1" customFormat="1" ht="22.5" customHeight="1">
      <c r="B1066" s="41"/>
      <c r="C1066" s="250" t="s">
        <v>1706</v>
      </c>
      <c r="D1066" s="250" t="s">
        <v>478</v>
      </c>
      <c r="E1066" s="251" t="s">
        <v>1707</v>
      </c>
      <c r="F1066" s="252" t="s">
        <v>1708</v>
      </c>
      <c r="G1066" s="253" t="s">
        <v>306</v>
      </c>
      <c r="H1066" s="254">
        <v>3</v>
      </c>
      <c r="I1066" s="255"/>
      <c r="J1066" s="256">
        <f>ROUND(I1066*H1066,2)</f>
        <v>0</v>
      </c>
      <c r="K1066" s="252" t="s">
        <v>21</v>
      </c>
      <c r="L1066" s="257"/>
      <c r="M1066" s="258" t="s">
        <v>21</v>
      </c>
      <c r="N1066" s="259" t="s">
        <v>42</v>
      </c>
      <c r="O1066" s="42"/>
      <c r="P1066" s="202">
        <f>O1066*H1066</f>
        <v>0</v>
      </c>
      <c r="Q1066" s="202">
        <v>0.0025</v>
      </c>
      <c r="R1066" s="202">
        <f>Q1066*H1066</f>
        <v>0.0075</v>
      </c>
      <c r="S1066" s="202">
        <v>0</v>
      </c>
      <c r="T1066" s="203">
        <f>S1066*H1066</f>
        <v>0</v>
      </c>
      <c r="AR1066" s="24" t="s">
        <v>1362</v>
      </c>
      <c r="AT1066" s="24" t="s">
        <v>478</v>
      </c>
      <c r="AU1066" s="24" t="s">
        <v>81</v>
      </c>
      <c r="AY1066" s="24" t="s">
        <v>149</v>
      </c>
      <c r="BE1066" s="204">
        <f>IF(N1066="základní",J1066,0)</f>
        <v>0</v>
      </c>
      <c r="BF1066" s="204">
        <f>IF(N1066="snížená",J1066,0)</f>
        <v>0</v>
      </c>
      <c r="BG1066" s="204">
        <f>IF(N1066="zákl. přenesená",J1066,0)</f>
        <v>0</v>
      </c>
      <c r="BH1066" s="204">
        <f>IF(N1066="sníž. přenesená",J1066,0)</f>
        <v>0</v>
      </c>
      <c r="BI1066" s="204">
        <f>IF(N1066="nulová",J1066,0)</f>
        <v>0</v>
      </c>
      <c r="BJ1066" s="24" t="s">
        <v>79</v>
      </c>
      <c r="BK1066" s="204">
        <f>ROUND(I1066*H1066,2)</f>
        <v>0</v>
      </c>
      <c r="BL1066" s="24" t="s">
        <v>527</v>
      </c>
      <c r="BM1066" s="24" t="s">
        <v>1709</v>
      </c>
    </row>
    <row r="1067" spans="2:47" s="1" customFormat="1" ht="67.5">
      <c r="B1067" s="41"/>
      <c r="C1067" s="63"/>
      <c r="D1067" s="205" t="s">
        <v>159</v>
      </c>
      <c r="E1067" s="63"/>
      <c r="F1067" s="206" t="s">
        <v>1710</v>
      </c>
      <c r="G1067" s="63"/>
      <c r="H1067" s="63"/>
      <c r="I1067" s="163"/>
      <c r="J1067" s="63"/>
      <c r="K1067" s="63"/>
      <c r="L1067" s="61"/>
      <c r="M1067" s="207"/>
      <c r="N1067" s="42"/>
      <c r="O1067" s="42"/>
      <c r="P1067" s="42"/>
      <c r="Q1067" s="42"/>
      <c r="R1067" s="42"/>
      <c r="S1067" s="42"/>
      <c r="T1067" s="78"/>
      <c r="AT1067" s="24" t="s">
        <v>159</v>
      </c>
      <c r="AU1067" s="24" t="s">
        <v>81</v>
      </c>
    </row>
    <row r="1068" spans="2:65" s="1" customFormat="1" ht="22.5" customHeight="1">
      <c r="B1068" s="41"/>
      <c r="C1068" s="250" t="s">
        <v>1711</v>
      </c>
      <c r="D1068" s="250" t="s">
        <v>478</v>
      </c>
      <c r="E1068" s="251" t="s">
        <v>1712</v>
      </c>
      <c r="F1068" s="252" t="s">
        <v>1713</v>
      </c>
      <c r="G1068" s="253" t="s">
        <v>306</v>
      </c>
      <c r="H1068" s="254">
        <v>3</v>
      </c>
      <c r="I1068" s="255"/>
      <c r="J1068" s="256">
        <f>ROUND(I1068*H1068,2)</f>
        <v>0</v>
      </c>
      <c r="K1068" s="252" t="s">
        <v>21</v>
      </c>
      <c r="L1068" s="257"/>
      <c r="M1068" s="258" t="s">
        <v>21</v>
      </c>
      <c r="N1068" s="259" t="s">
        <v>42</v>
      </c>
      <c r="O1068" s="42"/>
      <c r="P1068" s="202">
        <f>O1068*H1068</f>
        <v>0</v>
      </c>
      <c r="Q1068" s="202">
        <v>0.0025</v>
      </c>
      <c r="R1068" s="202">
        <f>Q1068*H1068</f>
        <v>0.0075</v>
      </c>
      <c r="S1068" s="202">
        <v>0</v>
      </c>
      <c r="T1068" s="203">
        <f>S1068*H1068</f>
        <v>0</v>
      </c>
      <c r="AR1068" s="24" t="s">
        <v>1362</v>
      </c>
      <c r="AT1068" s="24" t="s">
        <v>478</v>
      </c>
      <c r="AU1068" s="24" t="s">
        <v>81</v>
      </c>
      <c r="AY1068" s="24" t="s">
        <v>149</v>
      </c>
      <c r="BE1068" s="204">
        <f>IF(N1068="základní",J1068,0)</f>
        <v>0</v>
      </c>
      <c r="BF1068" s="204">
        <f>IF(N1068="snížená",J1068,0)</f>
        <v>0</v>
      </c>
      <c r="BG1068" s="204">
        <f>IF(N1068="zákl. přenesená",J1068,0)</f>
        <v>0</v>
      </c>
      <c r="BH1068" s="204">
        <f>IF(N1068="sníž. přenesená",J1068,0)</f>
        <v>0</v>
      </c>
      <c r="BI1068" s="204">
        <f>IF(N1068="nulová",J1068,0)</f>
        <v>0</v>
      </c>
      <c r="BJ1068" s="24" t="s">
        <v>79</v>
      </c>
      <c r="BK1068" s="204">
        <f>ROUND(I1068*H1068,2)</f>
        <v>0</v>
      </c>
      <c r="BL1068" s="24" t="s">
        <v>527</v>
      </c>
      <c r="BM1068" s="24" t="s">
        <v>1714</v>
      </c>
    </row>
    <row r="1069" spans="2:47" s="1" customFormat="1" ht="67.5">
      <c r="B1069" s="41"/>
      <c r="C1069" s="63"/>
      <c r="D1069" s="205" t="s">
        <v>159</v>
      </c>
      <c r="E1069" s="63"/>
      <c r="F1069" s="206" t="s">
        <v>1715</v>
      </c>
      <c r="G1069" s="63"/>
      <c r="H1069" s="63"/>
      <c r="I1069" s="163"/>
      <c r="J1069" s="63"/>
      <c r="K1069" s="63"/>
      <c r="L1069" s="61"/>
      <c r="M1069" s="207"/>
      <c r="N1069" s="42"/>
      <c r="O1069" s="42"/>
      <c r="P1069" s="42"/>
      <c r="Q1069" s="42"/>
      <c r="R1069" s="42"/>
      <c r="S1069" s="42"/>
      <c r="T1069" s="78"/>
      <c r="AT1069" s="24" t="s">
        <v>159</v>
      </c>
      <c r="AU1069" s="24" t="s">
        <v>81</v>
      </c>
    </row>
    <row r="1070" spans="2:65" s="1" customFormat="1" ht="22.5" customHeight="1">
      <c r="B1070" s="41"/>
      <c r="C1070" s="250" t="s">
        <v>1716</v>
      </c>
      <c r="D1070" s="250" t="s">
        <v>478</v>
      </c>
      <c r="E1070" s="251" t="s">
        <v>1717</v>
      </c>
      <c r="F1070" s="252" t="s">
        <v>1718</v>
      </c>
      <c r="G1070" s="253" t="s">
        <v>306</v>
      </c>
      <c r="H1070" s="254">
        <v>2</v>
      </c>
      <c r="I1070" s="255"/>
      <c r="J1070" s="256">
        <f>ROUND(I1070*H1070,2)</f>
        <v>0</v>
      </c>
      <c r="K1070" s="252" t="s">
        <v>21</v>
      </c>
      <c r="L1070" s="257"/>
      <c r="M1070" s="258" t="s">
        <v>21</v>
      </c>
      <c r="N1070" s="259" t="s">
        <v>42</v>
      </c>
      <c r="O1070" s="42"/>
      <c r="P1070" s="202">
        <f>O1070*H1070</f>
        <v>0</v>
      </c>
      <c r="Q1070" s="202">
        <v>0.0025</v>
      </c>
      <c r="R1070" s="202">
        <f>Q1070*H1070</f>
        <v>0.005</v>
      </c>
      <c r="S1070" s="202">
        <v>0</v>
      </c>
      <c r="T1070" s="203">
        <f>S1070*H1070</f>
        <v>0</v>
      </c>
      <c r="AR1070" s="24" t="s">
        <v>1362</v>
      </c>
      <c r="AT1070" s="24" t="s">
        <v>478</v>
      </c>
      <c r="AU1070" s="24" t="s">
        <v>81</v>
      </c>
      <c r="AY1070" s="24" t="s">
        <v>149</v>
      </c>
      <c r="BE1070" s="204">
        <f>IF(N1070="základní",J1070,0)</f>
        <v>0</v>
      </c>
      <c r="BF1070" s="204">
        <f>IF(N1070="snížená",J1070,0)</f>
        <v>0</v>
      </c>
      <c r="BG1070" s="204">
        <f>IF(N1070="zákl. přenesená",J1070,0)</f>
        <v>0</v>
      </c>
      <c r="BH1070" s="204">
        <f>IF(N1070="sníž. přenesená",J1070,0)</f>
        <v>0</v>
      </c>
      <c r="BI1070" s="204">
        <f>IF(N1070="nulová",J1070,0)</f>
        <v>0</v>
      </c>
      <c r="BJ1070" s="24" t="s">
        <v>79</v>
      </c>
      <c r="BK1070" s="204">
        <f>ROUND(I1070*H1070,2)</f>
        <v>0</v>
      </c>
      <c r="BL1070" s="24" t="s">
        <v>527</v>
      </c>
      <c r="BM1070" s="24" t="s">
        <v>1719</v>
      </c>
    </row>
    <row r="1071" spans="2:47" s="1" customFormat="1" ht="67.5">
      <c r="B1071" s="41"/>
      <c r="C1071" s="63"/>
      <c r="D1071" s="205" t="s">
        <v>159</v>
      </c>
      <c r="E1071" s="63"/>
      <c r="F1071" s="206" t="s">
        <v>1720</v>
      </c>
      <c r="G1071" s="63"/>
      <c r="H1071" s="63"/>
      <c r="I1071" s="163"/>
      <c r="J1071" s="63"/>
      <c r="K1071" s="63"/>
      <c r="L1071" s="61"/>
      <c r="M1071" s="207"/>
      <c r="N1071" s="42"/>
      <c r="O1071" s="42"/>
      <c r="P1071" s="42"/>
      <c r="Q1071" s="42"/>
      <c r="R1071" s="42"/>
      <c r="S1071" s="42"/>
      <c r="T1071" s="78"/>
      <c r="AT1071" s="24" t="s">
        <v>159</v>
      </c>
      <c r="AU1071" s="24" t="s">
        <v>81</v>
      </c>
    </row>
    <row r="1072" spans="2:65" s="1" customFormat="1" ht="22.5" customHeight="1">
      <c r="B1072" s="41"/>
      <c r="C1072" s="250" t="s">
        <v>1721</v>
      </c>
      <c r="D1072" s="250" t="s">
        <v>478</v>
      </c>
      <c r="E1072" s="251" t="s">
        <v>1722</v>
      </c>
      <c r="F1072" s="252" t="s">
        <v>1723</v>
      </c>
      <c r="G1072" s="253" t="s">
        <v>306</v>
      </c>
      <c r="H1072" s="254">
        <v>13</v>
      </c>
      <c r="I1072" s="255"/>
      <c r="J1072" s="256">
        <f>ROUND(I1072*H1072,2)</f>
        <v>0</v>
      </c>
      <c r="K1072" s="252" t="s">
        <v>21</v>
      </c>
      <c r="L1072" s="257"/>
      <c r="M1072" s="258" t="s">
        <v>21</v>
      </c>
      <c r="N1072" s="259" t="s">
        <v>42</v>
      </c>
      <c r="O1072" s="42"/>
      <c r="P1072" s="202">
        <f>O1072*H1072</f>
        <v>0</v>
      </c>
      <c r="Q1072" s="202">
        <v>0.0025</v>
      </c>
      <c r="R1072" s="202">
        <f>Q1072*H1072</f>
        <v>0.0325</v>
      </c>
      <c r="S1072" s="202">
        <v>0</v>
      </c>
      <c r="T1072" s="203">
        <f>S1072*H1072</f>
        <v>0</v>
      </c>
      <c r="AR1072" s="24" t="s">
        <v>1362</v>
      </c>
      <c r="AT1072" s="24" t="s">
        <v>478</v>
      </c>
      <c r="AU1072" s="24" t="s">
        <v>81</v>
      </c>
      <c r="AY1072" s="24" t="s">
        <v>149</v>
      </c>
      <c r="BE1072" s="204">
        <f>IF(N1072="základní",J1072,0)</f>
        <v>0</v>
      </c>
      <c r="BF1072" s="204">
        <f>IF(N1072="snížená",J1072,0)</f>
        <v>0</v>
      </c>
      <c r="BG1072" s="204">
        <f>IF(N1072="zákl. přenesená",J1072,0)</f>
        <v>0</v>
      </c>
      <c r="BH1072" s="204">
        <f>IF(N1072="sníž. přenesená",J1072,0)</f>
        <v>0</v>
      </c>
      <c r="BI1072" s="204">
        <f>IF(N1072="nulová",J1072,0)</f>
        <v>0</v>
      </c>
      <c r="BJ1072" s="24" t="s">
        <v>79</v>
      </c>
      <c r="BK1072" s="204">
        <f>ROUND(I1072*H1072,2)</f>
        <v>0</v>
      </c>
      <c r="BL1072" s="24" t="s">
        <v>527</v>
      </c>
      <c r="BM1072" s="24" t="s">
        <v>1724</v>
      </c>
    </row>
    <row r="1073" spans="2:47" s="1" customFormat="1" ht="67.5">
      <c r="B1073" s="41"/>
      <c r="C1073" s="63"/>
      <c r="D1073" s="205" t="s">
        <v>159</v>
      </c>
      <c r="E1073" s="63"/>
      <c r="F1073" s="206" t="s">
        <v>1725</v>
      </c>
      <c r="G1073" s="63"/>
      <c r="H1073" s="63"/>
      <c r="I1073" s="163"/>
      <c r="J1073" s="63"/>
      <c r="K1073" s="63"/>
      <c r="L1073" s="61"/>
      <c r="M1073" s="207"/>
      <c r="N1073" s="42"/>
      <c r="O1073" s="42"/>
      <c r="P1073" s="42"/>
      <c r="Q1073" s="42"/>
      <c r="R1073" s="42"/>
      <c r="S1073" s="42"/>
      <c r="T1073" s="78"/>
      <c r="AT1073" s="24" t="s">
        <v>159</v>
      </c>
      <c r="AU1073" s="24" t="s">
        <v>81</v>
      </c>
    </row>
    <row r="1074" spans="2:65" s="1" customFormat="1" ht="22.5" customHeight="1">
      <c r="B1074" s="41"/>
      <c r="C1074" s="250" t="s">
        <v>1726</v>
      </c>
      <c r="D1074" s="250" t="s">
        <v>478</v>
      </c>
      <c r="E1074" s="251" t="s">
        <v>1727</v>
      </c>
      <c r="F1074" s="252" t="s">
        <v>1728</v>
      </c>
      <c r="G1074" s="253" t="s">
        <v>306</v>
      </c>
      <c r="H1074" s="254">
        <v>10</v>
      </c>
      <c r="I1074" s="255"/>
      <c r="J1074" s="256">
        <f>ROUND(I1074*H1074,2)</f>
        <v>0</v>
      </c>
      <c r="K1074" s="252" t="s">
        <v>21</v>
      </c>
      <c r="L1074" s="257"/>
      <c r="M1074" s="258" t="s">
        <v>21</v>
      </c>
      <c r="N1074" s="259" t="s">
        <v>42</v>
      </c>
      <c r="O1074" s="42"/>
      <c r="P1074" s="202">
        <f>O1074*H1074</f>
        <v>0</v>
      </c>
      <c r="Q1074" s="202">
        <v>0.0025</v>
      </c>
      <c r="R1074" s="202">
        <f>Q1074*H1074</f>
        <v>0.025</v>
      </c>
      <c r="S1074" s="202">
        <v>0</v>
      </c>
      <c r="T1074" s="203">
        <f>S1074*H1074</f>
        <v>0</v>
      </c>
      <c r="AR1074" s="24" t="s">
        <v>1362</v>
      </c>
      <c r="AT1074" s="24" t="s">
        <v>478</v>
      </c>
      <c r="AU1074" s="24" t="s">
        <v>81</v>
      </c>
      <c r="AY1074" s="24" t="s">
        <v>149</v>
      </c>
      <c r="BE1074" s="204">
        <f>IF(N1074="základní",J1074,0)</f>
        <v>0</v>
      </c>
      <c r="BF1074" s="204">
        <f>IF(N1074="snížená",J1074,0)</f>
        <v>0</v>
      </c>
      <c r="BG1074" s="204">
        <f>IF(N1074="zákl. přenesená",J1074,0)</f>
        <v>0</v>
      </c>
      <c r="BH1074" s="204">
        <f>IF(N1074="sníž. přenesená",J1074,0)</f>
        <v>0</v>
      </c>
      <c r="BI1074" s="204">
        <f>IF(N1074="nulová",J1074,0)</f>
        <v>0</v>
      </c>
      <c r="BJ1074" s="24" t="s">
        <v>79</v>
      </c>
      <c r="BK1074" s="204">
        <f>ROUND(I1074*H1074,2)</f>
        <v>0</v>
      </c>
      <c r="BL1074" s="24" t="s">
        <v>527</v>
      </c>
      <c r="BM1074" s="24" t="s">
        <v>1729</v>
      </c>
    </row>
    <row r="1075" spans="2:47" s="1" customFormat="1" ht="67.5">
      <c r="B1075" s="41"/>
      <c r="C1075" s="63"/>
      <c r="D1075" s="205" t="s">
        <v>159</v>
      </c>
      <c r="E1075" s="63"/>
      <c r="F1075" s="206" t="s">
        <v>1730</v>
      </c>
      <c r="G1075" s="63"/>
      <c r="H1075" s="63"/>
      <c r="I1075" s="163"/>
      <c r="J1075" s="63"/>
      <c r="K1075" s="63"/>
      <c r="L1075" s="61"/>
      <c r="M1075" s="207"/>
      <c r="N1075" s="42"/>
      <c r="O1075" s="42"/>
      <c r="P1075" s="42"/>
      <c r="Q1075" s="42"/>
      <c r="R1075" s="42"/>
      <c r="S1075" s="42"/>
      <c r="T1075" s="78"/>
      <c r="AT1075" s="24" t="s">
        <v>159</v>
      </c>
      <c r="AU1075" s="24" t="s">
        <v>81</v>
      </c>
    </row>
    <row r="1076" spans="2:65" s="1" customFormat="1" ht="22.5" customHeight="1">
      <c r="B1076" s="41"/>
      <c r="C1076" s="193" t="s">
        <v>1731</v>
      </c>
      <c r="D1076" s="193" t="s">
        <v>152</v>
      </c>
      <c r="E1076" s="194" t="s">
        <v>1732</v>
      </c>
      <c r="F1076" s="195" t="s">
        <v>1733</v>
      </c>
      <c r="G1076" s="196" t="s">
        <v>228</v>
      </c>
      <c r="H1076" s="197">
        <v>1</v>
      </c>
      <c r="I1076" s="198"/>
      <c r="J1076" s="199">
        <f>ROUND(I1076*H1076,2)</f>
        <v>0</v>
      </c>
      <c r="K1076" s="195" t="s">
        <v>156</v>
      </c>
      <c r="L1076" s="61"/>
      <c r="M1076" s="200" t="s">
        <v>21</v>
      </c>
      <c r="N1076" s="201" t="s">
        <v>42</v>
      </c>
      <c r="O1076" s="42"/>
      <c r="P1076" s="202">
        <f>O1076*H1076</f>
        <v>0</v>
      </c>
      <c r="Q1076" s="202">
        <v>0</v>
      </c>
      <c r="R1076" s="202">
        <f>Q1076*H1076</f>
        <v>0</v>
      </c>
      <c r="S1076" s="202">
        <v>0</v>
      </c>
      <c r="T1076" s="203">
        <f>S1076*H1076</f>
        <v>0</v>
      </c>
      <c r="AR1076" s="24" t="s">
        <v>527</v>
      </c>
      <c r="AT1076" s="24" t="s">
        <v>152</v>
      </c>
      <c r="AU1076" s="24" t="s">
        <v>81</v>
      </c>
      <c r="AY1076" s="24" t="s">
        <v>149</v>
      </c>
      <c r="BE1076" s="204">
        <f>IF(N1076="základní",J1076,0)</f>
        <v>0</v>
      </c>
      <c r="BF1076" s="204">
        <f>IF(N1076="snížená",J1076,0)</f>
        <v>0</v>
      </c>
      <c r="BG1076" s="204">
        <f>IF(N1076="zákl. přenesená",J1076,0)</f>
        <v>0</v>
      </c>
      <c r="BH1076" s="204">
        <f>IF(N1076="sníž. přenesená",J1076,0)</f>
        <v>0</v>
      </c>
      <c r="BI1076" s="204">
        <f>IF(N1076="nulová",J1076,0)</f>
        <v>0</v>
      </c>
      <c r="BJ1076" s="24" t="s">
        <v>79</v>
      </c>
      <c r="BK1076" s="204">
        <f>ROUND(I1076*H1076,2)</f>
        <v>0</v>
      </c>
      <c r="BL1076" s="24" t="s">
        <v>527</v>
      </c>
      <c r="BM1076" s="24" t="s">
        <v>1734</v>
      </c>
    </row>
    <row r="1077" spans="2:63" s="10" customFormat="1" ht="37.35" customHeight="1">
      <c r="B1077" s="176"/>
      <c r="C1077" s="177"/>
      <c r="D1077" s="178" t="s">
        <v>70</v>
      </c>
      <c r="E1077" s="179" t="s">
        <v>82</v>
      </c>
      <c r="F1077" s="179" t="s">
        <v>1735</v>
      </c>
      <c r="G1077" s="177"/>
      <c r="H1077" s="177"/>
      <c r="I1077" s="180"/>
      <c r="J1077" s="181">
        <f>BK1077</f>
        <v>0</v>
      </c>
      <c r="K1077" s="177"/>
      <c r="L1077" s="182"/>
      <c r="M1077" s="183"/>
      <c r="N1077" s="184"/>
      <c r="O1077" s="184"/>
      <c r="P1077" s="185">
        <f>P1078</f>
        <v>0</v>
      </c>
      <c r="Q1077" s="184"/>
      <c r="R1077" s="185">
        <f>R1078</f>
        <v>0</v>
      </c>
      <c r="S1077" s="184"/>
      <c r="T1077" s="186">
        <f>T1078</f>
        <v>0</v>
      </c>
      <c r="AR1077" s="187" t="s">
        <v>157</v>
      </c>
      <c r="AT1077" s="188" t="s">
        <v>70</v>
      </c>
      <c r="AU1077" s="188" t="s">
        <v>71</v>
      </c>
      <c r="AY1077" s="187" t="s">
        <v>149</v>
      </c>
      <c r="BK1077" s="189">
        <f>BK1078</f>
        <v>0</v>
      </c>
    </row>
    <row r="1078" spans="2:63" s="10" customFormat="1" ht="19.9" customHeight="1">
      <c r="B1078" s="176"/>
      <c r="C1078" s="177"/>
      <c r="D1078" s="190" t="s">
        <v>70</v>
      </c>
      <c r="E1078" s="191" t="s">
        <v>1736</v>
      </c>
      <c r="F1078" s="191" t="s">
        <v>1737</v>
      </c>
      <c r="G1078" s="177"/>
      <c r="H1078" s="177"/>
      <c r="I1078" s="180"/>
      <c r="J1078" s="192">
        <f>BK1078</f>
        <v>0</v>
      </c>
      <c r="K1078" s="177"/>
      <c r="L1078" s="182"/>
      <c r="M1078" s="183"/>
      <c r="N1078" s="184"/>
      <c r="O1078" s="184"/>
      <c r="P1078" s="185">
        <f>SUM(P1079:P1082)</f>
        <v>0</v>
      </c>
      <c r="Q1078" s="184"/>
      <c r="R1078" s="185">
        <f>SUM(R1079:R1082)</f>
        <v>0</v>
      </c>
      <c r="S1078" s="184"/>
      <c r="T1078" s="186">
        <f>SUM(T1079:T1082)</f>
        <v>0</v>
      </c>
      <c r="AR1078" s="187" t="s">
        <v>157</v>
      </c>
      <c r="AT1078" s="188" t="s">
        <v>70</v>
      </c>
      <c r="AU1078" s="188" t="s">
        <v>79</v>
      </c>
      <c r="AY1078" s="187" t="s">
        <v>149</v>
      </c>
      <c r="BK1078" s="189">
        <f>SUM(BK1079:BK1082)</f>
        <v>0</v>
      </c>
    </row>
    <row r="1079" spans="2:65" s="1" customFormat="1" ht="22.5" customHeight="1">
      <c r="B1079" s="41"/>
      <c r="C1079" s="193" t="s">
        <v>1738</v>
      </c>
      <c r="D1079" s="193" t="s">
        <v>152</v>
      </c>
      <c r="E1079" s="194" t="s">
        <v>1739</v>
      </c>
      <c r="F1079" s="195" t="s">
        <v>1740</v>
      </c>
      <c r="G1079" s="196" t="s">
        <v>1741</v>
      </c>
      <c r="H1079" s="197">
        <v>32</v>
      </c>
      <c r="I1079" s="198"/>
      <c r="J1079" s="199">
        <f>ROUND(I1079*H1079,2)</f>
        <v>0</v>
      </c>
      <c r="K1079" s="195" t="s">
        <v>21</v>
      </c>
      <c r="L1079" s="61"/>
      <c r="M1079" s="200" t="s">
        <v>21</v>
      </c>
      <c r="N1079" s="201" t="s">
        <v>42</v>
      </c>
      <c r="O1079" s="42"/>
      <c r="P1079" s="202">
        <f>O1079*H1079</f>
        <v>0</v>
      </c>
      <c r="Q1079" s="202">
        <v>0</v>
      </c>
      <c r="R1079" s="202">
        <f>Q1079*H1079</f>
        <v>0</v>
      </c>
      <c r="S1079" s="202">
        <v>0</v>
      </c>
      <c r="T1079" s="203">
        <f>S1079*H1079</f>
        <v>0</v>
      </c>
      <c r="AR1079" s="24" t="s">
        <v>1742</v>
      </c>
      <c r="AT1079" s="24" t="s">
        <v>152</v>
      </c>
      <c r="AU1079" s="24" t="s">
        <v>81</v>
      </c>
      <c r="AY1079" s="24" t="s">
        <v>149</v>
      </c>
      <c r="BE1079" s="204">
        <f>IF(N1079="základní",J1079,0)</f>
        <v>0</v>
      </c>
      <c r="BF1079" s="204">
        <f>IF(N1079="snížená",J1079,0)</f>
        <v>0</v>
      </c>
      <c r="BG1079" s="204">
        <f>IF(N1079="zákl. přenesená",J1079,0)</f>
        <v>0</v>
      </c>
      <c r="BH1079" s="204">
        <f>IF(N1079="sníž. přenesená",J1079,0)</f>
        <v>0</v>
      </c>
      <c r="BI1079" s="204">
        <f>IF(N1079="nulová",J1079,0)</f>
        <v>0</v>
      </c>
      <c r="BJ1079" s="24" t="s">
        <v>79</v>
      </c>
      <c r="BK1079" s="204">
        <f>ROUND(I1079*H1079,2)</f>
        <v>0</v>
      </c>
      <c r="BL1079" s="24" t="s">
        <v>1742</v>
      </c>
      <c r="BM1079" s="24" t="s">
        <v>1743</v>
      </c>
    </row>
    <row r="1080" spans="2:47" s="1" customFormat="1" ht="67.5">
      <c r="B1080" s="41"/>
      <c r="C1080" s="63"/>
      <c r="D1080" s="205" t="s">
        <v>159</v>
      </c>
      <c r="E1080" s="63"/>
      <c r="F1080" s="206" t="s">
        <v>1744</v>
      </c>
      <c r="G1080" s="63"/>
      <c r="H1080" s="63"/>
      <c r="I1080" s="163"/>
      <c r="J1080" s="63"/>
      <c r="K1080" s="63"/>
      <c r="L1080" s="61"/>
      <c r="M1080" s="207"/>
      <c r="N1080" s="42"/>
      <c r="O1080" s="42"/>
      <c r="P1080" s="42"/>
      <c r="Q1080" s="42"/>
      <c r="R1080" s="42"/>
      <c r="S1080" s="42"/>
      <c r="T1080" s="78"/>
      <c r="AT1080" s="24" t="s">
        <v>159</v>
      </c>
      <c r="AU1080" s="24" t="s">
        <v>81</v>
      </c>
    </row>
    <row r="1081" spans="2:65" s="1" customFormat="1" ht="22.5" customHeight="1">
      <c r="B1081" s="41"/>
      <c r="C1081" s="193" t="s">
        <v>1745</v>
      </c>
      <c r="D1081" s="193" t="s">
        <v>152</v>
      </c>
      <c r="E1081" s="194" t="s">
        <v>1746</v>
      </c>
      <c r="F1081" s="195" t="s">
        <v>1747</v>
      </c>
      <c r="G1081" s="196" t="s">
        <v>1741</v>
      </c>
      <c r="H1081" s="197">
        <v>16</v>
      </c>
      <c r="I1081" s="198"/>
      <c r="J1081" s="199">
        <f>ROUND(I1081*H1081,2)</f>
        <v>0</v>
      </c>
      <c r="K1081" s="195" t="s">
        <v>21</v>
      </c>
      <c r="L1081" s="61"/>
      <c r="M1081" s="200" t="s">
        <v>21</v>
      </c>
      <c r="N1081" s="201" t="s">
        <v>42</v>
      </c>
      <c r="O1081" s="42"/>
      <c r="P1081" s="202">
        <f>O1081*H1081</f>
        <v>0</v>
      </c>
      <c r="Q1081" s="202">
        <v>0</v>
      </c>
      <c r="R1081" s="202">
        <f>Q1081*H1081</f>
        <v>0</v>
      </c>
      <c r="S1081" s="202">
        <v>0</v>
      </c>
      <c r="T1081" s="203">
        <f>S1081*H1081</f>
        <v>0</v>
      </c>
      <c r="AR1081" s="24" t="s">
        <v>1742</v>
      </c>
      <c r="AT1081" s="24" t="s">
        <v>152</v>
      </c>
      <c r="AU1081" s="24" t="s">
        <v>81</v>
      </c>
      <c r="AY1081" s="24" t="s">
        <v>149</v>
      </c>
      <c r="BE1081" s="204">
        <f>IF(N1081="základní",J1081,0)</f>
        <v>0</v>
      </c>
      <c r="BF1081" s="204">
        <f>IF(N1081="snížená",J1081,0)</f>
        <v>0</v>
      </c>
      <c r="BG1081" s="204">
        <f>IF(N1081="zákl. přenesená",J1081,0)</f>
        <v>0</v>
      </c>
      <c r="BH1081" s="204">
        <f>IF(N1081="sníž. přenesená",J1081,0)</f>
        <v>0</v>
      </c>
      <c r="BI1081" s="204">
        <f>IF(N1081="nulová",J1081,0)</f>
        <v>0</v>
      </c>
      <c r="BJ1081" s="24" t="s">
        <v>79</v>
      </c>
      <c r="BK1081" s="204">
        <f>ROUND(I1081*H1081,2)</f>
        <v>0</v>
      </c>
      <c r="BL1081" s="24" t="s">
        <v>1742</v>
      </c>
      <c r="BM1081" s="24" t="s">
        <v>1748</v>
      </c>
    </row>
    <row r="1082" spans="2:47" s="1" customFormat="1" ht="67.5">
      <c r="B1082" s="41"/>
      <c r="C1082" s="63"/>
      <c r="D1082" s="208" t="s">
        <v>159</v>
      </c>
      <c r="E1082" s="63"/>
      <c r="F1082" s="209" t="s">
        <v>1744</v>
      </c>
      <c r="G1082" s="63"/>
      <c r="H1082" s="63"/>
      <c r="I1082" s="163"/>
      <c r="J1082" s="63"/>
      <c r="K1082" s="63"/>
      <c r="L1082" s="61"/>
      <c r="M1082" s="273"/>
      <c r="N1082" s="274"/>
      <c r="O1082" s="274"/>
      <c r="P1082" s="274"/>
      <c r="Q1082" s="274"/>
      <c r="R1082" s="274"/>
      <c r="S1082" s="274"/>
      <c r="T1082" s="275"/>
      <c r="AT1082" s="24" t="s">
        <v>159</v>
      </c>
      <c r="AU1082" s="24" t="s">
        <v>81</v>
      </c>
    </row>
    <row r="1083" spans="2:12" s="1" customFormat="1" ht="6.95" customHeight="1">
      <c r="B1083" s="56"/>
      <c r="C1083" s="57"/>
      <c r="D1083" s="57"/>
      <c r="E1083" s="57"/>
      <c r="F1083" s="57"/>
      <c r="G1083" s="57"/>
      <c r="H1083" s="57"/>
      <c r="I1083" s="139"/>
      <c r="J1083" s="57"/>
      <c r="K1083" s="57"/>
      <c r="L1083" s="61"/>
    </row>
  </sheetData>
  <sheetProtection password="CC35" sheet="1" objects="1" scenarios="1" formatCells="0" formatColumns="0" formatRows="0" sort="0" autoFilter="0"/>
  <autoFilter ref="C110:K1082"/>
  <mergeCells count="9">
    <mergeCell ref="E101:H101"/>
    <mergeCell ref="E103:H10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1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1"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2"/>
      <c r="C1" s="112"/>
      <c r="D1" s="113" t="s">
        <v>1</v>
      </c>
      <c r="E1" s="112"/>
      <c r="F1" s="114" t="s">
        <v>85</v>
      </c>
      <c r="G1" s="404" t="s">
        <v>86</v>
      </c>
      <c r="H1" s="404"/>
      <c r="I1" s="115"/>
      <c r="J1" s="114" t="s">
        <v>87</v>
      </c>
      <c r="K1" s="113" t="s">
        <v>88</v>
      </c>
      <c r="L1" s="114" t="s">
        <v>89</v>
      </c>
      <c r="M1" s="114"/>
      <c r="N1" s="114"/>
      <c r="O1" s="114"/>
      <c r="P1" s="114"/>
      <c r="Q1" s="114"/>
      <c r="R1" s="114"/>
      <c r="S1" s="114"/>
      <c r="T1" s="114"/>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96"/>
      <c r="M2" s="396"/>
      <c r="N2" s="396"/>
      <c r="O2" s="396"/>
      <c r="P2" s="396"/>
      <c r="Q2" s="396"/>
      <c r="R2" s="396"/>
      <c r="S2" s="396"/>
      <c r="T2" s="396"/>
      <c r="U2" s="396"/>
      <c r="V2" s="396"/>
      <c r="AT2" s="24" t="s">
        <v>84</v>
      </c>
    </row>
    <row r="3" spans="2:46" ht="6.95" customHeight="1">
      <c r="B3" s="25"/>
      <c r="C3" s="26"/>
      <c r="D3" s="26"/>
      <c r="E3" s="26"/>
      <c r="F3" s="26"/>
      <c r="G3" s="26"/>
      <c r="H3" s="26"/>
      <c r="I3" s="116"/>
      <c r="J3" s="26"/>
      <c r="K3" s="27"/>
      <c r="AT3" s="24" t="s">
        <v>81</v>
      </c>
    </row>
    <row r="4" spans="2:46" ht="36.95" customHeight="1">
      <c r="B4" s="28"/>
      <c r="C4" s="29"/>
      <c r="D4" s="30" t="s">
        <v>90</v>
      </c>
      <c r="E4" s="29"/>
      <c r="F4" s="29"/>
      <c r="G4" s="29"/>
      <c r="H4" s="29"/>
      <c r="I4" s="117"/>
      <c r="J4" s="29"/>
      <c r="K4" s="31"/>
      <c r="M4" s="32" t="s">
        <v>12</v>
      </c>
      <c r="AT4" s="24" t="s">
        <v>6</v>
      </c>
    </row>
    <row r="5" spans="2:11" ht="6.95" customHeight="1">
      <c r="B5" s="28"/>
      <c r="C5" s="29"/>
      <c r="D5" s="29"/>
      <c r="E5" s="29"/>
      <c r="F5" s="29"/>
      <c r="G5" s="29"/>
      <c r="H5" s="29"/>
      <c r="I5" s="117"/>
      <c r="J5" s="29"/>
      <c r="K5" s="31"/>
    </row>
    <row r="6" spans="2:11" ht="13.5">
      <c r="B6" s="28"/>
      <c r="C6" s="29"/>
      <c r="D6" s="37" t="s">
        <v>18</v>
      </c>
      <c r="E6" s="29"/>
      <c r="F6" s="29"/>
      <c r="G6" s="29"/>
      <c r="H6" s="29"/>
      <c r="I6" s="117"/>
      <c r="J6" s="29"/>
      <c r="K6" s="31"/>
    </row>
    <row r="7" spans="2:11" ht="22.5" customHeight="1">
      <c r="B7" s="28"/>
      <c r="C7" s="29"/>
      <c r="D7" s="29"/>
      <c r="E7" s="397" t="str">
        <f>'Rekapitulace stavby'!K6</f>
        <v>Stavební úpravy v objektu UP v Olomouci - FTK</v>
      </c>
      <c r="F7" s="398"/>
      <c r="G7" s="398"/>
      <c r="H7" s="398"/>
      <c r="I7" s="117"/>
      <c r="J7" s="29"/>
      <c r="K7" s="31"/>
    </row>
    <row r="8" spans="2:11" s="1" customFormat="1" ht="13.5">
      <c r="B8" s="41"/>
      <c r="C8" s="42"/>
      <c r="D8" s="37" t="s">
        <v>91</v>
      </c>
      <c r="E8" s="42"/>
      <c r="F8" s="42"/>
      <c r="G8" s="42"/>
      <c r="H8" s="42"/>
      <c r="I8" s="118"/>
      <c r="J8" s="42"/>
      <c r="K8" s="45"/>
    </row>
    <row r="9" spans="2:11" s="1" customFormat="1" ht="36.95" customHeight="1">
      <c r="B9" s="41"/>
      <c r="C9" s="42"/>
      <c r="D9" s="42"/>
      <c r="E9" s="399" t="s">
        <v>1749</v>
      </c>
      <c r="F9" s="400"/>
      <c r="G9" s="400"/>
      <c r="H9" s="400"/>
      <c r="I9" s="118"/>
      <c r="J9" s="42"/>
      <c r="K9" s="45"/>
    </row>
    <row r="10" spans="2:11" s="1" customFormat="1" ht="13.5">
      <c r="B10" s="41"/>
      <c r="C10" s="42"/>
      <c r="D10" s="42"/>
      <c r="E10" s="42"/>
      <c r="F10" s="42"/>
      <c r="G10" s="42"/>
      <c r="H10" s="42"/>
      <c r="I10" s="118"/>
      <c r="J10" s="42"/>
      <c r="K10" s="45"/>
    </row>
    <row r="11" spans="2:11" s="1" customFormat="1" ht="14.45" customHeight="1">
      <c r="B11" s="41"/>
      <c r="C11" s="42"/>
      <c r="D11" s="37" t="s">
        <v>20</v>
      </c>
      <c r="E11" s="42"/>
      <c r="F11" s="35" t="s">
        <v>21</v>
      </c>
      <c r="G11" s="42"/>
      <c r="H11" s="42"/>
      <c r="I11" s="119" t="s">
        <v>22</v>
      </c>
      <c r="J11" s="35" t="s">
        <v>21</v>
      </c>
      <c r="K11" s="45"/>
    </row>
    <row r="12" spans="2:11" s="1" customFormat="1" ht="14.45" customHeight="1">
      <c r="B12" s="41"/>
      <c r="C12" s="42"/>
      <c r="D12" s="37" t="s">
        <v>23</v>
      </c>
      <c r="E12" s="42"/>
      <c r="F12" s="35" t="s">
        <v>24</v>
      </c>
      <c r="G12" s="42"/>
      <c r="H12" s="42"/>
      <c r="I12" s="119" t="s">
        <v>25</v>
      </c>
      <c r="J12" s="120" t="str">
        <f>'Rekapitulace stavby'!AN8</f>
        <v>14.7.2017</v>
      </c>
      <c r="K12" s="45"/>
    </row>
    <row r="13" spans="2:11" s="1" customFormat="1" ht="10.9" customHeight="1">
      <c r="B13" s="41"/>
      <c r="C13" s="42"/>
      <c r="D13" s="42"/>
      <c r="E13" s="42"/>
      <c r="F13" s="42"/>
      <c r="G13" s="42"/>
      <c r="H13" s="42"/>
      <c r="I13" s="118"/>
      <c r="J13" s="42"/>
      <c r="K13" s="45"/>
    </row>
    <row r="14" spans="2:11" s="1" customFormat="1" ht="14.45" customHeight="1">
      <c r="B14" s="41"/>
      <c r="C14" s="42"/>
      <c r="D14" s="37" t="s">
        <v>27</v>
      </c>
      <c r="E14" s="42"/>
      <c r="F14" s="42"/>
      <c r="G14" s="42"/>
      <c r="H14" s="42"/>
      <c r="I14" s="119" t="s">
        <v>28</v>
      </c>
      <c r="J14" s="35" t="s">
        <v>21</v>
      </c>
      <c r="K14" s="45"/>
    </row>
    <row r="15" spans="2:11" s="1" customFormat="1" ht="18" customHeight="1">
      <c r="B15" s="41"/>
      <c r="C15" s="42"/>
      <c r="D15" s="42"/>
      <c r="E15" s="35" t="s">
        <v>29</v>
      </c>
      <c r="F15" s="42"/>
      <c r="G15" s="42"/>
      <c r="H15" s="42"/>
      <c r="I15" s="119" t="s">
        <v>30</v>
      </c>
      <c r="J15" s="35" t="s">
        <v>21</v>
      </c>
      <c r="K15" s="45"/>
    </row>
    <row r="16" spans="2:11" s="1" customFormat="1" ht="6.95" customHeight="1">
      <c r="B16" s="41"/>
      <c r="C16" s="42"/>
      <c r="D16" s="42"/>
      <c r="E16" s="42"/>
      <c r="F16" s="42"/>
      <c r="G16" s="42"/>
      <c r="H16" s="42"/>
      <c r="I16" s="118"/>
      <c r="J16" s="42"/>
      <c r="K16" s="45"/>
    </row>
    <row r="17" spans="2:11" s="1" customFormat="1" ht="14.45" customHeight="1">
      <c r="B17" s="41"/>
      <c r="C17" s="42"/>
      <c r="D17" s="37" t="s">
        <v>31</v>
      </c>
      <c r="E17" s="42"/>
      <c r="F17" s="42"/>
      <c r="G17" s="42"/>
      <c r="H17" s="42"/>
      <c r="I17" s="119" t="s">
        <v>28</v>
      </c>
      <c r="J17" s="35" t="str">
        <f>IF('Rekapitulace stavby'!AN13="Vyplň údaj","",IF('Rekapitulace stavby'!AN13="","",'Rekapitulace stavby'!AN13))</f>
        <v/>
      </c>
      <c r="K17" s="45"/>
    </row>
    <row r="18" spans="2:11" s="1" customFormat="1" ht="18" customHeight="1">
      <c r="B18" s="41"/>
      <c r="C18" s="42"/>
      <c r="D18" s="42"/>
      <c r="E18" s="35" t="str">
        <f>IF('Rekapitulace stavby'!E14="Vyplň údaj","",IF('Rekapitulace stavby'!E14="","",'Rekapitulace stavby'!E14))</f>
        <v/>
      </c>
      <c r="F18" s="42"/>
      <c r="G18" s="42"/>
      <c r="H18" s="42"/>
      <c r="I18" s="119" t="s">
        <v>30</v>
      </c>
      <c r="J18" s="35" t="str">
        <f>IF('Rekapitulace stavby'!AN14="Vyplň údaj","",IF('Rekapitulace stavby'!AN14="","",'Rekapitulace stavby'!AN14))</f>
        <v/>
      </c>
      <c r="K18" s="45"/>
    </row>
    <row r="19" spans="2:11" s="1" customFormat="1" ht="6.95" customHeight="1">
      <c r="B19" s="41"/>
      <c r="C19" s="42"/>
      <c r="D19" s="42"/>
      <c r="E19" s="42"/>
      <c r="F19" s="42"/>
      <c r="G19" s="42"/>
      <c r="H19" s="42"/>
      <c r="I19" s="118"/>
      <c r="J19" s="42"/>
      <c r="K19" s="45"/>
    </row>
    <row r="20" spans="2:11" s="1" customFormat="1" ht="14.45" customHeight="1">
      <c r="B20" s="41"/>
      <c r="C20" s="42"/>
      <c r="D20" s="37" t="s">
        <v>33</v>
      </c>
      <c r="E20" s="42"/>
      <c r="F20" s="42"/>
      <c r="G20" s="42"/>
      <c r="H20" s="42"/>
      <c r="I20" s="119" t="s">
        <v>28</v>
      </c>
      <c r="J20" s="35" t="s">
        <v>21</v>
      </c>
      <c r="K20" s="45"/>
    </row>
    <row r="21" spans="2:11" s="1" customFormat="1" ht="18" customHeight="1">
      <c r="B21" s="41"/>
      <c r="C21" s="42"/>
      <c r="D21" s="42"/>
      <c r="E21" s="35" t="s">
        <v>34</v>
      </c>
      <c r="F21" s="42"/>
      <c r="G21" s="42"/>
      <c r="H21" s="42"/>
      <c r="I21" s="119" t="s">
        <v>30</v>
      </c>
      <c r="J21" s="35" t="s">
        <v>21</v>
      </c>
      <c r="K21" s="45"/>
    </row>
    <row r="22" spans="2:11" s="1" customFormat="1" ht="6.95" customHeight="1">
      <c r="B22" s="41"/>
      <c r="C22" s="42"/>
      <c r="D22" s="42"/>
      <c r="E22" s="42"/>
      <c r="F22" s="42"/>
      <c r="G22" s="42"/>
      <c r="H22" s="42"/>
      <c r="I22" s="118"/>
      <c r="J22" s="42"/>
      <c r="K22" s="45"/>
    </row>
    <row r="23" spans="2:11" s="1" customFormat="1" ht="14.45" customHeight="1">
      <c r="B23" s="41"/>
      <c r="C23" s="42"/>
      <c r="D23" s="37" t="s">
        <v>36</v>
      </c>
      <c r="E23" s="42"/>
      <c r="F23" s="42"/>
      <c r="G23" s="42"/>
      <c r="H23" s="42"/>
      <c r="I23" s="118"/>
      <c r="J23" s="42"/>
      <c r="K23" s="45"/>
    </row>
    <row r="24" spans="2:11" s="6" customFormat="1" ht="22.5" customHeight="1">
      <c r="B24" s="121"/>
      <c r="C24" s="122"/>
      <c r="D24" s="122"/>
      <c r="E24" s="366" t="s">
        <v>21</v>
      </c>
      <c r="F24" s="366"/>
      <c r="G24" s="366"/>
      <c r="H24" s="366"/>
      <c r="I24" s="123"/>
      <c r="J24" s="122"/>
      <c r="K24" s="124"/>
    </row>
    <row r="25" spans="2:11" s="1" customFormat="1" ht="6.95" customHeight="1">
      <c r="B25" s="41"/>
      <c r="C25" s="42"/>
      <c r="D25" s="42"/>
      <c r="E25" s="42"/>
      <c r="F25" s="42"/>
      <c r="G25" s="42"/>
      <c r="H25" s="42"/>
      <c r="I25" s="118"/>
      <c r="J25" s="42"/>
      <c r="K25" s="45"/>
    </row>
    <row r="26" spans="2:11" s="1" customFormat="1" ht="6.95" customHeight="1">
      <c r="B26" s="41"/>
      <c r="C26" s="42"/>
      <c r="D26" s="85"/>
      <c r="E26" s="85"/>
      <c r="F26" s="85"/>
      <c r="G26" s="85"/>
      <c r="H26" s="85"/>
      <c r="I26" s="125"/>
      <c r="J26" s="85"/>
      <c r="K26" s="126"/>
    </row>
    <row r="27" spans="2:11" s="1" customFormat="1" ht="25.35" customHeight="1">
      <c r="B27" s="41"/>
      <c r="C27" s="42"/>
      <c r="D27" s="127" t="s">
        <v>37</v>
      </c>
      <c r="E27" s="42"/>
      <c r="F27" s="42"/>
      <c r="G27" s="42"/>
      <c r="H27" s="42"/>
      <c r="I27" s="118"/>
      <c r="J27" s="128">
        <f>ROUND(J77,2)</f>
        <v>0</v>
      </c>
      <c r="K27" s="45"/>
    </row>
    <row r="28" spans="2:11" s="1" customFormat="1" ht="6.95" customHeight="1">
      <c r="B28" s="41"/>
      <c r="C28" s="42"/>
      <c r="D28" s="85"/>
      <c r="E28" s="85"/>
      <c r="F28" s="85"/>
      <c r="G28" s="85"/>
      <c r="H28" s="85"/>
      <c r="I28" s="125"/>
      <c r="J28" s="85"/>
      <c r="K28" s="126"/>
    </row>
    <row r="29" spans="2:11" s="1" customFormat="1" ht="14.45" customHeight="1">
      <c r="B29" s="41"/>
      <c r="C29" s="42"/>
      <c r="D29" s="42"/>
      <c r="E29" s="42"/>
      <c r="F29" s="46" t="s">
        <v>39</v>
      </c>
      <c r="G29" s="42"/>
      <c r="H29" s="42"/>
      <c r="I29" s="129" t="s">
        <v>38</v>
      </c>
      <c r="J29" s="46" t="s">
        <v>40</v>
      </c>
      <c r="K29" s="45"/>
    </row>
    <row r="30" spans="2:11" s="1" customFormat="1" ht="14.45" customHeight="1">
      <c r="B30" s="41"/>
      <c r="C30" s="42"/>
      <c r="D30" s="49" t="s">
        <v>41</v>
      </c>
      <c r="E30" s="49" t="s">
        <v>42</v>
      </c>
      <c r="F30" s="130">
        <f>ROUND(SUM(BE77:BE92),2)</f>
        <v>0</v>
      </c>
      <c r="G30" s="42"/>
      <c r="H30" s="42"/>
      <c r="I30" s="131">
        <v>0.21</v>
      </c>
      <c r="J30" s="130">
        <f>ROUND(ROUND((SUM(BE77:BE92)),2)*I30,2)</f>
        <v>0</v>
      </c>
      <c r="K30" s="45"/>
    </row>
    <row r="31" spans="2:11" s="1" customFormat="1" ht="14.45" customHeight="1">
      <c r="B31" s="41"/>
      <c r="C31" s="42"/>
      <c r="D31" s="42"/>
      <c r="E31" s="49" t="s">
        <v>43</v>
      </c>
      <c r="F31" s="130">
        <f>ROUND(SUM(BF77:BF92),2)</f>
        <v>0</v>
      </c>
      <c r="G31" s="42"/>
      <c r="H31" s="42"/>
      <c r="I31" s="131">
        <v>0.15</v>
      </c>
      <c r="J31" s="130">
        <f>ROUND(ROUND((SUM(BF77:BF92)),2)*I31,2)</f>
        <v>0</v>
      </c>
      <c r="K31" s="45"/>
    </row>
    <row r="32" spans="2:11" s="1" customFormat="1" ht="14.45" customHeight="1" hidden="1">
      <c r="B32" s="41"/>
      <c r="C32" s="42"/>
      <c r="D32" s="42"/>
      <c r="E32" s="49" t="s">
        <v>44</v>
      </c>
      <c r="F32" s="130">
        <f>ROUND(SUM(BG77:BG92),2)</f>
        <v>0</v>
      </c>
      <c r="G32" s="42"/>
      <c r="H32" s="42"/>
      <c r="I32" s="131">
        <v>0.21</v>
      </c>
      <c r="J32" s="130">
        <v>0</v>
      </c>
      <c r="K32" s="45"/>
    </row>
    <row r="33" spans="2:11" s="1" customFormat="1" ht="14.45" customHeight="1" hidden="1">
      <c r="B33" s="41"/>
      <c r="C33" s="42"/>
      <c r="D33" s="42"/>
      <c r="E33" s="49" t="s">
        <v>45</v>
      </c>
      <c r="F33" s="130">
        <f>ROUND(SUM(BH77:BH92),2)</f>
        <v>0</v>
      </c>
      <c r="G33" s="42"/>
      <c r="H33" s="42"/>
      <c r="I33" s="131">
        <v>0.15</v>
      </c>
      <c r="J33" s="130">
        <v>0</v>
      </c>
      <c r="K33" s="45"/>
    </row>
    <row r="34" spans="2:11" s="1" customFormat="1" ht="14.45" customHeight="1" hidden="1">
      <c r="B34" s="41"/>
      <c r="C34" s="42"/>
      <c r="D34" s="42"/>
      <c r="E34" s="49" t="s">
        <v>46</v>
      </c>
      <c r="F34" s="130">
        <f>ROUND(SUM(BI77:BI92),2)</f>
        <v>0</v>
      </c>
      <c r="G34" s="42"/>
      <c r="H34" s="42"/>
      <c r="I34" s="131">
        <v>0</v>
      </c>
      <c r="J34" s="130">
        <v>0</v>
      </c>
      <c r="K34" s="45"/>
    </row>
    <row r="35" spans="2:11" s="1" customFormat="1" ht="6.95" customHeight="1">
      <c r="B35" s="41"/>
      <c r="C35" s="42"/>
      <c r="D35" s="42"/>
      <c r="E35" s="42"/>
      <c r="F35" s="42"/>
      <c r="G35" s="42"/>
      <c r="H35" s="42"/>
      <c r="I35" s="118"/>
      <c r="J35" s="42"/>
      <c r="K35" s="45"/>
    </row>
    <row r="36" spans="2:11" s="1" customFormat="1" ht="25.35" customHeight="1">
      <c r="B36" s="41"/>
      <c r="C36" s="132"/>
      <c r="D36" s="133" t="s">
        <v>47</v>
      </c>
      <c r="E36" s="79"/>
      <c r="F36" s="79"/>
      <c r="G36" s="134" t="s">
        <v>48</v>
      </c>
      <c r="H36" s="135" t="s">
        <v>49</v>
      </c>
      <c r="I36" s="136"/>
      <c r="J36" s="137">
        <f>SUM(J27:J34)</f>
        <v>0</v>
      </c>
      <c r="K36" s="138"/>
    </row>
    <row r="37" spans="2:11" s="1" customFormat="1" ht="14.45" customHeight="1">
      <c r="B37" s="56"/>
      <c r="C37" s="57"/>
      <c r="D37" s="57"/>
      <c r="E37" s="57"/>
      <c r="F37" s="57"/>
      <c r="G37" s="57"/>
      <c r="H37" s="57"/>
      <c r="I37" s="139"/>
      <c r="J37" s="57"/>
      <c r="K37" s="58"/>
    </row>
    <row r="41" spans="2:11" s="1" customFormat="1" ht="6.95" customHeight="1">
      <c r="B41" s="140"/>
      <c r="C41" s="141"/>
      <c r="D41" s="141"/>
      <c r="E41" s="141"/>
      <c r="F41" s="141"/>
      <c r="G41" s="141"/>
      <c r="H41" s="141"/>
      <c r="I41" s="142"/>
      <c r="J41" s="141"/>
      <c r="K41" s="143"/>
    </row>
    <row r="42" spans="2:11" s="1" customFormat="1" ht="36.95" customHeight="1">
      <c r="B42" s="41"/>
      <c r="C42" s="30" t="s">
        <v>93</v>
      </c>
      <c r="D42" s="42"/>
      <c r="E42" s="42"/>
      <c r="F42" s="42"/>
      <c r="G42" s="42"/>
      <c r="H42" s="42"/>
      <c r="I42" s="118"/>
      <c r="J42" s="42"/>
      <c r="K42" s="45"/>
    </row>
    <row r="43" spans="2:11" s="1" customFormat="1" ht="6.95" customHeight="1">
      <c r="B43" s="41"/>
      <c r="C43" s="42"/>
      <c r="D43" s="42"/>
      <c r="E43" s="42"/>
      <c r="F43" s="42"/>
      <c r="G43" s="42"/>
      <c r="H43" s="42"/>
      <c r="I43" s="118"/>
      <c r="J43" s="42"/>
      <c r="K43" s="45"/>
    </row>
    <row r="44" spans="2:11" s="1" customFormat="1" ht="14.45" customHeight="1">
      <c r="B44" s="41"/>
      <c r="C44" s="37" t="s">
        <v>18</v>
      </c>
      <c r="D44" s="42"/>
      <c r="E44" s="42"/>
      <c r="F44" s="42"/>
      <c r="G44" s="42"/>
      <c r="H44" s="42"/>
      <c r="I44" s="118"/>
      <c r="J44" s="42"/>
      <c r="K44" s="45"/>
    </row>
    <row r="45" spans="2:11" s="1" customFormat="1" ht="22.5" customHeight="1">
      <c r="B45" s="41"/>
      <c r="C45" s="42"/>
      <c r="D45" s="42"/>
      <c r="E45" s="397" t="str">
        <f>E7</f>
        <v>Stavební úpravy v objektu UP v Olomouci - FTK</v>
      </c>
      <c r="F45" s="398"/>
      <c r="G45" s="398"/>
      <c r="H45" s="398"/>
      <c r="I45" s="118"/>
      <c r="J45" s="42"/>
      <c r="K45" s="45"/>
    </row>
    <row r="46" spans="2:11" s="1" customFormat="1" ht="14.45" customHeight="1">
      <c r="B46" s="41"/>
      <c r="C46" s="37" t="s">
        <v>91</v>
      </c>
      <c r="D46" s="42"/>
      <c r="E46" s="42"/>
      <c r="F46" s="42"/>
      <c r="G46" s="42"/>
      <c r="H46" s="42"/>
      <c r="I46" s="118"/>
      <c r="J46" s="42"/>
      <c r="K46" s="45"/>
    </row>
    <row r="47" spans="2:11" s="1" customFormat="1" ht="23.25" customHeight="1">
      <c r="B47" s="41"/>
      <c r="C47" s="42"/>
      <c r="D47" s="42"/>
      <c r="E47" s="399" t="str">
        <f>E9</f>
        <v>OST - Ostatní a vedlejší náklady</v>
      </c>
      <c r="F47" s="400"/>
      <c r="G47" s="400"/>
      <c r="H47" s="400"/>
      <c r="I47" s="118"/>
      <c r="J47" s="42"/>
      <c r="K47" s="45"/>
    </row>
    <row r="48" spans="2:11" s="1" customFormat="1" ht="6.95" customHeight="1">
      <c r="B48" s="41"/>
      <c r="C48" s="42"/>
      <c r="D48" s="42"/>
      <c r="E48" s="42"/>
      <c r="F48" s="42"/>
      <c r="G48" s="42"/>
      <c r="H48" s="42"/>
      <c r="I48" s="118"/>
      <c r="J48" s="42"/>
      <c r="K48" s="45"/>
    </row>
    <row r="49" spans="2:11" s="1" customFormat="1" ht="18" customHeight="1">
      <c r="B49" s="41"/>
      <c r="C49" s="37" t="s">
        <v>23</v>
      </c>
      <c r="D49" s="42"/>
      <c r="E49" s="42"/>
      <c r="F49" s="35" t="str">
        <f>F12</f>
        <v>Olomou</v>
      </c>
      <c r="G49" s="42"/>
      <c r="H49" s="42"/>
      <c r="I49" s="119" t="s">
        <v>25</v>
      </c>
      <c r="J49" s="120" t="str">
        <f>IF(J12="","",J12)</f>
        <v>14.7.2017</v>
      </c>
      <c r="K49" s="45"/>
    </row>
    <row r="50" spans="2:11" s="1" customFormat="1" ht="6.95" customHeight="1">
      <c r="B50" s="41"/>
      <c r="C50" s="42"/>
      <c r="D50" s="42"/>
      <c r="E50" s="42"/>
      <c r="F50" s="42"/>
      <c r="G50" s="42"/>
      <c r="H50" s="42"/>
      <c r="I50" s="118"/>
      <c r="J50" s="42"/>
      <c r="K50" s="45"/>
    </row>
    <row r="51" spans="2:11" s="1" customFormat="1" ht="13.5">
      <c r="B51" s="41"/>
      <c r="C51" s="37" t="s">
        <v>27</v>
      </c>
      <c r="D51" s="42"/>
      <c r="E51" s="42"/>
      <c r="F51" s="35" t="str">
        <f>E15</f>
        <v>Univerzita Palackého v Olomouci</v>
      </c>
      <c r="G51" s="42"/>
      <c r="H51" s="42"/>
      <c r="I51" s="119" t="s">
        <v>33</v>
      </c>
      <c r="J51" s="35" t="str">
        <f>E21</f>
        <v>Stavoprojekt Olomouc a.s.</v>
      </c>
      <c r="K51" s="45"/>
    </row>
    <row r="52" spans="2:11" s="1" customFormat="1" ht="14.45" customHeight="1">
      <c r="B52" s="41"/>
      <c r="C52" s="37" t="s">
        <v>31</v>
      </c>
      <c r="D52" s="42"/>
      <c r="E52" s="42"/>
      <c r="F52" s="35" t="str">
        <f>IF(E18="","",E18)</f>
        <v/>
      </c>
      <c r="G52" s="42"/>
      <c r="H52" s="42"/>
      <c r="I52" s="118"/>
      <c r="J52" s="42"/>
      <c r="K52" s="45"/>
    </row>
    <row r="53" spans="2:11" s="1" customFormat="1" ht="10.35" customHeight="1">
      <c r="B53" s="41"/>
      <c r="C53" s="42"/>
      <c r="D53" s="42"/>
      <c r="E53" s="42"/>
      <c r="F53" s="42"/>
      <c r="G53" s="42"/>
      <c r="H53" s="42"/>
      <c r="I53" s="118"/>
      <c r="J53" s="42"/>
      <c r="K53" s="45"/>
    </row>
    <row r="54" spans="2:11" s="1" customFormat="1" ht="29.25" customHeight="1">
      <c r="B54" s="41"/>
      <c r="C54" s="144" t="s">
        <v>94</v>
      </c>
      <c r="D54" s="132"/>
      <c r="E54" s="132"/>
      <c r="F54" s="132"/>
      <c r="G54" s="132"/>
      <c r="H54" s="132"/>
      <c r="I54" s="145"/>
      <c r="J54" s="146" t="s">
        <v>95</v>
      </c>
      <c r="K54" s="147"/>
    </row>
    <row r="55" spans="2:11" s="1" customFormat="1" ht="10.35" customHeight="1">
      <c r="B55" s="41"/>
      <c r="C55" s="42"/>
      <c r="D55" s="42"/>
      <c r="E55" s="42"/>
      <c r="F55" s="42"/>
      <c r="G55" s="42"/>
      <c r="H55" s="42"/>
      <c r="I55" s="118"/>
      <c r="J55" s="42"/>
      <c r="K55" s="45"/>
    </row>
    <row r="56" spans="2:47" s="1" customFormat="1" ht="29.25" customHeight="1">
      <c r="B56" s="41"/>
      <c r="C56" s="148" t="s">
        <v>96</v>
      </c>
      <c r="D56" s="42"/>
      <c r="E56" s="42"/>
      <c r="F56" s="42"/>
      <c r="G56" s="42"/>
      <c r="H56" s="42"/>
      <c r="I56" s="118"/>
      <c r="J56" s="128">
        <f>J77</f>
        <v>0</v>
      </c>
      <c r="K56" s="45"/>
      <c r="AU56" s="24" t="s">
        <v>97</v>
      </c>
    </row>
    <row r="57" spans="2:11" s="7" customFormat="1" ht="24.95" customHeight="1">
      <c r="B57" s="149"/>
      <c r="C57" s="150"/>
      <c r="D57" s="151" t="s">
        <v>1750</v>
      </c>
      <c r="E57" s="152"/>
      <c r="F57" s="152"/>
      <c r="G57" s="152"/>
      <c r="H57" s="152"/>
      <c r="I57" s="153"/>
      <c r="J57" s="154">
        <f>J78</f>
        <v>0</v>
      </c>
      <c r="K57" s="155"/>
    </row>
    <row r="58" spans="2:11" s="1" customFormat="1" ht="21.75" customHeight="1">
      <c r="B58" s="41"/>
      <c r="C58" s="42"/>
      <c r="D58" s="42"/>
      <c r="E58" s="42"/>
      <c r="F58" s="42"/>
      <c r="G58" s="42"/>
      <c r="H58" s="42"/>
      <c r="I58" s="118"/>
      <c r="J58" s="42"/>
      <c r="K58" s="45"/>
    </row>
    <row r="59" spans="2:11" s="1" customFormat="1" ht="6.95" customHeight="1">
      <c r="B59" s="56"/>
      <c r="C59" s="57"/>
      <c r="D59" s="57"/>
      <c r="E59" s="57"/>
      <c r="F59" s="57"/>
      <c r="G59" s="57"/>
      <c r="H59" s="57"/>
      <c r="I59" s="139"/>
      <c r="J59" s="57"/>
      <c r="K59" s="58"/>
    </row>
    <row r="63" spans="2:12" s="1" customFormat="1" ht="6.95" customHeight="1">
      <c r="B63" s="59"/>
      <c r="C63" s="60"/>
      <c r="D63" s="60"/>
      <c r="E63" s="60"/>
      <c r="F63" s="60"/>
      <c r="G63" s="60"/>
      <c r="H63" s="60"/>
      <c r="I63" s="142"/>
      <c r="J63" s="60"/>
      <c r="K63" s="60"/>
      <c r="L63" s="61"/>
    </row>
    <row r="64" spans="2:12" s="1" customFormat="1" ht="36.95" customHeight="1">
      <c r="B64" s="41"/>
      <c r="C64" s="62" t="s">
        <v>133</v>
      </c>
      <c r="D64" s="63"/>
      <c r="E64" s="63"/>
      <c r="F64" s="63"/>
      <c r="G64" s="63"/>
      <c r="H64" s="63"/>
      <c r="I64" s="163"/>
      <c r="J64" s="63"/>
      <c r="K64" s="63"/>
      <c r="L64" s="61"/>
    </row>
    <row r="65" spans="2:12" s="1" customFormat="1" ht="6.95" customHeight="1">
      <c r="B65" s="41"/>
      <c r="C65" s="63"/>
      <c r="D65" s="63"/>
      <c r="E65" s="63"/>
      <c r="F65" s="63"/>
      <c r="G65" s="63"/>
      <c r="H65" s="63"/>
      <c r="I65" s="163"/>
      <c r="J65" s="63"/>
      <c r="K65" s="63"/>
      <c r="L65" s="61"/>
    </row>
    <row r="66" spans="2:12" s="1" customFormat="1" ht="14.45" customHeight="1">
      <c r="B66" s="41"/>
      <c r="C66" s="65" t="s">
        <v>18</v>
      </c>
      <c r="D66" s="63"/>
      <c r="E66" s="63"/>
      <c r="F66" s="63"/>
      <c r="G66" s="63"/>
      <c r="H66" s="63"/>
      <c r="I66" s="163"/>
      <c r="J66" s="63"/>
      <c r="K66" s="63"/>
      <c r="L66" s="61"/>
    </row>
    <row r="67" spans="2:12" s="1" customFormat="1" ht="22.5" customHeight="1">
      <c r="B67" s="41"/>
      <c r="C67" s="63"/>
      <c r="D67" s="63"/>
      <c r="E67" s="401" t="str">
        <f>E7</f>
        <v>Stavební úpravy v objektu UP v Olomouci - FTK</v>
      </c>
      <c r="F67" s="402"/>
      <c r="G67" s="402"/>
      <c r="H67" s="402"/>
      <c r="I67" s="163"/>
      <c r="J67" s="63"/>
      <c r="K67" s="63"/>
      <c r="L67" s="61"/>
    </row>
    <row r="68" spans="2:12" s="1" customFormat="1" ht="14.45" customHeight="1">
      <c r="B68" s="41"/>
      <c r="C68" s="65" t="s">
        <v>91</v>
      </c>
      <c r="D68" s="63"/>
      <c r="E68" s="63"/>
      <c r="F68" s="63"/>
      <c r="G68" s="63"/>
      <c r="H68" s="63"/>
      <c r="I68" s="163"/>
      <c r="J68" s="63"/>
      <c r="K68" s="63"/>
      <c r="L68" s="61"/>
    </row>
    <row r="69" spans="2:12" s="1" customFormat="1" ht="23.25" customHeight="1">
      <c r="B69" s="41"/>
      <c r="C69" s="63"/>
      <c r="D69" s="63"/>
      <c r="E69" s="377" t="str">
        <f>E9</f>
        <v>OST - Ostatní a vedlejší náklady</v>
      </c>
      <c r="F69" s="403"/>
      <c r="G69" s="403"/>
      <c r="H69" s="403"/>
      <c r="I69" s="163"/>
      <c r="J69" s="63"/>
      <c r="K69" s="63"/>
      <c r="L69" s="61"/>
    </row>
    <row r="70" spans="2:12" s="1" customFormat="1" ht="6.95" customHeight="1">
      <c r="B70" s="41"/>
      <c r="C70" s="63"/>
      <c r="D70" s="63"/>
      <c r="E70" s="63"/>
      <c r="F70" s="63"/>
      <c r="G70" s="63"/>
      <c r="H70" s="63"/>
      <c r="I70" s="163"/>
      <c r="J70" s="63"/>
      <c r="K70" s="63"/>
      <c r="L70" s="61"/>
    </row>
    <row r="71" spans="2:12" s="1" customFormat="1" ht="18" customHeight="1">
      <c r="B71" s="41"/>
      <c r="C71" s="65" t="s">
        <v>23</v>
      </c>
      <c r="D71" s="63"/>
      <c r="E71" s="63"/>
      <c r="F71" s="164" t="str">
        <f>F12</f>
        <v>Olomou</v>
      </c>
      <c r="G71" s="63"/>
      <c r="H71" s="63"/>
      <c r="I71" s="165" t="s">
        <v>25</v>
      </c>
      <c r="J71" s="73" t="str">
        <f>IF(J12="","",J12)</f>
        <v>14.7.2017</v>
      </c>
      <c r="K71" s="63"/>
      <c r="L71" s="61"/>
    </row>
    <row r="72" spans="2:12" s="1" customFormat="1" ht="6.95" customHeight="1">
      <c r="B72" s="41"/>
      <c r="C72" s="63"/>
      <c r="D72" s="63"/>
      <c r="E72" s="63"/>
      <c r="F72" s="63"/>
      <c r="G72" s="63"/>
      <c r="H72" s="63"/>
      <c r="I72" s="163"/>
      <c r="J72" s="63"/>
      <c r="K72" s="63"/>
      <c r="L72" s="61"/>
    </row>
    <row r="73" spans="2:12" s="1" customFormat="1" ht="13.5">
      <c r="B73" s="41"/>
      <c r="C73" s="65" t="s">
        <v>27</v>
      </c>
      <c r="D73" s="63"/>
      <c r="E73" s="63"/>
      <c r="F73" s="164" t="str">
        <f>E15</f>
        <v>Univerzita Palackého v Olomouci</v>
      </c>
      <c r="G73" s="63"/>
      <c r="H73" s="63"/>
      <c r="I73" s="165" t="s">
        <v>33</v>
      </c>
      <c r="J73" s="164" t="str">
        <f>E21</f>
        <v>Stavoprojekt Olomouc a.s.</v>
      </c>
      <c r="K73" s="63"/>
      <c r="L73" s="61"/>
    </row>
    <row r="74" spans="2:12" s="1" customFormat="1" ht="14.45" customHeight="1">
      <c r="B74" s="41"/>
      <c r="C74" s="65" t="s">
        <v>31</v>
      </c>
      <c r="D74" s="63"/>
      <c r="E74" s="63"/>
      <c r="F74" s="164" t="str">
        <f>IF(E18="","",E18)</f>
        <v/>
      </c>
      <c r="G74" s="63"/>
      <c r="H74" s="63"/>
      <c r="I74" s="163"/>
      <c r="J74" s="63"/>
      <c r="K74" s="63"/>
      <c r="L74" s="61"/>
    </row>
    <row r="75" spans="2:12" s="1" customFormat="1" ht="10.35" customHeight="1">
      <c r="B75" s="41"/>
      <c r="C75" s="63"/>
      <c r="D75" s="63"/>
      <c r="E75" s="63"/>
      <c r="F75" s="63"/>
      <c r="G75" s="63"/>
      <c r="H75" s="63"/>
      <c r="I75" s="163"/>
      <c r="J75" s="63"/>
      <c r="K75" s="63"/>
      <c r="L75" s="61"/>
    </row>
    <row r="76" spans="2:20" s="9" customFormat="1" ht="29.25" customHeight="1">
      <c r="B76" s="166"/>
      <c r="C76" s="167" t="s">
        <v>134</v>
      </c>
      <c r="D76" s="168" t="s">
        <v>56</v>
      </c>
      <c r="E76" s="168" t="s">
        <v>52</v>
      </c>
      <c r="F76" s="168" t="s">
        <v>135</v>
      </c>
      <c r="G76" s="168" t="s">
        <v>136</v>
      </c>
      <c r="H76" s="168" t="s">
        <v>137</v>
      </c>
      <c r="I76" s="169" t="s">
        <v>138</v>
      </c>
      <c r="J76" s="168" t="s">
        <v>95</v>
      </c>
      <c r="K76" s="170" t="s">
        <v>139</v>
      </c>
      <c r="L76" s="171"/>
      <c r="M76" s="81" t="s">
        <v>140</v>
      </c>
      <c r="N76" s="82" t="s">
        <v>41</v>
      </c>
      <c r="O76" s="82" t="s">
        <v>141</v>
      </c>
      <c r="P76" s="82" t="s">
        <v>142</v>
      </c>
      <c r="Q76" s="82" t="s">
        <v>143</v>
      </c>
      <c r="R76" s="82" t="s">
        <v>144</v>
      </c>
      <c r="S76" s="82" t="s">
        <v>145</v>
      </c>
      <c r="T76" s="83" t="s">
        <v>146</v>
      </c>
    </row>
    <row r="77" spans="2:63" s="1" customFormat="1" ht="29.25" customHeight="1">
      <c r="B77" s="41"/>
      <c r="C77" s="87" t="s">
        <v>96</v>
      </c>
      <c r="D77" s="63"/>
      <c r="E77" s="63"/>
      <c r="F77" s="63"/>
      <c r="G77" s="63"/>
      <c r="H77" s="63"/>
      <c r="I77" s="163"/>
      <c r="J77" s="172">
        <f>BK77</f>
        <v>0</v>
      </c>
      <c r="K77" s="63"/>
      <c r="L77" s="61"/>
      <c r="M77" s="84"/>
      <c r="N77" s="85"/>
      <c r="O77" s="85"/>
      <c r="P77" s="173">
        <f>P78</f>
        <v>0</v>
      </c>
      <c r="Q77" s="85"/>
      <c r="R77" s="173">
        <f>R78</f>
        <v>0</v>
      </c>
      <c r="S77" s="85"/>
      <c r="T77" s="174">
        <f>T78</f>
        <v>0</v>
      </c>
      <c r="AT77" s="24" t="s">
        <v>70</v>
      </c>
      <c r="AU77" s="24" t="s">
        <v>97</v>
      </c>
      <c r="BK77" s="175">
        <f>BK78</f>
        <v>0</v>
      </c>
    </row>
    <row r="78" spans="2:63" s="10" customFormat="1" ht="37.35" customHeight="1">
      <c r="B78" s="176"/>
      <c r="C78" s="177"/>
      <c r="D78" s="190" t="s">
        <v>70</v>
      </c>
      <c r="E78" s="276" t="s">
        <v>1751</v>
      </c>
      <c r="F78" s="276" t="s">
        <v>1752</v>
      </c>
      <c r="G78" s="177"/>
      <c r="H78" s="177"/>
      <c r="I78" s="180"/>
      <c r="J78" s="277">
        <f>BK78</f>
        <v>0</v>
      </c>
      <c r="K78" s="177"/>
      <c r="L78" s="182"/>
      <c r="M78" s="183"/>
      <c r="N78" s="184"/>
      <c r="O78" s="184"/>
      <c r="P78" s="185">
        <f>SUM(P79:P92)</f>
        <v>0</v>
      </c>
      <c r="Q78" s="184"/>
      <c r="R78" s="185">
        <f>SUM(R79:R92)</f>
        <v>0</v>
      </c>
      <c r="S78" s="184"/>
      <c r="T78" s="186">
        <f>SUM(T79:T92)</f>
        <v>0</v>
      </c>
      <c r="AR78" s="187" t="s">
        <v>216</v>
      </c>
      <c r="AT78" s="188" t="s">
        <v>70</v>
      </c>
      <c r="AU78" s="188" t="s">
        <v>71</v>
      </c>
      <c r="AY78" s="187" t="s">
        <v>149</v>
      </c>
      <c r="BK78" s="189">
        <f>SUM(BK79:BK92)</f>
        <v>0</v>
      </c>
    </row>
    <row r="79" spans="2:65" s="1" customFormat="1" ht="22.5" customHeight="1">
      <c r="B79" s="41"/>
      <c r="C79" s="193" t="s">
        <v>79</v>
      </c>
      <c r="D79" s="193" t="s">
        <v>152</v>
      </c>
      <c r="E79" s="194" t="s">
        <v>1753</v>
      </c>
      <c r="F79" s="195" t="s">
        <v>1754</v>
      </c>
      <c r="G79" s="196" t="s">
        <v>228</v>
      </c>
      <c r="H79" s="197">
        <v>1</v>
      </c>
      <c r="I79" s="198"/>
      <c r="J79" s="199">
        <f>ROUND(I79*H79,2)</f>
        <v>0</v>
      </c>
      <c r="K79" s="195" t="s">
        <v>1755</v>
      </c>
      <c r="L79" s="61"/>
      <c r="M79" s="200" t="s">
        <v>21</v>
      </c>
      <c r="N79" s="201" t="s">
        <v>42</v>
      </c>
      <c r="O79" s="42"/>
      <c r="P79" s="202">
        <f>O79*H79</f>
        <v>0</v>
      </c>
      <c r="Q79" s="202">
        <v>0</v>
      </c>
      <c r="R79" s="202">
        <f>Q79*H79</f>
        <v>0</v>
      </c>
      <c r="S79" s="202">
        <v>0</v>
      </c>
      <c r="T79" s="203">
        <f>S79*H79</f>
        <v>0</v>
      </c>
      <c r="AR79" s="24" t="s">
        <v>1756</v>
      </c>
      <c r="AT79" s="24" t="s">
        <v>152</v>
      </c>
      <c r="AU79" s="24" t="s">
        <v>79</v>
      </c>
      <c r="AY79" s="24" t="s">
        <v>149</v>
      </c>
      <c r="BE79" s="204">
        <f>IF(N79="základní",J79,0)</f>
        <v>0</v>
      </c>
      <c r="BF79" s="204">
        <f>IF(N79="snížená",J79,0)</f>
        <v>0</v>
      </c>
      <c r="BG79" s="204">
        <f>IF(N79="zákl. přenesená",J79,0)</f>
        <v>0</v>
      </c>
      <c r="BH79" s="204">
        <f>IF(N79="sníž. přenesená",J79,0)</f>
        <v>0</v>
      </c>
      <c r="BI79" s="204">
        <f>IF(N79="nulová",J79,0)</f>
        <v>0</v>
      </c>
      <c r="BJ79" s="24" t="s">
        <v>79</v>
      </c>
      <c r="BK79" s="204">
        <f>ROUND(I79*H79,2)</f>
        <v>0</v>
      </c>
      <c r="BL79" s="24" t="s">
        <v>1756</v>
      </c>
      <c r="BM79" s="24" t="s">
        <v>1757</v>
      </c>
    </row>
    <row r="80" spans="2:65" s="1" customFormat="1" ht="22.5" customHeight="1">
      <c r="B80" s="41"/>
      <c r="C80" s="193" t="s">
        <v>81</v>
      </c>
      <c r="D80" s="193" t="s">
        <v>152</v>
      </c>
      <c r="E80" s="194" t="s">
        <v>1758</v>
      </c>
      <c r="F80" s="195" t="s">
        <v>1759</v>
      </c>
      <c r="G80" s="196" t="s">
        <v>228</v>
      </c>
      <c r="H80" s="197">
        <v>1</v>
      </c>
      <c r="I80" s="198"/>
      <c r="J80" s="199">
        <f>ROUND(I80*H80,2)</f>
        <v>0</v>
      </c>
      <c r="K80" s="195" t="s">
        <v>21</v>
      </c>
      <c r="L80" s="61"/>
      <c r="M80" s="200" t="s">
        <v>21</v>
      </c>
      <c r="N80" s="201" t="s">
        <v>42</v>
      </c>
      <c r="O80" s="42"/>
      <c r="P80" s="202">
        <f>O80*H80</f>
        <v>0</v>
      </c>
      <c r="Q80" s="202">
        <v>0</v>
      </c>
      <c r="R80" s="202">
        <f>Q80*H80</f>
        <v>0</v>
      </c>
      <c r="S80" s="202">
        <v>0</v>
      </c>
      <c r="T80" s="203">
        <f>S80*H80</f>
        <v>0</v>
      </c>
      <c r="AR80" s="24" t="s">
        <v>1756</v>
      </c>
      <c r="AT80" s="24" t="s">
        <v>152</v>
      </c>
      <c r="AU80" s="24" t="s">
        <v>79</v>
      </c>
      <c r="AY80" s="24" t="s">
        <v>149</v>
      </c>
      <c r="BE80" s="204">
        <f>IF(N80="základní",J80,0)</f>
        <v>0</v>
      </c>
      <c r="BF80" s="204">
        <f>IF(N80="snížená",J80,0)</f>
        <v>0</v>
      </c>
      <c r="BG80" s="204">
        <f>IF(N80="zákl. přenesená",J80,0)</f>
        <v>0</v>
      </c>
      <c r="BH80" s="204">
        <f>IF(N80="sníž. přenesená",J80,0)</f>
        <v>0</v>
      </c>
      <c r="BI80" s="204">
        <f>IF(N80="nulová",J80,0)</f>
        <v>0</v>
      </c>
      <c r="BJ80" s="24" t="s">
        <v>79</v>
      </c>
      <c r="BK80" s="204">
        <f>ROUND(I80*H80,2)</f>
        <v>0</v>
      </c>
      <c r="BL80" s="24" t="s">
        <v>1756</v>
      </c>
      <c r="BM80" s="24" t="s">
        <v>1760</v>
      </c>
    </row>
    <row r="81" spans="2:47" s="1" customFormat="1" ht="27">
      <c r="B81" s="41"/>
      <c r="C81" s="63"/>
      <c r="D81" s="205" t="s">
        <v>159</v>
      </c>
      <c r="E81" s="63"/>
      <c r="F81" s="206" t="s">
        <v>1761</v>
      </c>
      <c r="G81" s="63"/>
      <c r="H81" s="63"/>
      <c r="I81" s="163"/>
      <c r="J81" s="63"/>
      <c r="K81" s="63"/>
      <c r="L81" s="61"/>
      <c r="M81" s="207"/>
      <c r="N81" s="42"/>
      <c r="O81" s="42"/>
      <c r="P81" s="42"/>
      <c r="Q81" s="42"/>
      <c r="R81" s="42"/>
      <c r="S81" s="42"/>
      <c r="T81" s="78"/>
      <c r="AT81" s="24" t="s">
        <v>159</v>
      </c>
      <c r="AU81" s="24" t="s">
        <v>79</v>
      </c>
    </row>
    <row r="82" spans="2:65" s="1" customFormat="1" ht="22.5" customHeight="1">
      <c r="B82" s="41"/>
      <c r="C82" s="193" t="s">
        <v>185</v>
      </c>
      <c r="D82" s="193" t="s">
        <v>152</v>
      </c>
      <c r="E82" s="194" t="s">
        <v>1762</v>
      </c>
      <c r="F82" s="195" t="s">
        <v>1763</v>
      </c>
      <c r="G82" s="196" t="s">
        <v>228</v>
      </c>
      <c r="H82" s="197">
        <v>1</v>
      </c>
      <c r="I82" s="198"/>
      <c r="J82" s="199">
        <f>ROUND(I82*H82,2)</f>
        <v>0</v>
      </c>
      <c r="K82" s="195" t="s">
        <v>21</v>
      </c>
      <c r="L82" s="61"/>
      <c r="M82" s="200" t="s">
        <v>21</v>
      </c>
      <c r="N82" s="201" t="s">
        <v>42</v>
      </c>
      <c r="O82" s="42"/>
      <c r="P82" s="202">
        <f>O82*H82</f>
        <v>0</v>
      </c>
      <c r="Q82" s="202">
        <v>0</v>
      </c>
      <c r="R82" s="202">
        <f>Q82*H82</f>
        <v>0</v>
      </c>
      <c r="S82" s="202">
        <v>0</v>
      </c>
      <c r="T82" s="203">
        <f>S82*H82</f>
        <v>0</v>
      </c>
      <c r="AR82" s="24" t="s">
        <v>1756</v>
      </c>
      <c r="AT82" s="24" t="s">
        <v>152</v>
      </c>
      <c r="AU82" s="24" t="s">
        <v>79</v>
      </c>
      <c r="AY82" s="24" t="s">
        <v>149</v>
      </c>
      <c r="BE82" s="204">
        <f>IF(N82="základní",J82,0)</f>
        <v>0</v>
      </c>
      <c r="BF82" s="204">
        <f>IF(N82="snížená",J82,0)</f>
        <v>0</v>
      </c>
      <c r="BG82" s="204">
        <f>IF(N82="zákl. přenesená",J82,0)</f>
        <v>0</v>
      </c>
      <c r="BH82" s="204">
        <f>IF(N82="sníž. přenesená",J82,0)</f>
        <v>0</v>
      </c>
      <c r="BI82" s="204">
        <f>IF(N82="nulová",J82,0)</f>
        <v>0</v>
      </c>
      <c r="BJ82" s="24" t="s">
        <v>79</v>
      </c>
      <c r="BK82" s="204">
        <f>ROUND(I82*H82,2)</f>
        <v>0</v>
      </c>
      <c r="BL82" s="24" t="s">
        <v>1756</v>
      </c>
      <c r="BM82" s="24" t="s">
        <v>1764</v>
      </c>
    </row>
    <row r="83" spans="2:47" s="1" customFormat="1" ht="40.5">
      <c r="B83" s="41"/>
      <c r="C83" s="63"/>
      <c r="D83" s="205" t="s">
        <v>159</v>
      </c>
      <c r="E83" s="63"/>
      <c r="F83" s="206" t="s">
        <v>1765</v>
      </c>
      <c r="G83" s="63"/>
      <c r="H83" s="63"/>
      <c r="I83" s="163"/>
      <c r="J83" s="63"/>
      <c r="K83" s="63"/>
      <c r="L83" s="61"/>
      <c r="M83" s="207"/>
      <c r="N83" s="42"/>
      <c r="O83" s="42"/>
      <c r="P83" s="42"/>
      <c r="Q83" s="42"/>
      <c r="R83" s="42"/>
      <c r="S83" s="42"/>
      <c r="T83" s="78"/>
      <c r="AT83" s="24" t="s">
        <v>159</v>
      </c>
      <c r="AU83" s="24" t="s">
        <v>79</v>
      </c>
    </row>
    <row r="84" spans="2:65" s="1" customFormat="1" ht="22.5" customHeight="1">
      <c r="B84" s="41"/>
      <c r="C84" s="193" t="s">
        <v>157</v>
      </c>
      <c r="D84" s="193" t="s">
        <v>152</v>
      </c>
      <c r="E84" s="194" t="s">
        <v>1766</v>
      </c>
      <c r="F84" s="195" t="s">
        <v>1767</v>
      </c>
      <c r="G84" s="196" t="s">
        <v>228</v>
      </c>
      <c r="H84" s="197">
        <v>1</v>
      </c>
      <c r="I84" s="198"/>
      <c r="J84" s="199">
        <f>ROUND(I84*H84,2)</f>
        <v>0</v>
      </c>
      <c r="K84" s="195" t="s">
        <v>1755</v>
      </c>
      <c r="L84" s="61"/>
      <c r="M84" s="200" t="s">
        <v>21</v>
      </c>
      <c r="N84" s="201" t="s">
        <v>42</v>
      </c>
      <c r="O84" s="42"/>
      <c r="P84" s="202">
        <f>O84*H84</f>
        <v>0</v>
      </c>
      <c r="Q84" s="202">
        <v>0</v>
      </c>
      <c r="R84" s="202">
        <f>Q84*H84</f>
        <v>0</v>
      </c>
      <c r="S84" s="202">
        <v>0</v>
      </c>
      <c r="T84" s="203">
        <f>S84*H84</f>
        <v>0</v>
      </c>
      <c r="AR84" s="24" t="s">
        <v>1756</v>
      </c>
      <c r="AT84" s="24" t="s">
        <v>152</v>
      </c>
      <c r="AU84" s="24" t="s">
        <v>79</v>
      </c>
      <c r="AY84" s="24" t="s">
        <v>149</v>
      </c>
      <c r="BE84" s="204">
        <f>IF(N84="základní",J84,0)</f>
        <v>0</v>
      </c>
      <c r="BF84" s="204">
        <f>IF(N84="snížená",J84,0)</f>
        <v>0</v>
      </c>
      <c r="BG84" s="204">
        <f>IF(N84="zákl. přenesená",J84,0)</f>
        <v>0</v>
      </c>
      <c r="BH84" s="204">
        <f>IF(N84="sníž. přenesená",J84,0)</f>
        <v>0</v>
      </c>
      <c r="BI84" s="204">
        <f>IF(N84="nulová",J84,0)</f>
        <v>0</v>
      </c>
      <c r="BJ84" s="24" t="s">
        <v>79</v>
      </c>
      <c r="BK84" s="204">
        <f>ROUND(I84*H84,2)</f>
        <v>0</v>
      </c>
      <c r="BL84" s="24" t="s">
        <v>1756</v>
      </c>
      <c r="BM84" s="24" t="s">
        <v>1768</v>
      </c>
    </row>
    <row r="85" spans="2:47" s="1" customFormat="1" ht="54">
      <c r="B85" s="41"/>
      <c r="C85" s="63"/>
      <c r="D85" s="205" t="s">
        <v>159</v>
      </c>
      <c r="E85" s="63"/>
      <c r="F85" s="206" t="s">
        <v>1769</v>
      </c>
      <c r="G85" s="63"/>
      <c r="H85" s="63"/>
      <c r="I85" s="163"/>
      <c r="J85" s="63"/>
      <c r="K85" s="63"/>
      <c r="L85" s="61"/>
      <c r="M85" s="207"/>
      <c r="N85" s="42"/>
      <c r="O85" s="42"/>
      <c r="P85" s="42"/>
      <c r="Q85" s="42"/>
      <c r="R85" s="42"/>
      <c r="S85" s="42"/>
      <c r="T85" s="78"/>
      <c r="AT85" s="24" t="s">
        <v>159</v>
      </c>
      <c r="AU85" s="24" t="s">
        <v>79</v>
      </c>
    </row>
    <row r="86" spans="2:65" s="1" customFormat="1" ht="22.5" customHeight="1">
      <c r="B86" s="41"/>
      <c r="C86" s="193" t="s">
        <v>216</v>
      </c>
      <c r="D86" s="193" t="s">
        <v>152</v>
      </c>
      <c r="E86" s="194" t="s">
        <v>1770</v>
      </c>
      <c r="F86" s="195" t="s">
        <v>1771</v>
      </c>
      <c r="G86" s="196" t="s">
        <v>228</v>
      </c>
      <c r="H86" s="197">
        <v>1</v>
      </c>
      <c r="I86" s="198"/>
      <c r="J86" s="199">
        <f>ROUND(I86*H86,2)</f>
        <v>0</v>
      </c>
      <c r="K86" s="195" t="s">
        <v>1755</v>
      </c>
      <c r="L86" s="61"/>
      <c r="M86" s="200" t="s">
        <v>21</v>
      </c>
      <c r="N86" s="201" t="s">
        <v>42</v>
      </c>
      <c r="O86" s="42"/>
      <c r="P86" s="202">
        <f>O86*H86</f>
        <v>0</v>
      </c>
      <c r="Q86" s="202">
        <v>0</v>
      </c>
      <c r="R86" s="202">
        <f>Q86*H86</f>
        <v>0</v>
      </c>
      <c r="S86" s="202">
        <v>0</v>
      </c>
      <c r="T86" s="203">
        <f>S86*H86</f>
        <v>0</v>
      </c>
      <c r="AR86" s="24" t="s">
        <v>1756</v>
      </c>
      <c r="AT86" s="24" t="s">
        <v>152</v>
      </c>
      <c r="AU86" s="24" t="s">
        <v>79</v>
      </c>
      <c r="AY86" s="24" t="s">
        <v>149</v>
      </c>
      <c r="BE86" s="204">
        <f>IF(N86="základní",J86,0)</f>
        <v>0</v>
      </c>
      <c r="BF86" s="204">
        <f>IF(N86="snížená",J86,0)</f>
        <v>0</v>
      </c>
      <c r="BG86" s="204">
        <f>IF(N86="zákl. přenesená",J86,0)</f>
        <v>0</v>
      </c>
      <c r="BH86" s="204">
        <f>IF(N86="sníž. přenesená",J86,0)</f>
        <v>0</v>
      </c>
      <c r="BI86" s="204">
        <f>IF(N86="nulová",J86,0)</f>
        <v>0</v>
      </c>
      <c r="BJ86" s="24" t="s">
        <v>79</v>
      </c>
      <c r="BK86" s="204">
        <f>ROUND(I86*H86,2)</f>
        <v>0</v>
      </c>
      <c r="BL86" s="24" t="s">
        <v>1756</v>
      </c>
      <c r="BM86" s="24" t="s">
        <v>1772</v>
      </c>
    </row>
    <row r="87" spans="2:47" s="1" customFormat="1" ht="40.5">
      <c r="B87" s="41"/>
      <c r="C87" s="63"/>
      <c r="D87" s="205" t="s">
        <v>159</v>
      </c>
      <c r="E87" s="63"/>
      <c r="F87" s="206" t="s">
        <v>1773</v>
      </c>
      <c r="G87" s="63"/>
      <c r="H87" s="63"/>
      <c r="I87" s="163"/>
      <c r="J87" s="63"/>
      <c r="K87" s="63"/>
      <c r="L87" s="61"/>
      <c r="M87" s="207"/>
      <c r="N87" s="42"/>
      <c r="O87" s="42"/>
      <c r="P87" s="42"/>
      <c r="Q87" s="42"/>
      <c r="R87" s="42"/>
      <c r="S87" s="42"/>
      <c r="T87" s="78"/>
      <c r="AT87" s="24" t="s">
        <v>159</v>
      </c>
      <c r="AU87" s="24" t="s">
        <v>79</v>
      </c>
    </row>
    <row r="88" spans="2:65" s="1" customFormat="1" ht="22.5" customHeight="1">
      <c r="B88" s="41"/>
      <c r="C88" s="193" t="s">
        <v>150</v>
      </c>
      <c r="D88" s="193" t="s">
        <v>152</v>
      </c>
      <c r="E88" s="194" t="s">
        <v>1774</v>
      </c>
      <c r="F88" s="195" t="s">
        <v>1775</v>
      </c>
      <c r="G88" s="196" t="s">
        <v>228</v>
      </c>
      <c r="H88" s="197">
        <v>1</v>
      </c>
      <c r="I88" s="198"/>
      <c r="J88" s="199">
        <f>ROUND(I88*H88,2)</f>
        <v>0</v>
      </c>
      <c r="K88" s="195" t="s">
        <v>1755</v>
      </c>
      <c r="L88" s="61"/>
      <c r="M88" s="200" t="s">
        <v>21</v>
      </c>
      <c r="N88" s="201" t="s">
        <v>42</v>
      </c>
      <c r="O88" s="42"/>
      <c r="P88" s="202">
        <f>O88*H88</f>
        <v>0</v>
      </c>
      <c r="Q88" s="202">
        <v>0</v>
      </c>
      <c r="R88" s="202">
        <f>Q88*H88</f>
        <v>0</v>
      </c>
      <c r="S88" s="202">
        <v>0</v>
      </c>
      <c r="T88" s="203">
        <f>S88*H88</f>
        <v>0</v>
      </c>
      <c r="AR88" s="24" t="s">
        <v>1756</v>
      </c>
      <c r="AT88" s="24" t="s">
        <v>152</v>
      </c>
      <c r="AU88" s="24" t="s">
        <v>79</v>
      </c>
      <c r="AY88" s="24" t="s">
        <v>149</v>
      </c>
      <c r="BE88" s="204">
        <f>IF(N88="základní",J88,0)</f>
        <v>0</v>
      </c>
      <c r="BF88" s="204">
        <f>IF(N88="snížená",J88,0)</f>
        <v>0</v>
      </c>
      <c r="BG88" s="204">
        <f>IF(N88="zákl. přenesená",J88,0)</f>
        <v>0</v>
      </c>
      <c r="BH88" s="204">
        <f>IF(N88="sníž. přenesená",J88,0)</f>
        <v>0</v>
      </c>
      <c r="BI88" s="204">
        <f>IF(N88="nulová",J88,0)</f>
        <v>0</v>
      </c>
      <c r="BJ88" s="24" t="s">
        <v>79</v>
      </c>
      <c r="BK88" s="204">
        <f>ROUND(I88*H88,2)</f>
        <v>0</v>
      </c>
      <c r="BL88" s="24" t="s">
        <v>1756</v>
      </c>
      <c r="BM88" s="24" t="s">
        <v>1776</v>
      </c>
    </row>
    <row r="89" spans="2:47" s="1" customFormat="1" ht="40.5">
      <c r="B89" s="41"/>
      <c r="C89" s="63"/>
      <c r="D89" s="205" t="s">
        <v>159</v>
      </c>
      <c r="E89" s="63"/>
      <c r="F89" s="206" t="s">
        <v>1777</v>
      </c>
      <c r="G89" s="63"/>
      <c r="H89" s="63"/>
      <c r="I89" s="163"/>
      <c r="J89" s="63"/>
      <c r="K89" s="63"/>
      <c r="L89" s="61"/>
      <c r="M89" s="207"/>
      <c r="N89" s="42"/>
      <c r="O89" s="42"/>
      <c r="P89" s="42"/>
      <c r="Q89" s="42"/>
      <c r="R89" s="42"/>
      <c r="S89" s="42"/>
      <c r="T89" s="78"/>
      <c r="AT89" s="24" t="s">
        <v>159</v>
      </c>
      <c r="AU89" s="24" t="s">
        <v>79</v>
      </c>
    </row>
    <row r="90" spans="2:65" s="1" customFormat="1" ht="22.5" customHeight="1">
      <c r="B90" s="41"/>
      <c r="C90" s="193" t="s">
        <v>230</v>
      </c>
      <c r="D90" s="193" t="s">
        <v>152</v>
      </c>
      <c r="E90" s="194" t="s">
        <v>1778</v>
      </c>
      <c r="F90" s="195" t="s">
        <v>1779</v>
      </c>
      <c r="G90" s="196" t="s">
        <v>228</v>
      </c>
      <c r="H90" s="197">
        <v>1</v>
      </c>
      <c r="I90" s="198"/>
      <c r="J90" s="199">
        <f>ROUND(I90*H90,2)</f>
        <v>0</v>
      </c>
      <c r="K90" s="195" t="s">
        <v>1755</v>
      </c>
      <c r="L90" s="61"/>
      <c r="M90" s="200" t="s">
        <v>21</v>
      </c>
      <c r="N90" s="201" t="s">
        <v>42</v>
      </c>
      <c r="O90" s="42"/>
      <c r="P90" s="202">
        <f>O90*H90</f>
        <v>0</v>
      </c>
      <c r="Q90" s="202">
        <v>0</v>
      </c>
      <c r="R90" s="202">
        <f>Q90*H90</f>
        <v>0</v>
      </c>
      <c r="S90" s="202">
        <v>0</v>
      </c>
      <c r="T90" s="203">
        <f>S90*H90</f>
        <v>0</v>
      </c>
      <c r="AR90" s="24" t="s">
        <v>1756</v>
      </c>
      <c r="AT90" s="24" t="s">
        <v>152</v>
      </c>
      <c r="AU90" s="24" t="s">
        <v>79</v>
      </c>
      <c r="AY90" s="24" t="s">
        <v>149</v>
      </c>
      <c r="BE90" s="204">
        <f>IF(N90="základní",J90,0)</f>
        <v>0</v>
      </c>
      <c r="BF90" s="204">
        <f>IF(N90="snížená",J90,0)</f>
        <v>0</v>
      </c>
      <c r="BG90" s="204">
        <f>IF(N90="zákl. přenesená",J90,0)</f>
        <v>0</v>
      </c>
      <c r="BH90" s="204">
        <f>IF(N90="sníž. přenesená",J90,0)</f>
        <v>0</v>
      </c>
      <c r="BI90" s="204">
        <f>IF(N90="nulová",J90,0)</f>
        <v>0</v>
      </c>
      <c r="BJ90" s="24" t="s">
        <v>79</v>
      </c>
      <c r="BK90" s="204">
        <f>ROUND(I90*H90,2)</f>
        <v>0</v>
      </c>
      <c r="BL90" s="24" t="s">
        <v>1756</v>
      </c>
      <c r="BM90" s="24" t="s">
        <v>1780</v>
      </c>
    </row>
    <row r="91" spans="2:47" s="1" customFormat="1" ht="27">
      <c r="B91" s="41"/>
      <c r="C91" s="63"/>
      <c r="D91" s="205" t="s">
        <v>159</v>
      </c>
      <c r="E91" s="63"/>
      <c r="F91" s="206" t="s">
        <v>1781</v>
      </c>
      <c r="G91" s="63"/>
      <c r="H91" s="63"/>
      <c r="I91" s="163"/>
      <c r="J91" s="63"/>
      <c r="K91" s="63"/>
      <c r="L91" s="61"/>
      <c r="M91" s="207"/>
      <c r="N91" s="42"/>
      <c r="O91" s="42"/>
      <c r="P91" s="42"/>
      <c r="Q91" s="42"/>
      <c r="R91" s="42"/>
      <c r="S91" s="42"/>
      <c r="T91" s="78"/>
      <c r="AT91" s="24" t="s">
        <v>159</v>
      </c>
      <c r="AU91" s="24" t="s">
        <v>79</v>
      </c>
    </row>
    <row r="92" spans="2:65" s="1" customFormat="1" ht="22.5" customHeight="1">
      <c r="B92" s="41"/>
      <c r="C92" s="193" t="s">
        <v>234</v>
      </c>
      <c r="D92" s="193" t="s">
        <v>152</v>
      </c>
      <c r="E92" s="194" t="s">
        <v>1782</v>
      </c>
      <c r="F92" s="195" t="s">
        <v>1783</v>
      </c>
      <c r="G92" s="196" t="s">
        <v>228</v>
      </c>
      <c r="H92" s="197">
        <v>1</v>
      </c>
      <c r="I92" s="198"/>
      <c r="J92" s="199">
        <f>ROUND(I92*H92,2)</f>
        <v>0</v>
      </c>
      <c r="K92" s="195" t="s">
        <v>1755</v>
      </c>
      <c r="L92" s="61"/>
      <c r="M92" s="200" t="s">
        <v>21</v>
      </c>
      <c r="N92" s="278" t="s">
        <v>42</v>
      </c>
      <c r="O92" s="274"/>
      <c r="P92" s="279">
        <f>O92*H92</f>
        <v>0</v>
      </c>
      <c r="Q92" s="279">
        <v>0</v>
      </c>
      <c r="R92" s="279">
        <f>Q92*H92</f>
        <v>0</v>
      </c>
      <c r="S92" s="279">
        <v>0</v>
      </c>
      <c r="T92" s="280">
        <f>S92*H92</f>
        <v>0</v>
      </c>
      <c r="AR92" s="24" t="s">
        <v>1756</v>
      </c>
      <c r="AT92" s="24" t="s">
        <v>152</v>
      </c>
      <c r="AU92" s="24" t="s">
        <v>79</v>
      </c>
      <c r="AY92" s="24" t="s">
        <v>149</v>
      </c>
      <c r="BE92" s="204">
        <f>IF(N92="základní",J92,0)</f>
        <v>0</v>
      </c>
      <c r="BF92" s="204">
        <f>IF(N92="snížená",J92,0)</f>
        <v>0</v>
      </c>
      <c r="BG92" s="204">
        <f>IF(N92="zákl. přenesená",J92,0)</f>
        <v>0</v>
      </c>
      <c r="BH92" s="204">
        <f>IF(N92="sníž. přenesená",J92,0)</f>
        <v>0</v>
      </c>
      <c r="BI92" s="204">
        <f>IF(N92="nulová",J92,0)</f>
        <v>0</v>
      </c>
      <c r="BJ92" s="24" t="s">
        <v>79</v>
      </c>
      <c r="BK92" s="204">
        <f>ROUND(I92*H92,2)</f>
        <v>0</v>
      </c>
      <c r="BL92" s="24" t="s">
        <v>1756</v>
      </c>
      <c r="BM92" s="24" t="s">
        <v>1784</v>
      </c>
    </row>
    <row r="93" spans="2:12" s="1" customFormat="1" ht="6.95" customHeight="1">
      <c r="B93" s="56"/>
      <c r="C93" s="57"/>
      <c r="D93" s="57"/>
      <c r="E93" s="57"/>
      <c r="F93" s="57"/>
      <c r="G93" s="57"/>
      <c r="H93" s="57"/>
      <c r="I93" s="139"/>
      <c r="J93" s="57"/>
      <c r="K93" s="57"/>
      <c r="L93" s="61"/>
    </row>
  </sheetData>
  <sheetProtection password="CC35" sheet="1" objects="1" scenarios="1" formatCells="0" formatColumns="0" formatRows="0" sort="0" autoFilter="0"/>
  <autoFilter ref="C76:K92"/>
  <mergeCells count="9">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81" customWidth="1"/>
    <col min="2" max="2" width="1.66796875" style="281" customWidth="1"/>
    <col min="3" max="4" width="5" style="281" customWidth="1"/>
    <col min="5" max="5" width="11.66015625" style="281" customWidth="1"/>
    <col min="6" max="6" width="9.16015625" style="281" customWidth="1"/>
    <col min="7" max="7" width="5" style="281" customWidth="1"/>
    <col min="8" max="8" width="77.83203125" style="281" customWidth="1"/>
    <col min="9" max="10" width="20" style="281" customWidth="1"/>
    <col min="11" max="11" width="1.66796875" style="281" customWidth="1"/>
  </cols>
  <sheetData>
    <row r="1" ht="37.5" customHeight="1"/>
    <row r="2" spans="2:11" ht="7.5" customHeight="1">
      <c r="B2" s="282"/>
      <c r="C2" s="283"/>
      <c r="D2" s="283"/>
      <c r="E2" s="283"/>
      <c r="F2" s="283"/>
      <c r="G2" s="283"/>
      <c r="H2" s="283"/>
      <c r="I2" s="283"/>
      <c r="J2" s="283"/>
      <c r="K2" s="284"/>
    </row>
    <row r="3" spans="2:11" s="15" customFormat="1" ht="45" customHeight="1">
      <c r="B3" s="285"/>
      <c r="C3" s="408" t="s">
        <v>1785</v>
      </c>
      <c r="D3" s="408"/>
      <c r="E3" s="408"/>
      <c r="F3" s="408"/>
      <c r="G3" s="408"/>
      <c r="H3" s="408"/>
      <c r="I3" s="408"/>
      <c r="J3" s="408"/>
      <c r="K3" s="286"/>
    </row>
    <row r="4" spans="2:11" ht="25.5" customHeight="1">
      <c r="B4" s="287"/>
      <c r="C4" s="412" t="s">
        <v>1786</v>
      </c>
      <c r="D4" s="412"/>
      <c r="E4" s="412"/>
      <c r="F4" s="412"/>
      <c r="G4" s="412"/>
      <c r="H4" s="412"/>
      <c r="I4" s="412"/>
      <c r="J4" s="412"/>
      <c r="K4" s="288"/>
    </row>
    <row r="5" spans="2:11" ht="5.25" customHeight="1">
      <c r="B5" s="287"/>
      <c r="C5" s="289"/>
      <c r="D5" s="289"/>
      <c r="E5" s="289"/>
      <c r="F5" s="289"/>
      <c r="G5" s="289"/>
      <c r="H5" s="289"/>
      <c r="I5" s="289"/>
      <c r="J5" s="289"/>
      <c r="K5" s="288"/>
    </row>
    <row r="6" spans="2:11" ht="15" customHeight="1">
      <c r="B6" s="287"/>
      <c r="C6" s="411" t="s">
        <v>1787</v>
      </c>
      <c r="D6" s="411"/>
      <c r="E6" s="411"/>
      <c r="F6" s="411"/>
      <c r="G6" s="411"/>
      <c r="H6" s="411"/>
      <c r="I6" s="411"/>
      <c r="J6" s="411"/>
      <c r="K6" s="288"/>
    </row>
    <row r="7" spans="2:11" ht="15" customHeight="1">
      <c r="B7" s="291"/>
      <c r="C7" s="411" t="s">
        <v>1788</v>
      </c>
      <c r="D7" s="411"/>
      <c r="E7" s="411"/>
      <c r="F7" s="411"/>
      <c r="G7" s="411"/>
      <c r="H7" s="411"/>
      <c r="I7" s="411"/>
      <c r="J7" s="411"/>
      <c r="K7" s="288"/>
    </row>
    <row r="8" spans="2:11" ht="12.75" customHeight="1">
      <c r="B8" s="291"/>
      <c r="C8" s="290"/>
      <c r="D8" s="290"/>
      <c r="E8" s="290"/>
      <c r="F8" s="290"/>
      <c r="G8" s="290"/>
      <c r="H8" s="290"/>
      <c r="I8" s="290"/>
      <c r="J8" s="290"/>
      <c r="K8" s="288"/>
    </row>
    <row r="9" spans="2:11" ht="15" customHeight="1">
      <c r="B9" s="291"/>
      <c r="C9" s="411" t="s">
        <v>1789</v>
      </c>
      <c r="D9" s="411"/>
      <c r="E9" s="411"/>
      <c r="F9" s="411"/>
      <c r="G9" s="411"/>
      <c r="H9" s="411"/>
      <c r="I9" s="411"/>
      <c r="J9" s="411"/>
      <c r="K9" s="288"/>
    </row>
    <row r="10" spans="2:11" ht="15" customHeight="1">
      <c r="B10" s="291"/>
      <c r="C10" s="290"/>
      <c r="D10" s="411" t="s">
        <v>1790</v>
      </c>
      <c r="E10" s="411"/>
      <c r="F10" s="411"/>
      <c r="G10" s="411"/>
      <c r="H10" s="411"/>
      <c r="I10" s="411"/>
      <c r="J10" s="411"/>
      <c r="K10" s="288"/>
    </row>
    <row r="11" spans="2:11" ht="15" customHeight="1">
      <c r="B11" s="291"/>
      <c r="C11" s="292"/>
      <c r="D11" s="411" t="s">
        <v>1791</v>
      </c>
      <c r="E11" s="411"/>
      <c r="F11" s="411"/>
      <c r="G11" s="411"/>
      <c r="H11" s="411"/>
      <c r="I11" s="411"/>
      <c r="J11" s="411"/>
      <c r="K11" s="288"/>
    </row>
    <row r="12" spans="2:11" ht="12.75" customHeight="1">
      <c r="B12" s="291"/>
      <c r="C12" s="292"/>
      <c r="D12" s="292"/>
      <c r="E12" s="292"/>
      <c r="F12" s="292"/>
      <c r="G12" s="292"/>
      <c r="H12" s="292"/>
      <c r="I12" s="292"/>
      <c r="J12" s="292"/>
      <c r="K12" s="288"/>
    </row>
    <row r="13" spans="2:11" ht="15" customHeight="1">
      <c r="B13" s="291"/>
      <c r="C13" s="292"/>
      <c r="D13" s="411" t="s">
        <v>1792</v>
      </c>
      <c r="E13" s="411"/>
      <c r="F13" s="411"/>
      <c r="G13" s="411"/>
      <c r="H13" s="411"/>
      <c r="I13" s="411"/>
      <c r="J13" s="411"/>
      <c r="K13" s="288"/>
    </row>
    <row r="14" spans="2:11" ht="15" customHeight="1">
      <c r="B14" s="291"/>
      <c r="C14" s="292"/>
      <c r="D14" s="411" t="s">
        <v>1793</v>
      </c>
      <c r="E14" s="411"/>
      <c r="F14" s="411"/>
      <c r="G14" s="411"/>
      <c r="H14" s="411"/>
      <c r="I14" s="411"/>
      <c r="J14" s="411"/>
      <c r="K14" s="288"/>
    </row>
    <row r="15" spans="2:11" ht="15" customHeight="1">
      <c r="B15" s="291"/>
      <c r="C15" s="292"/>
      <c r="D15" s="411" t="s">
        <v>1794</v>
      </c>
      <c r="E15" s="411"/>
      <c r="F15" s="411"/>
      <c r="G15" s="411"/>
      <c r="H15" s="411"/>
      <c r="I15" s="411"/>
      <c r="J15" s="411"/>
      <c r="K15" s="288"/>
    </row>
    <row r="16" spans="2:11" ht="15" customHeight="1">
      <c r="B16" s="291"/>
      <c r="C16" s="292"/>
      <c r="D16" s="292"/>
      <c r="E16" s="293" t="s">
        <v>78</v>
      </c>
      <c r="F16" s="411" t="s">
        <v>1795</v>
      </c>
      <c r="G16" s="411"/>
      <c r="H16" s="411"/>
      <c r="I16" s="411"/>
      <c r="J16" s="411"/>
      <c r="K16" s="288"/>
    </row>
    <row r="17" spans="2:11" ht="15" customHeight="1">
      <c r="B17" s="291"/>
      <c r="C17" s="292"/>
      <c r="D17" s="292"/>
      <c r="E17" s="293" t="s">
        <v>1796</v>
      </c>
      <c r="F17" s="411" t="s">
        <v>1797</v>
      </c>
      <c r="G17" s="411"/>
      <c r="H17" s="411"/>
      <c r="I17" s="411"/>
      <c r="J17" s="411"/>
      <c r="K17" s="288"/>
    </row>
    <row r="18" spans="2:11" ht="15" customHeight="1">
      <c r="B18" s="291"/>
      <c r="C18" s="292"/>
      <c r="D18" s="292"/>
      <c r="E18" s="293" t="s">
        <v>1798</v>
      </c>
      <c r="F18" s="411" t="s">
        <v>1799</v>
      </c>
      <c r="G18" s="411"/>
      <c r="H18" s="411"/>
      <c r="I18" s="411"/>
      <c r="J18" s="411"/>
      <c r="K18" s="288"/>
    </row>
    <row r="19" spans="2:11" ht="15" customHeight="1">
      <c r="B19" s="291"/>
      <c r="C19" s="292"/>
      <c r="D19" s="292"/>
      <c r="E19" s="293" t="s">
        <v>1800</v>
      </c>
      <c r="F19" s="411" t="s">
        <v>1801</v>
      </c>
      <c r="G19" s="411"/>
      <c r="H19" s="411"/>
      <c r="I19" s="411"/>
      <c r="J19" s="411"/>
      <c r="K19" s="288"/>
    </row>
    <row r="20" spans="2:11" ht="15" customHeight="1">
      <c r="B20" s="291"/>
      <c r="C20" s="292"/>
      <c r="D20" s="292"/>
      <c r="E20" s="293" t="s">
        <v>82</v>
      </c>
      <c r="F20" s="411" t="s">
        <v>1735</v>
      </c>
      <c r="G20" s="411"/>
      <c r="H20" s="411"/>
      <c r="I20" s="411"/>
      <c r="J20" s="411"/>
      <c r="K20" s="288"/>
    </row>
    <row r="21" spans="2:11" ht="15" customHeight="1">
      <c r="B21" s="291"/>
      <c r="C21" s="292"/>
      <c r="D21" s="292"/>
      <c r="E21" s="293" t="s">
        <v>1802</v>
      </c>
      <c r="F21" s="411" t="s">
        <v>1803</v>
      </c>
      <c r="G21" s="411"/>
      <c r="H21" s="411"/>
      <c r="I21" s="411"/>
      <c r="J21" s="411"/>
      <c r="K21" s="288"/>
    </row>
    <row r="22" spans="2:11" ht="12.75" customHeight="1">
      <c r="B22" s="291"/>
      <c r="C22" s="292"/>
      <c r="D22" s="292"/>
      <c r="E22" s="292"/>
      <c r="F22" s="292"/>
      <c r="G22" s="292"/>
      <c r="H22" s="292"/>
      <c r="I22" s="292"/>
      <c r="J22" s="292"/>
      <c r="K22" s="288"/>
    </row>
    <row r="23" spans="2:11" ht="15" customHeight="1">
      <c r="B23" s="291"/>
      <c r="C23" s="411" t="s">
        <v>1804</v>
      </c>
      <c r="D23" s="411"/>
      <c r="E23" s="411"/>
      <c r="F23" s="411"/>
      <c r="G23" s="411"/>
      <c r="H23" s="411"/>
      <c r="I23" s="411"/>
      <c r="J23" s="411"/>
      <c r="K23" s="288"/>
    </row>
    <row r="24" spans="2:11" ht="15" customHeight="1">
      <c r="B24" s="291"/>
      <c r="C24" s="411" t="s">
        <v>1805</v>
      </c>
      <c r="D24" s="411"/>
      <c r="E24" s="411"/>
      <c r="F24" s="411"/>
      <c r="G24" s="411"/>
      <c r="H24" s="411"/>
      <c r="I24" s="411"/>
      <c r="J24" s="411"/>
      <c r="K24" s="288"/>
    </row>
    <row r="25" spans="2:11" ht="15" customHeight="1">
      <c r="B25" s="291"/>
      <c r="C25" s="290"/>
      <c r="D25" s="411" t="s">
        <v>1806</v>
      </c>
      <c r="E25" s="411"/>
      <c r="F25" s="411"/>
      <c r="G25" s="411"/>
      <c r="H25" s="411"/>
      <c r="I25" s="411"/>
      <c r="J25" s="411"/>
      <c r="K25" s="288"/>
    </row>
    <row r="26" spans="2:11" ht="15" customHeight="1">
      <c r="B26" s="291"/>
      <c r="C26" s="292"/>
      <c r="D26" s="411" t="s">
        <v>1807</v>
      </c>
      <c r="E26" s="411"/>
      <c r="F26" s="411"/>
      <c r="G26" s="411"/>
      <c r="H26" s="411"/>
      <c r="I26" s="411"/>
      <c r="J26" s="411"/>
      <c r="K26" s="288"/>
    </row>
    <row r="27" spans="2:11" ht="12.75" customHeight="1">
      <c r="B27" s="291"/>
      <c r="C27" s="292"/>
      <c r="D27" s="292"/>
      <c r="E27" s="292"/>
      <c r="F27" s="292"/>
      <c r="G27" s="292"/>
      <c r="H27" s="292"/>
      <c r="I27" s="292"/>
      <c r="J27" s="292"/>
      <c r="K27" s="288"/>
    </row>
    <row r="28" spans="2:11" ht="15" customHeight="1">
      <c r="B28" s="291"/>
      <c r="C28" s="292"/>
      <c r="D28" s="411" t="s">
        <v>1808</v>
      </c>
      <c r="E28" s="411"/>
      <c r="F28" s="411"/>
      <c r="G28" s="411"/>
      <c r="H28" s="411"/>
      <c r="I28" s="411"/>
      <c r="J28" s="411"/>
      <c r="K28" s="288"/>
    </row>
    <row r="29" spans="2:11" ht="15" customHeight="1">
      <c r="B29" s="291"/>
      <c r="C29" s="292"/>
      <c r="D29" s="411" t="s">
        <v>1809</v>
      </c>
      <c r="E29" s="411"/>
      <c r="F29" s="411"/>
      <c r="G29" s="411"/>
      <c r="H29" s="411"/>
      <c r="I29" s="411"/>
      <c r="J29" s="411"/>
      <c r="K29" s="288"/>
    </row>
    <row r="30" spans="2:11" ht="12.75" customHeight="1">
      <c r="B30" s="291"/>
      <c r="C30" s="292"/>
      <c r="D30" s="292"/>
      <c r="E30" s="292"/>
      <c r="F30" s="292"/>
      <c r="G30" s="292"/>
      <c r="H30" s="292"/>
      <c r="I30" s="292"/>
      <c r="J30" s="292"/>
      <c r="K30" s="288"/>
    </row>
    <row r="31" spans="2:11" ht="15" customHeight="1">
      <c r="B31" s="291"/>
      <c r="C31" s="292"/>
      <c r="D31" s="411" t="s">
        <v>1810</v>
      </c>
      <c r="E31" s="411"/>
      <c r="F31" s="411"/>
      <c r="G31" s="411"/>
      <c r="H31" s="411"/>
      <c r="I31" s="411"/>
      <c r="J31" s="411"/>
      <c r="K31" s="288"/>
    </row>
    <row r="32" spans="2:11" ht="15" customHeight="1">
      <c r="B32" s="291"/>
      <c r="C32" s="292"/>
      <c r="D32" s="411" t="s">
        <v>1811</v>
      </c>
      <c r="E32" s="411"/>
      <c r="F32" s="411"/>
      <c r="G32" s="411"/>
      <c r="H32" s="411"/>
      <c r="I32" s="411"/>
      <c r="J32" s="411"/>
      <c r="K32" s="288"/>
    </row>
    <row r="33" spans="2:11" ht="15" customHeight="1">
      <c r="B33" s="291"/>
      <c r="C33" s="292"/>
      <c r="D33" s="411" t="s">
        <v>1812</v>
      </c>
      <c r="E33" s="411"/>
      <c r="F33" s="411"/>
      <c r="G33" s="411"/>
      <c r="H33" s="411"/>
      <c r="I33" s="411"/>
      <c r="J33" s="411"/>
      <c r="K33" s="288"/>
    </row>
    <row r="34" spans="2:11" ht="15" customHeight="1">
      <c r="B34" s="291"/>
      <c r="C34" s="292"/>
      <c r="D34" s="290"/>
      <c r="E34" s="294" t="s">
        <v>134</v>
      </c>
      <c r="F34" s="290"/>
      <c r="G34" s="411" t="s">
        <v>1813</v>
      </c>
      <c r="H34" s="411"/>
      <c r="I34" s="411"/>
      <c r="J34" s="411"/>
      <c r="K34" s="288"/>
    </row>
    <row r="35" spans="2:11" ht="30.75" customHeight="1">
      <c r="B35" s="291"/>
      <c r="C35" s="292"/>
      <c r="D35" s="290"/>
      <c r="E35" s="294" t="s">
        <v>1814</v>
      </c>
      <c r="F35" s="290"/>
      <c r="G35" s="411" t="s">
        <v>1815</v>
      </c>
      <c r="H35" s="411"/>
      <c r="I35" s="411"/>
      <c r="J35" s="411"/>
      <c r="K35" s="288"/>
    </row>
    <row r="36" spans="2:11" ht="15" customHeight="1">
      <c r="B36" s="291"/>
      <c r="C36" s="292"/>
      <c r="D36" s="290"/>
      <c r="E36" s="294" t="s">
        <v>52</v>
      </c>
      <c r="F36" s="290"/>
      <c r="G36" s="411" t="s">
        <v>1816</v>
      </c>
      <c r="H36" s="411"/>
      <c r="I36" s="411"/>
      <c r="J36" s="411"/>
      <c r="K36" s="288"/>
    </row>
    <row r="37" spans="2:11" ht="15" customHeight="1">
      <c r="B37" s="291"/>
      <c r="C37" s="292"/>
      <c r="D37" s="290"/>
      <c r="E37" s="294" t="s">
        <v>135</v>
      </c>
      <c r="F37" s="290"/>
      <c r="G37" s="411" t="s">
        <v>1817</v>
      </c>
      <c r="H37" s="411"/>
      <c r="I37" s="411"/>
      <c r="J37" s="411"/>
      <c r="K37" s="288"/>
    </row>
    <row r="38" spans="2:11" ht="15" customHeight="1">
      <c r="B38" s="291"/>
      <c r="C38" s="292"/>
      <c r="D38" s="290"/>
      <c r="E38" s="294" t="s">
        <v>136</v>
      </c>
      <c r="F38" s="290"/>
      <c r="G38" s="411" t="s">
        <v>1818</v>
      </c>
      <c r="H38" s="411"/>
      <c r="I38" s="411"/>
      <c r="J38" s="411"/>
      <c r="K38" s="288"/>
    </row>
    <row r="39" spans="2:11" ht="15" customHeight="1">
      <c r="B39" s="291"/>
      <c r="C39" s="292"/>
      <c r="D39" s="290"/>
      <c r="E39" s="294" t="s">
        <v>137</v>
      </c>
      <c r="F39" s="290"/>
      <c r="G39" s="411" t="s">
        <v>1819</v>
      </c>
      <c r="H39" s="411"/>
      <c r="I39" s="411"/>
      <c r="J39" s="411"/>
      <c r="K39" s="288"/>
    </row>
    <row r="40" spans="2:11" ht="15" customHeight="1">
      <c r="B40" s="291"/>
      <c r="C40" s="292"/>
      <c r="D40" s="290"/>
      <c r="E40" s="294" t="s">
        <v>1820</v>
      </c>
      <c r="F40" s="290"/>
      <c r="G40" s="411" t="s">
        <v>1821</v>
      </c>
      <c r="H40" s="411"/>
      <c r="I40" s="411"/>
      <c r="J40" s="411"/>
      <c r="K40" s="288"/>
    </row>
    <row r="41" spans="2:11" ht="15" customHeight="1">
      <c r="B41" s="291"/>
      <c r="C41" s="292"/>
      <c r="D41" s="290"/>
      <c r="E41" s="294"/>
      <c r="F41" s="290"/>
      <c r="G41" s="411" t="s">
        <v>1822</v>
      </c>
      <c r="H41" s="411"/>
      <c r="I41" s="411"/>
      <c r="J41" s="411"/>
      <c r="K41" s="288"/>
    </row>
    <row r="42" spans="2:11" ht="15" customHeight="1">
      <c r="B42" s="291"/>
      <c r="C42" s="292"/>
      <c r="D42" s="290"/>
      <c r="E42" s="294" t="s">
        <v>1823</v>
      </c>
      <c r="F42" s="290"/>
      <c r="G42" s="411" t="s">
        <v>1824</v>
      </c>
      <c r="H42" s="411"/>
      <c r="I42" s="411"/>
      <c r="J42" s="411"/>
      <c r="K42" s="288"/>
    </row>
    <row r="43" spans="2:11" ht="15" customHeight="1">
      <c r="B43" s="291"/>
      <c r="C43" s="292"/>
      <c r="D43" s="290"/>
      <c r="E43" s="294" t="s">
        <v>139</v>
      </c>
      <c r="F43" s="290"/>
      <c r="G43" s="411" t="s">
        <v>1825</v>
      </c>
      <c r="H43" s="411"/>
      <c r="I43" s="411"/>
      <c r="J43" s="411"/>
      <c r="K43" s="288"/>
    </row>
    <row r="44" spans="2:11" ht="12.75" customHeight="1">
      <c r="B44" s="291"/>
      <c r="C44" s="292"/>
      <c r="D44" s="290"/>
      <c r="E44" s="290"/>
      <c r="F44" s="290"/>
      <c r="G44" s="290"/>
      <c r="H44" s="290"/>
      <c r="I44" s="290"/>
      <c r="J44" s="290"/>
      <c r="K44" s="288"/>
    </row>
    <row r="45" spans="2:11" ht="15" customHeight="1">
      <c r="B45" s="291"/>
      <c r="C45" s="292"/>
      <c r="D45" s="411" t="s">
        <v>1826</v>
      </c>
      <c r="E45" s="411"/>
      <c r="F45" s="411"/>
      <c r="G45" s="411"/>
      <c r="H45" s="411"/>
      <c r="I45" s="411"/>
      <c r="J45" s="411"/>
      <c r="K45" s="288"/>
    </row>
    <row r="46" spans="2:11" ht="15" customHeight="1">
      <c r="B46" s="291"/>
      <c r="C46" s="292"/>
      <c r="D46" s="292"/>
      <c r="E46" s="411" t="s">
        <v>1827</v>
      </c>
      <c r="F46" s="411"/>
      <c r="G46" s="411"/>
      <c r="H46" s="411"/>
      <c r="I46" s="411"/>
      <c r="J46" s="411"/>
      <c r="K46" s="288"/>
    </row>
    <row r="47" spans="2:11" ht="15" customHeight="1">
      <c r="B47" s="291"/>
      <c r="C47" s="292"/>
      <c r="D47" s="292"/>
      <c r="E47" s="411" t="s">
        <v>1828</v>
      </c>
      <c r="F47" s="411"/>
      <c r="G47" s="411"/>
      <c r="H47" s="411"/>
      <c r="I47" s="411"/>
      <c r="J47" s="411"/>
      <c r="K47" s="288"/>
    </row>
    <row r="48" spans="2:11" ht="15" customHeight="1">
      <c r="B48" s="291"/>
      <c r="C48" s="292"/>
      <c r="D48" s="292"/>
      <c r="E48" s="411" t="s">
        <v>1829</v>
      </c>
      <c r="F48" s="411"/>
      <c r="G48" s="411"/>
      <c r="H48" s="411"/>
      <c r="I48" s="411"/>
      <c r="J48" s="411"/>
      <c r="K48" s="288"/>
    </row>
    <row r="49" spans="2:11" ht="15" customHeight="1">
      <c r="B49" s="291"/>
      <c r="C49" s="292"/>
      <c r="D49" s="411" t="s">
        <v>1830</v>
      </c>
      <c r="E49" s="411"/>
      <c r="F49" s="411"/>
      <c r="G49" s="411"/>
      <c r="H49" s="411"/>
      <c r="I49" s="411"/>
      <c r="J49" s="411"/>
      <c r="K49" s="288"/>
    </row>
    <row r="50" spans="2:11" ht="25.5" customHeight="1">
      <c r="B50" s="287"/>
      <c r="C50" s="412" t="s">
        <v>1831</v>
      </c>
      <c r="D50" s="412"/>
      <c r="E50" s="412"/>
      <c r="F50" s="412"/>
      <c r="G50" s="412"/>
      <c r="H50" s="412"/>
      <c r="I50" s="412"/>
      <c r="J50" s="412"/>
      <c r="K50" s="288"/>
    </row>
    <row r="51" spans="2:11" ht="5.25" customHeight="1">
      <c r="B51" s="287"/>
      <c r="C51" s="289"/>
      <c r="D51" s="289"/>
      <c r="E51" s="289"/>
      <c r="F51" s="289"/>
      <c r="G51" s="289"/>
      <c r="H51" s="289"/>
      <c r="I51" s="289"/>
      <c r="J51" s="289"/>
      <c r="K51" s="288"/>
    </row>
    <row r="52" spans="2:11" ht="15" customHeight="1">
      <c r="B52" s="287"/>
      <c r="C52" s="411" t="s">
        <v>1832</v>
      </c>
      <c r="D52" s="411"/>
      <c r="E52" s="411"/>
      <c r="F52" s="411"/>
      <c r="G52" s="411"/>
      <c r="H52" s="411"/>
      <c r="I52" s="411"/>
      <c r="J52" s="411"/>
      <c r="K52" s="288"/>
    </row>
    <row r="53" spans="2:11" ht="15" customHeight="1">
      <c r="B53" s="287"/>
      <c r="C53" s="411" t="s">
        <v>1833</v>
      </c>
      <c r="D53" s="411"/>
      <c r="E53" s="411"/>
      <c r="F53" s="411"/>
      <c r="G53" s="411"/>
      <c r="H53" s="411"/>
      <c r="I53" s="411"/>
      <c r="J53" s="411"/>
      <c r="K53" s="288"/>
    </row>
    <row r="54" spans="2:11" ht="12.75" customHeight="1">
      <c r="B54" s="287"/>
      <c r="C54" s="290"/>
      <c r="D54" s="290"/>
      <c r="E54" s="290"/>
      <c r="F54" s="290"/>
      <c r="G54" s="290"/>
      <c r="H54" s="290"/>
      <c r="I54" s="290"/>
      <c r="J54" s="290"/>
      <c r="K54" s="288"/>
    </row>
    <row r="55" spans="2:11" ht="15" customHeight="1">
      <c r="B55" s="287"/>
      <c r="C55" s="411" t="s">
        <v>1834</v>
      </c>
      <c r="D55" s="411"/>
      <c r="E55" s="411"/>
      <c r="F55" s="411"/>
      <c r="G55" s="411"/>
      <c r="H55" s="411"/>
      <c r="I55" s="411"/>
      <c r="J55" s="411"/>
      <c r="K55" s="288"/>
    </row>
    <row r="56" spans="2:11" ht="15" customHeight="1">
      <c r="B56" s="287"/>
      <c r="C56" s="292"/>
      <c r="D56" s="411" t="s">
        <v>1835</v>
      </c>
      <c r="E56" s="411"/>
      <c r="F56" s="411"/>
      <c r="G56" s="411"/>
      <c r="H56" s="411"/>
      <c r="I56" s="411"/>
      <c r="J56" s="411"/>
      <c r="K56" s="288"/>
    </row>
    <row r="57" spans="2:11" ht="15" customHeight="1">
      <c r="B57" s="287"/>
      <c r="C57" s="292"/>
      <c r="D57" s="411" t="s">
        <v>1836</v>
      </c>
      <c r="E57" s="411"/>
      <c r="F57" s="411"/>
      <c r="G57" s="411"/>
      <c r="H57" s="411"/>
      <c r="I57" s="411"/>
      <c r="J57" s="411"/>
      <c r="K57" s="288"/>
    </row>
    <row r="58" spans="2:11" ht="15" customHeight="1">
      <c r="B58" s="287"/>
      <c r="C58" s="292"/>
      <c r="D58" s="411" t="s">
        <v>1837</v>
      </c>
      <c r="E58" s="411"/>
      <c r="F58" s="411"/>
      <c r="G58" s="411"/>
      <c r="H58" s="411"/>
      <c r="I58" s="411"/>
      <c r="J58" s="411"/>
      <c r="K58" s="288"/>
    </row>
    <row r="59" spans="2:11" ht="15" customHeight="1">
      <c r="B59" s="287"/>
      <c r="C59" s="292"/>
      <c r="D59" s="411" t="s">
        <v>1838</v>
      </c>
      <c r="E59" s="411"/>
      <c r="F59" s="411"/>
      <c r="G59" s="411"/>
      <c r="H59" s="411"/>
      <c r="I59" s="411"/>
      <c r="J59" s="411"/>
      <c r="K59" s="288"/>
    </row>
    <row r="60" spans="2:11" ht="15" customHeight="1">
      <c r="B60" s="287"/>
      <c r="C60" s="292"/>
      <c r="D60" s="410" t="s">
        <v>1839</v>
      </c>
      <c r="E60" s="410"/>
      <c r="F60" s="410"/>
      <c r="G60" s="410"/>
      <c r="H60" s="410"/>
      <c r="I60" s="410"/>
      <c r="J60" s="410"/>
      <c r="K60" s="288"/>
    </row>
    <row r="61" spans="2:11" ht="15" customHeight="1">
      <c r="B61" s="287"/>
      <c r="C61" s="292"/>
      <c r="D61" s="411" t="s">
        <v>1840</v>
      </c>
      <c r="E61" s="411"/>
      <c r="F61" s="411"/>
      <c r="G61" s="411"/>
      <c r="H61" s="411"/>
      <c r="I61" s="411"/>
      <c r="J61" s="411"/>
      <c r="K61" s="288"/>
    </row>
    <row r="62" spans="2:11" ht="12.75" customHeight="1">
      <c r="B62" s="287"/>
      <c r="C62" s="292"/>
      <c r="D62" s="292"/>
      <c r="E62" s="295"/>
      <c r="F62" s="292"/>
      <c r="G62" s="292"/>
      <c r="H62" s="292"/>
      <c r="I62" s="292"/>
      <c r="J62" s="292"/>
      <c r="K62" s="288"/>
    </row>
    <row r="63" spans="2:11" ht="15" customHeight="1">
      <c r="B63" s="287"/>
      <c r="C63" s="292"/>
      <c r="D63" s="411" t="s">
        <v>1841</v>
      </c>
      <c r="E63" s="411"/>
      <c r="F63" s="411"/>
      <c r="G63" s="411"/>
      <c r="H63" s="411"/>
      <c r="I63" s="411"/>
      <c r="J63" s="411"/>
      <c r="K63" s="288"/>
    </row>
    <row r="64" spans="2:11" ht="15" customHeight="1">
      <c r="B64" s="287"/>
      <c r="C64" s="292"/>
      <c r="D64" s="410" t="s">
        <v>1842</v>
      </c>
      <c r="E64" s="410"/>
      <c r="F64" s="410"/>
      <c r="G64" s="410"/>
      <c r="H64" s="410"/>
      <c r="I64" s="410"/>
      <c r="J64" s="410"/>
      <c r="K64" s="288"/>
    </row>
    <row r="65" spans="2:11" ht="15" customHeight="1">
      <c r="B65" s="287"/>
      <c r="C65" s="292"/>
      <c r="D65" s="411" t="s">
        <v>1843</v>
      </c>
      <c r="E65" s="411"/>
      <c r="F65" s="411"/>
      <c r="G65" s="411"/>
      <c r="H65" s="411"/>
      <c r="I65" s="411"/>
      <c r="J65" s="411"/>
      <c r="K65" s="288"/>
    </row>
    <row r="66" spans="2:11" ht="15" customHeight="1">
      <c r="B66" s="287"/>
      <c r="C66" s="292"/>
      <c r="D66" s="411" t="s">
        <v>1844</v>
      </c>
      <c r="E66" s="411"/>
      <c r="F66" s="411"/>
      <c r="G66" s="411"/>
      <c r="H66" s="411"/>
      <c r="I66" s="411"/>
      <c r="J66" s="411"/>
      <c r="K66" s="288"/>
    </row>
    <row r="67" spans="2:11" ht="15" customHeight="1">
      <c r="B67" s="287"/>
      <c r="C67" s="292"/>
      <c r="D67" s="411" t="s">
        <v>1845</v>
      </c>
      <c r="E67" s="411"/>
      <c r="F67" s="411"/>
      <c r="G67" s="411"/>
      <c r="H67" s="411"/>
      <c r="I67" s="411"/>
      <c r="J67" s="411"/>
      <c r="K67" s="288"/>
    </row>
    <row r="68" spans="2:11" ht="15" customHeight="1">
      <c r="B68" s="287"/>
      <c r="C68" s="292"/>
      <c r="D68" s="411" t="s">
        <v>1846</v>
      </c>
      <c r="E68" s="411"/>
      <c r="F68" s="411"/>
      <c r="G68" s="411"/>
      <c r="H68" s="411"/>
      <c r="I68" s="411"/>
      <c r="J68" s="411"/>
      <c r="K68" s="288"/>
    </row>
    <row r="69" spans="2:11" ht="12.75" customHeight="1">
      <c r="B69" s="296"/>
      <c r="C69" s="297"/>
      <c r="D69" s="297"/>
      <c r="E69" s="297"/>
      <c r="F69" s="297"/>
      <c r="G69" s="297"/>
      <c r="H69" s="297"/>
      <c r="I69" s="297"/>
      <c r="J69" s="297"/>
      <c r="K69" s="298"/>
    </row>
    <row r="70" spans="2:11" ht="18.75" customHeight="1">
      <c r="B70" s="299"/>
      <c r="C70" s="299"/>
      <c r="D70" s="299"/>
      <c r="E70" s="299"/>
      <c r="F70" s="299"/>
      <c r="G70" s="299"/>
      <c r="H70" s="299"/>
      <c r="I70" s="299"/>
      <c r="J70" s="299"/>
      <c r="K70" s="300"/>
    </row>
    <row r="71" spans="2:11" ht="18.75" customHeight="1">
      <c r="B71" s="300"/>
      <c r="C71" s="300"/>
      <c r="D71" s="300"/>
      <c r="E71" s="300"/>
      <c r="F71" s="300"/>
      <c r="G71" s="300"/>
      <c r="H71" s="300"/>
      <c r="I71" s="300"/>
      <c r="J71" s="300"/>
      <c r="K71" s="300"/>
    </row>
    <row r="72" spans="2:11" ht="7.5" customHeight="1">
      <c r="B72" s="301"/>
      <c r="C72" s="302"/>
      <c r="D72" s="302"/>
      <c r="E72" s="302"/>
      <c r="F72" s="302"/>
      <c r="G72" s="302"/>
      <c r="H72" s="302"/>
      <c r="I72" s="302"/>
      <c r="J72" s="302"/>
      <c r="K72" s="303"/>
    </row>
    <row r="73" spans="2:11" ht="45" customHeight="1">
      <c r="B73" s="304"/>
      <c r="C73" s="409" t="s">
        <v>89</v>
      </c>
      <c r="D73" s="409"/>
      <c r="E73" s="409"/>
      <c r="F73" s="409"/>
      <c r="G73" s="409"/>
      <c r="H73" s="409"/>
      <c r="I73" s="409"/>
      <c r="J73" s="409"/>
      <c r="K73" s="305"/>
    </row>
    <row r="74" spans="2:11" ht="17.25" customHeight="1">
      <c r="B74" s="304"/>
      <c r="C74" s="306" t="s">
        <v>1847</v>
      </c>
      <c r="D74" s="306"/>
      <c r="E74" s="306"/>
      <c r="F74" s="306" t="s">
        <v>1848</v>
      </c>
      <c r="G74" s="307"/>
      <c r="H74" s="306" t="s">
        <v>135</v>
      </c>
      <c r="I74" s="306" t="s">
        <v>56</v>
      </c>
      <c r="J74" s="306" t="s">
        <v>1849</v>
      </c>
      <c r="K74" s="305"/>
    </row>
    <row r="75" spans="2:11" ht="17.25" customHeight="1">
      <c r="B75" s="304"/>
      <c r="C75" s="308" t="s">
        <v>1850</v>
      </c>
      <c r="D75" s="308"/>
      <c r="E75" s="308"/>
      <c r="F75" s="309" t="s">
        <v>1851</v>
      </c>
      <c r="G75" s="310"/>
      <c r="H75" s="308"/>
      <c r="I75" s="308"/>
      <c r="J75" s="308" t="s">
        <v>1852</v>
      </c>
      <c r="K75" s="305"/>
    </row>
    <row r="76" spans="2:11" ht="5.25" customHeight="1">
      <c r="B76" s="304"/>
      <c r="C76" s="311"/>
      <c r="D76" s="311"/>
      <c r="E76" s="311"/>
      <c r="F76" s="311"/>
      <c r="G76" s="312"/>
      <c r="H76" s="311"/>
      <c r="I76" s="311"/>
      <c r="J76" s="311"/>
      <c r="K76" s="305"/>
    </row>
    <row r="77" spans="2:11" ht="15" customHeight="1">
      <c r="B77" s="304"/>
      <c r="C77" s="294" t="s">
        <v>52</v>
      </c>
      <c r="D77" s="311"/>
      <c r="E77" s="311"/>
      <c r="F77" s="313" t="s">
        <v>1853</v>
      </c>
      <c r="G77" s="312"/>
      <c r="H77" s="294" t="s">
        <v>1854</v>
      </c>
      <c r="I77" s="294" t="s">
        <v>1855</v>
      </c>
      <c r="J77" s="294">
        <v>20</v>
      </c>
      <c r="K77" s="305"/>
    </row>
    <row r="78" spans="2:11" ht="15" customHeight="1">
      <c r="B78" s="304"/>
      <c r="C78" s="294" t="s">
        <v>1856</v>
      </c>
      <c r="D78" s="294"/>
      <c r="E78" s="294"/>
      <c r="F78" s="313" t="s">
        <v>1853</v>
      </c>
      <c r="G78" s="312"/>
      <c r="H78" s="294" t="s">
        <v>1857</v>
      </c>
      <c r="I78" s="294" t="s">
        <v>1855</v>
      </c>
      <c r="J78" s="294">
        <v>120</v>
      </c>
      <c r="K78" s="305"/>
    </row>
    <row r="79" spans="2:11" ht="15" customHeight="1">
      <c r="B79" s="314"/>
      <c r="C79" s="294" t="s">
        <v>1858</v>
      </c>
      <c r="D79" s="294"/>
      <c r="E79" s="294"/>
      <c r="F79" s="313" t="s">
        <v>1859</v>
      </c>
      <c r="G79" s="312"/>
      <c r="H79" s="294" t="s">
        <v>1860</v>
      </c>
      <c r="I79" s="294" t="s">
        <v>1855</v>
      </c>
      <c r="J79" s="294">
        <v>50</v>
      </c>
      <c r="K79" s="305"/>
    </row>
    <row r="80" spans="2:11" ht="15" customHeight="1">
      <c r="B80" s="314"/>
      <c r="C80" s="294" t="s">
        <v>1861</v>
      </c>
      <c r="D80" s="294"/>
      <c r="E80" s="294"/>
      <c r="F80" s="313" t="s">
        <v>1853</v>
      </c>
      <c r="G80" s="312"/>
      <c r="H80" s="294" t="s">
        <v>1862</v>
      </c>
      <c r="I80" s="294" t="s">
        <v>1863</v>
      </c>
      <c r="J80" s="294"/>
      <c r="K80" s="305"/>
    </row>
    <row r="81" spans="2:11" ht="15" customHeight="1">
      <c r="B81" s="314"/>
      <c r="C81" s="315" t="s">
        <v>1864</v>
      </c>
      <c r="D81" s="315"/>
      <c r="E81" s="315"/>
      <c r="F81" s="316" t="s">
        <v>1859</v>
      </c>
      <c r="G81" s="315"/>
      <c r="H81" s="315" t="s">
        <v>1865</v>
      </c>
      <c r="I81" s="315" t="s">
        <v>1855</v>
      </c>
      <c r="J81" s="315">
        <v>15</v>
      </c>
      <c r="K81" s="305"/>
    </row>
    <row r="82" spans="2:11" ht="15" customHeight="1">
      <c r="B82" s="314"/>
      <c r="C82" s="315" t="s">
        <v>1866</v>
      </c>
      <c r="D82" s="315"/>
      <c r="E82" s="315"/>
      <c r="F82" s="316" t="s">
        <v>1859</v>
      </c>
      <c r="G82" s="315"/>
      <c r="H82" s="315" t="s">
        <v>1867</v>
      </c>
      <c r="I82" s="315" t="s">
        <v>1855</v>
      </c>
      <c r="J82" s="315">
        <v>15</v>
      </c>
      <c r="K82" s="305"/>
    </row>
    <row r="83" spans="2:11" ht="15" customHeight="1">
      <c r="B83" s="314"/>
      <c r="C83" s="315" t="s">
        <v>1868</v>
      </c>
      <c r="D83" s="315"/>
      <c r="E83" s="315"/>
      <c r="F83" s="316" t="s">
        <v>1859</v>
      </c>
      <c r="G83" s="315"/>
      <c r="H83" s="315" t="s">
        <v>1869</v>
      </c>
      <c r="I83" s="315" t="s">
        <v>1855</v>
      </c>
      <c r="J83" s="315">
        <v>20</v>
      </c>
      <c r="K83" s="305"/>
    </row>
    <row r="84" spans="2:11" ht="15" customHeight="1">
      <c r="B84" s="314"/>
      <c r="C84" s="315" t="s">
        <v>1870</v>
      </c>
      <c r="D84" s="315"/>
      <c r="E84" s="315"/>
      <c r="F84" s="316" t="s">
        <v>1859</v>
      </c>
      <c r="G84" s="315"/>
      <c r="H84" s="315" t="s">
        <v>1871</v>
      </c>
      <c r="I84" s="315" t="s">
        <v>1855</v>
      </c>
      <c r="J84" s="315">
        <v>20</v>
      </c>
      <c r="K84" s="305"/>
    </row>
    <row r="85" spans="2:11" ht="15" customHeight="1">
      <c r="B85" s="314"/>
      <c r="C85" s="294" t="s">
        <v>1872</v>
      </c>
      <c r="D85" s="294"/>
      <c r="E85" s="294"/>
      <c r="F85" s="313" t="s">
        <v>1859</v>
      </c>
      <c r="G85" s="312"/>
      <c r="H85" s="294" t="s">
        <v>1873</v>
      </c>
      <c r="I85" s="294" t="s">
        <v>1855</v>
      </c>
      <c r="J85" s="294">
        <v>50</v>
      </c>
      <c r="K85" s="305"/>
    </row>
    <row r="86" spans="2:11" ht="15" customHeight="1">
      <c r="B86" s="314"/>
      <c r="C86" s="294" t="s">
        <v>1874</v>
      </c>
      <c r="D86" s="294"/>
      <c r="E86" s="294"/>
      <c r="F86" s="313" t="s">
        <v>1859</v>
      </c>
      <c r="G86" s="312"/>
      <c r="H86" s="294" t="s">
        <v>1875</v>
      </c>
      <c r="I86" s="294" t="s">
        <v>1855</v>
      </c>
      <c r="J86" s="294">
        <v>20</v>
      </c>
      <c r="K86" s="305"/>
    </row>
    <row r="87" spans="2:11" ht="15" customHeight="1">
      <c r="B87" s="314"/>
      <c r="C87" s="294" t="s">
        <v>1876</v>
      </c>
      <c r="D87" s="294"/>
      <c r="E87" s="294"/>
      <c r="F87" s="313" t="s">
        <v>1859</v>
      </c>
      <c r="G87" s="312"/>
      <c r="H87" s="294" t="s">
        <v>1877</v>
      </c>
      <c r="I87" s="294" t="s">
        <v>1855</v>
      </c>
      <c r="J87" s="294">
        <v>20</v>
      </c>
      <c r="K87" s="305"/>
    </row>
    <row r="88" spans="2:11" ht="15" customHeight="1">
      <c r="B88" s="314"/>
      <c r="C88" s="294" t="s">
        <v>1878</v>
      </c>
      <c r="D88" s="294"/>
      <c r="E88" s="294"/>
      <c r="F88" s="313" t="s">
        <v>1859</v>
      </c>
      <c r="G88" s="312"/>
      <c r="H88" s="294" t="s">
        <v>1879</v>
      </c>
      <c r="I88" s="294" t="s">
        <v>1855</v>
      </c>
      <c r="J88" s="294">
        <v>50</v>
      </c>
      <c r="K88" s="305"/>
    </row>
    <row r="89" spans="2:11" ht="15" customHeight="1">
      <c r="B89" s="314"/>
      <c r="C89" s="294" t="s">
        <v>1880</v>
      </c>
      <c r="D89" s="294"/>
      <c r="E89" s="294"/>
      <c r="F89" s="313" t="s">
        <v>1859</v>
      </c>
      <c r="G89" s="312"/>
      <c r="H89" s="294" t="s">
        <v>1880</v>
      </c>
      <c r="I89" s="294" t="s">
        <v>1855</v>
      </c>
      <c r="J89" s="294">
        <v>50</v>
      </c>
      <c r="K89" s="305"/>
    </row>
    <row r="90" spans="2:11" ht="15" customHeight="1">
      <c r="B90" s="314"/>
      <c r="C90" s="294" t="s">
        <v>140</v>
      </c>
      <c r="D90" s="294"/>
      <c r="E90" s="294"/>
      <c r="F90" s="313" t="s">
        <v>1859</v>
      </c>
      <c r="G90" s="312"/>
      <c r="H90" s="294" t="s">
        <v>1881</v>
      </c>
      <c r="I90" s="294" t="s">
        <v>1855</v>
      </c>
      <c r="J90" s="294">
        <v>255</v>
      </c>
      <c r="K90" s="305"/>
    </row>
    <row r="91" spans="2:11" ht="15" customHeight="1">
      <c r="B91" s="314"/>
      <c r="C91" s="294" t="s">
        <v>1882</v>
      </c>
      <c r="D91" s="294"/>
      <c r="E91" s="294"/>
      <c r="F91" s="313" t="s">
        <v>1853</v>
      </c>
      <c r="G91" s="312"/>
      <c r="H91" s="294" t="s">
        <v>1883</v>
      </c>
      <c r="I91" s="294" t="s">
        <v>1884</v>
      </c>
      <c r="J91" s="294"/>
      <c r="K91" s="305"/>
    </row>
    <row r="92" spans="2:11" ht="15" customHeight="1">
      <c r="B92" s="314"/>
      <c r="C92" s="294" t="s">
        <v>1885</v>
      </c>
      <c r="D92" s="294"/>
      <c r="E92" s="294"/>
      <c r="F92" s="313" t="s">
        <v>1853</v>
      </c>
      <c r="G92" s="312"/>
      <c r="H92" s="294" t="s">
        <v>1886</v>
      </c>
      <c r="I92" s="294" t="s">
        <v>1887</v>
      </c>
      <c r="J92" s="294"/>
      <c r="K92" s="305"/>
    </row>
    <row r="93" spans="2:11" ht="15" customHeight="1">
      <c r="B93" s="314"/>
      <c r="C93" s="294" t="s">
        <v>1888</v>
      </c>
      <c r="D93" s="294"/>
      <c r="E93" s="294"/>
      <c r="F93" s="313" t="s">
        <v>1853</v>
      </c>
      <c r="G93" s="312"/>
      <c r="H93" s="294" t="s">
        <v>1888</v>
      </c>
      <c r="I93" s="294" t="s">
        <v>1887</v>
      </c>
      <c r="J93" s="294"/>
      <c r="K93" s="305"/>
    </row>
    <row r="94" spans="2:11" ht="15" customHeight="1">
      <c r="B94" s="314"/>
      <c r="C94" s="294" t="s">
        <v>37</v>
      </c>
      <c r="D94" s="294"/>
      <c r="E94" s="294"/>
      <c r="F94" s="313" t="s">
        <v>1853</v>
      </c>
      <c r="G94" s="312"/>
      <c r="H94" s="294" t="s">
        <v>1889</v>
      </c>
      <c r="I94" s="294" t="s">
        <v>1887</v>
      </c>
      <c r="J94" s="294"/>
      <c r="K94" s="305"/>
    </row>
    <row r="95" spans="2:11" ht="15" customHeight="1">
      <c r="B95" s="314"/>
      <c r="C95" s="294" t="s">
        <v>47</v>
      </c>
      <c r="D95" s="294"/>
      <c r="E95" s="294"/>
      <c r="F95" s="313" t="s">
        <v>1853</v>
      </c>
      <c r="G95" s="312"/>
      <c r="H95" s="294" t="s">
        <v>1890</v>
      </c>
      <c r="I95" s="294" t="s">
        <v>1887</v>
      </c>
      <c r="J95" s="294"/>
      <c r="K95" s="305"/>
    </row>
    <row r="96" spans="2:11" ht="15" customHeight="1">
      <c r="B96" s="317"/>
      <c r="C96" s="318"/>
      <c r="D96" s="318"/>
      <c r="E96" s="318"/>
      <c r="F96" s="318"/>
      <c r="G96" s="318"/>
      <c r="H96" s="318"/>
      <c r="I96" s="318"/>
      <c r="J96" s="318"/>
      <c r="K96" s="319"/>
    </row>
    <row r="97" spans="2:11" ht="18.75" customHeight="1">
      <c r="B97" s="320"/>
      <c r="C97" s="321"/>
      <c r="D97" s="321"/>
      <c r="E97" s="321"/>
      <c r="F97" s="321"/>
      <c r="G97" s="321"/>
      <c r="H97" s="321"/>
      <c r="I97" s="321"/>
      <c r="J97" s="321"/>
      <c r="K97" s="320"/>
    </row>
    <row r="98" spans="2:11" ht="18.75" customHeight="1">
      <c r="B98" s="300"/>
      <c r="C98" s="300"/>
      <c r="D98" s="300"/>
      <c r="E98" s="300"/>
      <c r="F98" s="300"/>
      <c r="G98" s="300"/>
      <c r="H98" s="300"/>
      <c r="I98" s="300"/>
      <c r="J98" s="300"/>
      <c r="K98" s="300"/>
    </row>
    <row r="99" spans="2:11" ht="7.5" customHeight="1">
      <c r="B99" s="301"/>
      <c r="C99" s="302"/>
      <c r="D99" s="302"/>
      <c r="E99" s="302"/>
      <c r="F99" s="302"/>
      <c r="G99" s="302"/>
      <c r="H99" s="302"/>
      <c r="I99" s="302"/>
      <c r="J99" s="302"/>
      <c r="K99" s="303"/>
    </row>
    <row r="100" spans="2:11" ht="45" customHeight="1">
      <c r="B100" s="304"/>
      <c r="C100" s="409" t="s">
        <v>1891</v>
      </c>
      <c r="D100" s="409"/>
      <c r="E100" s="409"/>
      <c r="F100" s="409"/>
      <c r="G100" s="409"/>
      <c r="H100" s="409"/>
      <c r="I100" s="409"/>
      <c r="J100" s="409"/>
      <c r="K100" s="305"/>
    </row>
    <row r="101" spans="2:11" ht="17.25" customHeight="1">
      <c r="B101" s="304"/>
      <c r="C101" s="306" t="s">
        <v>1847</v>
      </c>
      <c r="D101" s="306"/>
      <c r="E101" s="306"/>
      <c r="F101" s="306" t="s">
        <v>1848</v>
      </c>
      <c r="G101" s="307"/>
      <c r="H101" s="306" t="s">
        <v>135</v>
      </c>
      <c r="I101" s="306" t="s">
        <v>56</v>
      </c>
      <c r="J101" s="306" t="s">
        <v>1849</v>
      </c>
      <c r="K101" s="305"/>
    </row>
    <row r="102" spans="2:11" ht="17.25" customHeight="1">
      <c r="B102" s="304"/>
      <c r="C102" s="308" t="s">
        <v>1850</v>
      </c>
      <c r="D102" s="308"/>
      <c r="E102" s="308"/>
      <c r="F102" s="309" t="s">
        <v>1851</v>
      </c>
      <c r="G102" s="310"/>
      <c r="H102" s="308"/>
      <c r="I102" s="308"/>
      <c r="J102" s="308" t="s">
        <v>1852</v>
      </c>
      <c r="K102" s="305"/>
    </row>
    <row r="103" spans="2:11" ht="5.25" customHeight="1">
      <c r="B103" s="304"/>
      <c r="C103" s="306"/>
      <c r="D103" s="306"/>
      <c r="E103" s="306"/>
      <c r="F103" s="306"/>
      <c r="G103" s="322"/>
      <c r="H103" s="306"/>
      <c r="I103" s="306"/>
      <c r="J103" s="306"/>
      <c r="K103" s="305"/>
    </row>
    <row r="104" spans="2:11" ht="15" customHeight="1">
      <c r="B104" s="304"/>
      <c r="C104" s="294" t="s">
        <v>52</v>
      </c>
      <c r="D104" s="311"/>
      <c r="E104" s="311"/>
      <c r="F104" s="313" t="s">
        <v>1853</v>
      </c>
      <c r="G104" s="322"/>
      <c r="H104" s="294" t="s">
        <v>1892</v>
      </c>
      <c r="I104" s="294" t="s">
        <v>1855</v>
      </c>
      <c r="J104" s="294">
        <v>20</v>
      </c>
      <c r="K104" s="305"/>
    </row>
    <row r="105" spans="2:11" ht="15" customHeight="1">
      <c r="B105" s="304"/>
      <c r="C105" s="294" t="s">
        <v>1856</v>
      </c>
      <c r="D105" s="294"/>
      <c r="E105" s="294"/>
      <c r="F105" s="313" t="s">
        <v>1853</v>
      </c>
      <c r="G105" s="294"/>
      <c r="H105" s="294" t="s">
        <v>1892</v>
      </c>
      <c r="I105" s="294" t="s">
        <v>1855</v>
      </c>
      <c r="J105" s="294">
        <v>120</v>
      </c>
      <c r="K105" s="305"/>
    </row>
    <row r="106" spans="2:11" ht="15" customHeight="1">
      <c r="B106" s="314"/>
      <c r="C106" s="294" t="s">
        <v>1858</v>
      </c>
      <c r="D106" s="294"/>
      <c r="E106" s="294"/>
      <c r="F106" s="313" t="s">
        <v>1859</v>
      </c>
      <c r="G106" s="294"/>
      <c r="H106" s="294" t="s">
        <v>1892</v>
      </c>
      <c r="I106" s="294" t="s">
        <v>1855</v>
      </c>
      <c r="J106" s="294">
        <v>50</v>
      </c>
      <c r="K106" s="305"/>
    </row>
    <row r="107" spans="2:11" ht="15" customHeight="1">
      <c r="B107" s="314"/>
      <c r="C107" s="294" t="s">
        <v>1861</v>
      </c>
      <c r="D107" s="294"/>
      <c r="E107" s="294"/>
      <c r="F107" s="313" t="s">
        <v>1853</v>
      </c>
      <c r="G107" s="294"/>
      <c r="H107" s="294" t="s">
        <v>1892</v>
      </c>
      <c r="I107" s="294" t="s">
        <v>1863</v>
      </c>
      <c r="J107" s="294"/>
      <c r="K107" s="305"/>
    </row>
    <row r="108" spans="2:11" ht="15" customHeight="1">
      <c r="B108" s="314"/>
      <c r="C108" s="294" t="s">
        <v>1872</v>
      </c>
      <c r="D108" s="294"/>
      <c r="E108" s="294"/>
      <c r="F108" s="313" t="s">
        <v>1859</v>
      </c>
      <c r="G108" s="294"/>
      <c r="H108" s="294" t="s">
        <v>1892</v>
      </c>
      <c r="I108" s="294" t="s">
        <v>1855</v>
      </c>
      <c r="J108" s="294">
        <v>50</v>
      </c>
      <c r="K108" s="305"/>
    </row>
    <row r="109" spans="2:11" ht="15" customHeight="1">
      <c r="B109" s="314"/>
      <c r="C109" s="294" t="s">
        <v>1880</v>
      </c>
      <c r="D109" s="294"/>
      <c r="E109" s="294"/>
      <c r="F109" s="313" t="s">
        <v>1859</v>
      </c>
      <c r="G109" s="294"/>
      <c r="H109" s="294" t="s">
        <v>1892</v>
      </c>
      <c r="I109" s="294" t="s">
        <v>1855</v>
      </c>
      <c r="J109" s="294">
        <v>50</v>
      </c>
      <c r="K109" s="305"/>
    </row>
    <row r="110" spans="2:11" ht="15" customHeight="1">
      <c r="B110" s="314"/>
      <c r="C110" s="294" t="s">
        <v>1878</v>
      </c>
      <c r="D110" s="294"/>
      <c r="E110" s="294"/>
      <c r="F110" s="313" t="s">
        <v>1859</v>
      </c>
      <c r="G110" s="294"/>
      <c r="H110" s="294" t="s">
        <v>1892</v>
      </c>
      <c r="I110" s="294" t="s">
        <v>1855</v>
      </c>
      <c r="J110" s="294">
        <v>50</v>
      </c>
      <c r="K110" s="305"/>
    </row>
    <row r="111" spans="2:11" ht="15" customHeight="1">
      <c r="B111" s="314"/>
      <c r="C111" s="294" t="s">
        <v>52</v>
      </c>
      <c r="D111" s="294"/>
      <c r="E111" s="294"/>
      <c r="F111" s="313" t="s">
        <v>1853</v>
      </c>
      <c r="G111" s="294"/>
      <c r="H111" s="294" t="s">
        <v>1893</v>
      </c>
      <c r="I111" s="294" t="s">
        <v>1855</v>
      </c>
      <c r="J111" s="294">
        <v>20</v>
      </c>
      <c r="K111" s="305"/>
    </row>
    <row r="112" spans="2:11" ht="15" customHeight="1">
      <c r="B112" s="314"/>
      <c r="C112" s="294" t="s">
        <v>1894</v>
      </c>
      <c r="D112" s="294"/>
      <c r="E112" s="294"/>
      <c r="F112" s="313" t="s">
        <v>1853</v>
      </c>
      <c r="G112" s="294"/>
      <c r="H112" s="294" t="s">
        <v>1895</v>
      </c>
      <c r="I112" s="294" t="s">
        <v>1855</v>
      </c>
      <c r="J112" s="294">
        <v>120</v>
      </c>
      <c r="K112" s="305"/>
    </row>
    <row r="113" spans="2:11" ht="15" customHeight="1">
      <c r="B113" s="314"/>
      <c r="C113" s="294" t="s">
        <v>37</v>
      </c>
      <c r="D113" s="294"/>
      <c r="E113" s="294"/>
      <c r="F113" s="313" t="s">
        <v>1853</v>
      </c>
      <c r="G113" s="294"/>
      <c r="H113" s="294" t="s">
        <v>1896</v>
      </c>
      <c r="I113" s="294" t="s">
        <v>1887</v>
      </c>
      <c r="J113" s="294"/>
      <c r="K113" s="305"/>
    </row>
    <row r="114" spans="2:11" ht="15" customHeight="1">
      <c r="B114" s="314"/>
      <c r="C114" s="294" t="s">
        <v>47</v>
      </c>
      <c r="D114" s="294"/>
      <c r="E114" s="294"/>
      <c r="F114" s="313" t="s">
        <v>1853</v>
      </c>
      <c r="G114" s="294"/>
      <c r="H114" s="294" t="s">
        <v>1897</v>
      </c>
      <c r="I114" s="294" t="s">
        <v>1887</v>
      </c>
      <c r="J114" s="294"/>
      <c r="K114" s="305"/>
    </row>
    <row r="115" spans="2:11" ht="15" customHeight="1">
      <c r="B115" s="314"/>
      <c r="C115" s="294" t="s">
        <v>56</v>
      </c>
      <c r="D115" s="294"/>
      <c r="E115" s="294"/>
      <c r="F115" s="313" t="s">
        <v>1853</v>
      </c>
      <c r="G115" s="294"/>
      <c r="H115" s="294" t="s">
        <v>1898</v>
      </c>
      <c r="I115" s="294" t="s">
        <v>1899</v>
      </c>
      <c r="J115" s="294"/>
      <c r="K115" s="305"/>
    </row>
    <row r="116" spans="2:11" ht="15" customHeight="1">
      <c r="B116" s="317"/>
      <c r="C116" s="323"/>
      <c r="D116" s="323"/>
      <c r="E116" s="323"/>
      <c r="F116" s="323"/>
      <c r="G116" s="323"/>
      <c r="H116" s="323"/>
      <c r="I116" s="323"/>
      <c r="J116" s="323"/>
      <c r="K116" s="319"/>
    </row>
    <row r="117" spans="2:11" ht="18.75" customHeight="1">
      <c r="B117" s="324"/>
      <c r="C117" s="290"/>
      <c r="D117" s="290"/>
      <c r="E117" s="290"/>
      <c r="F117" s="325"/>
      <c r="G117" s="290"/>
      <c r="H117" s="290"/>
      <c r="I117" s="290"/>
      <c r="J117" s="290"/>
      <c r="K117" s="324"/>
    </row>
    <row r="118" spans="2:11" ht="18.75" customHeight="1">
      <c r="B118" s="300"/>
      <c r="C118" s="300"/>
      <c r="D118" s="300"/>
      <c r="E118" s="300"/>
      <c r="F118" s="300"/>
      <c r="G118" s="300"/>
      <c r="H118" s="300"/>
      <c r="I118" s="300"/>
      <c r="J118" s="300"/>
      <c r="K118" s="300"/>
    </row>
    <row r="119" spans="2:11" ht="7.5" customHeight="1">
      <c r="B119" s="326"/>
      <c r="C119" s="327"/>
      <c r="D119" s="327"/>
      <c r="E119" s="327"/>
      <c r="F119" s="327"/>
      <c r="G119" s="327"/>
      <c r="H119" s="327"/>
      <c r="I119" s="327"/>
      <c r="J119" s="327"/>
      <c r="K119" s="328"/>
    </row>
    <row r="120" spans="2:11" ht="45" customHeight="1">
      <c r="B120" s="329"/>
      <c r="C120" s="408" t="s">
        <v>1900</v>
      </c>
      <c r="D120" s="408"/>
      <c r="E120" s="408"/>
      <c r="F120" s="408"/>
      <c r="G120" s="408"/>
      <c r="H120" s="408"/>
      <c r="I120" s="408"/>
      <c r="J120" s="408"/>
      <c r="K120" s="330"/>
    </row>
    <row r="121" spans="2:11" ht="17.25" customHeight="1">
      <c r="B121" s="331"/>
      <c r="C121" s="306" t="s">
        <v>1847</v>
      </c>
      <c r="D121" s="306"/>
      <c r="E121" s="306"/>
      <c r="F121" s="306" t="s">
        <v>1848</v>
      </c>
      <c r="G121" s="307"/>
      <c r="H121" s="306" t="s">
        <v>135</v>
      </c>
      <c r="I121" s="306" t="s">
        <v>56</v>
      </c>
      <c r="J121" s="306" t="s">
        <v>1849</v>
      </c>
      <c r="K121" s="332"/>
    </row>
    <row r="122" spans="2:11" ht="17.25" customHeight="1">
      <c r="B122" s="331"/>
      <c r="C122" s="308" t="s">
        <v>1850</v>
      </c>
      <c r="D122" s="308"/>
      <c r="E122" s="308"/>
      <c r="F122" s="309" t="s">
        <v>1851</v>
      </c>
      <c r="G122" s="310"/>
      <c r="H122" s="308"/>
      <c r="I122" s="308"/>
      <c r="J122" s="308" t="s">
        <v>1852</v>
      </c>
      <c r="K122" s="332"/>
    </row>
    <row r="123" spans="2:11" ht="5.25" customHeight="1">
      <c r="B123" s="333"/>
      <c r="C123" s="311"/>
      <c r="D123" s="311"/>
      <c r="E123" s="311"/>
      <c r="F123" s="311"/>
      <c r="G123" s="294"/>
      <c r="H123" s="311"/>
      <c r="I123" s="311"/>
      <c r="J123" s="311"/>
      <c r="K123" s="334"/>
    </row>
    <row r="124" spans="2:11" ht="15" customHeight="1">
      <c r="B124" s="333"/>
      <c r="C124" s="294" t="s">
        <v>1856</v>
      </c>
      <c r="D124" s="311"/>
      <c r="E124" s="311"/>
      <c r="F124" s="313" t="s">
        <v>1853</v>
      </c>
      <c r="G124" s="294"/>
      <c r="H124" s="294" t="s">
        <v>1892</v>
      </c>
      <c r="I124" s="294" t="s">
        <v>1855</v>
      </c>
      <c r="J124" s="294">
        <v>120</v>
      </c>
      <c r="K124" s="335"/>
    </row>
    <row r="125" spans="2:11" ht="15" customHeight="1">
      <c r="B125" s="333"/>
      <c r="C125" s="294" t="s">
        <v>1901</v>
      </c>
      <c r="D125" s="294"/>
      <c r="E125" s="294"/>
      <c r="F125" s="313" t="s">
        <v>1853</v>
      </c>
      <c r="G125" s="294"/>
      <c r="H125" s="294" t="s">
        <v>1902</v>
      </c>
      <c r="I125" s="294" t="s">
        <v>1855</v>
      </c>
      <c r="J125" s="294" t="s">
        <v>1903</v>
      </c>
      <c r="K125" s="335"/>
    </row>
    <row r="126" spans="2:11" ht="15" customHeight="1">
      <c r="B126" s="333"/>
      <c r="C126" s="294" t="s">
        <v>1802</v>
      </c>
      <c r="D126" s="294"/>
      <c r="E126" s="294"/>
      <c r="F126" s="313" t="s">
        <v>1853</v>
      </c>
      <c r="G126" s="294"/>
      <c r="H126" s="294" t="s">
        <v>1904</v>
      </c>
      <c r="I126" s="294" t="s">
        <v>1855</v>
      </c>
      <c r="J126" s="294" t="s">
        <v>1903</v>
      </c>
      <c r="K126" s="335"/>
    </row>
    <row r="127" spans="2:11" ht="15" customHeight="1">
      <c r="B127" s="333"/>
      <c r="C127" s="294" t="s">
        <v>1864</v>
      </c>
      <c r="D127" s="294"/>
      <c r="E127" s="294"/>
      <c r="F127" s="313" t="s">
        <v>1859</v>
      </c>
      <c r="G127" s="294"/>
      <c r="H127" s="294" t="s">
        <v>1865</v>
      </c>
      <c r="I127" s="294" t="s">
        <v>1855</v>
      </c>
      <c r="J127" s="294">
        <v>15</v>
      </c>
      <c r="K127" s="335"/>
    </row>
    <row r="128" spans="2:11" ht="15" customHeight="1">
      <c r="B128" s="333"/>
      <c r="C128" s="315" t="s">
        <v>1866</v>
      </c>
      <c r="D128" s="315"/>
      <c r="E128" s="315"/>
      <c r="F128" s="316" t="s">
        <v>1859</v>
      </c>
      <c r="G128" s="315"/>
      <c r="H128" s="315" t="s">
        <v>1867</v>
      </c>
      <c r="I128" s="315" t="s">
        <v>1855</v>
      </c>
      <c r="J128" s="315">
        <v>15</v>
      </c>
      <c r="K128" s="335"/>
    </row>
    <row r="129" spans="2:11" ht="15" customHeight="1">
      <c r="B129" s="333"/>
      <c r="C129" s="315" t="s">
        <v>1868</v>
      </c>
      <c r="D129" s="315"/>
      <c r="E129" s="315"/>
      <c r="F129" s="316" t="s">
        <v>1859</v>
      </c>
      <c r="G129" s="315"/>
      <c r="H129" s="315" t="s">
        <v>1869</v>
      </c>
      <c r="I129" s="315" t="s">
        <v>1855</v>
      </c>
      <c r="J129" s="315">
        <v>20</v>
      </c>
      <c r="K129" s="335"/>
    </row>
    <row r="130" spans="2:11" ht="15" customHeight="1">
      <c r="B130" s="333"/>
      <c r="C130" s="315" t="s">
        <v>1870</v>
      </c>
      <c r="D130" s="315"/>
      <c r="E130" s="315"/>
      <c r="F130" s="316" t="s">
        <v>1859</v>
      </c>
      <c r="G130" s="315"/>
      <c r="H130" s="315" t="s">
        <v>1871</v>
      </c>
      <c r="I130" s="315" t="s">
        <v>1855</v>
      </c>
      <c r="J130" s="315">
        <v>20</v>
      </c>
      <c r="K130" s="335"/>
    </row>
    <row r="131" spans="2:11" ht="15" customHeight="1">
      <c r="B131" s="333"/>
      <c r="C131" s="294" t="s">
        <v>1858</v>
      </c>
      <c r="D131" s="294"/>
      <c r="E131" s="294"/>
      <c r="F131" s="313" t="s">
        <v>1859</v>
      </c>
      <c r="G131" s="294"/>
      <c r="H131" s="294" t="s">
        <v>1892</v>
      </c>
      <c r="I131" s="294" t="s">
        <v>1855</v>
      </c>
      <c r="J131" s="294">
        <v>50</v>
      </c>
      <c r="K131" s="335"/>
    </row>
    <row r="132" spans="2:11" ht="15" customHeight="1">
      <c r="B132" s="333"/>
      <c r="C132" s="294" t="s">
        <v>1872</v>
      </c>
      <c r="D132" s="294"/>
      <c r="E132" s="294"/>
      <c r="F132" s="313" t="s">
        <v>1859</v>
      </c>
      <c r="G132" s="294"/>
      <c r="H132" s="294" t="s">
        <v>1892</v>
      </c>
      <c r="I132" s="294" t="s">
        <v>1855</v>
      </c>
      <c r="J132" s="294">
        <v>50</v>
      </c>
      <c r="K132" s="335"/>
    </row>
    <row r="133" spans="2:11" ht="15" customHeight="1">
      <c r="B133" s="333"/>
      <c r="C133" s="294" t="s">
        <v>1878</v>
      </c>
      <c r="D133" s="294"/>
      <c r="E133" s="294"/>
      <c r="F133" s="313" t="s">
        <v>1859</v>
      </c>
      <c r="G133" s="294"/>
      <c r="H133" s="294" t="s">
        <v>1892</v>
      </c>
      <c r="I133" s="294" t="s">
        <v>1855</v>
      </c>
      <c r="J133" s="294">
        <v>50</v>
      </c>
      <c r="K133" s="335"/>
    </row>
    <row r="134" spans="2:11" ht="15" customHeight="1">
      <c r="B134" s="333"/>
      <c r="C134" s="294" t="s">
        <v>1880</v>
      </c>
      <c r="D134" s="294"/>
      <c r="E134" s="294"/>
      <c r="F134" s="313" t="s">
        <v>1859</v>
      </c>
      <c r="G134" s="294"/>
      <c r="H134" s="294" t="s">
        <v>1892</v>
      </c>
      <c r="I134" s="294" t="s">
        <v>1855</v>
      </c>
      <c r="J134" s="294">
        <v>50</v>
      </c>
      <c r="K134" s="335"/>
    </row>
    <row r="135" spans="2:11" ht="15" customHeight="1">
      <c r="B135" s="333"/>
      <c r="C135" s="294" t="s">
        <v>140</v>
      </c>
      <c r="D135" s="294"/>
      <c r="E135" s="294"/>
      <c r="F135" s="313" t="s">
        <v>1859</v>
      </c>
      <c r="G135" s="294"/>
      <c r="H135" s="294" t="s">
        <v>1905</v>
      </c>
      <c r="I135" s="294" t="s">
        <v>1855</v>
      </c>
      <c r="J135" s="294">
        <v>255</v>
      </c>
      <c r="K135" s="335"/>
    </row>
    <row r="136" spans="2:11" ht="15" customHeight="1">
      <c r="B136" s="333"/>
      <c r="C136" s="294" t="s">
        <v>1882</v>
      </c>
      <c r="D136" s="294"/>
      <c r="E136" s="294"/>
      <c r="F136" s="313" t="s">
        <v>1853</v>
      </c>
      <c r="G136" s="294"/>
      <c r="H136" s="294" t="s">
        <v>1906</v>
      </c>
      <c r="I136" s="294" t="s">
        <v>1884</v>
      </c>
      <c r="J136" s="294"/>
      <c r="K136" s="335"/>
    </row>
    <row r="137" spans="2:11" ht="15" customHeight="1">
      <c r="B137" s="333"/>
      <c r="C137" s="294" t="s">
        <v>1885</v>
      </c>
      <c r="D137" s="294"/>
      <c r="E137" s="294"/>
      <c r="F137" s="313" t="s">
        <v>1853</v>
      </c>
      <c r="G137" s="294"/>
      <c r="H137" s="294" t="s">
        <v>1907</v>
      </c>
      <c r="I137" s="294" t="s">
        <v>1887</v>
      </c>
      <c r="J137" s="294"/>
      <c r="K137" s="335"/>
    </row>
    <row r="138" spans="2:11" ht="15" customHeight="1">
      <c r="B138" s="333"/>
      <c r="C138" s="294" t="s">
        <v>1888</v>
      </c>
      <c r="D138" s="294"/>
      <c r="E138" s="294"/>
      <c r="F138" s="313" t="s">
        <v>1853</v>
      </c>
      <c r="G138" s="294"/>
      <c r="H138" s="294" t="s">
        <v>1888</v>
      </c>
      <c r="I138" s="294" t="s">
        <v>1887</v>
      </c>
      <c r="J138" s="294"/>
      <c r="K138" s="335"/>
    </row>
    <row r="139" spans="2:11" ht="15" customHeight="1">
      <c r="B139" s="333"/>
      <c r="C139" s="294" t="s">
        <v>37</v>
      </c>
      <c r="D139" s="294"/>
      <c r="E139" s="294"/>
      <c r="F139" s="313" t="s">
        <v>1853</v>
      </c>
      <c r="G139" s="294"/>
      <c r="H139" s="294" t="s">
        <v>1908</v>
      </c>
      <c r="I139" s="294" t="s">
        <v>1887</v>
      </c>
      <c r="J139" s="294"/>
      <c r="K139" s="335"/>
    </row>
    <row r="140" spans="2:11" ht="15" customHeight="1">
      <c r="B140" s="333"/>
      <c r="C140" s="294" t="s">
        <v>1909</v>
      </c>
      <c r="D140" s="294"/>
      <c r="E140" s="294"/>
      <c r="F140" s="313" t="s">
        <v>1853</v>
      </c>
      <c r="G140" s="294"/>
      <c r="H140" s="294" t="s">
        <v>1910</v>
      </c>
      <c r="I140" s="294" t="s">
        <v>1887</v>
      </c>
      <c r="J140" s="294"/>
      <c r="K140" s="335"/>
    </row>
    <row r="141" spans="2:11" ht="15" customHeight="1">
      <c r="B141" s="336"/>
      <c r="C141" s="337"/>
      <c r="D141" s="337"/>
      <c r="E141" s="337"/>
      <c r="F141" s="337"/>
      <c r="G141" s="337"/>
      <c r="H141" s="337"/>
      <c r="I141" s="337"/>
      <c r="J141" s="337"/>
      <c r="K141" s="338"/>
    </row>
    <row r="142" spans="2:11" ht="18.75" customHeight="1">
      <c r="B142" s="290"/>
      <c r="C142" s="290"/>
      <c r="D142" s="290"/>
      <c r="E142" s="290"/>
      <c r="F142" s="325"/>
      <c r="G142" s="290"/>
      <c r="H142" s="290"/>
      <c r="I142" s="290"/>
      <c r="J142" s="290"/>
      <c r="K142" s="290"/>
    </row>
    <row r="143" spans="2:11" ht="18.75" customHeight="1">
      <c r="B143" s="300"/>
      <c r="C143" s="300"/>
      <c r="D143" s="300"/>
      <c r="E143" s="300"/>
      <c r="F143" s="300"/>
      <c r="G143" s="300"/>
      <c r="H143" s="300"/>
      <c r="I143" s="300"/>
      <c r="J143" s="300"/>
      <c r="K143" s="300"/>
    </row>
    <row r="144" spans="2:11" ht="7.5" customHeight="1">
      <c r="B144" s="301"/>
      <c r="C144" s="302"/>
      <c r="D144" s="302"/>
      <c r="E144" s="302"/>
      <c r="F144" s="302"/>
      <c r="G144" s="302"/>
      <c r="H144" s="302"/>
      <c r="I144" s="302"/>
      <c r="J144" s="302"/>
      <c r="K144" s="303"/>
    </row>
    <row r="145" spans="2:11" ht="45" customHeight="1">
      <c r="B145" s="304"/>
      <c r="C145" s="409" t="s">
        <v>1911</v>
      </c>
      <c r="D145" s="409"/>
      <c r="E145" s="409"/>
      <c r="F145" s="409"/>
      <c r="G145" s="409"/>
      <c r="H145" s="409"/>
      <c r="I145" s="409"/>
      <c r="J145" s="409"/>
      <c r="K145" s="305"/>
    </row>
    <row r="146" spans="2:11" ht="17.25" customHeight="1">
      <c r="B146" s="304"/>
      <c r="C146" s="306" t="s">
        <v>1847</v>
      </c>
      <c r="D146" s="306"/>
      <c r="E146" s="306"/>
      <c r="F146" s="306" t="s">
        <v>1848</v>
      </c>
      <c r="G146" s="307"/>
      <c r="H146" s="306" t="s">
        <v>135</v>
      </c>
      <c r="I146" s="306" t="s">
        <v>56</v>
      </c>
      <c r="J146" s="306" t="s">
        <v>1849</v>
      </c>
      <c r="K146" s="305"/>
    </row>
    <row r="147" spans="2:11" ht="17.25" customHeight="1">
      <c r="B147" s="304"/>
      <c r="C147" s="308" t="s">
        <v>1850</v>
      </c>
      <c r="D147" s="308"/>
      <c r="E147" s="308"/>
      <c r="F147" s="309" t="s">
        <v>1851</v>
      </c>
      <c r="G147" s="310"/>
      <c r="H147" s="308"/>
      <c r="I147" s="308"/>
      <c r="J147" s="308" t="s">
        <v>1852</v>
      </c>
      <c r="K147" s="305"/>
    </row>
    <row r="148" spans="2:11" ht="5.25" customHeight="1">
      <c r="B148" s="314"/>
      <c r="C148" s="311"/>
      <c r="D148" s="311"/>
      <c r="E148" s="311"/>
      <c r="F148" s="311"/>
      <c r="G148" s="312"/>
      <c r="H148" s="311"/>
      <c r="I148" s="311"/>
      <c r="J148" s="311"/>
      <c r="K148" s="335"/>
    </row>
    <row r="149" spans="2:11" ht="15" customHeight="1">
      <c r="B149" s="314"/>
      <c r="C149" s="339" t="s">
        <v>1856</v>
      </c>
      <c r="D149" s="294"/>
      <c r="E149" s="294"/>
      <c r="F149" s="340" t="s">
        <v>1853</v>
      </c>
      <c r="G149" s="294"/>
      <c r="H149" s="339" t="s">
        <v>1892</v>
      </c>
      <c r="I149" s="339" t="s">
        <v>1855</v>
      </c>
      <c r="J149" s="339">
        <v>120</v>
      </c>
      <c r="K149" s="335"/>
    </row>
    <row r="150" spans="2:11" ht="15" customHeight="1">
      <c r="B150" s="314"/>
      <c r="C150" s="339" t="s">
        <v>1901</v>
      </c>
      <c r="D150" s="294"/>
      <c r="E150" s="294"/>
      <c r="F150" s="340" t="s">
        <v>1853</v>
      </c>
      <c r="G150" s="294"/>
      <c r="H150" s="339" t="s">
        <v>1912</v>
      </c>
      <c r="I150" s="339" t="s">
        <v>1855</v>
      </c>
      <c r="J150" s="339" t="s">
        <v>1903</v>
      </c>
      <c r="K150" s="335"/>
    </row>
    <row r="151" spans="2:11" ht="15" customHeight="1">
      <c r="B151" s="314"/>
      <c r="C151" s="339" t="s">
        <v>1802</v>
      </c>
      <c r="D151" s="294"/>
      <c r="E151" s="294"/>
      <c r="F151" s="340" t="s">
        <v>1853</v>
      </c>
      <c r="G151" s="294"/>
      <c r="H151" s="339" t="s">
        <v>1913</v>
      </c>
      <c r="I151" s="339" t="s">
        <v>1855</v>
      </c>
      <c r="J151" s="339" t="s">
        <v>1903</v>
      </c>
      <c r="K151" s="335"/>
    </row>
    <row r="152" spans="2:11" ht="15" customHeight="1">
      <c r="B152" s="314"/>
      <c r="C152" s="339" t="s">
        <v>1858</v>
      </c>
      <c r="D152" s="294"/>
      <c r="E152" s="294"/>
      <c r="F152" s="340" t="s">
        <v>1859</v>
      </c>
      <c r="G152" s="294"/>
      <c r="H152" s="339" t="s">
        <v>1892</v>
      </c>
      <c r="I152" s="339" t="s">
        <v>1855</v>
      </c>
      <c r="J152" s="339">
        <v>50</v>
      </c>
      <c r="K152" s="335"/>
    </row>
    <row r="153" spans="2:11" ht="15" customHeight="1">
      <c r="B153" s="314"/>
      <c r="C153" s="339" t="s">
        <v>1861</v>
      </c>
      <c r="D153" s="294"/>
      <c r="E153" s="294"/>
      <c r="F153" s="340" t="s">
        <v>1853</v>
      </c>
      <c r="G153" s="294"/>
      <c r="H153" s="339" t="s">
        <v>1892</v>
      </c>
      <c r="I153" s="339" t="s">
        <v>1863</v>
      </c>
      <c r="J153" s="339"/>
      <c r="K153" s="335"/>
    </row>
    <row r="154" spans="2:11" ht="15" customHeight="1">
      <c r="B154" s="314"/>
      <c r="C154" s="339" t="s">
        <v>1872</v>
      </c>
      <c r="D154" s="294"/>
      <c r="E154" s="294"/>
      <c r="F154" s="340" t="s">
        <v>1859</v>
      </c>
      <c r="G154" s="294"/>
      <c r="H154" s="339" t="s">
        <v>1892</v>
      </c>
      <c r="I154" s="339" t="s">
        <v>1855</v>
      </c>
      <c r="J154" s="339">
        <v>50</v>
      </c>
      <c r="K154" s="335"/>
    </row>
    <row r="155" spans="2:11" ht="15" customHeight="1">
      <c r="B155" s="314"/>
      <c r="C155" s="339" t="s">
        <v>1880</v>
      </c>
      <c r="D155" s="294"/>
      <c r="E155" s="294"/>
      <c r="F155" s="340" t="s">
        <v>1859</v>
      </c>
      <c r="G155" s="294"/>
      <c r="H155" s="339" t="s">
        <v>1892</v>
      </c>
      <c r="I155" s="339" t="s">
        <v>1855</v>
      </c>
      <c r="J155" s="339">
        <v>50</v>
      </c>
      <c r="K155" s="335"/>
    </row>
    <row r="156" spans="2:11" ht="15" customHeight="1">
      <c r="B156" s="314"/>
      <c r="C156" s="339" t="s">
        <v>1878</v>
      </c>
      <c r="D156" s="294"/>
      <c r="E156" s="294"/>
      <c r="F156" s="340" t="s">
        <v>1859</v>
      </c>
      <c r="G156" s="294"/>
      <c r="H156" s="339" t="s">
        <v>1892</v>
      </c>
      <c r="I156" s="339" t="s">
        <v>1855</v>
      </c>
      <c r="J156" s="339">
        <v>50</v>
      </c>
      <c r="K156" s="335"/>
    </row>
    <row r="157" spans="2:11" ht="15" customHeight="1">
      <c r="B157" s="314"/>
      <c r="C157" s="339" t="s">
        <v>94</v>
      </c>
      <c r="D157" s="294"/>
      <c r="E157" s="294"/>
      <c r="F157" s="340" t="s">
        <v>1853</v>
      </c>
      <c r="G157" s="294"/>
      <c r="H157" s="339" t="s">
        <v>1914</v>
      </c>
      <c r="I157" s="339" t="s">
        <v>1855</v>
      </c>
      <c r="J157" s="339" t="s">
        <v>1915</v>
      </c>
      <c r="K157" s="335"/>
    </row>
    <row r="158" spans="2:11" ht="15" customHeight="1">
      <c r="B158" s="314"/>
      <c r="C158" s="339" t="s">
        <v>1916</v>
      </c>
      <c r="D158" s="294"/>
      <c r="E158" s="294"/>
      <c r="F158" s="340" t="s">
        <v>1853</v>
      </c>
      <c r="G158" s="294"/>
      <c r="H158" s="339" t="s">
        <v>1917</v>
      </c>
      <c r="I158" s="339" t="s">
        <v>1887</v>
      </c>
      <c r="J158" s="339"/>
      <c r="K158" s="335"/>
    </row>
    <row r="159" spans="2:11" ht="15" customHeight="1">
      <c r="B159" s="341"/>
      <c r="C159" s="323"/>
      <c r="D159" s="323"/>
      <c r="E159" s="323"/>
      <c r="F159" s="323"/>
      <c r="G159" s="323"/>
      <c r="H159" s="323"/>
      <c r="I159" s="323"/>
      <c r="J159" s="323"/>
      <c r="K159" s="342"/>
    </row>
    <row r="160" spans="2:11" ht="18.75" customHeight="1">
      <c r="B160" s="290"/>
      <c r="C160" s="294"/>
      <c r="D160" s="294"/>
      <c r="E160" s="294"/>
      <c r="F160" s="313"/>
      <c r="G160" s="294"/>
      <c r="H160" s="294"/>
      <c r="I160" s="294"/>
      <c r="J160" s="294"/>
      <c r="K160" s="290"/>
    </row>
    <row r="161" spans="2:11" ht="18.75" customHeight="1">
      <c r="B161" s="300"/>
      <c r="C161" s="300"/>
      <c r="D161" s="300"/>
      <c r="E161" s="300"/>
      <c r="F161" s="300"/>
      <c r="G161" s="300"/>
      <c r="H161" s="300"/>
      <c r="I161" s="300"/>
      <c r="J161" s="300"/>
      <c r="K161" s="300"/>
    </row>
    <row r="162" spans="2:11" ht="7.5" customHeight="1">
      <c r="B162" s="282"/>
      <c r="C162" s="283"/>
      <c r="D162" s="283"/>
      <c r="E162" s="283"/>
      <c r="F162" s="283"/>
      <c r="G162" s="283"/>
      <c r="H162" s="283"/>
      <c r="I162" s="283"/>
      <c r="J162" s="283"/>
      <c r="K162" s="284"/>
    </row>
    <row r="163" spans="2:11" ht="45" customHeight="1">
      <c r="B163" s="285"/>
      <c r="C163" s="408" t="s">
        <v>1918</v>
      </c>
      <c r="D163" s="408"/>
      <c r="E163" s="408"/>
      <c r="F163" s="408"/>
      <c r="G163" s="408"/>
      <c r="H163" s="408"/>
      <c r="I163" s="408"/>
      <c r="J163" s="408"/>
      <c r="K163" s="286"/>
    </row>
    <row r="164" spans="2:11" ht="17.25" customHeight="1">
      <c r="B164" s="285"/>
      <c r="C164" s="306" t="s">
        <v>1847</v>
      </c>
      <c r="D164" s="306"/>
      <c r="E164" s="306"/>
      <c r="F164" s="306" t="s">
        <v>1848</v>
      </c>
      <c r="G164" s="343"/>
      <c r="H164" s="344" t="s">
        <v>135</v>
      </c>
      <c r="I164" s="344" t="s">
        <v>56</v>
      </c>
      <c r="J164" s="306" t="s">
        <v>1849</v>
      </c>
      <c r="K164" s="286"/>
    </row>
    <row r="165" spans="2:11" ht="17.25" customHeight="1">
      <c r="B165" s="287"/>
      <c r="C165" s="308" t="s">
        <v>1850</v>
      </c>
      <c r="D165" s="308"/>
      <c r="E165" s="308"/>
      <c r="F165" s="309" t="s">
        <v>1851</v>
      </c>
      <c r="G165" s="345"/>
      <c r="H165" s="346"/>
      <c r="I165" s="346"/>
      <c r="J165" s="308" t="s">
        <v>1852</v>
      </c>
      <c r="K165" s="288"/>
    </row>
    <row r="166" spans="2:11" ht="5.25" customHeight="1">
      <c r="B166" s="314"/>
      <c r="C166" s="311"/>
      <c r="D166" s="311"/>
      <c r="E166" s="311"/>
      <c r="F166" s="311"/>
      <c r="G166" s="312"/>
      <c r="H166" s="311"/>
      <c r="I166" s="311"/>
      <c r="J166" s="311"/>
      <c r="K166" s="335"/>
    </row>
    <row r="167" spans="2:11" ht="15" customHeight="1">
      <c r="B167" s="314"/>
      <c r="C167" s="294" t="s">
        <v>1856</v>
      </c>
      <c r="D167" s="294"/>
      <c r="E167" s="294"/>
      <c r="F167" s="313" t="s">
        <v>1853</v>
      </c>
      <c r="G167" s="294"/>
      <c r="H167" s="294" t="s">
        <v>1892</v>
      </c>
      <c r="I167" s="294" t="s">
        <v>1855</v>
      </c>
      <c r="J167" s="294">
        <v>120</v>
      </c>
      <c r="K167" s="335"/>
    </row>
    <row r="168" spans="2:11" ht="15" customHeight="1">
      <c r="B168" s="314"/>
      <c r="C168" s="294" t="s">
        <v>1901</v>
      </c>
      <c r="D168" s="294"/>
      <c r="E168" s="294"/>
      <c r="F168" s="313" t="s">
        <v>1853</v>
      </c>
      <c r="G168" s="294"/>
      <c r="H168" s="294" t="s">
        <v>1902</v>
      </c>
      <c r="I168" s="294" t="s">
        <v>1855</v>
      </c>
      <c r="J168" s="294" t="s">
        <v>1903</v>
      </c>
      <c r="K168" s="335"/>
    </row>
    <row r="169" spans="2:11" ht="15" customHeight="1">
      <c r="B169" s="314"/>
      <c r="C169" s="294" t="s">
        <v>1802</v>
      </c>
      <c r="D169" s="294"/>
      <c r="E169" s="294"/>
      <c r="F169" s="313" t="s">
        <v>1853</v>
      </c>
      <c r="G169" s="294"/>
      <c r="H169" s="294" t="s">
        <v>1919</v>
      </c>
      <c r="I169" s="294" t="s">
        <v>1855</v>
      </c>
      <c r="J169" s="294" t="s">
        <v>1903</v>
      </c>
      <c r="K169" s="335"/>
    </row>
    <row r="170" spans="2:11" ht="15" customHeight="1">
      <c r="B170" s="314"/>
      <c r="C170" s="294" t="s">
        <v>1858</v>
      </c>
      <c r="D170" s="294"/>
      <c r="E170" s="294"/>
      <c r="F170" s="313" t="s">
        <v>1859</v>
      </c>
      <c r="G170" s="294"/>
      <c r="H170" s="294" t="s">
        <v>1919</v>
      </c>
      <c r="I170" s="294" t="s">
        <v>1855</v>
      </c>
      <c r="J170" s="294">
        <v>50</v>
      </c>
      <c r="K170" s="335"/>
    </row>
    <row r="171" spans="2:11" ht="15" customHeight="1">
      <c r="B171" s="314"/>
      <c r="C171" s="294" t="s">
        <v>1861</v>
      </c>
      <c r="D171" s="294"/>
      <c r="E171" s="294"/>
      <c r="F171" s="313" t="s">
        <v>1853</v>
      </c>
      <c r="G171" s="294"/>
      <c r="H171" s="294" t="s">
        <v>1919</v>
      </c>
      <c r="I171" s="294" t="s">
        <v>1863</v>
      </c>
      <c r="J171" s="294"/>
      <c r="K171" s="335"/>
    </row>
    <row r="172" spans="2:11" ht="15" customHeight="1">
      <c r="B172" s="314"/>
      <c r="C172" s="294" t="s">
        <v>1872</v>
      </c>
      <c r="D172" s="294"/>
      <c r="E172" s="294"/>
      <c r="F172" s="313" t="s">
        <v>1859</v>
      </c>
      <c r="G172" s="294"/>
      <c r="H172" s="294" t="s">
        <v>1919</v>
      </c>
      <c r="I172" s="294" t="s">
        <v>1855</v>
      </c>
      <c r="J172" s="294">
        <v>50</v>
      </c>
      <c r="K172" s="335"/>
    </row>
    <row r="173" spans="2:11" ht="15" customHeight="1">
      <c r="B173" s="314"/>
      <c r="C173" s="294" t="s">
        <v>1880</v>
      </c>
      <c r="D173" s="294"/>
      <c r="E173" s="294"/>
      <c r="F173" s="313" t="s">
        <v>1859</v>
      </c>
      <c r="G173" s="294"/>
      <c r="H173" s="294" t="s">
        <v>1919</v>
      </c>
      <c r="I173" s="294" t="s">
        <v>1855</v>
      </c>
      <c r="J173" s="294">
        <v>50</v>
      </c>
      <c r="K173" s="335"/>
    </row>
    <row r="174" spans="2:11" ht="15" customHeight="1">
      <c r="B174" s="314"/>
      <c r="C174" s="294" t="s">
        <v>1878</v>
      </c>
      <c r="D174" s="294"/>
      <c r="E174" s="294"/>
      <c r="F174" s="313" t="s">
        <v>1859</v>
      </c>
      <c r="G174" s="294"/>
      <c r="H174" s="294" t="s">
        <v>1919</v>
      </c>
      <c r="I174" s="294" t="s">
        <v>1855</v>
      </c>
      <c r="J174" s="294">
        <v>50</v>
      </c>
      <c r="K174" s="335"/>
    </row>
    <row r="175" spans="2:11" ht="15" customHeight="1">
      <c r="B175" s="314"/>
      <c r="C175" s="294" t="s">
        <v>134</v>
      </c>
      <c r="D175" s="294"/>
      <c r="E175" s="294"/>
      <c r="F175" s="313" t="s">
        <v>1853</v>
      </c>
      <c r="G175" s="294"/>
      <c r="H175" s="294" t="s">
        <v>1920</v>
      </c>
      <c r="I175" s="294" t="s">
        <v>1921</v>
      </c>
      <c r="J175" s="294"/>
      <c r="K175" s="335"/>
    </row>
    <row r="176" spans="2:11" ht="15" customHeight="1">
      <c r="B176" s="314"/>
      <c r="C176" s="294" t="s">
        <v>56</v>
      </c>
      <c r="D176" s="294"/>
      <c r="E176" s="294"/>
      <c r="F176" s="313" t="s">
        <v>1853</v>
      </c>
      <c r="G176" s="294"/>
      <c r="H176" s="294" t="s">
        <v>1922</v>
      </c>
      <c r="I176" s="294" t="s">
        <v>1923</v>
      </c>
      <c r="J176" s="294">
        <v>1</v>
      </c>
      <c r="K176" s="335"/>
    </row>
    <row r="177" spans="2:11" ht="15" customHeight="1">
      <c r="B177" s="314"/>
      <c r="C177" s="294" t="s">
        <v>52</v>
      </c>
      <c r="D177" s="294"/>
      <c r="E177" s="294"/>
      <c r="F177" s="313" t="s">
        <v>1853</v>
      </c>
      <c r="G177" s="294"/>
      <c r="H177" s="294" t="s">
        <v>1924</v>
      </c>
      <c r="I177" s="294" t="s">
        <v>1855</v>
      </c>
      <c r="J177" s="294">
        <v>20</v>
      </c>
      <c r="K177" s="335"/>
    </row>
    <row r="178" spans="2:11" ht="15" customHeight="1">
      <c r="B178" s="314"/>
      <c r="C178" s="294" t="s">
        <v>135</v>
      </c>
      <c r="D178" s="294"/>
      <c r="E178" s="294"/>
      <c r="F178" s="313" t="s">
        <v>1853</v>
      </c>
      <c r="G178" s="294"/>
      <c r="H178" s="294" t="s">
        <v>1925</v>
      </c>
      <c r="I178" s="294" t="s">
        <v>1855</v>
      </c>
      <c r="J178" s="294">
        <v>255</v>
      </c>
      <c r="K178" s="335"/>
    </row>
    <row r="179" spans="2:11" ht="15" customHeight="1">
      <c r="B179" s="314"/>
      <c r="C179" s="294" t="s">
        <v>136</v>
      </c>
      <c r="D179" s="294"/>
      <c r="E179" s="294"/>
      <c r="F179" s="313" t="s">
        <v>1853</v>
      </c>
      <c r="G179" s="294"/>
      <c r="H179" s="294" t="s">
        <v>1818</v>
      </c>
      <c r="I179" s="294" t="s">
        <v>1855</v>
      </c>
      <c r="J179" s="294">
        <v>10</v>
      </c>
      <c r="K179" s="335"/>
    </row>
    <row r="180" spans="2:11" ht="15" customHeight="1">
      <c r="B180" s="314"/>
      <c r="C180" s="294" t="s">
        <v>137</v>
      </c>
      <c r="D180" s="294"/>
      <c r="E180" s="294"/>
      <c r="F180" s="313" t="s">
        <v>1853</v>
      </c>
      <c r="G180" s="294"/>
      <c r="H180" s="294" t="s">
        <v>1926</v>
      </c>
      <c r="I180" s="294" t="s">
        <v>1887</v>
      </c>
      <c r="J180" s="294"/>
      <c r="K180" s="335"/>
    </row>
    <row r="181" spans="2:11" ht="15" customHeight="1">
      <c r="B181" s="314"/>
      <c r="C181" s="294" t="s">
        <v>1927</v>
      </c>
      <c r="D181" s="294"/>
      <c r="E181" s="294"/>
      <c r="F181" s="313" t="s">
        <v>1853</v>
      </c>
      <c r="G181" s="294"/>
      <c r="H181" s="294" t="s">
        <v>1928</v>
      </c>
      <c r="I181" s="294" t="s">
        <v>1887</v>
      </c>
      <c r="J181" s="294"/>
      <c r="K181" s="335"/>
    </row>
    <row r="182" spans="2:11" ht="15" customHeight="1">
      <c r="B182" s="314"/>
      <c r="C182" s="294" t="s">
        <v>1916</v>
      </c>
      <c r="D182" s="294"/>
      <c r="E182" s="294"/>
      <c r="F182" s="313" t="s">
        <v>1853</v>
      </c>
      <c r="G182" s="294"/>
      <c r="H182" s="294" t="s">
        <v>1929</v>
      </c>
      <c r="I182" s="294" t="s">
        <v>1887</v>
      </c>
      <c r="J182" s="294"/>
      <c r="K182" s="335"/>
    </row>
    <row r="183" spans="2:11" ht="15" customHeight="1">
      <c r="B183" s="314"/>
      <c r="C183" s="294" t="s">
        <v>139</v>
      </c>
      <c r="D183" s="294"/>
      <c r="E183" s="294"/>
      <c r="F183" s="313" t="s">
        <v>1859</v>
      </c>
      <c r="G183" s="294"/>
      <c r="H183" s="294" t="s">
        <v>1930</v>
      </c>
      <c r="I183" s="294" t="s">
        <v>1855</v>
      </c>
      <c r="J183" s="294">
        <v>50</v>
      </c>
      <c r="K183" s="335"/>
    </row>
    <row r="184" spans="2:11" ht="15" customHeight="1">
      <c r="B184" s="314"/>
      <c r="C184" s="294" t="s">
        <v>1931</v>
      </c>
      <c r="D184" s="294"/>
      <c r="E184" s="294"/>
      <c r="F184" s="313" t="s">
        <v>1859</v>
      </c>
      <c r="G184" s="294"/>
      <c r="H184" s="294" t="s">
        <v>1932</v>
      </c>
      <c r="I184" s="294" t="s">
        <v>1933</v>
      </c>
      <c r="J184" s="294"/>
      <c r="K184" s="335"/>
    </row>
    <row r="185" spans="2:11" ht="15" customHeight="1">
      <c r="B185" s="314"/>
      <c r="C185" s="294" t="s">
        <v>1934</v>
      </c>
      <c r="D185" s="294"/>
      <c r="E185" s="294"/>
      <c r="F185" s="313" t="s">
        <v>1859</v>
      </c>
      <c r="G185" s="294"/>
      <c r="H185" s="294" t="s">
        <v>1935</v>
      </c>
      <c r="I185" s="294" t="s">
        <v>1933</v>
      </c>
      <c r="J185" s="294"/>
      <c r="K185" s="335"/>
    </row>
    <row r="186" spans="2:11" ht="15" customHeight="1">
      <c r="B186" s="314"/>
      <c r="C186" s="294" t="s">
        <v>1936</v>
      </c>
      <c r="D186" s="294"/>
      <c r="E186" s="294"/>
      <c r="F186" s="313" t="s">
        <v>1859</v>
      </c>
      <c r="G186" s="294"/>
      <c r="H186" s="294" t="s">
        <v>1937</v>
      </c>
      <c r="I186" s="294" t="s">
        <v>1933</v>
      </c>
      <c r="J186" s="294"/>
      <c r="K186" s="335"/>
    </row>
    <row r="187" spans="2:11" ht="15" customHeight="1">
      <c r="B187" s="314"/>
      <c r="C187" s="347" t="s">
        <v>1938</v>
      </c>
      <c r="D187" s="294"/>
      <c r="E187" s="294"/>
      <c r="F187" s="313" t="s">
        <v>1859</v>
      </c>
      <c r="G187" s="294"/>
      <c r="H187" s="294" t="s">
        <v>1939</v>
      </c>
      <c r="I187" s="294" t="s">
        <v>1940</v>
      </c>
      <c r="J187" s="348" t="s">
        <v>1941</v>
      </c>
      <c r="K187" s="335"/>
    </row>
    <row r="188" spans="2:11" ht="15" customHeight="1">
      <c r="B188" s="314"/>
      <c r="C188" s="299" t="s">
        <v>41</v>
      </c>
      <c r="D188" s="294"/>
      <c r="E188" s="294"/>
      <c r="F188" s="313" t="s">
        <v>1853</v>
      </c>
      <c r="G188" s="294"/>
      <c r="H188" s="290" t="s">
        <v>1942</v>
      </c>
      <c r="I188" s="294" t="s">
        <v>1943</v>
      </c>
      <c r="J188" s="294"/>
      <c r="K188" s="335"/>
    </row>
    <row r="189" spans="2:11" ht="15" customHeight="1">
      <c r="B189" s="314"/>
      <c r="C189" s="299" t="s">
        <v>1944</v>
      </c>
      <c r="D189" s="294"/>
      <c r="E189" s="294"/>
      <c r="F189" s="313" t="s">
        <v>1853</v>
      </c>
      <c r="G189" s="294"/>
      <c r="H189" s="294" t="s">
        <v>1945</v>
      </c>
      <c r="I189" s="294" t="s">
        <v>1887</v>
      </c>
      <c r="J189" s="294"/>
      <c r="K189" s="335"/>
    </row>
    <row r="190" spans="2:11" ht="15" customHeight="1">
      <c r="B190" s="314"/>
      <c r="C190" s="299" t="s">
        <v>1946</v>
      </c>
      <c r="D190" s="294"/>
      <c r="E190" s="294"/>
      <c r="F190" s="313" t="s">
        <v>1853</v>
      </c>
      <c r="G190" s="294"/>
      <c r="H190" s="294" t="s">
        <v>1947</v>
      </c>
      <c r="I190" s="294" t="s">
        <v>1887</v>
      </c>
      <c r="J190" s="294"/>
      <c r="K190" s="335"/>
    </row>
    <row r="191" spans="2:11" ht="15" customHeight="1">
      <c r="B191" s="314"/>
      <c r="C191" s="299" t="s">
        <v>1948</v>
      </c>
      <c r="D191" s="294"/>
      <c r="E191" s="294"/>
      <c r="F191" s="313" t="s">
        <v>1859</v>
      </c>
      <c r="G191" s="294"/>
      <c r="H191" s="294" t="s">
        <v>1949</v>
      </c>
      <c r="I191" s="294" t="s">
        <v>1887</v>
      </c>
      <c r="J191" s="294"/>
      <c r="K191" s="335"/>
    </row>
    <row r="192" spans="2:11" ht="15" customHeight="1">
      <c r="B192" s="341"/>
      <c r="C192" s="349"/>
      <c r="D192" s="323"/>
      <c r="E192" s="323"/>
      <c r="F192" s="323"/>
      <c r="G192" s="323"/>
      <c r="H192" s="323"/>
      <c r="I192" s="323"/>
      <c r="J192" s="323"/>
      <c r="K192" s="342"/>
    </row>
    <row r="193" spans="2:11" ht="18.75" customHeight="1">
      <c r="B193" s="290"/>
      <c r="C193" s="294"/>
      <c r="D193" s="294"/>
      <c r="E193" s="294"/>
      <c r="F193" s="313"/>
      <c r="G193" s="294"/>
      <c r="H193" s="294"/>
      <c r="I193" s="294"/>
      <c r="J193" s="294"/>
      <c r="K193" s="290"/>
    </row>
    <row r="194" spans="2:11" ht="18.75" customHeight="1">
      <c r="B194" s="290"/>
      <c r="C194" s="294"/>
      <c r="D194" s="294"/>
      <c r="E194" s="294"/>
      <c r="F194" s="313"/>
      <c r="G194" s="294"/>
      <c r="H194" s="294"/>
      <c r="I194" s="294"/>
      <c r="J194" s="294"/>
      <c r="K194" s="290"/>
    </row>
    <row r="195" spans="2:11" ht="18.75" customHeight="1">
      <c r="B195" s="300"/>
      <c r="C195" s="300"/>
      <c r="D195" s="300"/>
      <c r="E195" s="300"/>
      <c r="F195" s="300"/>
      <c r="G195" s="300"/>
      <c r="H195" s="300"/>
      <c r="I195" s="300"/>
      <c r="J195" s="300"/>
      <c r="K195" s="300"/>
    </row>
    <row r="196" spans="2:11" ht="13.5">
      <c r="B196" s="282"/>
      <c r="C196" s="283"/>
      <c r="D196" s="283"/>
      <c r="E196" s="283"/>
      <c r="F196" s="283"/>
      <c r="G196" s="283"/>
      <c r="H196" s="283"/>
      <c r="I196" s="283"/>
      <c r="J196" s="283"/>
      <c r="K196" s="284"/>
    </row>
    <row r="197" spans="2:11" ht="21">
      <c r="B197" s="285"/>
      <c r="C197" s="408" t="s">
        <v>1950</v>
      </c>
      <c r="D197" s="408"/>
      <c r="E197" s="408"/>
      <c r="F197" s="408"/>
      <c r="G197" s="408"/>
      <c r="H197" s="408"/>
      <c r="I197" s="408"/>
      <c r="J197" s="408"/>
      <c r="K197" s="286"/>
    </row>
    <row r="198" spans="2:11" ht="25.5" customHeight="1">
      <c r="B198" s="285"/>
      <c r="C198" s="350" t="s">
        <v>1951</v>
      </c>
      <c r="D198" s="350"/>
      <c r="E198" s="350"/>
      <c r="F198" s="350" t="s">
        <v>1952</v>
      </c>
      <c r="G198" s="351"/>
      <c r="H198" s="407" t="s">
        <v>1953</v>
      </c>
      <c r="I198" s="407"/>
      <c r="J198" s="407"/>
      <c r="K198" s="286"/>
    </row>
    <row r="199" spans="2:11" ht="5.25" customHeight="1">
      <c r="B199" s="314"/>
      <c r="C199" s="311"/>
      <c r="D199" s="311"/>
      <c r="E199" s="311"/>
      <c r="F199" s="311"/>
      <c r="G199" s="294"/>
      <c r="H199" s="311"/>
      <c r="I199" s="311"/>
      <c r="J199" s="311"/>
      <c r="K199" s="335"/>
    </row>
    <row r="200" spans="2:11" ht="15" customHeight="1">
      <c r="B200" s="314"/>
      <c r="C200" s="294" t="s">
        <v>1943</v>
      </c>
      <c r="D200" s="294"/>
      <c r="E200" s="294"/>
      <c r="F200" s="313" t="s">
        <v>42</v>
      </c>
      <c r="G200" s="294"/>
      <c r="H200" s="405" t="s">
        <v>1954</v>
      </c>
      <c r="I200" s="405"/>
      <c r="J200" s="405"/>
      <c r="K200" s="335"/>
    </row>
    <row r="201" spans="2:11" ht="15" customHeight="1">
      <c r="B201" s="314"/>
      <c r="C201" s="320"/>
      <c r="D201" s="294"/>
      <c r="E201" s="294"/>
      <c r="F201" s="313" t="s">
        <v>43</v>
      </c>
      <c r="G201" s="294"/>
      <c r="H201" s="405" t="s">
        <v>1955</v>
      </c>
      <c r="I201" s="405"/>
      <c r="J201" s="405"/>
      <c r="K201" s="335"/>
    </row>
    <row r="202" spans="2:11" ht="15" customHeight="1">
      <c r="B202" s="314"/>
      <c r="C202" s="320"/>
      <c r="D202" s="294"/>
      <c r="E202" s="294"/>
      <c r="F202" s="313" t="s">
        <v>46</v>
      </c>
      <c r="G202" s="294"/>
      <c r="H202" s="405" t="s">
        <v>1956</v>
      </c>
      <c r="I202" s="405"/>
      <c r="J202" s="405"/>
      <c r="K202" s="335"/>
    </row>
    <row r="203" spans="2:11" ht="15" customHeight="1">
      <c r="B203" s="314"/>
      <c r="C203" s="294"/>
      <c r="D203" s="294"/>
      <c r="E203" s="294"/>
      <c r="F203" s="313" t="s">
        <v>44</v>
      </c>
      <c r="G203" s="294"/>
      <c r="H203" s="405" t="s">
        <v>1957</v>
      </c>
      <c r="I203" s="405"/>
      <c r="J203" s="405"/>
      <c r="K203" s="335"/>
    </row>
    <row r="204" spans="2:11" ht="15" customHeight="1">
      <c r="B204" s="314"/>
      <c r="C204" s="294"/>
      <c r="D204" s="294"/>
      <c r="E204" s="294"/>
      <c r="F204" s="313" t="s">
        <v>45</v>
      </c>
      <c r="G204" s="294"/>
      <c r="H204" s="405" t="s">
        <v>1958</v>
      </c>
      <c r="I204" s="405"/>
      <c r="J204" s="405"/>
      <c r="K204" s="335"/>
    </row>
    <row r="205" spans="2:11" ht="15" customHeight="1">
      <c r="B205" s="314"/>
      <c r="C205" s="294"/>
      <c r="D205" s="294"/>
      <c r="E205" s="294"/>
      <c r="F205" s="313"/>
      <c r="G205" s="294"/>
      <c r="H205" s="294"/>
      <c r="I205" s="294"/>
      <c r="J205" s="294"/>
      <c r="K205" s="335"/>
    </row>
    <row r="206" spans="2:11" ht="15" customHeight="1">
      <c r="B206" s="314"/>
      <c r="C206" s="294" t="s">
        <v>1899</v>
      </c>
      <c r="D206" s="294"/>
      <c r="E206" s="294"/>
      <c r="F206" s="313" t="s">
        <v>78</v>
      </c>
      <c r="G206" s="294"/>
      <c r="H206" s="405" t="s">
        <v>1959</v>
      </c>
      <c r="I206" s="405"/>
      <c r="J206" s="405"/>
      <c r="K206" s="335"/>
    </row>
    <row r="207" spans="2:11" ht="15" customHeight="1">
      <c r="B207" s="314"/>
      <c r="C207" s="320"/>
      <c r="D207" s="294"/>
      <c r="E207" s="294"/>
      <c r="F207" s="313" t="s">
        <v>1798</v>
      </c>
      <c r="G207" s="294"/>
      <c r="H207" s="405" t="s">
        <v>1799</v>
      </c>
      <c r="I207" s="405"/>
      <c r="J207" s="405"/>
      <c r="K207" s="335"/>
    </row>
    <row r="208" spans="2:11" ht="15" customHeight="1">
      <c r="B208" s="314"/>
      <c r="C208" s="294"/>
      <c r="D208" s="294"/>
      <c r="E208" s="294"/>
      <c r="F208" s="313" t="s">
        <v>1796</v>
      </c>
      <c r="G208" s="294"/>
      <c r="H208" s="405" t="s">
        <v>1960</v>
      </c>
      <c r="I208" s="405"/>
      <c r="J208" s="405"/>
      <c r="K208" s="335"/>
    </row>
    <row r="209" spans="2:11" ht="15" customHeight="1">
      <c r="B209" s="352"/>
      <c r="C209" s="320"/>
      <c r="D209" s="320"/>
      <c r="E209" s="320"/>
      <c r="F209" s="313" t="s">
        <v>1800</v>
      </c>
      <c r="G209" s="299"/>
      <c r="H209" s="406" t="s">
        <v>1801</v>
      </c>
      <c r="I209" s="406"/>
      <c r="J209" s="406"/>
      <c r="K209" s="353"/>
    </row>
    <row r="210" spans="2:11" ht="15" customHeight="1">
      <c r="B210" s="352"/>
      <c r="C210" s="320"/>
      <c r="D210" s="320"/>
      <c r="E210" s="320"/>
      <c r="F210" s="313" t="s">
        <v>82</v>
      </c>
      <c r="G210" s="299"/>
      <c r="H210" s="406" t="s">
        <v>1961</v>
      </c>
      <c r="I210" s="406"/>
      <c r="J210" s="406"/>
      <c r="K210" s="353"/>
    </row>
    <row r="211" spans="2:11" ht="15" customHeight="1">
      <c r="B211" s="352"/>
      <c r="C211" s="320"/>
      <c r="D211" s="320"/>
      <c r="E211" s="320"/>
      <c r="F211" s="354"/>
      <c r="G211" s="299"/>
      <c r="H211" s="355"/>
      <c r="I211" s="355"/>
      <c r="J211" s="355"/>
      <c r="K211" s="353"/>
    </row>
    <row r="212" spans="2:11" ht="15" customHeight="1">
      <c r="B212" s="352"/>
      <c r="C212" s="294" t="s">
        <v>1923</v>
      </c>
      <c r="D212" s="320"/>
      <c r="E212" s="320"/>
      <c r="F212" s="313">
        <v>1</v>
      </c>
      <c r="G212" s="299"/>
      <c r="H212" s="406" t="s">
        <v>1962</v>
      </c>
      <c r="I212" s="406"/>
      <c r="J212" s="406"/>
      <c r="K212" s="353"/>
    </row>
    <row r="213" spans="2:11" ht="15" customHeight="1">
      <c r="B213" s="352"/>
      <c r="C213" s="320"/>
      <c r="D213" s="320"/>
      <c r="E213" s="320"/>
      <c r="F213" s="313">
        <v>2</v>
      </c>
      <c r="G213" s="299"/>
      <c r="H213" s="406" t="s">
        <v>1963</v>
      </c>
      <c r="I213" s="406"/>
      <c r="J213" s="406"/>
      <c r="K213" s="353"/>
    </row>
    <row r="214" spans="2:11" ht="15" customHeight="1">
      <c r="B214" s="352"/>
      <c r="C214" s="320"/>
      <c r="D214" s="320"/>
      <c r="E214" s="320"/>
      <c r="F214" s="313">
        <v>3</v>
      </c>
      <c r="G214" s="299"/>
      <c r="H214" s="406" t="s">
        <v>1964</v>
      </c>
      <c r="I214" s="406"/>
      <c r="J214" s="406"/>
      <c r="K214" s="353"/>
    </row>
    <row r="215" spans="2:11" ht="15" customHeight="1">
      <c r="B215" s="352"/>
      <c r="C215" s="320"/>
      <c r="D215" s="320"/>
      <c r="E215" s="320"/>
      <c r="F215" s="313">
        <v>4</v>
      </c>
      <c r="G215" s="299"/>
      <c r="H215" s="406" t="s">
        <v>1965</v>
      </c>
      <c r="I215" s="406"/>
      <c r="J215" s="406"/>
      <c r="K215" s="353"/>
    </row>
    <row r="216" spans="2:11" ht="12.75" customHeight="1">
      <c r="B216" s="356"/>
      <c r="C216" s="357"/>
      <c r="D216" s="357"/>
      <c r="E216" s="357"/>
      <c r="F216" s="357"/>
      <c r="G216" s="357"/>
      <c r="H216" s="357"/>
      <c r="I216" s="357"/>
      <c r="J216" s="357"/>
      <c r="K216" s="358"/>
    </row>
  </sheetData>
  <sheetProtection password="CC35" sheet="1" objects="1" scenarios="1" formatCells="0" formatColumns="0" formatRows="0" sort="0" autoFilter="0"/>
  <mergeCells count="77">
    <mergeCell ref="C9:J9"/>
    <mergeCell ref="D10:J10"/>
    <mergeCell ref="D13:J13"/>
    <mergeCell ref="C3:J3"/>
    <mergeCell ref="C4:J4"/>
    <mergeCell ref="C6:J6"/>
    <mergeCell ref="C7:J7"/>
    <mergeCell ref="D11:J11"/>
    <mergeCell ref="F19:J19"/>
    <mergeCell ref="F20:J20"/>
    <mergeCell ref="D14:J14"/>
    <mergeCell ref="D15:J15"/>
    <mergeCell ref="F16:J16"/>
    <mergeCell ref="F17:J17"/>
    <mergeCell ref="D31:J31"/>
    <mergeCell ref="C24:J24"/>
    <mergeCell ref="D32:J32"/>
    <mergeCell ref="F18:J18"/>
    <mergeCell ref="F21:J21"/>
    <mergeCell ref="C23:J23"/>
    <mergeCell ref="D25:J25"/>
    <mergeCell ref="D26:J26"/>
    <mergeCell ref="D28:J28"/>
    <mergeCell ref="D29:J29"/>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Věženský Karel, ing.</dc:creator>
  <cp:keywords/>
  <dc:description/>
  <cp:lastModifiedBy>Karel Věženský, Bc.</cp:lastModifiedBy>
  <dcterms:created xsi:type="dcterms:W3CDTF">2017-07-22T16:31:51Z</dcterms:created>
  <dcterms:modified xsi:type="dcterms:W3CDTF">2017-07-22T16:32:42Z</dcterms:modified>
  <cp:category/>
  <cp:version/>
  <cp:contentType/>
  <cp:contentStatus/>
</cp:coreProperties>
</file>